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ixin\周报项目\"/>
    </mc:Choice>
  </mc:AlternateContent>
  <bookViews>
    <workbookView xWindow="0" yWindow="0" windowWidth="25840" windowHeight="15640" tabRatio="669" activeTab="1"/>
  </bookViews>
  <sheets>
    <sheet name="贴图" sheetId="31" r:id="rId1"/>
    <sheet name="股指" sheetId="30" r:id="rId2"/>
    <sheet name="估值" sheetId="39" r:id="rId3"/>
    <sheet name="成交额" sheetId="32" r:id="rId4"/>
    <sheet name="融资融券" sheetId="33" r:id="rId5"/>
    <sheet name="金牛组合持仓" sheetId="9" r:id="rId6"/>
    <sheet name="神鹿组合持仓" sheetId="35" r:id="rId7"/>
    <sheet name="千里马白金（开放）" sheetId="36" r:id="rId8"/>
    <sheet name="千里马5期" sheetId="37" r:id="rId9"/>
    <sheet name="玄驹竞速" sheetId="38" r:id="rId10"/>
    <sheet name="净值曲线" sheetId="10" r:id="rId11"/>
  </sheets>
  <externalReferences>
    <externalReference r:id="rId12"/>
    <externalReference r:id="rId13"/>
    <externalReference r:id="rId14"/>
  </externalReferences>
  <definedNames>
    <definedName name="_xlnm._FilterDatabase" localSheetId="1" hidden="1">股指!$A$3:$T$3</definedName>
    <definedName name="_xlnm._FilterDatabase" localSheetId="5" hidden="1">金牛组合持仓!$A$1:$AB$21</definedName>
    <definedName name="_xlnm._FilterDatabase" localSheetId="10" hidden="1">净值曲线!$A$3:$D$3</definedName>
    <definedName name="_xlnm._FilterDatabase" localSheetId="8" hidden="1">千里马5期!$A$1:$AB$16</definedName>
    <definedName name="_xlnm._FilterDatabase" localSheetId="7" hidden="1">'千里马白金（开放）'!$A$1:$AB$19</definedName>
    <definedName name="_xlnm._FilterDatabase" localSheetId="6" hidden="1">神鹿组合持仓!$A$1:$AB$19</definedName>
    <definedName name="_xlnm._FilterDatabase" localSheetId="9" hidden="1">玄驹竞速!$A$1:$AB$13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9" l="1"/>
  <c r="H2" i="9" s="1"/>
  <c r="F45" i="30"/>
  <c r="F15" i="30"/>
  <c r="H30" i="30"/>
  <c r="H18" i="30"/>
  <c r="K1581" i="10"/>
  <c r="L1584" i="10"/>
  <c r="J1584" i="10"/>
  <c r="F32" i="30"/>
  <c r="J1574" i="10"/>
  <c r="M1580" i="10"/>
  <c r="L1573" i="10"/>
  <c r="H1570" i="10"/>
  <c r="I1569" i="10"/>
  <c r="K1579" i="10"/>
  <c r="K1572" i="10"/>
  <c r="L1578" i="10"/>
  <c r="H1585" i="10"/>
  <c r="J1570" i="10"/>
  <c r="I1580" i="10"/>
  <c r="K1583" i="10"/>
  <c r="J1579" i="10"/>
  <c r="K1580" i="10"/>
  <c r="I1577" i="10"/>
  <c r="L1576" i="10"/>
  <c r="K1585" i="10"/>
  <c r="J1582" i="10"/>
  <c r="K1587" i="10"/>
  <c r="L1579" i="10"/>
  <c r="K1568" i="10"/>
  <c r="K1578" i="10"/>
  <c r="L1575" i="10"/>
  <c r="L1574" i="10"/>
  <c r="H1577" i="10"/>
  <c r="M1575" i="10"/>
  <c r="M1587" i="10"/>
  <c r="K1584" i="10"/>
  <c r="L1569" i="10"/>
  <c r="K1574" i="10"/>
  <c r="L1570" i="10"/>
  <c r="I1574" i="10"/>
  <c r="H1587" i="10"/>
  <c r="H1575" i="10"/>
  <c r="I1581" i="10"/>
  <c r="H1586" i="10"/>
  <c r="H1578" i="10"/>
  <c r="M1584" i="10"/>
  <c r="H1581" i="10"/>
  <c r="L1580" i="10"/>
  <c r="J1587" i="10"/>
  <c r="H1579" i="10"/>
  <c r="I1578" i="10"/>
  <c r="I1582" i="10"/>
  <c r="M1572" i="10"/>
  <c r="L1586" i="10"/>
  <c r="M1574" i="10"/>
  <c r="J1580" i="10"/>
  <c r="B5" i="36"/>
  <c r="J1583" i="10"/>
  <c r="H1583" i="10"/>
  <c r="M1583" i="10"/>
  <c r="I1585" i="10"/>
  <c r="K1586" i="10"/>
  <c r="I1586" i="10"/>
  <c r="I1576" i="10"/>
  <c r="J1581" i="10"/>
  <c r="I1583" i="10"/>
  <c r="K1570" i="10"/>
  <c r="H1571" i="10"/>
  <c r="J1578" i="10"/>
  <c r="I1575" i="10"/>
  <c r="M1585" i="10"/>
  <c r="J1572" i="10"/>
  <c r="J1577" i="10"/>
  <c r="K1571" i="10"/>
  <c r="M1576" i="10"/>
  <c r="J1585" i="10"/>
  <c r="H1580" i="10"/>
  <c r="M1577" i="10"/>
  <c r="M1571" i="10"/>
  <c r="I1572" i="10"/>
  <c r="I1573" i="10"/>
  <c r="H1582" i="10"/>
  <c r="H1574" i="10"/>
  <c r="L1577" i="10"/>
  <c r="J1586" i="10"/>
  <c r="M1570" i="10"/>
  <c r="L1582" i="10"/>
  <c r="K1575" i="10"/>
  <c r="H1576" i="10"/>
  <c r="B5" i="9"/>
  <c r="M1573" i="10"/>
  <c r="H1573" i="10"/>
  <c r="L1585" i="10"/>
  <c r="J1576" i="10"/>
  <c r="M1582" i="10"/>
  <c r="I1571" i="10"/>
  <c r="G5" i="38"/>
  <c r="L1587" i="10"/>
  <c r="F33" i="30"/>
  <c r="M1578" i="10"/>
  <c r="L1583" i="10"/>
  <c r="K1576" i="10"/>
  <c r="J1571" i="10"/>
  <c r="H1569" i="10"/>
  <c r="H1584" i="10"/>
  <c r="K1577" i="10"/>
  <c r="K1582" i="10"/>
  <c r="J1573" i="10"/>
  <c r="K1569" i="10"/>
  <c r="I1570" i="10"/>
  <c r="J1569" i="10"/>
  <c r="F51" i="30"/>
  <c r="J1575" i="10"/>
  <c r="L1581" i="10"/>
  <c r="I1587" i="10"/>
  <c r="K1573" i="10"/>
  <c r="L1572" i="10"/>
  <c r="I1579" i="10"/>
  <c r="L1571" i="10"/>
  <c r="I1584" i="10"/>
  <c r="H1572" i="10"/>
  <c r="M1579" i="10"/>
  <c r="B5" i="33"/>
  <c r="M1586" i="10"/>
  <c r="M1581" i="10"/>
  <c r="M1569" i="10"/>
  <c r="O1586" i="10" l="1"/>
  <c r="O1585" i="10"/>
  <c r="N1587" i="10"/>
  <c r="P1587" i="10" s="1"/>
  <c r="N1585" i="10"/>
  <c r="P1585" i="10" s="1"/>
  <c r="O1584" i="10"/>
  <c r="N1584" i="10"/>
  <c r="P1584" i="10" s="1"/>
  <c r="N1586" i="10"/>
  <c r="P1586" i="10" s="1"/>
  <c r="O1587" i="10"/>
  <c r="N1583" i="10"/>
  <c r="P1583" i="10" s="1"/>
  <c r="O1583" i="10"/>
  <c r="N1579" i="10"/>
  <c r="P1579" i="10" s="1"/>
  <c r="N1582" i="10"/>
  <c r="P1582" i="10" s="1"/>
  <c r="O1579" i="10"/>
  <c r="N1581" i="10"/>
  <c r="P1581" i="10" s="1"/>
  <c r="O1580" i="10"/>
  <c r="O1582" i="10"/>
  <c r="O1581" i="10"/>
  <c r="N1580" i="10"/>
  <c r="P1580" i="10" s="1"/>
  <c r="O1578" i="10"/>
  <c r="N1578" i="10"/>
  <c r="P1578" i="10" s="1"/>
  <c r="N1575" i="10"/>
  <c r="P1575" i="10" s="1"/>
  <c r="O1574" i="10"/>
  <c r="N1574" i="10"/>
  <c r="P1574" i="10" s="1"/>
  <c r="O1577" i="10"/>
  <c r="N1577" i="10"/>
  <c r="P1577" i="10" s="1"/>
  <c r="O1576" i="10"/>
  <c r="O1575" i="10"/>
  <c r="N1576" i="10"/>
  <c r="P1576" i="10" s="1"/>
  <c r="O1572" i="10"/>
  <c r="N1573" i="10"/>
  <c r="P1573" i="10" s="1"/>
  <c r="O1571" i="10"/>
  <c r="O1573" i="10"/>
  <c r="N1572" i="10"/>
  <c r="P1572" i="10" s="1"/>
  <c r="O1570" i="10"/>
  <c r="N1570" i="10"/>
  <c r="P1570" i="10" s="1"/>
  <c r="N1571" i="10"/>
  <c r="P1571" i="10" s="1"/>
  <c r="R1505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F432" i="10"/>
  <c r="G431" i="10"/>
  <c r="F431" i="10"/>
  <c r="G430" i="10"/>
  <c r="F430" i="10"/>
  <c r="G429" i="10"/>
  <c r="F429" i="10"/>
  <c r="G428" i="10"/>
  <c r="F428" i="10"/>
  <c r="G427" i="10"/>
  <c r="F427" i="10"/>
  <c r="G426" i="10"/>
  <c r="F426" i="10"/>
  <c r="G425" i="10"/>
  <c r="F425" i="10"/>
  <c r="G424" i="10"/>
  <c r="F424" i="10"/>
  <c r="G423" i="10"/>
  <c r="F423" i="10"/>
  <c r="G422" i="10"/>
  <c r="F422" i="10"/>
  <c r="G421" i="10"/>
  <c r="F421" i="10"/>
  <c r="G420" i="10"/>
  <c r="F420" i="10"/>
  <c r="G419" i="10"/>
  <c r="F419" i="10"/>
  <c r="G418" i="10"/>
  <c r="F418" i="10"/>
  <c r="G417" i="10"/>
  <c r="F417" i="10"/>
  <c r="G416" i="10"/>
  <c r="F416" i="10"/>
  <c r="G415" i="10"/>
  <c r="F415" i="10"/>
  <c r="G414" i="10"/>
  <c r="F414" i="10"/>
  <c r="G413" i="10"/>
  <c r="F413" i="10"/>
  <c r="G412" i="10"/>
  <c r="F412" i="10"/>
  <c r="G411" i="10"/>
  <c r="F411" i="10"/>
  <c r="G410" i="10"/>
  <c r="F410" i="10"/>
  <c r="G409" i="10"/>
  <c r="F409" i="10"/>
  <c r="G408" i="10"/>
  <c r="F408" i="10"/>
  <c r="G407" i="10"/>
  <c r="F407" i="10"/>
  <c r="G406" i="10"/>
  <c r="F406" i="10"/>
  <c r="G405" i="10"/>
  <c r="F405" i="10"/>
  <c r="G404" i="10"/>
  <c r="F404" i="10"/>
  <c r="G403" i="10"/>
  <c r="F403" i="10"/>
  <c r="G402" i="10"/>
  <c r="F402" i="10"/>
  <c r="G401" i="10"/>
  <c r="F401" i="10"/>
  <c r="G400" i="10"/>
  <c r="F400" i="10"/>
  <c r="G399" i="10"/>
  <c r="F399" i="10"/>
  <c r="G398" i="10"/>
  <c r="F398" i="10"/>
  <c r="G397" i="10"/>
  <c r="F397" i="10"/>
  <c r="G396" i="10"/>
  <c r="F396" i="10"/>
  <c r="G395" i="10"/>
  <c r="F395" i="10"/>
  <c r="G394" i="10"/>
  <c r="F394" i="10"/>
  <c r="G393" i="10"/>
  <c r="F393" i="10"/>
  <c r="G392" i="10"/>
  <c r="F392" i="10"/>
  <c r="G391" i="10"/>
  <c r="F391" i="10"/>
  <c r="G390" i="10"/>
  <c r="F390" i="10"/>
  <c r="G389" i="10"/>
  <c r="F389" i="10"/>
  <c r="G388" i="10"/>
  <c r="F388" i="10"/>
  <c r="G387" i="10"/>
  <c r="F387" i="10"/>
  <c r="G386" i="10"/>
  <c r="F386" i="10"/>
  <c r="G385" i="10"/>
  <c r="F385" i="10"/>
  <c r="G384" i="10"/>
  <c r="F384" i="10"/>
  <c r="G383" i="10"/>
  <c r="F383" i="10"/>
  <c r="G382" i="10"/>
  <c r="F382" i="10"/>
  <c r="G381" i="10"/>
  <c r="F381" i="10"/>
  <c r="G380" i="10"/>
  <c r="F380" i="10"/>
  <c r="G379" i="10"/>
  <c r="F379" i="10"/>
  <c r="G378" i="10"/>
  <c r="F378" i="10"/>
  <c r="G377" i="10"/>
  <c r="F377" i="10"/>
  <c r="G376" i="10"/>
  <c r="F376" i="10"/>
  <c r="G375" i="10"/>
  <c r="F375" i="10"/>
  <c r="G374" i="10"/>
  <c r="F374" i="10"/>
  <c r="G373" i="10"/>
  <c r="F373" i="10"/>
  <c r="G372" i="10"/>
  <c r="F372" i="10"/>
  <c r="G371" i="10"/>
  <c r="F371" i="10"/>
  <c r="G370" i="10"/>
  <c r="F370" i="10"/>
  <c r="G369" i="10"/>
  <c r="F369" i="10"/>
  <c r="G368" i="10"/>
  <c r="F368" i="10"/>
  <c r="G367" i="10"/>
  <c r="F367" i="10"/>
  <c r="G366" i="10"/>
  <c r="F366" i="10"/>
  <c r="G365" i="10"/>
  <c r="F365" i="10"/>
  <c r="G364" i="10"/>
  <c r="F364" i="10"/>
  <c r="G363" i="10"/>
  <c r="F363" i="10"/>
  <c r="G362" i="10"/>
  <c r="F362" i="10"/>
  <c r="G361" i="10"/>
  <c r="F361" i="10"/>
  <c r="G360" i="10"/>
  <c r="F360" i="10"/>
  <c r="G359" i="10"/>
  <c r="F359" i="10"/>
  <c r="G358" i="10"/>
  <c r="F358" i="10"/>
  <c r="G357" i="10"/>
  <c r="F357" i="10"/>
  <c r="G356" i="10"/>
  <c r="F356" i="10"/>
  <c r="G355" i="10"/>
  <c r="F355" i="10"/>
  <c r="G354" i="10"/>
  <c r="F354" i="10"/>
  <c r="G353" i="10"/>
  <c r="F353" i="10"/>
  <c r="G352" i="10"/>
  <c r="F352" i="10"/>
  <c r="G351" i="10"/>
  <c r="F351" i="10"/>
  <c r="G350" i="10"/>
  <c r="F350" i="10"/>
  <c r="G349" i="10"/>
  <c r="F349" i="10"/>
  <c r="G348" i="10"/>
  <c r="F348" i="10"/>
  <c r="G347" i="10"/>
  <c r="F347" i="10"/>
  <c r="G346" i="10"/>
  <c r="F346" i="10"/>
  <c r="G345" i="10"/>
  <c r="F345" i="10"/>
  <c r="G344" i="10"/>
  <c r="F344" i="10"/>
  <c r="G343" i="10"/>
  <c r="F343" i="10"/>
  <c r="G342" i="10"/>
  <c r="F342" i="10"/>
  <c r="G341" i="10"/>
  <c r="F341" i="10"/>
  <c r="G340" i="10"/>
  <c r="F340" i="10"/>
  <c r="G339" i="10"/>
  <c r="F339" i="10"/>
  <c r="G338" i="10"/>
  <c r="F338" i="10"/>
  <c r="G337" i="10"/>
  <c r="F337" i="10"/>
  <c r="G336" i="10"/>
  <c r="F336" i="10"/>
  <c r="G335" i="10"/>
  <c r="F335" i="10"/>
  <c r="G334" i="10"/>
  <c r="F334" i="10"/>
  <c r="G333" i="10"/>
  <c r="F333" i="10"/>
  <c r="G332" i="10"/>
  <c r="F332" i="10"/>
  <c r="G331" i="10"/>
  <c r="F331" i="10"/>
  <c r="G330" i="10"/>
  <c r="F330" i="10"/>
  <c r="G329" i="10"/>
  <c r="F329" i="10"/>
  <c r="G328" i="10"/>
  <c r="F328" i="10"/>
  <c r="G327" i="10"/>
  <c r="F327" i="10"/>
  <c r="G326" i="10"/>
  <c r="F326" i="10"/>
  <c r="G325" i="10"/>
  <c r="F325" i="10"/>
  <c r="G324" i="10"/>
  <c r="F324" i="10"/>
  <c r="G323" i="10"/>
  <c r="F323" i="10"/>
  <c r="G322" i="10"/>
  <c r="F322" i="10"/>
  <c r="G321" i="10"/>
  <c r="F321" i="10"/>
  <c r="G320" i="10"/>
  <c r="F320" i="10"/>
  <c r="G319" i="10"/>
  <c r="F319" i="10"/>
  <c r="G318" i="10"/>
  <c r="F318" i="10"/>
  <c r="G317" i="10"/>
  <c r="F317" i="10"/>
  <c r="G316" i="10"/>
  <c r="F316" i="10"/>
  <c r="G315" i="10"/>
  <c r="F315" i="10"/>
  <c r="G314" i="10"/>
  <c r="F314" i="10"/>
  <c r="G313" i="10"/>
  <c r="F313" i="10"/>
  <c r="G312" i="10"/>
  <c r="F312" i="10"/>
  <c r="G311" i="10"/>
  <c r="F311" i="10"/>
  <c r="G310" i="10"/>
  <c r="F310" i="10"/>
  <c r="G309" i="10"/>
  <c r="F309" i="10"/>
  <c r="G308" i="10"/>
  <c r="F308" i="10"/>
  <c r="G307" i="10"/>
  <c r="F307" i="10"/>
  <c r="G306" i="10"/>
  <c r="F306" i="10"/>
  <c r="G305" i="10"/>
  <c r="F305" i="10"/>
  <c r="G304" i="10"/>
  <c r="F304" i="10"/>
  <c r="G303" i="10"/>
  <c r="F303" i="10"/>
  <c r="G302" i="10"/>
  <c r="F302" i="10"/>
  <c r="G301" i="10"/>
  <c r="F301" i="10"/>
  <c r="G300" i="10"/>
  <c r="F300" i="10"/>
  <c r="G299" i="10"/>
  <c r="F299" i="10"/>
  <c r="G298" i="10"/>
  <c r="F298" i="10"/>
  <c r="G297" i="10"/>
  <c r="F297" i="10"/>
  <c r="G296" i="10"/>
  <c r="F296" i="10"/>
  <c r="G295" i="10"/>
  <c r="F295" i="10"/>
  <c r="G294" i="10"/>
  <c r="F294" i="10"/>
  <c r="G293" i="10"/>
  <c r="F293" i="10"/>
  <c r="G292" i="10"/>
  <c r="F292" i="10"/>
  <c r="G291" i="10"/>
  <c r="F291" i="10"/>
  <c r="G290" i="10"/>
  <c r="F290" i="10"/>
  <c r="G289" i="10"/>
  <c r="F289" i="10"/>
  <c r="G288" i="10"/>
  <c r="F288" i="10"/>
  <c r="G287" i="10"/>
  <c r="F287" i="10"/>
  <c r="G286" i="10"/>
  <c r="F286" i="10"/>
  <c r="G285" i="10"/>
  <c r="F285" i="10"/>
  <c r="G284" i="10"/>
  <c r="F284" i="10"/>
  <c r="G283" i="10"/>
  <c r="F283" i="10"/>
  <c r="G282" i="10"/>
  <c r="F282" i="10"/>
  <c r="G281" i="10"/>
  <c r="F281" i="10"/>
  <c r="G280" i="10"/>
  <c r="F280" i="10"/>
  <c r="G279" i="10"/>
  <c r="F279" i="10"/>
  <c r="G278" i="10"/>
  <c r="F278" i="10"/>
  <c r="G277" i="10"/>
  <c r="F277" i="10"/>
  <c r="G276" i="10"/>
  <c r="F276" i="10"/>
  <c r="G275" i="10"/>
  <c r="F275" i="10"/>
  <c r="G274" i="10"/>
  <c r="F274" i="10"/>
  <c r="G273" i="10"/>
  <c r="F273" i="10"/>
  <c r="G272" i="10"/>
  <c r="F272" i="10"/>
  <c r="G271" i="10"/>
  <c r="F271" i="10"/>
  <c r="G270" i="10"/>
  <c r="F270" i="10"/>
  <c r="G269" i="10"/>
  <c r="F269" i="10"/>
  <c r="G268" i="10"/>
  <c r="F268" i="10"/>
  <c r="G267" i="10"/>
  <c r="F267" i="10"/>
  <c r="G266" i="10"/>
  <c r="F266" i="10"/>
  <c r="G265" i="10"/>
  <c r="F265" i="10"/>
  <c r="G264" i="10"/>
  <c r="F264" i="10"/>
  <c r="G263" i="10"/>
  <c r="F263" i="10"/>
  <c r="G262" i="10"/>
  <c r="F262" i="10"/>
  <c r="G261" i="10"/>
  <c r="F261" i="10"/>
  <c r="G260" i="10"/>
  <c r="F260" i="10"/>
  <c r="G259" i="10"/>
  <c r="F259" i="10"/>
  <c r="G258" i="10"/>
  <c r="F258" i="10"/>
  <c r="G257" i="10"/>
  <c r="F257" i="10"/>
  <c r="G256" i="10"/>
  <c r="F256" i="10"/>
  <c r="G255" i="10"/>
  <c r="F255" i="10"/>
  <c r="E255" i="10"/>
  <c r="D255" i="10"/>
  <c r="G254" i="10"/>
  <c r="F254" i="10"/>
  <c r="E254" i="10"/>
  <c r="D254" i="10"/>
  <c r="G253" i="10"/>
  <c r="F253" i="10"/>
  <c r="E253" i="10"/>
  <c r="D253" i="10"/>
  <c r="G252" i="10"/>
  <c r="F252" i="10"/>
  <c r="E252" i="10"/>
  <c r="D252" i="10"/>
  <c r="G251" i="10"/>
  <c r="F251" i="10"/>
  <c r="E251" i="10"/>
  <c r="D251" i="10"/>
  <c r="G250" i="10"/>
  <c r="F250" i="10"/>
  <c r="E250" i="10"/>
  <c r="D250" i="10"/>
  <c r="G249" i="10"/>
  <c r="F249" i="10"/>
  <c r="E249" i="10"/>
  <c r="D249" i="10"/>
  <c r="G248" i="10"/>
  <c r="F248" i="10"/>
  <c r="E248" i="10"/>
  <c r="D248" i="10"/>
  <c r="G247" i="10"/>
  <c r="F247" i="10"/>
  <c r="E247" i="10"/>
  <c r="D247" i="10"/>
  <c r="G246" i="10"/>
  <c r="F246" i="10"/>
  <c r="E246" i="10"/>
  <c r="D246" i="10"/>
  <c r="G245" i="10"/>
  <c r="F245" i="10"/>
  <c r="E245" i="10"/>
  <c r="D245" i="10"/>
  <c r="G244" i="10"/>
  <c r="F244" i="10"/>
  <c r="E244" i="10"/>
  <c r="D244" i="10"/>
  <c r="G243" i="10"/>
  <c r="F243" i="10"/>
  <c r="E243" i="10"/>
  <c r="D243" i="10"/>
  <c r="G242" i="10"/>
  <c r="F242" i="10"/>
  <c r="E242" i="10"/>
  <c r="D242" i="10"/>
  <c r="G241" i="10"/>
  <c r="F241" i="10"/>
  <c r="E241" i="10"/>
  <c r="D241" i="10"/>
  <c r="G240" i="10"/>
  <c r="F240" i="10"/>
  <c r="E240" i="10"/>
  <c r="D240" i="10"/>
  <c r="G239" i="10"/>
  <c r="F239" i="10"/>
  <c r="E239" i="10"/>
  <c r="D239" i="10"/>
  <c r="G238" i="10"/>
  <c r="F238" i="10"/>
  <c r="E238" i="10"/>
  <c r="D238" i="10"/>
  <c r="G237" i="10"/>
  <c r="F237" i="10"/>
  <c r="E237" i="10"/>
  <c r="D237" i="10"/>
  <c r="G236" i="10"/>
  <c r="F236" i="10"/>
  <c r="E236" i="10"/>
  <c r="D236" i="10"/>
  <c r="G235" i="10"/>
  <c r="F235" i="10"/>
  <c r="E235" i="10"/>
  <c r="D235" i="10"/>
  <c r="G234" i="10"/>
  <c r="F234" i="10"/>
  <c r="E234" i="10"/>
  <c r="D234" i="10"/>
  <c r="G233" i="10"/>
  <c r="F233" i="10"/>
  <c r="E233" i="10"/>
  <c r="D233" i="10"/>
  <c r="G232" i="10"/>
  <c r="F232" i="10"/>
  <c r="E232" i="10"/>
  <c r="D232" i="10"/>
  <c r="G231" i="10"/>
  <c r="F231" i="10"/>
  <c r="E231" i="10"/>
  <c r="D231" i="10"/>
  <c r="G230" i="10"/>
  <c r="F230" i="10"/>
  <c r="E230" i="10"/>
  <c r="D230" i="10"/>
  <c r="G229" i="10"/>
  <c r="F229" i="10"/>
  <c r="E229" i="10"/>
  <c r="D229" i="10"/>
  <c r="G228" i="10"/>
  <c r="F228" i="10"/>
  <c r="E228" i="10"/>
  <c r="D228" i="10"/>
  <c r="G227" i="10"/>
  <c r="F227" i="10"/>
  <c r="E227" i="10"/>
  <c r="D227" i="10"/>
  <c r="G226" i="10"/>
  <c r="F226" i="10"/>
  <c r="E226" i="10"/>
  <c r="D226" i="10"/>
  <c r="G225" i="10"/>
  <c r="F225" i="10"/>
  <c r="E225" i="10"/>
  <c r="D225" i="10"/>
  <c r="G224" i="10"/>
  <c r="F224" i="10"/>
  <c r="E224" i="10"/>
  <c r="D224" i="10"/>
  <c r="G223" i="10"/>
  <c r="F223" i="10"/>
  <c r="E223" i="10"/>
  <c r="D223" i="10"/>
  <c r="G222" i="10"/>
  <c r="F222" i="10"/>
  <c r="E222" i="10"/>
  <c r="D222" i="10"/>
  <c r="G221" i="10"/>
  <c r="F221" i="10"/>
  <c r="E221" i="10"/>
  <c r="D221" i="10"/>
  <c r="G220" i="10"/>
  <c r="F220" i="10"/>
  <c r="E220" i="10"/>
  <c r="D220" i="10"/>
  <c r="G219" i="10"/>
  <c r="F219" i="10"/>
  <c r="E219" i="10"/>
  <c r="D219" i="10"/>
  <c r="G218" i="10"/>
  <c r="F218" i="10"/>
  <c r="E218" i="10"/>
  <c r="D218" i="10"/>
  <c r="G217" i="10"/>
  <c r="F217" i="10"/>
  <c r="E217" i="10"/>
  <c r="D217" i="10"/>
  <c r="G216" i="10"/>
  <c r="F216" i="10"/>
  <c r="E216" i="10"/>
  <c r="D216" i="10"/>
  <c r="G215" i="10"/>
  <c r="F215" i="10"/>
  <c r="E215" i="10"/>
  <c r="D215" i="10"/>
  <c r="G214" i="10"/>
  <c r="F214" i="10"/>
  <c r="E214" i="10"/>
  <c r="D214" i="10"/>
  <c r="G213" i="10"/>
  <c r="F213" i="10"/>
  <c r="E213" i="10"/>
  <c r="D213" i="10"/>
  <c r="G212" i="10"/>
  <c r="F212" i="10"/>
  <c r="E212" i="10"/>
  <c r="D212" i="10"/>
  <c r="G211" i="10"/>
  <c r="F211" i="10"/>
  <c r="E211" i="10"/>
  <c r="D211" i="10"/>
  <c r="G210" i="10"/>
  <c r="F210" i="10"/>
  <c r="E210" i="10"/>
  <c r="D210" i="10"/>
  <c r="G209" i="10"/>
  <c r="F209" i="10"/>
  <c r="E209" i="10"/>
  <c r="D209" i="10"/>
  <c r="G208" i="10"/>
  <c r="F208" i="10"/>
  <c r="E208" i="10"/>
  <c r="D208" i="10"/>
  <c r="G207" i="10"/>
  <c r="F207" i="10"/>
  <c r="E207" i="10"/>
  <c r="D207" i="10"/>
  <c r="G206" i="10"/>
  <c r="F206" i="10"/>
  <c r="E206" i="10"/>
  <c r="D206" i="10"/>
  <c r="G205" i="10"/>
  <c r="F205" i="10"/>
  <c r="E205" i="10"/>
  <c r="D205" i="10"/>
  <c r="G204" i="10"/>
  <c r="F204" i="10"/>
  <c r="E204" i="10"/>
  <c r="D204" i="10"/>
  <c r="G203" i="10"/>
  <c r="F203" i="10"/>
  <c r="E203" i="10"/>
  <c r="D203" i="10"/>
  <c r="G202" i="10"/>
  <c r="F202" i="10"/>
  <c r="E202" i="10"/>
  <c r="D202" i="10"/>
  <c r="G201" i="10"/>
  <c r="F201" i="10"/>
  <c r="E201" i="10"/>
  <c r="D201" i="10"/>
  <c r="G200" i="10"/>
  <c r="F200" i="10"/>
  <c r="E200" i="10"/>
  <c r="D200" i="10"/>
  <c r="G199" i="10"/>
  <c r="F199" i="10"/>
  <c r="E199" i="10"/>
  <c r="D199" i="10"/>
  <c r="G198" i="10"/>
  <c r="F198" i="10"/>
  <c r="E198" i="10"/>
  <c r="D198" i="10"/>
  <c r="G197" i="10"/>
  <c r="F197" i="10"/>
  <c r="E197" i="10"/>
  <c r="D197" i="10"/>
  <c r="G196" i="10"/>
  <c r="F196" i="10"/>
  <c r="E196" i="10"/>
  <c r="D196" i="10"/>
  <c r="G195" i="10"/>
  <c r="F195" i="10"/>
  <c r="E195" i="10"/>
  <c r="D195" i="10"/>
  <c r="G194" i="10"/>
  <c r="F194" i="10"/>
  <c r="E194" i="10"/>
  <c r="D194" i="10"/>
  <c r="G193" i="10"/>
  <c r="F193" i="10"/>
  <c r="E193" i="10"/>
  <c r="D193" i="10"/>
  <c r="G192" i="10"/>
  <c r="F192" i="10"/>
  <c r="E192" i="10"/>
  <c r="D192" i="10"/>
  <c r="G191" i="10"/>
  <c r="F191" i="10"/>
  <c r="E191" i="10"/>
  <c r="D191" i="10"/>
  <c r="G190" i="10"/>
  <c r="F190" i="10"/>
  <c r="E190" i="10"/>
  <c r="D190" i="10"/>
  <c r="G189" i="10"/>
  <c r="F189" i="10"/>
  <c r="E189" i="10"/>
  <c r="D189" i="10"/>
  <c r="G188" i="10"/>
  <c r="F188" i="10"/>
  <c r="E188" i="10"/>
  <c r="D188" i="10"/>
  <c r="G187" i="10"/>
  <c r="F187" i="10"/>
  <c r="E187" i="10"/>
  <c r="D187" i="10"/>
  <c r="G186" i="10"/>
  <c r="F186" i="10"/>
  <c r="E186" i="10"/>
  <c r="D186" i="10"/>
  <c r="G185" i="10"/>
  <c r="F185" i="10"/>
  <c r="E185" i="10"/>
  <c r="D185" i="10"/>
  <c r="G184" i="10"/>
  <c r="F184" i="10"/>
  <c r="E184" i="10"/>
  <c r="D184" i="10"/>
  <c r="G183" i="10"/>
  <c r="F183" i="10"/>
  <c r="E183" i="10"/>
  <c r="D183" i="10"/>
  <c r="G182" i="10"/>
  <c r="F182" i="10"/>
  <c r="E182" i="10"/>
  <c r="D182" i="10"/>
  <c r="G181" i="10"/>
  <c r="F181" i="10"/>
  <c r="E181" i="10"/>
  <c r="D181" i="10"/>
  <c r="G180" i="10"/>
  <c r="F180" i="10"/>
  <c r="E180" i="10"/>
  <c r="D180" i="10"/>
  <c r="G179" i="10"/>
  <c r="F179" i="10"/>
  <c r="E179" i="10"/>
  <c r="D179" i="10"/>
  <c r="G178" i="10"/>
  <c r="F178" i="10"/>
  <c r="E178" i="10"/>
  <c r="D178" i="10"/>
  <c r="G177" i="10"/>
  <c r="F177" i="10"/>
  <c r="E177" i="10"/>
  <c r="D177" i="10"/>
  <c r="G176" i="10"/>
  <c r="F176" i="10"/>
  <c r="E176" i="10"/>
  <c r="D176" i="10"/>
  <c r="G175" i="10"/>
  <c r="F175" i="10"/>
  <c r="E175" i="10"/>
  <c r="D175" i="10"/>
  <c r="G174" i="10"/>
  <c r="F174" i="10"/>
  <c r="E174" i="10"/>
  <c r="D174" i="10"/>
  <c r="G173" i="10"/>
  <c r="F173" i="10"/>
  <c r="E173" i="10"/>
  <c r="D173" i="10"/>
  <c r="G172" i="10"/>
  <c r="F172" i="10"/>
  <c r="E172" i="10"/>
  <c r="D172" i="10"/>
  <c r="G171" i="10"/>
  <c r="F171" i="10"/>
  <c r="E171" i="10"/>
  <c r="D171" i="10"/>
  <c r="G170" i="10"/>
  <c r="F170" i="10"/>
  <c r="E170" i="10"/>
  <c r="D170" i="10"/>
  <c r="G169" i="10"/>
  <c r="F169" i="10"/>
  <c r="E169" i="10"/>
  <c r="D169" i="10"/>
  <c r="G168" i="10"/>
  <c r="F168" i="10"/>
  <c r="E168" i="10"/>
  <c r="D168" i="10"/>
  <c r="G167" i="10"/>
  <c r="F167" i="10"/>
  <c r="E167" i="10"/>
  <c r="D167" i="10"/>
  <c r="G166" i="10"/>
  <c r="F166" i="10"/>
  <c r="E166" i="10"/>
  <c r="D166" i="10"/>
  <c r="G165" i="10"/>
  <c r="F165" i="10"/>
  <c r="E165" i="10"/>
  <c r="D165" i="10"/>
  <c r="G164" i="10"/>
  <c r="F164" i="10"/>
  <c r="E164" i="10"/>
  <c r="D164" i="10"/>
  <c r="G163" i="10"/>
  <c r="F163" i="10"/>
  <c r="E163" i="10"/>
  <c r="D163" i="10"/>
  <c r="G162" i="10"/>
  <c r="F162" i="10"/>
  <c r="E162" i="10"/>
  <c r="D162" i="10"/>
  <c r="G161" i="10"/>
  <c r="F161" i="10"/>
  <c r="E161" i="10"/>
  <c r="D161" i="10"/>
  <c r="G160" i="10"/>
  <c r="F160" i="10"/>
  <c r="E160" i="10"/>
  <c r="D160" i="10"/>
  <c r="G159" i="10"/>
  <c r="F159" i="10"/>
  <c r="E159" i="10"/>
  <c r="D159" i="10"/>
  <c r="G158" i="10"/>
  <c r="F158" i="10"/>
  <c r="E158" i="10"/>
  <c r="D158" i="10"/>
  <c r="G157" i="10"/>
  <c r="F157" i="10"/>
  <c r="E157" i="10"/>
  <c r="D157" i="10"/>
  <c r="G156" i="10"/>
  <c r="F156" i="10"/>
  <c r="E156" i="10"/>
  <c r="D156" i="10"/>
  <c r="G155" i="10"/>
  <c r="F155" i="10"/>
  <c r="E155" i="10"/>
  <c r="D155" i="10"/>
  <c r="G154" i="10"/>
  <c r="F154" i="10"/>
  <c r="E154" i="10"/>
  <c r="D154" i="10"/>
  <c r="G153" i="10"/>
  <c r="F153" i="10"/>
  <c r="E153" i="10"/>
  <c r="D153" i="10"/>
  <c r="G152" i="10"/>
  <c r="F152" i="10"/>
  <c r="E152" i="10"/>
  <c r="D152" i="10"/>
  <c r="G151" i="10"/>
  <c r="F151" i="10"/>
  <c r="E151" i="10"/>
  <c r="D151" i="10"/>
  <c r="G150" i="10"/>
  <c r="F150" i="10"/>
  <c r="E150" i="10"/>
  <c r="D150" i="10"/>
  <c r="G149" i="10"/>
  <c r="F149" i="10"/>
  <c r="E149" i="10"/>
  <c r="D149" i="10"/>
  <c r="G148" i="10"/>
  <c r="F148" i="10"/>
  <c r="E148" i="10"/>
  <c r="D148" i="10"/>
  <c r="G147" i="10"/>
  <c r="F147" i="10"/>
  <c r="E147" i="10"/>
  <c r="D147" i="10"/>
  <c r="G146" i="10"/>
  <c r="F146" i="10"/>
  <c r="E146" i="10"/>
  <c r="D146" i="10"/>
  <c r="G145" i="10"/>
  <c r="F145" i="10"/>
  <c r="E145" i="10"/>
  <c r="D145" i="10"/>
  <c r="G144" i="10"/>
  <c r="F144" i="10"/>
  <c r="E144" i="10"/>
  <c r="D144" i="10"/>
  <c r="G143" i="10"/>
  <c r="F143" i="10"/>
  <c r="E143" i="10"/>
  <c r="D143" i="10"/>
  <c r="G142" i="10"/>
  <c r="F142" i="10"/>
  <c r="E142" i="10"/>
  <c r="D142" i="10"/>
  <c r="G141" i="10"/>
  <c r="F141" i="10"/>
  <c r="E141" i="10"/>
  <c r="D141" i="10"/>
  <c r="G140" i="10"/>
  <c r="F140" i="10"/>
  <c r="E140" i="10"/>
  <c r="D140" i="10"/>
  <c r="G139" i="10"/>
  <c r="F139" i="10"/>
  <c r="E139" i="10"/>
  <c r="D139" i="10"/>
  <c r="G138" i="10"/>
  <c r="F138" i="10"/>
  <c r="E138" i="10"/>
  <c r="D138" i="10"/>
  <c r="G137" i="10"/>
  <c r="F137" i="10"/>
  <c r="E137" i="10"/>
  <c r="D137" i="10"/>
  <c r="G136" i="10"/>
  <c r="F136" i="10"/>
  <c r="E136" i="10"/>
  <c r="D136" i="10"/>
  <c r="G135" i="10"/>
  <c r="F135" i="10"/>
  <c r="E135" i="10"/>
  <c r="D135" i="10"/>
  <c r="G134" i="10"/>
  <c r="F134" i="10"/>
  <c r="E134" i="10"/>
  <c r="D134" i="10"/>
  <c r="G133" i="10"/>
  <c r="F133" i="10"/>
  <c r="E133" i="10"/>
  <c r="D133" i="10"/>
  <c r="G132" i="10"/>
  <c r="F132" i="10"/>
  <c r="E132" i="10"/>
  <c r="D132" i="10"/>
  <c r="G131" i="10"/>
  <c r="F131" i="10"/>
  <c r="E131" i="10"/>
  <c r="D131" i="10"/>
  <c r="G130" i="10"/>
  <c r="F130" i="10"/>
  <c r="E130" i="10"/>
  <c r="D130" i="10"/>
  <c r="G129" i="10"/>
  <c r="F129" i="10"/>
  <c r="E129" i="10"/>
  <c r="D129" i="10"/>
  <c r="G128" i="10"/>
  <c r="F128" i="10"/>
  <c r="E128" i="10"/>
  <c r="D128" i="10"/>
  <c r="G127" i="10"/>
  <c r="F127" i="10"/>
  <c r="E127" i="10"/>
  <c r="D127" i="10"/>
  <c r="G126" i="10"/>
  <c r="F126" i="10"/>
  <c r="E126" i="10"/>
  <c r="D126" i="10"/>
  <c r="G125" i="10"/>
  <c r="F125" i="10"/>
  <c r="E125" i="10"/>
  <c r="D125" i="10"/>
  <c r="G124" i="10"/>
  <c r="F124" i="10"/>
  <c r="E124" i="10"/>
  <c r="D124" i="10"/>
  <c r="G123" i="10"/>
  <c r="F123" i="10"/>
  <c r="E123" i="10"/>
  <c r="D123" i="10"/>
  <c r="G122" i="10"/>
  <c r="F122" i="10"/>
  <c r="E122" i="10"/>
  <c r="D122" i="10"/>
  <c r="G121" i="10"/>
  <c r="F121" i="10"/>
  <c r="E121" i="10"/>
  <c r="D121" i="10"/>
  <c r="G120" i="10"/>
  <c r="F120" i="10"/>
  <c r="E120" i="10"/>
  <c r="D120" i="10"/>
  <c r="G119" i="10"/>
  <c r="F119" i="10"/>
  <c r="E119" i="10"/>
  <c r="D119" i="10"/>
  <c r="G118" i="10"/>
  <c r="F118" i="10"/>
  <c r="E118" i="10"/>
  <c r="D118" i="10"/>
  <c r="G117" i="10"/>
  <c r="F117" i="10"/>
  <c r="E117" i="10"/>
  <c r="D117" i="10"/>
  <c r="G116" i="10"/>
  <c r="F116" i="10"/>
  <c r="E116" i="10"/>
  <c r="D116" i="10"/>
  <c r="G115" i="10"/>
  <c r="F115" i="10"/>
  <c r="E115" i="10"/>
  <c r="D115" i="10"/>
  <c r="G114" i="10"/>
  <c r="F114" i="10"/>
  <c r="E114" i="10"/>
  <c r="D114" i="10"/>
  <c r="G113" i="10"/>
  <c r="F113" i="10"/>
  <c r="E113" i="10"/>
  <c r="D113" i="10"/>
  <c r="G112" i="10"/>
  <c r="F112" i="10"/>
  <c r="E112" i="10"/>
  <c r="D112" i="10"/>
  <c r="G111" i="10"/>
  <c r="F111" i="10"/>
  <c r="E111" i="10"/>
  <c r="D111" i="10"/>
  <c r="G110" i="10"/>
  <c r="F110" i="10"/>
  <c r="E110" i="10"/>
  <c r="D110" i="10"/>
  <c r="G109" i="10"/>
  <c r="F109" i="10"/>
  <c r="E109" i="10"/>
  <c r="D109" i="10"/>
  <c r="G108" i="10"/>
  <c r="F108" i="10"/>
  <c r="E108" i="10"/>
  <c r="D108" i="10"/>
  <c r="G107" i="10"/>
  <c r="F107" i="10"/>
  <c r="E107" i="10"/>
  <c r="D107" i="10"/>
  <c r="G106" i="10"/>
  <c r="F106" i="10"/>
  <c r="E106" i="10"/>
  <c r="D106" i="10"/>
  <c r="G105" i="10"/>
  <c r="F105" i="10"/>
  <c r="E105" i="10"/>
  <c r="D105" i="10"/>
  <c r="G104" i="10"/>
  <c r="F104" i="10"/>
  <c r="E104" i="10"/>
  <c r="D104" i="10"/>
  <c r="G103" i="10"/>
  <c r="F103" i="10"/>
  <c r="E103" i="10"/>
  <c r="D103" i="10"/>
  <c r="G102" i="10"/>
  <c r="F102" i="10"/>
  <c r="E102" i="10"/>
  <c r="D102" i="10"/>
  <c r="G101" i="10"/>
  <c r="F101" i="10"/>
  <c r="E101" i="10"/>
  <c r="D101" i="10"/>
  <c r="G100" i="10"/>
  <c r="F100" i="10"/>
  <c r="E100" i="10"/>
  <c r="D100" i="10"/>
  <c r="G99" i="10"/>
  <c r="F99" i="10"/>
  <c r="E99" i="10"/>
  <c r="D99" i="10"/>
  <c r="G98" i="10"/>
  <c r="F98" i="10"/>
  <c r="E98" i="10"/>
  <c r="D98" i="10"/>
  <c r="G97" i="10"/>
  <c r="F97" i="10"/>
  <c r="E97" i="10"/>
  <c r="D97" i="10"/>
  <c r="G96" i="10"/>
  <c r="F96" i="10"/>
  <c r="E96" i="10"/>
  <c r="D96" i="10"/>
  <c r="G95" i="10"/>
  <c r="F95" i="10"/>
  <c r="E95" i="10"/>
  <c r="D95" i="10"/>
  <c r="G94" i="10"/>
  <c r="F94" i="10"/>
  <c r="E94" i="10"/>
  <c r="D94" i="10"/>
  <c r="G93" i="10"/>
  <c r="F93" i="10"/>
  <c r="E93" i="10"/>
  <c r="D93" i="10"/>
  <c r="G92" i="10"/>
  <c r="F92" i="10"/>
  <c r="E92" i="10"/>
  <c r="D92" i="10"/>
  <c r="G91" i="10"/>
  <c r="F91" i="10"/>
  <c r="E91" i="10"/>
  <c r="D91" i="10"/>
  <c r="G90" i="10"/>
  <c r="F90" i="10"/>
  <c r="E90" i="10"/>
  <c r="D90" i="10"/>
  <c r="G89" i="10"/>
  <c r="F89" i="10"/>
  <c r="E89" i="10"/>
  <c r="D89" i="10"/>
  <c r="G88" i="10"/>
  <c r="F88" i="10"/>
  <c r="E88" i="10"/>
  <c r="D88" i="10"/>
  <c r="G87" i="10"/>
  <c r="F87" i="10"/>
  <c r="E87" i="10"/>
  <c r="D87" i="10"/>
  <c r="G86" i="10"/>
  <c r="F86" i="10"/>
  <c r="E86" i="10"/>
  <c r="D86" i="10"/>
  <c r="G85" i="10"/>
  <c r="F85" i="10"/>
  <c r="E85" i="10"/>
  <c r="D85" i="10"/>
  <c r="G84" i="10"/>
  <c r="F84" i="10"/>
  <c r="E84" i="10"/>
  <c r="D84" i="10"/>
  <c r="G83" i="10"/>
  <c r="F83" i="10"/>
  <c r="E83" i="10"/>
  <c r="D83" i="10"/>
  <c r="G82" i="10"/>
  <c r="F82" i="10"/>
  <c r="E82" i="10"/>
  <c r="D82" i="10"/>
  <c r="G81" i="10"/>
  <c r="F81" i="10"/>
  <c r="E81" i="10"/>
  <c r="D81" i="10"/>
  <c r="G80" i="10"/>
  <c r="F80" i="10"/>
  <c r="E80" i="10"/>
  <c r="D80" i="10"/>
  <c r="G79" i="10"/>
  <c r="F79" i="10"/>
  <c r="E79" i="10"/>
  <c r="D79" i="10"/>
  <c r="G78" i="10"/>
  <c r="F78" i="10"/>
  <c r="E78" i="10"/>
  <c r="D78" i="10"/>
  <c r="G77" i="10"/>
  <c r="F77" i="10"/>
  <c r="E77" i="10"/>
  <c r="D77" i="10"/>
  <c r="G76" i="10"/>
  <c r="F76" i="10"/>
  <c r="E76" i="10"/>
  <c r="D76" i="10"/>
  <c r="G75" i="10"/>
  <c r="F75" i="10"/>
  <c r="E75" i="10"/>
  <c r="D75" i="10"/>
  <c r="G74" i="10"/>
  <c r="F74" i="10"/>
  <c r="E74" i="10"/>
  <c r="D74" i="10"/>
  <c r="G73" i="10"/>
  <c r="F73" i="10"/>
  <c r="E73" i="10"/>
  <c r="D73" i="10"/>
  <c r="G72" i="10"/>
  <c r="F72" i="10"/>
  <c r="E72" i="10"/>
  <c r="D72" i="10"/>
  <c r="G71" i="10"/>
  <c r="F71" i="10"/>
  <c r="E71" i="10"/>
  <c r="D71" i="10"/>
  <c r="G70" i="10"/>
  <c r="F70" i="10"/>
  <c r="E70" i="10"/>
  <c r="D70" i="10"/>
  <c r="G69" i="10"/>
  <c r="F69" i="10"/>
  <c r="E69" i="10"/>
  <c r="D69" i="10"/>
  <c r="G68" i="10"/>
  <c r="F68" i="10"/>
  <c r="E68" i="10"/>
  <c r="D68" i="10"/>
  <c r="G67" i="10"/>
  <c r="F67" i="10"/>
  <c r="E67" i="10"/>
  <c r="D67" i="10"/>
  <c r="G66" i="10"/>
  <c r="F66" i="10"/>
  <c r="E66" i="10"/>
  <c r="D66" i="10"/>
  <c r="G65" i="10"/>
  <c r="F65" i="10"/>
  <c r="E65" i="10"/>
  <c r="D65" i="10"/>
  <c r="G64" i="10"/>
  <c r="F64" i="10"/>
  <c r="E64" i="10"/>
  <c r="D64" i="10"/>
  <c r="G63" i="10"/>
  <c r="F63" i="10"/>
  <c r="E63" i="10"/>
  <c r="D63" i="10"/>
  <c r="G62" i="10"/>
  <c r="F62" i="10"/>
  <c r="E62" i="10"/>
  <c r="D62" i="10"/>
  <c r="G61" i="10"/>
  <c r="F61" i="10"/>
  <c r="E61" i="10"/>
  <c r="D61" i="10"/>
  <c r="G60" i="10"/>
  <c r="F60" i="10"/>
  <c r="E60" i="10"/>
  <c r="D60" i="10"/>
  <c r="G59" i="10"/>
  <c r="F59" i="10"/>
  <c r="E59" i="10"/>
  <c r="D59" i="10"/>
  <c r="G58" i="10"/>
  <c r="F58" i="10"/>
  <c r="E58" i="10"/>
  <c r="D58" i="10"/>
  <c r="G57" i="10"/>
  <c r="F57" i="10"/>
  <c r="E57" i="10"/>
  <c r="D57" i="10"/>
  <c r="G56" i="10"/>
  <c r="F56" i="10"/>
  <c r="E56" i="10"/>
  <c r="D56" i="10"/>
  <c r="A1" i="10"/>
  <c r="A2" i="10"/>
  <c r="J678" i="10"/>
  <c r="K586" i="10"/>
  <c r="M1341" i="10"/>
  <c r="K1001" i="10"/>
  <c r="H1426" i="10"/>
  <c r="H519" i="10"/>
  <c r="L1115" i="10"/>
  <c r="I222" i="10"/>
  <c r="H10" i="10"/>
  <c r="I1359" i="10"/>
  <c r="J1526" i="10"/>
  <c r="K1435" i="10"/>
  <c r="H647" i="10"/>
  <c r="J1098" i="10"/>
  <c r="J1267" i="10"/>
  <c r="I670" i="10"/>
  <c r="H993" i="10"/>
  <c r="L1398" i="10"/>
  <c r="K1087" i="10"/>
  <c r="H1444" i="10"/>
  <c r="M410" i="10"/>
  <c r="L424" i="10"/>
  <c r="I1295" i="10"/>
  <c r="L980" i="10"/>
  <c r="J311" i="10"/>
  <c r="J1062" i="10"/>
  <c r="L1284" i="10"/>
  <c r="I311" i="10"/>
  <c r="J782" i="10"/>
  <c r="K940" i="10"/>
  <c r="J1497" i="10"/>
  <c r="L865" i="10"/>
  <c r="L1062" i="10"/>
  <c r="J1285" i="10"/>
  <c r="J1321" i="10"/>
  <c r="I1559" i="10"/>
  <c r="J1275" i="10"/>
  <c r="L1156" i="10"/>
  <c r="H330" i="10"/>
  <c r="M690" i="10"/>
  <c r="K1450" i="10"/>
  <c r="K488" i="10"/>
  <c r="L1285" i="10"/>
  <c r="L1289" i="10"/>
  <c r="J1452" i="10"/>
  <c r="I708" i="10"/>
  <c r="L996" i="10"/>
  <c r="M837" i="10"/>
  <c r="H581" i="10"/>
  <c r="H289" i="10"/>
  <c r="I917" i="10"/>
  <c r="I755" i="10"/>
  <c r="L1016" i="10"/>
  <c r="L802" i="10"/>
  <c r="I239" i="10"/>
  <c r="L1119" i="10"/>
  <c r="J968" i="10"/>
  <c r="L67" i="10"/>
  <c r="I96" i="10"/>
  <c r="H296" i="10"/>
  <c r="I58" i="10"/>
  <c r="K754" i="10"/>
  <c r="H148" i="10"/>
  <c r="K1548" i="10"/>
  <c r="M860" i="10"/>
  <c r="M1401" i="10"/>
  <c r="J514" i="10"/>
  <c r="L1021" i="10"/>
  <c r="I539" i="10"/>
  <c r="J1484" i="10"/>
  <c r="H1453" i="10"/>
  <c r="K706" i="10"/>
  <c r="J989" i="10"/>
  <c r="J230" i="10"/>
  <c r="M730" i="10"/>
  <c r="J502" i="10"/>
  <c r="J1332" i="10"/>
  <c r="L685" i="10"/>
  <c r="J1010" i="10"/>
  <c r="M1495" i="10"/>
  <c r="M1370" i="10"/>
  <c r="J1512" i="10"/>
  <c r="L1316" i="10"/>
  <c r="J286" i="10"/>
  <c r="I994" i="10"/>
  <c r="M1091" i="10"/>
  <c r="I51" i="10"/>
  <c r="L1329" i="10"/>
  <c r="K1542" i="10"/>
  <c r="H997" i="10"/>
  <c r="M253" i="10"/>
  <c r="L609" i="10"/>
  <c r="K149" i="10"/>
  <c r="J1451" i="10"/>
  <c r="H303" i="10"/>
  <c r="H1336" i="10"/>
  <c r="K1251" i="10"/>
  <c r="M1037" i="10"/>
  <c r="M1393" i="10"/>
  <c r="J603" i="10"/>
  <c r="H1322" i="10"/>
  <c r="J816" i="10"/>
  <c r="M744" i="10"/>
  <c r="J739" i="10"/>
  <c r="H1234" i="10"/>
  <c r="K1520" i="10"/>
  <c r="K1473" i="10"/>
  <c r="L1129" i="10"/>
  <c r="J1043" i="10"/>
  <c r="K1340" i="10"/>
  <c r="H1118" i="10"/>
  <c r="J509" i="10"/>
  <c r="M1014" i="10"/>
  <c r="J1243" i="10"/>
  <c r="L1490" i="10"/>
  <c r="J1167" i="10"/>
  <c r="H767" i="10"/>
  <c r="H763" i="10"/>
  <c r="K631" i="10"/>
  <c r="H1182" i="10"/>
  <c r="L244" i="10"/>
  <c r="I1529" i="10"/>
  <c r="I1370" i="10"/>
  <c r="J1440" i="10"/>
  <c r="M389" i="10"/>
  <c r="J846" i="10"/>
  <c r="M1307" i="10"/>
  <c r="M581" i="10"/>
  <c r="M22" i="10"/>
  <c r="H1412" i="10"/>
  <c r="I1287" i="10"/>
  <c r="H1471" i="10"/>
  <c r="K1240" i="10"/>
  <c r="H1090" i="10"/>
  <c r="J1226" i="10"/>
  <c r="L1044" i="10"/>
  <c r="M1519" i="10"/>
  <c r="L398" i="10"/>
  <c r="L1299" i="10"/>
  <c r="K1200" i="10"/>
  <c r="K47" i="10"/>
  <c r="L739" i="10"/>
  <c r="J995" i="10"/>
  <c r="H1369" i="10"/>
  <c r="H1230" i="10"/>
  <c r="I414" i="10"/>
  <c r="L859" i="10"/>
  <c r="K466" i="10"/>
  <c r="M1316" i="10"/>
  <c r="I1087" i="10"/>
  <c r="M1276" i="10"/>
  <c r="I639" i="10"/>
  <c r="K328" i="10"/>
  <c r="I989" i="10"/>
  <c r="H301" i="10"/>
  <c r="K892" i="10"/>
  <c r="K318" i="10"/>
  <c r="L1363" i="10"/>
  <c r="K1066" i="10"/>
  <c r="I367" i="10"/>
  <c r="L705" i="10"/>
  <c r="J947" i="10"/>
  <c r="H779" i="10"/>
  <c r="J1413" i="10"/>
  <c r="K691" i="10"/>
  <c r="J1404" i="10"/>
  <c r="L975" i="10"/>
  <c r="H1045" i="10"/>
  <c r="H1066" i="10"/>
  <c r="I1244" i="10"/>
  <c r="I371" i="10"/>
  <c r="H1561" i="10"/>
  <c r="H514" i="10"/>
  <c r="H1069" i="10"/>
  <c r="M1114" i="10"/>
  <c r="H1365" i="10"/>
  <c r="I1289" i="10"/>
  <c r="L1169" i="10"/>
  <c r="L940" i="10"/>
  <c r="I1192" i="10"/>
  <c r="L938" i="10"/>
  <c r="J332" i="10"/>
  <c r="H543" i="10"/>
  <c r="K355" i="10"/>
  <c r="J1258" i="10"/>
  <c r="K863" i="10"/>
  <c r="M571" i="10"/>
  <c r="M1367" i="10"/>
  <c r="L463" i="10"/>
  <c r="I19" i="10"/>
  <c r="K1176" i="10"/>
  <c r="I1555" i="10"/>
  <c r="H1140" i="10"/>
  <c r="H630" i="10"/>
  <c r="L1032" i="10"/>
  <c r="H796" i="10"/>
  <c r="L1502" i="10"/>
  <c r="L1241" i="10"/>
  <c r="K477" i="10"/>
  <c r="K260" i="10"/>
  <c r="J610" i="10"/>
  <c r="I1216" i="10"/>
  <c r="K1043" i="10"/>
  <c r="L95" i="10"/>
  <c r="M1342" i="10"/>
  <c r="I320" i="10"/>
  <c r="J830" i="10"/>
  <c r="L920" i="10"/>
  <c r="H708" i="10"/>
  <c r="K1561" i="10"/>
  <c r="J487" i="10"/>
  <c r="K1443" i="10"/>
  <c r="M568" i="10"/>
  <c r="I142" i="10"/>
  <c r="K388" i="10"/>
  <c r="K1138" i="10"/>
  <c r="J580" i="10"/>
  <c r="H1427" i="10"/>
  <c r="K1454" i="10"/>
  <c r="L1042" i="10"/>
  <c r="J209" i="10"/>
  <c r="L1306" i="10"/>
  <c r="M552" i="10"/>
  <c r="M916" i="10"/>
  <c r="J1555" i="10"/>
  <c r="I1253" i="10"/>
  <c r="J651" i="10"/>
  <c r="J945" i="10"/>
  <c r="K762" i="10"/>
  <c r="K217" i="10"/>
  <c r="K1508" i="10"/>
  <c r="H325" i="10"/>
  <c r="K1352" i="10"/>
  <c r="L933" i="10"/>
  <c r="H166" i="10"/>
  <c r="L1498" i="10"/>
  <c r="L473" i="10"/>
  <c r="I950" i="10"/>
  <c r="H777" i="10"/>
  <c r="K1179" i="10"/>
  <c r="M696" i="10"/>
  <c r="M866" i="10"/>
  <c r="I492" i="10"/>
  <c r="M821" i="10"/>
  <c r="K1257" i="10"/>
  <c r="L779" i="10"/>
  <c r="L1468" i="10"/>
  <c r="K445" i="10"/>
  <c r="J500" i="10"/>
  <c r="M1129" i="10"/>
  <c r="I1421" i="10"/>
  <c r="I1201" i="10"/>
  <c r="L699" i="10"/>
  <c r="I1476" i="10"/>
  <c r="L1358" i="10"/>
  <c r="L1312" i="10"/>
  <c r="K1528" i="10"/>
  <c r="K555" i="10"/>
  <c r="J1041" i="10"/>
  <c r="J1401" i="10"/>
  <c r="J1375" i="10"/>
  <c r="K1093" i="10"/>
  <c r="M1334" i="10"/>
  <c r="I1323" i="10"/>
  <c r="I177" i="10"/>
  <c r="H73" i="10"/>
  <c r="K1532" i="10"/>
  <c r="J1382" i="10"/>
  <c r="H202" i="10"/>
  <c r="M1462" i="10"/>
  <c r="M1256" i="10"/>
  <c r="J999" i="10"/>
  <c r="I1479" i="10"/>
  <c r="H1549" i="10"/>
  <c r="M588" i="10"/>
  <c r="H1130" i="10"/>
  <c r="H1299" i="10"/>
  <c r="H1246" i="10"/>
  <c r="J962" i="10"/>
  <c r="J711" i="10"/>
  <c r="K1376" i="10"/>
  <c r="M1309" i="10"/>
  <c r="L531" i="10"/>
  <c r="J584" i="10"/>
  <c r="J400" i="10"/>
  <c r="J342" i="10"/>
  <c r="M337" i="10"/>
  <c r="M296" i="10"/>
  <c r="L720" i="10"/>
  <c r="I1557" i="10"/>
  <c r="M1321" i="10"/>
  <c r="L860" i="10"/>
  <c r="I1357" i="10"/>
  <c r="M1293" i="10"/>
  <c r="J640" i="10"/>
  <c r="I1456" i="10"/>
  <c r="M339" i="10"/>
  <c r="I213" i="10"/>
  <c r="J679" i="10"/>
  <c r="H1284" i="10"/>
  <c r="H994" i="10"/>
  <c r="I759" i="10"/>
  <c r="J1337" i="10"/>
  <c r="L1116" i="10"/>
  <c r="J476" i="10"/>
  <c r="K294" i="10"/>
  <c r="L460" i="10"/>
  <c r="K253" i="10"/>
  <c r="I69" i="10"/>
  <c r="J460" i="10"/>
  <c r="I1119" i="10"/>
  <c r="M1350" i="10"/>
  <c r="L898" i="10"/>
  <c r="M1161" i="10"/>
  <c r="H1316" i="10"/>
  <c r="K156" i="10"/>
  <c r="M438" i="10"/>
  <c r="H1393" i="10"/>
  <c r="I1260" i="10"/>
  <c r="K496" i="10"/>
  <c r="M736" i="10"/>
  <c r="J897" i="10"/>
  <c r="K91" i="10"/>
  <c r="L610" i="10"/>
  <c r="I31" i="10"/>
  <c r="L623" i="10"/>
  <c r="I1257" i="10"/>
  <c r="M534" i="10"/>
  <c r="I1012" i="10"/>
  <c r="L1515" i="10"/>
  <c r="H815" i="10"/>
  <c r="L1459" i="10"/>
  <c r="I680" i="10"/>
  <c r="H1220" i="10"/>
  <c r="L1544" i="10"/>
  <c r="M1356" i="10"/>
  <c r="H117" i="10"/>
  <c r="M1399" i="10"/>
  <c r="I628" i="10"/>
  <c r="J1458" i="10"/>
  <c r="H121" i="10"/>
  <c r="M168" i="10"/>
  <c r="J810" i="10"/>
  <c r="K683" i="10"/>
  <c r="H1449" i="10"/>
  <c r="H787" i="10"/>
  <c r="H1081" i="10"/>
  <c r="M1326" i="10"/>
  <c r="I1510" i="10"/>
  <c r="I1426" i="10"/>
  <c r="L1499" i="10"/>
  <c r="J785" i="10"/>
  <c r="M799" i="10"/>
  <c r="L1540" i="10"/>
  <c r="J1464" i="10"/>
  <c r="H270" i="10"/>
  <c r="L811" i="10"/>
  <c r="H1265" i="10"/>
  <c r="H560" i="10"/>
  <c r="I175" i="10"/>
  <c r="J620" i="10"/>
  <c r="M79" i="10"/>
  <c r="L958" i="10"/>
  <c r="J475" i="10"/>
  <c r="K1014" i="10"/>
  <c r="I595" i="10"/>
  <c r="J369" i="10"/>
  <c r="I445" i="10"/>
  <c r="I562" i="10"/>
  <c r="J394" i="10"/>
  <c r="I710" i="10"/>
  <c r="M992" i="10"/>
  <c r="H941" i="10"/>
  <c r="I280" i="10"/>
  <c r="L1029" i="10"/>
  <c r="K304" i="10"/>
  <c r="M289" i="10"/>
  <c r="I508" i="10"/>
  <c r="M1001" i="10"/>
  <c r="J1479" i="10"/>
  <c r="L575" i="10"/>
  <c r="H878" i="10"/>
  <c r="M1289" i="10"/>
  <c r="L113" i="10"/>
  <c r="J126" i="10"/>
  <c r="K1564" i="10"/>
  <c r="I313" i="10"/>
  <c r="M1023" i="10"/>
  <c r="K236" i="10"/>
  <c r="J441" i="10"/>
  <c r="J964" i="10"/>
  <c r="I1112" i="10"/>
  <c r="J63" i="10"/>
  <c r="M612" i="10"/>
  <c r="J1128" i="10"/>
  <c r="L148" i="10"/>
  <c r="I1386" i="10"/>
  <c r="K815" i="10"/>
  <c r="I1430" i="10"/>
  <c r="H137" i="10"/>
  <c r="H381" i="10"/>
  <c r="I417" i="10"/>
  <c r="I1205" i="10"/>
  <c r="K262" i="10"/>
  <c r="J1103" i="10"/>
  <c r="L1537" i="10"/>
  <c r="M1115" i="10"/>
  <c r="K1177" i="10"/>
  <c r="K279" i="10"/>
  <c r="K1356" i="10"/>
  <c r="H1406" i="10"/>
  <c r="K720" i="10"/>
  <c r="I794" i="10"/>
  <c r="L1170" i="10"/>
  <c r="H98" i="10"/>
  <c r="H563" i="10"/>
  <c r="H1013" i="10"/>
  <c r="M851" i="10"/>
  <c r="L1531" i="10"/>
  <c r="J1164" i="10"/>
  <c r="H1452" i="10"/>
  <c r="L34" i="10"/>
  <c r="K1358" i="10"/>
  <c r="J310" i="10"/>
  <c r="J244" i="10"/>
  <c r="J650" i="10"/>
  <c r="J1496" i="10"/>
  <c r="M1543" i="10"/>
  <c r="M678" i="10"/>
  <c r="H1191" i="10"/>
  <c r="I939" i="10"/>
  <c r="H344" i="10"/>
  <c r="M1464" i="10"/>
  <c r="L1035" i="10"/>
  <c r="K1051" i="10"/>
  <c r="J1348" i="10"/>
  <c r="I687" i="10"/>
  <c r="I1084" i="10"/>
  <c r="H586" i="10"/>
  <c r="J654" i="10"/>
  <c r="L1112" i="10"/>
  <c r="H976" i="10"/>
  <c r="K617" i="10"/>
  <c r="H762" i="10"/>
  <c r="H522" i="10"/>
  <c r="L651" i="10"/>
  <c r="M925" i="10"/>
  <c r="I1098" i="10"/>
  <c r="M751" i="10"/>
  <c r="L588" i="10"/>
  <c r="I1390" i="10"/>
  <c r="M1383" i="10"/>
  <c r="M1542" i="10"/>
  <c r="H921" i="10"/>
  <c r="L1479" i="10"/>
  <c r="J449" i="10"/>
  <c r="K1472" i="10"/>
  <c r="M124" i="10"/>
  <c r="K268" i="10"/>
  <c r="H1253" i="10"/>
  <c r="H252" i="10"/>
  <c r="M1414" i="10"/>
  <c r="M1346" i="10"/>
  <c r="L1518" i="10"/>
  <c r="K1392" i="10"/>
  <c r="M104" i="10"/>
  <c r="I1184" i="10"/>
  <c r="J84" i="10"/>
  <c r="H22" i="10"/>
  <c r="K1006" i="10"/>
  <c r="L331" i="10"/>
  <c r="M1516" i="10"/>
  <c r="L1244" i="10"/>
  <c r="K1224" i="10"/>
  <c r="M1412" i="10"/>
  <c r="I357" i="10"/>
  <c r="J74" i="10"/>
  <c r="M737" i="10"/>
  <c r="K59" i="10"/>
  <c r="M717" i="10"/>
  <c r="L899" i="10"/>
  <c r="K578" i="10"/>
  <c r="L1432" i="10"/>
  <c r="L1450" i="10"/>
  <c r="J381" i="10"/>
  <c r="K1554" i="10"/>
  <c r="K1110" i="10"/>
  <c r="I447" i="10"/>
  <c r="K342" i="10"/>
  <c r="K500" i="10"/>
  <c r="J1430" i="10"/>
  <c r="H23" i="10"/>
  <c r="K1338" i="10"/>
  <c r="L670" i="10"/>
  <c r="K731" i="10"/>
  <c r="K440" i="10"/>
  <c r="J762" i="10"/>
  <c r="M1020" i="10"/>
  <c r="H1457" i="10"/>
  <c r="K144" i="10"/>
  <c r="K1125" i="10"/>
  <c r="H336" i="10"/>
  <c r="L9" i="10"/>
  <c r="J1029" i="10"/>
  <c r="I671" i="10"/>
  <c r="L565" i="10"/>
  <c r="I505" i="10"/>
  <c r="I1378" i="10"/>
  <c r="M187" i="10"/>
  <c r="H1120" i="10"/>
  <c r="H1082" i="10"/>
  <c r="J1417" i="10"/>
  <c r="K577" i="10"/>
  <c r="H1143" i="10"/>
  <c r="L1483" i="10"/>
  <c r="I729" i="10"/>
  <c r="J1355" i="10"/>
  <c r="L891" i="10"/>
  <c r="I987" i="10"/>
  <c r="M1121" i="10"/>
  <c r="J221" i="10"/>
  <c r="L342" i="10"/>
  <c r="M1092" i="10"/>
  <c r="K563" i="10"/>
  <c r="I1237" i="10"/>
  <c r="J1554" i="10"/>
  <c r="H541" i="10"/>
  <c r="J1490" i="10"/>
  <c r="H905" i="10"/>
  <c r="K1468" i="10"/>
  <c r="L1084" i="10"/>
  <c r="I739" i="10"/>
  <c r="H431" i="10"/>
  <c r="I1274" i="10"/>
  <c r="K528" i="10"/>
  <c r="H1215" i="10"/>
  <c r="J1022" i="10"/>
  <c r="I976" i="10"/>
  <c r="H403" i="10"/>
  <c r="M460" i="10"/>
  <c r="M1482" i="10"/>
  <c r="L895" i="10"/>
  <c r="J1351" i="10"/>
  <c r="J883" i="10"/>
  <c r="K1339" i="10"/>
  <c r="J905" i="10"/>
  <c r="K1320" i="10"/>
  <c r="H1171" i="10"/>
  <c r="K857" i="10"/>
  <c r="K589" i="10"/>
  <c r="H457" i="10"/>
  <c r="H750" i="10"/>
  <c r="J561" i="10"/>
  <c r="K971" i="10"/>
  <c r="H1459" i="10"/>
  <c r="I1508" i="10"/>
  <c r="J177" i="10"/>
  <c r="M960" i="10"/>
  <c r="M1443" i="10"/>
  <c r="K1467" i="10"/>
  <c r="K264" i="10"/>
  <c r="J1091" i="10"/>
  <c r="M1362" i="10"/>
  <c r="I1501" i="10"/>
  <c r="L839" i="10"/>
  <c r="H930" i="10"/>
  <c r="I1482" i="10"/>
  <c r="I1322" i="10"/>
  <c r="H1366" i="10"/>
  <c r="M1240" i="10"/>
  <c r="L1545" i="10"/>
  <c r="L488" i="10"/>
  <c r="K1175" i="10"/>
  <c r="H225" i="10"/>
  <c r="M457" i="10"/>
  <c r="I1342" i="10"/>
  <c r="K1253" i="10"/>
  <c r="K1113" i="10"/>
  <c r="H1256" i="10"/>
  <c r="M611" i="10"/>
  <c r="H300" i="10"/>
  <c r="I518" i="10"/>
  <c r="J121" i="10"/>
  <c r="J805" i="10"/>
  <c r="K670" i="10"/>
  <c r="M1397" i="10"/>
  <c r="H497" i="10"/>
  <c r="L852" i="10"/>
  <c r="K1391" i="10"/>
  <c r="H1037" i="10"/>
  <c r="L677" i="10"/>
  <c r="M1329" i="10"/>
  <c r="M223" i="10"/>
  <c r="K1302" i="10"/>
  <c r="I1055" i="10"/>
  <c r="H1027" i="10"/>
  <c r="M83" i="10"/>
  <c r="L1144" i="10"/>
  <c r="K309" i="10"/>
  <c r="M1148" i="10"/>
  <c r="H507" i="10"/>
  <c r="H1374" i="10"/>
  <c r="K878" i="10"/>
  <c r="L769" i="10"/>
  <c r="J421" i="10"/>
  <c r="L462" i="10"/>
  <c r="K898" i="10"/>
  <c r="I214" i="10"/>
  <c r="H184" i="10"/>
  <c r="I1062" i="10"/>
  <c r="I821" i="10"/>
  <c r="L328" i="10"/>
  <c r="J902" i="10"/>
  <c r="L991" i="10"/>
  <c r="M1449" i="10"/>
  <c r="H1519" i="10"/>
  <c r="J1489" i="10"/>
  <c r="M945" i="10"/>
  <c r="H327" i="10"/>
  <c r="M506" i="10"/>
  <c r="H588" i="10"/>
  <c r="L333" i="10"/>
  <c r="L536" i="10"/>
  <c r="H1159" i="10"/>
  <c r="M1177" i="10"/>
  <c r="L719" i="10"/>
  <c r="J1443" i="10"/>
  <c r="I61" i="10"/>
  <c r="L1496" i="10"/>
  <c r="H1185" i="10"/>
  <c r="K747" i="10"/>
  <c r="H1244" i="10"/>
  <c r="H981" i="10"/>
  <c r="I1179" i="10"/>
  <c r="L419" i="10"/>
  <c r="J943" i="10"/>
  <c r="L1083" i="10"/>
  <c r="L377" i="10"/>
  <c r="J1195" i="10"/>
  <c r="J205" i="10"/>
  <c r="M801" i="10"/>
  <c r="J912" i="10"/>
  <c r="H1394" i="10"/>
  <c r="L618" i="10"/>
  <c r="H870" i="10"/>
  <c r="H64" i="10"/>
  <c r="H889" i="10"/>
  <c r="H1294" i="10"/>
  <c r="K611" i="10"/>
  <c r="K1005" i="10"/>
  <c r="I1417" i="10"/>
  <c r="K1298" i="10"/>
  <c r="L1268" i="10"/>
  <c r="K1507" i="10"/>
  <c r="K1209" i="10"/>
  <c r="I1202" i="10"/>
  <c r="K159" i="10"/>
  <c r="J192" i="10"/>
  <c r="L1052" i="10"/>
  <c r="K509" i="10"/>
  <c r="L452" i="10"/>
  <c r="H1279" i="10"/>
  <c r="M910" i="10"/>
  <c r="K1191" i="10"/>
  <c r="K1097" i="10"/>
  <c r="L167" i="10"/>
  <c r="J495" i="10"/>
  <c r="J972" i="10"/>
  <c r="K1106" i="10"/>
  <c r="K171" i="10"/>
  <c r="H695" i="10"/>
  <c r="L1465" i="10"/>
  <c r="M1013" i="10"/>
  <c r="L1402" i="10"/>
  <c r="H1138" i="10"/>
  <c r="L416" i="10"/>
  <c r="J1208" i="10"/>
  <c r="K1278" i="10"/>
  <c r="L210" i="10"/>
  <c r="M905" i="10"/>
  <c r="J1358" i="10"/>
  <c r="H317" i="10"/>
  <c r="H1513" i="10"/>
  <c r="K1316" i="10"/>
  <c r="L1323" i="10"/>
  <c r="M409" i="10"/>
  <c r="L294" i="10"/>
  <c r="L788" i="10"/>
  <c r="H1136" i="10"/>
  <c r="L1240" i="10"/>
  <c r="M1470" i="10"/>
  <c r="H62" i="10"/>
  <c r="K69" i="10"/>
  <c r="K1396" i="10"/>
  <c r="J1227" i="10"/>
  <c r="L1419" i="10"/>
  <c r="H1089" i="10"/>
  <c r="M778" i="10"/>
  <c r="M50" i="10"/>
  <c r="H629" i="10"/>
  <c r="L586" i="10"/>
  <c r="K122" i="10"/>
  <c r="K1126" i="10"/>
  <c r="M1491" i="10"/>
  <c r="K1459" i="10"/>
  <c r="J1374" i="10"/>
  <c r="J445" i="10"/>
  <c r="K1370" i="10"/>
  <c r="J1525" i="10"/>
  <c r="M350" i="10"/>
  <c r="K1398" i="10"/>
  <c r="L973" i="10"/>
  <c r="I959" i="10"/>
  <c r="K1289" i="10"/>
  <c r="H1198" i="10"/>
  <c r="H1155" i="10"/>
  <c r="K1490" i="10"/>
  <c r="K1551" i="10"/>
  <c r="H11" i="10"/>
  <c r="M227" i="10"/>
  <c r="L168" i="10"/>
  <c r="L789" i="10"/>
  <c r="H1558" i="10"/>
  <c r="K1353" i="10"/>
  <c r="K1562" i="10"/>
  <c r="J363" i="10"/>
  <c r="M943" i="10"/>
  <c r="L584" i="10"/>
  <c r="L1217" i="10"/>
  <c r="K1306" i="10"/>
  <c r="J316" i="10"/>
  <c r="I1500" i="10"/>
  <c r="J1256" i="10"/>
  <c r="H37" i="10"/>
  <c r="M1203" i="10"/>
  <c r="K1552" i="10"/>
  <c r="H1131" i="10"/>
  <c r="H652" i="10"/>
  <c r="J903" i="10"/>
  <c r="K1054" i="10"/>
  <c r="I68" i="10"/>
  <c r="K1296" i="10"/>
  <c r="I1385" i="10"/>
  <c r="I1236" i="10"/>
  <c r="H766" i="10"/>
  <c r="H950" i="10"/>
  <c r="M1557" i="10"/>
  <c r="K1533" i="10"/>
  <c r="M677" i="10"/>
  <c r="M219" i="10"/>
  <c r="L755" i="10"/>
  <c r="L660" i="10"/>
  <c r="J62" i="10"/>
  <c r="H916" i="10"/>
  <c r="H1429" i="10"/>
  <c r="I771" i="10"/>
  <c r="H1052" i="10"/>
  <c r="L1478" i="10"/>
  <c r="M1130" i="10"/>
  <c r="I420" i="10"/>
  <c r="L439" i="10"/>
  <c r="I235" i="10"/>
  <c r="J807" i="10"/>
  <c r="I361" i="10"/>
  <c r="L26" i="10"/>
  <c r="H1418" i="10"/>
  <c r="L491" i="10"/>
  <c r="I80" i="10"/>
  <c r="K1144" i="10"/>
  <c r="L1549" i="10"/>
  <c r="I1298" i="10"/>
  <c r="J1446" i="10"/>
  <c r="H461" i="10"/>
  <c r="L741" i="10"/>
  <c r="H672" i="10"/>
  <c r="I1521" i="10"/>
  <c r="M1157" i="10"/>
  <c r="L1186" i="10"/>
  <c r="H1238" i="10"/>
  <c r="M1439" i="10"/>
  <c r="I1222" i="10"/>
  <c r="I1078" i="10"/>
  <c r="I1198" i="10"/>
  <c r="I1349" i="10"/>
  <c r="L1413" i="10"/>
  <c r="K221" i="10"/>
  <c r="J919" i="10"/>
  <c r="H1332" i="10"/>
  <c r="I74" i="10"/>
  <c r="K1304" i="10"/>
  <c r="K447" i="10"/>
  <c r="K1275" i="10"/>
  <c r="J1434" i="10"/>
  <c r="H1493" i="10"/>
  <c r="I536" i="10"/>
  <c r="M294" i="10"/>
  <c r="M1206" i="10"/>
  <c r="J1320" i="10"/>
  <c r="J1154" i="10"/>
  <c r="M1229" i="10"/>
  <c r="H1021" i="10"/>
  <c r="L1404" i="10"/>
  <c r="J644" i="10"/>
  <c r="K1555" i="10"/>
  <c r="K1116" i="10"/>
  <c r="K141" i="10"/>
  <c r="K505" i="10"/>
  <c r="K1315" i="10"/>
  <c r="M145" i="10"/>
  <c r="H1345" i="10"/>
  <c r="K180" i="10"/>
  <c r="M468" i="10"/>
  <c r="J1540" i="10"/>
  <c r="J652" i="10"/>
  <c r="M1361" i="10"/>
  <c r="J1441" i="10"/>
  <c r="H1440" i="10"/>
  <c r="J1223" i="10"/>
  <c r="J452" i="10"/>
  <c r="M558" i="10"/>
  <c r="K305" i="10"/>
  <c r="K1545" i="10"/>
  <c r="H1041" i="10"/>
  <c r="L1253" i="10"/>
  <c r="I918" i="10"/>
  <c r="I844" i="10"/>
  <c r="H1517" i="10"/>
  <c r="K594" i="10"/>
  <c r="H186" i="10"/>
  <c r="K1342" i="10"/>
  <c r="J731" i="10"/>
  <c r="K1455" i="10"/>
  <c r="I1005" i="10"/>
  <c r="H81" i="10"/>
  <c r="K423" i="10"/>
  <c r="M850" i="10"/>
  <c r="L1166" i="10"/>
  <c r="J1465" i="10"/>
  <c r="M705" i="10"/>
  <c r="I79" i="10"/>
  <c r="L208" i="10"/>
  <c r="K474" i="10"/>
  <c r="M1410" i="10"/>
  <c r="M574" i="10"/>
  <c r="M867" i="10"/>
  <c r="L907" i="10"/>
  <c r="H1527" i="10"/>
  <c r="K1092" i="10"/>
  <c r="K900" i="10"/>
  <c r="I932" i="10"/>
  <c r="J231" i="10"/>
  <c r="H95" i="10"/>
  <c r="I299" i="10"/>
  <c r="M871" i="10"/>
  <c r="H1438" i="10"/>
  <c r="M1061" i="10"/>
  <c r="L1374" i="10"/>
  <c r="L87" i="10"/>
  <c r="I914" i="10"/>
  <c r="L1325" i="10"/>
  <c r="M1083" i="10"/>
  <c r="I6" i="10"/>
  <c r="L1367" i="10"/>
  <c r="J704" i="10"/>
  <c r="H1422" i="10"/>
  <c r="H35" i="10"/>
  <c r="K565" i="10"/>
  <c r="M1211" i="10"/>
  <c r="J201" i="10"/>
  <c r="J1289" i="10"/>
  <c r="I93" i="10"/>
  <c r="J621" i="10"/>
  <c r="M1270" i="10"/>
  <c r="K1432" i="10"/>
  <c r="M1244" i="10"/>
  <c r="I358" i="10"/>
  <c r="K1511" i="10"/>
  <c r="J975" i="10"/>
  <c r="L211" i="10"/>
  <c r="H1553" i="10"/>
  <c r="I45" i="10"/>
  <c r="K749" i="10"/>
  <c r="I1320" i="10"/>
  <c r="I16" i="10"/>
  <c r="I598" i="10"/>
  <c r="K575" i="10"/>
  <c r="K603" i="10"/>
  <c r="M163" i="10"/>
  <c r="L240" i="10"/>
  <c r="K1154" i="10"/>
  <c r="J1119" i="10"/>
  <c r="J877" i="10"/>
  <c r="K798" i="10"/>
  <c r="M545" i="10"/>
  <c r="L1191" i="10"/>
  <c r="I1039" i="10"/>
  <c r="H157" i="10"/>
  <c r="H1473" i="10"/>
  <c r="M1402" i="10"/>
  <c r="I533" i="10"/>
  <c r="M640" i="10"/>
  <c r="H1161" i="10"/>
  <c r="L1560" i="10"/>
  <c r="H132" i="10"/>
  <c r="L1095" i="10"/>
  <c r="I908" i="10"/>
  <c r="M180" i="10"/>
  <c r="K859" i="10"/>
  <c r="H1078" i="10"/>
  <c r="K1488" i="10"/>
  <c r="L1034" i="10"/>
  <c r="K549" i="10"/>
  <c r="L1260" i="10"/>
  <c r="I1209" i="10"/>
  <c r="K969" i="10"/>
  <c r="H168" i="10"/>
  <c r="L1180" i="10"/>
  <c r="I400" i="10"/>
  <c r="H721" i="10"/>
  <c r="J110" i="10"/>
  <c r="I953" i="10"/>
  <c r="I426" i="10"/>
  <c r="J278" i="10"/>
  <c r="I799" i="10"/>
  <c r="K606" i="10"/>
  <c r="H1556" i="10"/>
  <c r="L803" i="10"/>
  <c r="L1396" i="10"/>
  <c r="K888" i="10"/>
  <c r="L698" i="10"/>
  <c r="K152" i="10"/>
  <c r="J1400" i="10"/>
  <c r="H841" i="10"/>
  <c r="I1162" i="10"/>
  <c r="K681" i="10"/>
  <c r="M17" i="10"/>
  <c r="L299" i="10"/>
  <c r="J312" i="10"/>
  <c r="J702" i="10"/>
  <c r="M878" i="10"/>
  <c r="K1422" i="10"/>
  <c r="M1551" i="10"/>
  <c r="L772" i="10"/>
  <c r="I682" i="10"/>
  <c r="I972" i="10"/>
  <c r="K835" i="10"/>
  <c r="I483" i="10"/>
  <c r="I822" i="10"/>
  <c r="J992" i="10"/>
  <c r="J1330" i="10"/>
  <c r="M1353" i="10"/>
  <c r="I879" i="10"/>
  <c r="I1228" i="10"/>
  <c r="H1568" i="10"/>
  <c r="H646" i="10"/>
  <c r="J1179" i="10"/>
  <c r="J608" i="10"/>
  <c r="L1002" i="10"/>
  <c r="J797" i="10"/>
  <c r="K196" i="10"/>
  <c r="I1459" i="10"/>
  <c r="K273" i="10"/>
  <c r="M136" i="10"/>
  <c r="H392" i="10"/>
  <c r="M1426" i="10"/>
  <c r="H957" i="10"/>
  <c r="K1331" i="10"/>
  <c r="I1064" i="10"/>
  <c r="M368" i="10"/>
  <c r="I724" i="10"/>
  <c r="M196" i="10"/>
  <c r="H136" i="10"/>
  <c r="L260" i="10"/>
  <c r="M954" i="10"/>
  <c r="M53" i="10"/>
  <c r="J622" i="10"/>
  <c r="H34" i="10"/>
  <c r="M1429" i="10"/>
  <c r="H730" i="10"/>
  <c r="K138" i="10"/>
  <c r="L345" i="10"/>
  <c r="H71" i="10"/>
  <c r="J1094" i="10"/>
  <c r="K921" i="10"/>
  <c r="J248" i="10"/>
  <c r="I1309" i="10"/>
  <c r="M819" i="10"/>
  <c r="K520" i="10"/>
  <c r="M1465" i="10"/>
  <c r="J160" i="10"/>
  <c r="K125" i="10"/>
  <c r="H854" i="10"/>
  <c r="I1545" i="10"/>
  <c r="J367" i="10"/>
  <c r="I7" i="10"/>
  <c r="L1414" i="10"/>
  <c r="K94" i="10"/>
  <c r="M1205" i="10"/>
  <c r="L703" i="10"/>
  <c r="J602" i="10"/>
  <c r="L1361" i="10"/>
  <c r="M381" i="10"/>
  <c r="J1244" i="10"/>
  <c r="I156" i="10"/>
  <c r="H960" i="10"/>
  <c r="J850" i="10"/>
  <c r="L485" i="10"/>
  <c r="J776" i="10"/>
  <c r="I984" i="10"/>
  <c r="L1415" i="10"/>
  <c r="L1165" i="10"/>
  <c r="H582" i="10"/>
  <c r="H774" i="10"/>
  <c r="J705" i="10"/>
  <c r="L277" i="10"/>
  <c r="K830" i="10"/>
  <c r="K242" i="10"/>
  <c r="H1183" i="10"/>
  <c r="H1114" i="10"/>
  <c r="K365" i="10"/>
  <c r="K1071" i="10"/>
  <c r="J789" i="10"/>
  <c r="M1349" i="10"/>
  <c r="L1269" i="10"/>
  <c r="I691" i="10"/>
  <c r="M1422" i="10"/>
  <c r="I434" i="10"/>
  <c r="M441" i="10"/>
  <c r="H1465" i="10"/>
  <c r="H837" i="10"/>
  <c r="K685" i="10"/>
  <c r="J506" i="10"/>
  <c r="I1449" i="10"/>
  <c r="L262" i="10"/>
  <c r="K698" i="10"/>
  <c r="I663" i="10"/>
  <c r="J171" i="10"/>
  <c r="J98" i="10"/>
  <c r="K729" i="10"/>
  <c r="I148" i="10"/>
  <c r="H359" i="10"/>
  <c r="I699" i="10"/>
  <c r="I1240" i="10"/>
  <c r="L1167" i="10"/>
  <c r="I679" i="10"/>
  <c r="I814" i="10"/>
  <c r="K1035" i="10"/>
  <c r="L887" i="10"/>
  <c r="L474" i="10"/>
  <c r="L102" i="10"/>
  <c r="L795" i="10"/>
  <c r="I1159" i="10"/>
  <c r="K1405" i="10"/>
  <c r="K564" i="10"/>
  <c r="M1191" i="10"/>
  <c r="M771" i="10"/>
  <c r="H973" i="10"/>
  <c r="L813" i="10"/>
  <c r="L562" i="10"/>
  <c r="K1225" i="10"/>
  <c r="M838" i="10"/>
  <c r="H689" i="10"/>
  <c r="H232" i="10"/>
  <c r="I1350" i="10"/>
  <c r="J1176" i="10"/>
  <c r="J804" i="10"/>
  <c r="J1468" i="10"/>
  <c r="J443" i="10"/>
  <c r="K891" i="10"/>
  <c r="J1240" i="10"/>
  <c r="I985" i="10"/>
  <c r="M560" i="10"/>
  <c r="I1348" i="10"/>
  <c r="M995" i="10"/>
  <c r="L1311" i="10"/>
  <c r="I180" i="10"/>
  <c r="I709" i="10"/>
  <c r="H1352" i="10"/>
  <c r="K1239" i="10"/>
  <c r="L1463" i="10"/>
  <c r="J1116" i="10"/>
  <c r="K704" i="10"/>
  <c r="I553" i="10"/>
  <c r="M991" i="10"/>
  <c r="H751" i="10"/>
  <c r="H1214" i="10"/>
  <c r="I899" i="10"/>
  <c r="M143" i="10"/>
  <c r="L85" i="10"/>
  <c r="J3" i="10"/>
  <c r="M1296" i="10"/>
  <c r="J309" i="10"/>
  <c r="M1504" i="10"/>
  <c r="H975" i="10"/>
  <c r="M1487" i="10"/>
  <c r="J952" i="10"/>
  <c r="H475" i="10"/>
  <c r="K1324" i="10"/>
  <c r="J1134" i="10"/>
  <c r="I129" i="10"/>
  <c r="M703" i="10"/>
  <c r="K1547" i="10"/>
  <c r="J386" i="10"/>
  <c r="I1010" i="10"/>
  <c r="H956" i="10"/>
  <c r="J1336" i="10"/>
  <c r="I1070" i="10"/>
  <c r="J1045" i="10"/>
  <c r="M1355" i="10"/>
  <c r="L1333" i="10"/>
  <c r="I1270" i="10"/>
  <c r="H1388" i="10"/>
  <c r="M694" i="10"/>
  <c r="I1139" i="10"/>
  <c r="L498" i="10"/>
  <c r="H666" i="10"/>
  <c r="K1531" i="10"/>
  <c r="I1266" i="10"/>
  <c r="K1415" i="10"/>
  <c r="H615" i="10"/>
  <c r="M656" i="10"/>
  <c r="K568" i="10"/>
  <c r="H1121" i="10"/>
  <c r="I774" i="10"/>
  <c r="I441" i="10"/>
  <c r="L1526" i="10"/>
  <c r="M1501" i="10"/>
  <c r="J232" i="10"/>
  <c r="I1154" i="10"/>
  <c r="H839" i="10"/>
  <c r="M363" i="10"/>
  <c r="I1024" i="10"/>
  <c r="K1250" i="10"/>
  <c r="M1544" i="10"/>
  <c r="M1190" i="10"/>
  <c r="K1189" i="10"/>
  <c r="K792" i="10"/>
  <c r="L1318" i="10"/>
  <c r="M293" i="10"/>
  <c r="K1506" i="10"/>
  <c r="I986" i="10"/>
  <c r="I1199" i="10"/>
  <c r="H215" i="10"/>
  <c r="L1237" i="10"/>
  <c r="J37" i="10"/>
  <c r="H1378" i="10"/>
  <c r="K1426" i="10"/>
  <c r="K259" i="10"/>
  <c r="J344" i="10"/>
  <c r="M1507" i="10"/>
  <c r="J1142" i="10"/>
  <c r="K215" i="10"/>
  <c r="M1066" i="10"/>
  <c r="H20" i="10"/>
  <c r="M767" i="10"/>
  <c r="L495" i="10"/>
  <c r="K1207" i="10"/>
  <c r="J781" i="10"/>
  <c r="H472" i="10"/>
  <c r="K1341" i="10"/>
  <c r="M962" i="10"/>
  <c r="H716" i="10"/>
  <c r="K1000" i="10"/>
  <c r="L391" i="10"/>
  <c r="I798" i="10"/>
  <c r="L1135" i="10"/>
  <c r="J1513" i="10"/>
  <c r="J1481" i="10"/>
  <c r="M971" i="10"/>
  <c r="I310" i="10"/>
  <c r="L523" i="10"/>
  <c r="M1406" i="10"/>
  <c r="I900" i="10"/>
  <c r="H254" i="10"/>
  <c r="I712" i="10"/>
  <c r="I1355" i="10"/>
  <c r="L1173" i="10"/>
  <c r="J755" i="10"/>
  <c r="L186" i="10"/>
  <c r="K1274" i="10"/>
  <c r="I209" i="10"/>
  <c r="H781" i="10"/>
  <c r="J1133" i="10"/>
  <c r="M591" i="10"/>
  <c r="J491" i="10"/>
  <c r="J239" i="10"/>
  <c r="H1288" i="10"/>
  <c r="I769" i="10"/>
  <c r="I396" i="10"/>
  <c r="M505" i="10"/>
  <c r="J1023" i="10"/>
  <c r="L513" i="10"/>
  <c r="M29" i="10"/>
  <c r="M454" i="10"/>
  <c r="K284" i="10"/>
  <c r="H825" i="10"/>
  <c r="J547" i="10"/>
  <c r="M1268" i="10"/>
  <c r="I1172" i="10"/>
  <c r="M631" i="10"/>
  <c r="I1353" i="10"/>
  <c r="L597" i="10"/>
  <c r="I861" i="10"/>
  <c r="J1063" i="10"/>
  <c r="I686" i="10"/>
  <c r="K1073" i="10"/>
  <c r="L1558" i="10"/>
  <c r="M1038" i="10"/>
  <c r="M1317" i="10"/>
  <c r="K988" i="10"/>
  <c r="H1448" i="10"/>
  <c r="K1142" i="10"/>
  <c r="J376" i="10"/>
  <c r="I511" i="10"/>
  <c r="H1330" i="10"/>
  <c r="M862" i="10"/>
  <c r="J588" i="10"/>
  <c r="I11" i="10"/>
  <c r="M462" i="10"/>
  <c r="K918" i="10"/>
  <c r="L621" i="10"/>
  <c r="J944" i="10"/>
  <c r="I1259" i="10"/>
  <c r="M353" i="10"/>
  <c r="J288" i="10"/>
  <c r="I642" i="10"/>
  <c r="J1038" i="10"/>
  <c r="L1224" i="10"/>
  <c r="L1250" i="10"/>
  <c r="H1487" i="10"/>
  <c r="L1069" i="10"/>
  <c r="H1232" i="10"/>
  <c r="I955" i="10"/>
  <c r="J1248" i="10"/>
  <c r="K1105" i="10"/>
  <c r="L1242" i="10"/>
  <c r="L1261" i="10"/>
  <c r="I757" i="10"/>
  <c r="I1356" i="10"/>
  <c r="M1413" i="10"/>
  <c r="H1015" i="10"/>
  <c r="I112" i="10"/>
  <c r="M194" i="10"/>
  <c r="M3" i="10"/>
  <c r="H1108" i="10"/>
  <c r="K430" i="10"/>
  <c r="L830" i="10"/>
  <c r="L514" i="10"/>
  <c r="H179" i="10"/>
  <c r="I751" i="10"/>
  <c r="J1304" i="10"/>
  <c r="L434" i="10"/>
  <c r="K595" i="10"/>
  <c r="K850" i="10"/>
  <c r="I275" i="10"/>
  <c r="I1028" i="10"/>
  <c r="K390" i="10"/>
  <c r="K314" i="10"/>
  <c r="L1101" i="10"/>
  <c r="K1411" i="10"/>
  <c r="H428" i="10"/>
  <c r="L46" i="10"/>
  <c r="K1563" i="10"/>
  <c r="I454" i="10"/>
  <c r="L894" i="10"/>
  <c r="J1070" i="10"/>
  <c r="M1150" i="10"/>
  <c r="M930" i="10"/>
  <c r="J1108" i="10"/>
  <c r="L1194" i="10"/>
  <c r="I290" i="10"/>
  <c r="J578" i="10"/>
  <c r="H1492" i="10"/>
  <c r="M1147" i="10"/>
  <c r="I804" i="10"/>
  <c r="J128" i="10"/>
  <c r="M1512" i="10"/>
  <c r="L1256" i="10"/>
  <c r="L1125" i="10"/>
  <c r="H3" i="10"/>
  <c r="I871" i="10"/>
  <c r="M504" i="10"/>
  <c r="L1547" i="10"/>
  <c r="I42" i="10"/>
  <c r="I1247" i="10"/>
  <c r="M122" i="10"/>
  <c r="L709" i="10"/>
  <c r="M722" i="10"/>
  <c r="M597" i="10"/>
  <c r="H1225" i="10"/>
  <c r="H591" i="10"/>
  <c r="H1301" i="10"/>
  <c r="K46" i="10"/>
  <c r="J1437" i="10"/>
  <c r="I507" i="10"/>
  <c r="J837" i="10"/>
  <c r="L1004" i="10"/>
  <c r="H656" i="10"/>
  <c r="L33" i="10"/>
  <c r="I431" i="10"/>
  <c r="K753" i="10"/>
  <c r="H838" i="10"/>
  <c r="J633" i="10"/>
  <c r="K962" i="10"/>
  <c r="H1318" i="10"/>
  <c r="J1331" i="10"/>
  <c r="M1133" i="10"/>
  <c r="L189" i="10"/>
  <c r="K350" i="10"/>
  <c r="M138" i="10"/>
  <c r="H1362" i="10"/>
  <c r="H970" i="10"/>
  <c r="L1342" i="10"/>
  <c r="H1224" i="10"/>
  <c r="L827" i="10"/>
  <c r="L932" i="10"/>
  <c r="M1071" i="10"/>
  <c r="J1034" i="10"/>
  <c r="L1534" i="10"/>
  <c r="L1231" i="10"/>
  <c r="J643" i="10"/>
  <c r="K298" i="10"/>
  <c r="I29" i="10"/>
  <c r="L829" i="10"/>
  <c r="L581" i="10"/>
  <c r="H990" i="10"/>
  <c r="I616" i="10"/>
  <c r="K271" i="10"/>
  <c r="L151" i="10"/>
  <c r="I1466" i="10"/>
  <c r="M1096" i="10"/>
  <c r="K1058" i="10"/>
  <c r="M769" i="10"/>
  <c r="M1520" i="10"/>
  <c r="L202" i="10"/>
  <c r="I475" i="10"/>
  <c r="H1063" i="10"/>
  <c r="K1031" i="10"/>
  <c r="M746" i="10"/>
  <c r="I887" i="10"/>
  <c r="L236" i="10"/>
  <c r="H725" i="10"/>
  <c r="I1126" i="10"/>
  <c r="K884" i="10"/>
  <c r="J405" i="10"/>
  <c r="J1252" i="10"/>
  <c r="H1056" i="10"/>
  <c r="L654" i="10"/>
  <c r="K1344" i="10"/>
  <c r="H1329" i="10"/>
  <c r="J1425" i="10"/>
  <c r="L770" i="10"/>
  <c r="M432" i="10"/>
  <c r="J1460" i="10"/>
  <c r="M1460" i="10"/>
  <c r="K1009" i="10"/>
  <c r="J1398" i="10"/>
  <c r="J1371" i="10"/>
  <c r="K1226" i="10"/>
  <c r="J1077" i="10"/>
  <c r="K384" i="10"/>
  <c r="H845" i="10"/>
  <c r="L288" i="10"/>
  <c r="K948" i="10"/>
  <c r="K1559" i="10"/>
  <c r="L1274" i="10"/>
  <c r="H467" i="10"/>
  <c r="L174" i="10"/>
  <c r="I859" i="10"/>
  <c r="H118" i="10"/>
  <c r="J137" i="10"/>
  <c r="L722" i="10"/>
  <c r="K129" i="10"/>
  <c r="J395" i="10"/>
  <c r="M652" i="10"/>
  <c r="I609" i="10"/>
  <c r="K1063" i="10"/>
  <c r="K1203" i="10"/>
  <c r="M779" i="10"/>
  <c r="H1275" i="10"/>
  <c r="J869" i="10"/>
  <c r="J51" i="10"/>
  <c r="M107" i="10"/>
  <c r="L1291" i="10"/>
  <c r="H555" i="10"/>
  <c r="J630" i="10"/>
  <c r="L1201" i="10"/>
  <c r="M1447" i="10"/>
  <c r="K79" i="10"/>
  <c r="J1163" i="10"/>
  <c r="J1436" i="10"/>
  <c r="I136" i="10"/>
  <c r="I644" i="10"/>
  <c r="L24" i="10"/>
  <c r="J1171" i="10"/>
  <c r="J435" i="10"/>
  <c r="J1319" i="10"/>
  <c r="K502" i="10"/>
  <c r="H470" i="10"/>
  <c r="J1409" i="10"/>
  <c r="J675" i="10"/>
  <c r="K553" i="10"/>
  <c r="L810" i="10"/>
  <c r="M333" i="10"/>
  <c r="J980" i="10"/>
  <c r="J161" i="10"/>
  <c r="M1258" i="10"/>
  <c r="J358" i="10"/>
  <c r="J402" i="10"/>
  <c r="K601" i="10"/>
  <c r="K1470" i="10"/>
  <c r="H1523" i="10"/>
  <c r="J764" i="10"/>
  <c r="H1551" i="10"/>
  <c r="K990" i="10"/>
  <c r="K1321" i="10"/>
  <c r="M1228" i="10"/>
  <c r="H193" i="10"/>
  <c r="L367" i="10"/>
  <c r="L1409" i="10"/>
  <c r="J900" i="10"/>
  <c r="I1109" i="10"/>
  <c r="K995" i="10"/>
  <c r="I1362" i="10"/>
  <c r="K501" i="10"/>
  <c r="L942" i="10"/>
  <c r="L968" i="10"/>
  <c r="I178" i="10"/>
  <c r="I728" i="10"/>
  <c r="J1143" i="10"/>
  <c r="H698" i="10"/>
  <c r="M765" i="10"/>
  <c r="J1111" i="10"/>
  <c r="K877" i="10"/>
  <c r="J1099" i="10"/>
  <c r="H1376" i="10"/>
  <c r="J1181" i="10"/>
  <c r="L107" i="10"/>
  <c r="K1421" i="10"/>
  <c r="M541" i="10"/>
  <c r="L441" i="10"/>
  <c r="K584" i="10"/>
  <c r="I1120" i="10"/>
  <c r="H920" i="10"/>
  <c r="H110" i="10"/>
  <c r="H1367" i="10"/>
  <c r="M347" i="10"/>
  <c r="L533" i="10"/>
  <c r="H39" i="10"/>
  <c r="H760" i="10"/>
  <c r="I1374" i="10"/>
  <c r="L1426" i="10"/>
  <c r="I781" i="10"/>
  <c r="M544" i="10"/>
  <c r="M88" i="10"/>
  <c r="I355" i="10"/>
  <c r="L153" i="10"/>
  <c r="M540" i="10"/>
  <c r="L1159" i="10"/>
  <c r="I1034" i="10"/>
  <c r="M35" i="10"/>
  <c r="L431" i="10"/>
  <c r="J36" i="10"/>
  <c r="K1368" i="10"/>
  <c r="K420" i="10"/>
  <c r="H1291" i="10"/>
  <c r="L612" i="10"/>
  <c r="K556" i="10"/>
  <c r="M1285" i="10"/>
  <c r="M1525" i="10"/>
  <c r="L1474" i="10"/>
  <c r="L1536" i="10"/>
  <c r="M1505" i="10"/>
  <c r="L828" i="10"/>
  <c r="H867" i="10"/>
  <c r="I1331" i="10"/>
  <c r="H353" i="10"/>
  <c r="J1247" i="10"/>
  <c r="I758" i="10"/>
  <c r="M439" i="10"/>
  <c r="H1290" i="10"/>
  <c r="K1050" i="10"/>
  <c r="H1170" i="10"/>
  <c r="L529" i="10"/>
  <c r="J1069" i="10"/>
  <c r="L796" i="10"/>
  <c r="I578" i="10"/>
  <c r="L471" i="10"/>
  <c r="H1480" i="10"/>
  <c r="K1020" i="10"/>
  <c r="M1478" i="10"/>
  <c r="J156" i="10"/>
  <c r="J113" i="10"/>
  <c r="I1252" i="10"/>
  <c r="M100" i="10"/>
  <c r="K345" i="10"/>
  <c r="K557" i="10"/>
  <c r="J672" i="10"/>
  <c r="L1065" i="10"/>
  <c r="H24" i="10"/>
  <c r="H485" i="10"/>
  <c r="M643" i="10"/>
  <c r="I816" i="10"/>
  <c r="J465" i="10"/>
  <c r="L1146" i="10"/>
  <c r="H1014" i="10"/>
  <c r="L1247" i="10"/>
  <c r="I17" i="10"/>
  <c r="H464" i="10"/>
  <c r="L1330" i="10"/>
  <c r="H1417" i="10"/>
  <c r="M115" i="10"/>
  <c r="L1126" i="10"/>
  <c r="K306" i="10"/>
  <c r="I693" i="10"/>
  <c r="H229" i="10"/>
  <c r="K452" i="10"/>
  <c r="H819" i="10"/>
  <c r="H620" i="10"/>
  <c r="H1437" i="10"/>
  <c r="H471" i="10"/>
  <c r="K323" i="10"/>
  <c r="I125" i="10"/>
  <c r="I1196" i="10"/>
  <c r="K952" i="10"/>
  <c r="K1010" i="10"/>
  <c r="H1135" i="10"/>
  <c r="J718" i="10"/>
  <c r="H1395" i="10"/>
  <c r="J698" i="10"/>
  <c r="L817" i="10"/>
  <c r="M1207" i="10"/>
  <c r="I1037" i="10"/>
  <c r="H1202" i="10"/>
  <c r="I746" i="10"/>
  <c r="H1029" i="10"/>
  <c r="I1371" i="10"/>
  <c r="K1078" i="10"/>
  <c r="M69" i="10"/>
  <c r="L62" i="10"/>
  <c r="H1343" i="10"/>
  <c r="J268" i="10"/>
  <c r="L1147" i="10"/>
  <c r="I279" i="10"/>
  <c r="I339" i="10"/>
  <c r="K571" i="10"/>
  <c r="I990" i="10"/>
  <c r="M984" i="10"/>
  <c r="L1118" i="10"/>
  <c r="I219" i="10"/>
  <c r="L1480" i="10"/>
  <c r="J1262" i="10"/>
  <c r="L640" i="10"/>
  <c r="H1261" i="10"/>
  <c r="J1537" i="10"/>
  <c r="I1515" i="10"/>
  <c r="H1298" i="10"/>
  <c r="M1118" i="10"/>
  <c r="J1214" i="10"/>
  <c r="K1180" i="10"/>
  <c r="J976" i="10"/>
  <c r="H846" i="10"/>
  <c r="M1223" i="10"/>
  <c r="L1045" i="10"/>
  <c r="K796" i="10"/>
  <c r="K40" i="10"/>
  <c r="H181" i="10"/>
  <c r="K1567" i="10"/>
  <c r="M741" i="10"/>
  <c r="J370" i="10"/>
  <c r="L836" i="10"/>
  <c r="I1387" i="10"/>
  <c r="I545" i="10"/>
  <c r="K1104" i="10"/>
  <c r="H26" i="10"/>
  <c r="L1517" i="10"/>
  <c r="L455" i="10"/>
  <c r="K717" i="10"/>
  <c r="H788" i="10"/>
  <c r="J513" i="10"/>
  <c r="I1208" i="10"/>
  <c r="M204" i="10"/>
  <c r="M784" i="10"/>
  <c r="H638" i="10"/>
  <c r="M901" i="10"/>
  <c r="J1381" i="10"/>
  <c r="L111" i="10"/>
  <c r="H1339" i="10"/>
  <c r="L248" i="10"/>
  <c r="H1197" i="10"/>
  <c r="H834" i="10"/>
  <c r="M485" i="10"/>
  <c r="J1495" i="10"/>
  <c r="I484" i="10"/>
  <c r="H1280" i="10"/>
  <c r="J854" i="10"/>
  <c r="L1379" i="10"/>
  <c r="I688" i="10"/>
  <c r="J696" i="10"/>
  <c r="L1555" i="10"/>
  <c r="M11" i="10"/>
  <c r="I155" i="10"/>
  <c r="K182" i="10"/>
  <c r="H1196" i="10"/>
  <c r="L1025" i="10"/>
  <c r="I1467" i="10"/>
  <c r="I1428" i="10"/>
  <c r="M1072" i="10"/>
  <c r="I1443" i="10"/>
  <c r="M914" i="10"/>
  <c r="L897" i="10"/>
  <c r="M594" i="10"/>
  <c r="M1153" i="10"/>
  <c r="I676" i="10"/>
  <c r="K163" i="10"/>
  <c r="K1491" i="10"/>
  <c r="I524" i="10"/>
  <c r="K802" i="10"/>
  <c r="J426" i="10"/>
  <c r="M680" i="10"/>
  <c r="M921" i="10"/>
  <c r="J1457" i="10"/>
  <c r="L1160" i="10"/>
  <c r="L156" i="10"/>
  <c r="K107" i="10"/>
  <c r="I377" i="10"/>
  <c r="I1393" i="10"/>
  <c r="J751" i="10"/>
  <c r="H447" i="10"/>
  <c r="J1113" i="10"/>
  <c r="J237" i="10"/>
  <c r="M148" i="10"/>
  <c r="I921" i="10"/>
  <c r="L783" i="10"/>
  <c r="L1430" i="10"/>
  <c r="H802" i="10"/>
  <c r="M664" i="10"/>
  <c r="M125" i="10"/>
  <c r="K544" i="10"/>
  <c r="M458" i="10"/>
  <c r="I1007" i="10"/>
  <c r="I99" i="10"/>
  <c r="M1230" i="10"/>
  <c r="I626" i="10"/>
  <c r="M1436" i="10"/>
  <c r="I780" i="10"/>
  <c r="L1495" i="10"/>
  <c r="M1237" i="10"/>
  <c r="L970" i="10"/>
  <c r="H274" i="10"/>
  <c r="M868" i="10"/>
  <c r="K687" i="10"/>
  <c r="K943" i="10"/>
  <c r="J1456" i="10"/>
  <c r="K828" i="10"/>
  <c r="I1121" i="10"/>
  <c r="J279" i="10"/>
  <c r="H675" i="10"/>
  <c r="K1068" i="10"/>
  <c r="L269" i="10"/>
  <c r="H1554" i="10"/>
  <c r="J212" i="10"/>
  <c r="H377" i="10"/>
  <c r="M1503" i="10"/>
  <c r="I611" i="10"/>
  <c r="M1471" i="10"/>
  <c r="L998" i="10"/>
  <c r="J391" i="10"/>
  <c r="K57" i="10"/>
  <c r="I1040" i="10"/>
  <c r="L1178" i="10"/>
  <c r="K1205" i="10"/>
  <c r="L254" i="10"/>
  <c r="H220" i="10"/>
  <c r="J893" i="10"/>
  <c r="K1466" i="10"/>
  <c r="J1346" i="10"/>
  <c r="J668" i="10"/>
  <c r="K1493" i="10"/>
  <c r="I56" i="10"/>
  <c r="J242" i="10"/>
  <c r="L721" i="10"/>
  <c r="H1241" i="10"/>
  <c r="J772" i="10"/>
  <c r="I1522" i="10"/>
  <c r="M667" i="10"/>
  <c r="I196" i="10"/>
  <c r="L710" i="10"/>
  <c r="J10" i="10"/>
  <c r="K455" i="10"/>
  <c r="H1537" i="10"/>
  <c r="H422" i="10"/>
  <c r="K456" i="10"/>
  <c r="L825" i="10"/>
  <c r="M798" i="10"/>
  <c r="J1014" i="10"/>
  <c r="I838" i="10"/>
  <c r="H312" i="10"/>
  <c r="M758" i="10"/>
  <c r="K1130" i="10"/>
  <c r="J492" i="10"/>
  <c r="L226" i="10"/>
  <c r="K875" i="10"/>
  <c r="M1017" i="10"/>
  <c r="L1507" i="10"/>
  <c r="M650" i="10"/>
  <c r="J1172" i="10"/>
  <c r="H1086" i="10"/>
  <c r="I67" i="10"/>
  <c r="K1475" i="10"/>
  <c r="J1210" i="10"/>
  <c r="I1381" i="10"/>
  <c r="L916" i="10"/>
  <c r="L1347" i="10"/>
  <c r="H218" i="10"/>
  <c r="K901" i="10"/>
  <c r="J398" i="10"/>
  <c r="M1444" i="10"/>
  <c r="K195" i="10"/>
  <c r="J1066" i="10"/>
  <c r="J717" i="10"/>
  <c r="J16" i="10"/>
  <c r="M1078" i="10"/>
  <c r="H147" i="10"/>
  <c r="I689" i="10"/>
  <c r="L700" i="10"/>
  <c r="J562" i="10"/>
  <c r="J1383" i="10"/>
  <c r="J1450" i="10"/>
  <c r="J745" i="10"/>
  <c r="J352" i="10"/>
  <c r="I1485" i="10"/>
  <c r="J1438" i="10"/>
  <c r="L638" i="10"/>
  <c r="K510" i="10"/>
  <c r="H875" i="10"/>
  <c r="H198" i="10"/>
  <c r="I1541" i="10"/>
  <c r="I1077" i="10"/>
  <c r="L893" i="10"/>
  <c r="K609" i="10"/>
  <c r="K14" i="10"/>
  <c r="H816" i="10"/>
  <c r="M249" i="10"/>
  <c r="M811" i="10"/>
  <c r="M679" i="10"/>
  <c r="J1519" i="10"/>
  <c r="M1202" i="10"/>
  <c r="K158" i="10"/>
  <c r="L807" i="10"/>
  <c r="K51" i="10"/>
  <c r="J1107" i="10"/>
  <c r="L39" i="10"/>
  <c r="K640" i="10"/>
  <c r="M665" i="10"/>
  <c r="J320" i="10"/>
  <c r="I340" i="10"/>
  <c r="K109" i="10"/>
  <c r="L45" i="10"/>
  <c r="L115" i="10"/>
  <c r="I550" i="10"/>
  <c r="M176" i="10"/>
  <c r="I1251" i="10"/>
  <c r="J1341" i="10"/>
  <c r="L392" i="10"/>
  <c r="M1241" i="10"/>
  <c r="M762" i="10"/>
  <c r="M271" i="10"/>
  <c r="K1431" i="10"/>
  <c r="L551" i="10"/>
  <c r="H1328" i="10"/>
  <c r="H504" i="10"/>
  <c r="H38" i="10"/>
  <c r="I996" i="10"/>
  <c r="H1403" i="10"/>
  <c r="K1046" i="10"/>
  <c r="J68" i="10"/>
  <c r="K243" i="10"/>
  <c r="M513" i="10"/>
  <c r="K832" i="10"/>
  <c r="J420" i="10"/>
  <c r="M399" i="10"/>
  <c r="I1567" i="10"/>
  <c r="H451" i="10"/>
  <c r="L1068" i="10"/>
  <c r="H1101" i="10"/>
  <c r="K1233" i="10"/>
  <c r="L1302" i="10"/>
  <c r="J1545" i="10"/>
  <c r="K437" i="10"/>
  <c r="I489" i="10"/>
  <c r="H450" i="10"/>
  <c r="L1134" i="10"/>
  <c r="J922" i="10"/>
  <c r="L69" i="10"/>
  <c r="L1566" i="10"/>
  <c r="K282" i="10"/>
  <c r="I227" i="10"/>
  <c r="I544" i="10"/>
  <c r="K1195" i="10"/>
  <c r="K837" i="10"/>
  <c r="J82" i="10"/>
  <c r="J1483" i="10"/>
  <c r="J825" i="10"/>
  <c r="J1310" i="10"/>
  <c r="J114" i="10"/>
  <c r="H268" i="10"/>
  <c r="J1507" i="10"/>
  <c r="M939" i="10"/>
  <c r="L321" i="10"/>
  <c r="K1502" i="10"/>
  <c r="I82" i="10"/>
  <c r="I415" i="10"/>
  <c r="L281" i="10"/>
  <c r="M743" i="10"/>
  <c r="L1153" i="10"/>
  <c r="H195" i="10"/>
  <c r="J581" i="10"/>
  <c r="J346" i="10"/>
  <c r="K266" i="10"/>
  <c r="H1033" i="10"/>
  <c r="I1177" i="10"/>
  <c r="J806" i="10"/>
  <c r="I206" i="10"/>
  <c r="L192" i="10"/>
  <c r="H881" i="10"/>
  <c r="M859" i="10"/>
  <c r="K1169" i="10"/>
  <c r="I800" i="10"/>
  <c r="M1344" i="10"/>
  <c r="K585" i="10"/>
  <c r="I283" i="10"/>
  <c r="I737" i="10"/>
  <c r="I581" i="10"/>
  <c r="M499" i="10"/>
  <c r="L1542" i="10"/>
  <c r="L1486" i="10"/>
  <c r="I613" i="10"/>
  <c r="I254" i="10"/>
  <c r="K1013" i="10"/>
  <c r="K1255" i="10"/>
  <c r="I571" i="10"/>
  <c r="I248" i="10"/>
  <c r="J217" i="10"/>
  <c r="K871" i="10"/>
  <c r="L301" i="10"/>
  <c r="L1015" i="10"/>
  <c r="L792" i="10"/>
  <c r="J111" i="10"/>
  <c r="K17" i="10"/>
  <c r="M1306" i="10"/>
  <c r="J428" i="10"/>
  <c r="J117" i="10"/>
  <c r="H47" i="10"/>
  <c r="H1413" i="10"/>
  <c r="J1344" i="10"/>
  <c r="H778" i="10"/>
  <c r="L547" i="10"/>
  <c r="H1228" i="10"/>
  <c r="M1142" i="10"/>
  <c r="M234" i="10"/>
  <c r="K813" i="10"/>
  <c r="H444" i="10"/>
  <c r="K68" i="10"/>
  <c r="H978" i="10"/>
  <c r="M322" i="10"/>
  <c r="M242" i="10"/>
  <c r="M1094" i="10"/>
  <c r="J981" i="10"/>
  <c r="K297" i="10"/>
  <c r="L503" i="10"/>
  <c r="H699" i="10"/>
  <c r="I250" i="10"/>
  <c r="M300" i="10"/>
  <c r="J55" i="10"/>
  <c r="K769" i="10"/>
  <c r="K225" i="10"/>
  <c r="I249" i="10"/>
  <c r="M297" i="10"/>
  <c r="M605" i="10"/>
  <c r="J707" i="10"/>
  <c r="H1223" i="10"/>
  <c r="L1406" i="10"/>
  <c r="H1505" i="10"/>
  <c r="K1186" i="10"/>
  <c r="J333" i="10"/>
  <c r="K1100" i="10"/>
  <c r="J1015" i="10"/>
  <c r="J136" i="10"/>
  <c r="H1259" i="10"/>
  <c r="I1042" i="10"/>
  <c r="I783" i="10"/>
  <c r="L901" i="10"/>
  <c r="M1509" i="10"/>
  <c r="H1497" i="10"/>
  <c r="L950" i="10"/>
  <c r="M465" i="10"/>
  <c r="M406" i="10"/>
  <c r="M169" i="10"/>
  <c r="I316" i="10"/>
  <c r="I63" i="10"/>
  <c r="K1133" i="10"/>
  <c r="L415" i="10"/>
  <c r="H1475" i="10"/>
  <c r="H557" i="10"/>
  <c r="K179" i="10"/>
  <c r="L1503" i="10"/>
  <c r="H358" i="10"/>
  <c r="H934" i="10"/>
  <c r="L1143" i="10"/>
  <c r="L380" i="10"/>
  <c r="M899" i="10"/>
  <c r="M1054" i="10"/>
  <c r="L94" i="10"/>
  <c r="M1154" i="10"/>
  <c r="J639" i="10"/>
  <c r="H290" i="10"/>
  <c r="L78" i="10"/>
  <c r="J485" i="10"/>
  <c r="L1136" i="10"/>
  <c r="L925" i="10"/>
  <c r="J555" i="10"/>
  <c r="J985" i="10"/>
  <c r="H861" i="10"/>
  <c r="M617" i="10"/>
  <c r="H626" i="10"/>
  <c r="L117" i="10"/>
  <c r="K1178" i="10"/>
  <c r="H159" i="10"/>
  <c r="J1132" i="10"/>
  <c r="M106" i="10"/>
  <c r="H1165" i="10"/>
  <c r="I1375" i="10"/>
  <c r="J467" i="10"/>
  <c r="H1285" i="10"/>
  <c r="L930" i="10"/>
  <c r="I334" i="10"/>
  <c r="M1131" i="10"/>
  <c r="K467" i="10"/>
  <c r="H393" i="10"/>
  <c r="M1365" i="10"/>
  <c r="I103" i="10"/>
  <c r="H417" i="10"/>
  <c r="L1370" i="10"/>
  <c r="K1379" i="10"/>
  <c r="J1109" i="10"/>
  <c r="I1074" i="10"/>
  <c r="L1071" i="10"/>
  <c r="M66" i="10"/>
  <c r="L627" i="10"/>
  <c r="J334" i="10"/>
  <c r="L296" i="10"/>
  <c r="J927" i="10"/>
  <c r="I1503" i="10"/>
  <c r="I559" i="10"/>
  <c r="H1083" i="10"/>
  <c r="J1395" i="10"/>
  <c r="K646" i="10"/>
  <c r="I1100" i="10"/>
  <c r="M286" i="10"/>
  <c r="J214" i="10"/>
  <c r="M749" i="10"/>
  <c r="I84" i="10"/>
  <c r="H561" i="10"/>
  <c r="H911" i="10"/>
  <c r="J510" i="10"/>
  <c r="I795" i="10"/>
  <c r="M1233" i="10"/>
  <c r="M1330" i="10"/>
  <c r="J240" i="10"/>
  <c r="L1227" i="10"/>
  <c r="J913" i="10"/>
  <c r="J450" i="10"/>
  <c r="M1304" i="10"/>
  <c r="M1562" i="10"/>
  <c r="K836" i="10"/>
  <c r="H260" i="10"/>
  <c r="K18" i="10"/>
  <c r="H352" i="10"/>
  <c r="J553" i="10"/>
  <c r="L945" i="10"/>
  <c r="H1372" i="10"/>
  <c r="I1131" i="10"/>
  <c r="J575" i="10"/>
  <c r="H624" i="10"/>
  <c r="M523" i="10"/>
  <c r="J1550" i="10"/>
  <c r="M1440" i="10"/>
  <c r="I1280" i="10"/>
  <c r="H1199" i="10"/>
  <c r="J86" i="10"/>
  <c r="I1183" i="10"/>
  <c r="I1336" i="10"/>
  <c r="L984" i="10"/>
  <c r="M806" i="10"/>
  <c r="J558" i="10"/>
  <c r="H752" i="10"/>
  <c r="M815" i="10"/>
  <c r="L60" i="10"/>
  <c r="M781" i="10"/>
  <c r="I170" i="10"/>
  <c r="M1430" i="10"/>
  <c r="L646" i="10"/>
  <c r="I169" i="10"/>
  <c r="K1480" i="10"/>
  <c r="K773" i="10"/>
  <c r="K1543" i="10"/>
  <c r="K234" i="10"/>
  <c r="J770" i="10"/>
  <c r="K897" i="10"/>
  <c r="J1311" i="10"/>
  <c r="L197" i="10"/>
  <c r="L602" i="10"/>
  <c r="J339" i="10"/>
  <c r="I1264" i="10"/>
  <c r="J1155" i="10"/>
  <c r="M111" i="10"/>
  <c r="M130" i="10"/>
  <c r="H907" i="10"/>
  <c r="I342" i="10"/>
  <c r="L680" i="10"/>
  <c r="J1295" i="10"/>
  <c r="K1267" i="10"/>
  <c r="L468" i="10"/>
  <c r="L165" i="10"/>
  <c r="H902" i="10"/>
  <c r="H967" i="10"/>
  <c r="L1262" i="10"/>
  <c r="L1556" i="10"/>
  <c r="L385" i="10"/>
  <c r="M24" i="10"/>
  <c r="I1269" i="10"/>
  <c r="M1243" i="10"/>
  <c r="J345" i="10"/>
  <c r="L199" i="10"/>
  <c r="I38" i="10"/>
  <c r="M1226" i="10"/>
  <c r="J951" i="10"/>
  <c r="K1210" i="10"/>
  <c r="J1524" i="10"/>
  <c r="L947" i="10"/>
  <c r="L1078" i="10"/>
  <c r="M682" i="10"/>
  <c r="I761" i="10"/>
  <c r="L603" i="10"/>
  <c r="M1567" i="10"/>
  <c r="M592" i="10"/>
  <c r="I668" i="10"/>
  <c r="K1247" i="10"/>
  <c r="I1191" i="10"/>
  <c r="M1415" i="10"/>
  <c r="M1143" i="10"/>
  <c r="M923" i="10"/>
  <c r="K1232" i="10"/>
  <c r="K880" i="10"/>
  <c r="I201" i="10"/>
  <c r="I207" i="10"/>
  <c r="H1194" i="10"/>
  <c r="H230" i="10"/>
  <c r="L37" i="10"/>
  <c r="M792" i="10"/>
  <c r="M843" i="10"/>
  <c r="M1377" i="10"/>
  <c r="K83" i="10"/>
  <c r="I701" i="10"/>
  <c r="L824" i="10"/>
  <c r="M554" i="10"/>
  <c r="L1447" i="10"/>
  <c r="I602" i="10"/>
  <c r="J898" i="10"/>
  <c r="L1235" i="10"/>
  <c r="K413" i="10"/>
  <c r="M1392" i="10"/>
  <c r="L582" i="10"/>
  <c r="K1074" i="10"/>
  <c r="H210" i="10"/>
  <c r="I1465" i="10"/>
  <c r="H642" i="10"/>
  <c r="M94" i="10"/>
  <c r="I174" i="10"/>
  <c r="K707" i="10"/>
  <c r="J429" i="10"/>
  <c r="H1431" i="10"/>
  <c r="K712" i="10"/>
  <c r="L847" i="10"/>
  <c r="M137" i="10"/>
  <c r="J860" i="10"/>
  <c r="I1339" i="10"/>
  <c r="H869" i="10"/>
  <c r="K763" i="10"/>
  <c r="H780" i="10"/>
  <c r="J1509" i="10"/>
  <c r="J1082" i="10"/>
  <c r="J24" i="10"/>
  <c r="L684" i="10"/>
  <c r="K653" i="10"/>
  <c r="K547" i="10"/>
  <c r="I695" i="10"/>
  <c r="M566" i="10"/>
  <c r="H1188" i="10"/>
  <c r="I448" i="10"/>
  <c r="J1294" i="10"/>
  <c r="K181" i="10"/>
  <c r="L1487" i="10"/>
  <c r="I1546" i="10"/>
  <c r="M336" i="10"/>
  <c r="I132" i="10"/>
  <c r="K361" i="10"/>
  <c r="M926" i="10"/>
  <c r="H1206" i="10"/>
  <c r="J1426" i="10"/>
  <c r="J779" i="10"/>
  <c r="I1227" i="10"/>
  <c r="M8" i="10"/>
  <c r="J524" i="10"/>
  <c r="L556" i="10"/>
  <c r="L1451" i="10"/>
  <c r="H282" i="10"/>
  <c r="I455" i="10"/>
  <c r="H833" i="10"/>
  <c r="H412" i="10"/>
  <c r="H864" i="10"/>
  <c r="M1082" i="10"/>
  <c r="I1163" i="10"/>
  <c r="L1246" i="10"/>
  <c r="M1128" i="10"/>
  <c r="M1151" i="10"/>
  <c r="I187" i="10"/>
  <c r="L404" i="10"/>
  <c r="I163" i="10"/>
  <c r="J647" i="10"/>
  <c r="J348" i="10"/>
  <c r="I1511" i="10"/>
  <c r="I1125" i="10"/>
  <c r="L417" i="10"/>
  <c r="H935" i="10"/>
  <c r="I793" i="10"/>
  <c r="K32" i="10"/>
  <c r="K61" i="10"/>
  <c r="M251" i="10"/>
  <c r="I467" i="10"/>
  <c r="H206" i="10"/>
  <c r="L1470" i="10"/>
  <c r="K778" i="10"/>
  <c r="H821" i="10"/>
  <c r="L1158" i="10"/>
  <c r="J750" i="10"/>
  <c r="M757" i="10"/>
  <c r="I850" i="10"/>
  <c r="K1245" i="10"/>
  <c r="H1467" i="10"/>
  <c r="J490" i="10"/>
  <c r="J1260" i="10"/>
  <c r="J767" i="10"/>
  <c r="I756" i="10"/>
  <c r="J1279" i="10"/>
  <c r="L344" i="10"/>
  <c r="L1089" i="10"/>
  <c r="H85" i="10"/>
  <c r="J727" i="10"/>
  <c r="K1184" i="10"/>
  <c r="I1307" i="10"/>
  <c r="M577" i="10"/>
  <c r="I15" i="10"/>
  <c r="K415" i="10"/>
  <c r="L780" i="10"/>
  <c r="H1104" i="10"/>
  <c r="J1189" i="10"/>
  <c r="M1169" i="10"/>
  <c r="M1337" i="10"/>
  <c r="M635" i="10"/>
  <c r="M502" i="10"/>
  <c r="I1239" i="10"/>
  <c r="M671" i="10"/>
  <c r="M1488" i="10"/>
  <c r="K218" i="10"/>
  <c r="J14" i="10"/>
  <c r="H1456" i="10"/>
  <c r="K703" i="10"/>
  <c r="L1090" i="10"/>
  <c r="J1162" i="10"/>
  <c r="I135" i="10"/>
  <c r="H817" i="10"/>
  <c r="M628" i="10"/>
  <c r="M661" i="10"/>
  <c r="M36" i="10"/>
  <c r="L1185" i="10"/>
  <c r="L711" i="10"/>
  <c r="L848" i="10"/>
  <c r="L1461" i="10"/>
  <c r="H621" i="10"/>
  <c r="K671" i="10"/>
  <c r="M1442" i="10"/>
  <c r="H135" i="10"/>
  <c r="J884" i="10"/>
  <c r="L490" i="10"/>
  <c r="K765" i="10"/>
  <c r="I997" i="10"/>
  <c r="H614" i="10"/>
  <c r="I381" i="10"/>
  <c r="M1214" i="10"/>
  <c r="L1376" i="10"/>
  <c r="K1387" i="10"/>
  <c r="I456" i="10"/>
  <c r="L658" i="10"/>
  <c r="H862" i="10"/>
  <c r="H590" i="10"/>
  <c r="M135" i="10"/>
  <c r="I1027" i="10"/>
  <c r="J683" i="10"/>
  <c r="K942" i="10"/>
  <c r="H494" i="10"/>
  <c r="M1198" i="10"/>
  <c r="H1442" i="10"/>
  <c r="L475" i="10"/>
  <c r="K588" i="10"/>
  <c r="J479" i="10"/>
  <c r="J1209" i="10"/>
  <c r="H1373" i="10"/>
  <c r="I27" i="10"/>
  <c r="M208" i="10"/>
  <c r="J1475" i="10"/>
  <c r="L443" i="10"/>
  <c r="H396" i="10"/>
  <c r="I1527" i="10"/>
  <c r="H888" i="10"/>
  <c r="L815" i="10"/>
  <c r="J1156" i="10"/>
  <c r="M1250" i="10"/>
  <c r="M825" i="10"/>
  <c r="L290" i="10"/>
  <c r="I34" i="10"/>
  <c r="L312" i="10"/>
  <c r="I1245" i="10"/>
  <c r="M1136" i="10"/>
  <c r="J200" i="10"/>
  <c r="H820" i="10"/>
  <c r="L1193" i="10"/>
  <c r="J585" i="10"/>
  <c r="I1097" i="10"/>
  <c r="J1115" i="10"/>
  <c r="I1525" i="10"/>
  <c r="L662" i="10"/>
  <c r="L193" i="10"/>
  <c r="L1372" i="10"/>
  <c r="I1507" i="10"/>
  <c r="L1282" i="10"/>
  <c r="J597" i="10"/>
  <c r="I1086" i="10"/>
  <c r="L1334" i="10"/>
  <c r="M810" i="10"/>
  <c r="L389" i="10"/>
  <c r="K866" i="10"/>
  <c r="M275" i="10"/>
  <c r="J180" i="10"/>
  <c r="I1435" i="10"/>
  <c r="H1354" i="10"/>
  <c r="L749" i="10"/>
  <c r="H898" i="10"/>
  <c r="H1271" i="10"/>
  <c r="K779" i="10"/>
  <c r="K964" i="10"/>
  <c r="K226" i="10"/>
  <c r="I1335" i="10"/>
  <c r="M116" i="10"/>
  <c r="K1447" i="10"/>
  <c r="K939" i="10"/>
  <c r="J1557" i="10"/>
  <c r="K1082" i="10"/>
  <c r="K391" i="10"/>
  <c r="L645" i="10"/>
  <c r="K561" i="10"/>
  <c r="M1101" i="10"/>
  <c r="J1453" i="10"/>
  <c r="J532" i="10"/>
  <c r="H1539" i="10"/>
  <c r="J297" i="10"/>
  <c r="M330" i="10"/>
  <c r="J1393" i="10"/>
  <c r="L628" i="10"/>
  <c r="K1325" i="10"/>
  <c r="K567" i="10"/>
  <c r="M787" i="10"/>
  <c r="M335" i="10"/>
  <c r="M1291" i="10"/>
  <c r="H866" i="10"/>
  <c r="J1201" i="10"/>
  <c r="J1166" i="10"/>
  <c r="M550" i="10"/>
  <c r="L1466" i="10"/>
  <c r="L636" i="10"/>
  <c r="J612" i="10"/>
  <c r="I919" i="10"/>
  <c r="J42" i="10"/>
  <c r="I1071" i="10"/>
  <c r="I867" i="10"/>
  <c r="M1057" i="10"/>
  <c r="H318" i="10"/>
  <c r="K829" i="10"/>
  <c r="H895" i="10"/>
  <c r="J967" i="10"/>
  <c r="L548" i="10"/>
  <c r="M70" i="10"/>
  <c r="K6" i="10"/>
  <c r="J721" i="10"/>
  <c r="J715" i="10"/>
  <c r="J1220" i="10"/>
  <c r="I4" i="10"/>
  <c r="M1106" i="10"/>
  <c r="H687" i="10"/>
  <c r="M1550" i="10"/>
  <c r="I631" i="10"/>
  <c r="H998" i="10"/>
  <c r="J515" i="10"/>
  <c r="K752" i="10"/>
  <c r="J26" i="10"/>
  <c r="I684" i="10"/>
  <c r="J1009" i="10"/>
  <c r="L1243" i="10"/>
  <c r="K583" i="10"/>
  <c r="H1001" i="10"/>
  <c r="J1269" i="10"/>
  <c r="I293" i="10"/>
  <c r="H685" i="10"/>
  <c r="J522" i="10"/>
  <c r="L1048" i="10"/>
  <c r="K1526" i="10"/>
  <c r="H112" i="10"/>
  <c r="H435" i="10"/>
  <c r="I152" i="10"/>
  <c r="H737" i="10"/>
  <c r="I1175" i="10"/>
  <c r="L191" i="10"/>
  <c r="K1091" i="10"/>
  <c r="I567" i="10"/>
  <c r="K758" i="10"/>
  <c r="K1102" i="10"/>
  <c r="L337" i="10"/>
  <c r="M573" i="10"/>
  <c r="L1264" i="10"/>
  <c r="J820" i="10"/>
  <c r="J933" i="10"/>
  <c r="I547" i="10"/>
  <c r="M367" i="10"/>
  <c r="J1379" i="10"/>
  <c r="J470" i="10"/>
  <c r="I509" i="10"/>
  <c r="I466" i="10"/>
  <c r="H535" i="10"/>
  <c r="M181" i="10"/>
  <c r="L821" i="10"/>
  <c r="H1360" i="10"/>
  <c r="H512" i="10"/>
  <c r="H448" i="10"/>
  <c r="I849" i="10"/>
  <c r="H178" i="10"/>
  <c r="L88" i="10"/>
  <c r="M1217" i="10"/>
  <c r="J1027" i="10"/>
  <c r="K954" i="10"/>
  <c r="K1027" i="10"/>
  <c r="J587" i="10"/>
  <c r="J528" i="10"/>
  <c r="K983" i="10"/>
  <c r="K702" i="10"/>
  <c r="K1404" i="10"/>
  <c r="I405" i="10"/>
  <c r="K1537" i="10"/>
  <c r="I1122" i="10"/>
  <c r="H682" i="10"/>
  <c r="J1203" i="10"/>
  <c r="J100" i="10"/>
  <c r="H25" i="10"/>
  <c r="I907" i="10"/>
  <c r="L1440" i="10"/>
  <c r="J1329" i="10"/>
  <c r="H15" i="10"/>
  <c r="K770" i="10"/>
  <c r="L1189" i="10"/>
  <c r="L1392" i="10"/>
  <c r="J728" i="10"/>
  <c r="M891" i="10"/>
  <c r="L70" i="10"/>
  <c r="L1381" i="10"/>
  <c r="J1527" i="10"/>
  <c r="J1054" i="10"/>
  <c r="J396" i="10"/>
  <c r="H1075" i="10"/>
  <c r="I360" i="10"/>
  <c r="M1324" i="10"/>
  <c r="K1386" i="10"/>
  <c r="M607" i="10"/>
  <c r="M1155" i="10"/>
  <c r="L1366" i="10"/>
  <c r="J478" i="10"/>
  <c r="K786" i="10"/>
  <c r="K1270" i="10"/>
  <c r="J761" i="10"/>
  <c r="K77" i="10"/>
  <c r="I228" i="10"/>
  <c r="I881" i="10"/>
  <c r="L405" i="10"/>
  <c r="M1331" i="10"/>
  <c r="I625" i="10"/>
  <c r="L1538" i="10"/>
  <c r="L725" i="10"/>
  <c r="K803" i="10"/>
  <c r="L1411" i="10"/>
  <c r="I1367" i="10"/>
  <c r="L1439" i="10"/>
  <c r="L22" i="10"/>
  <c r="M1563" i="10"/>
  <c r="K52" i="10"/>
  <c r="J888" i="10"/>
  <c r="K1566" i="10"/>
  <c r="L354" i="10"/>
  <c r="M452" i="10"/>
  <c r="K1496" i="10"/>
  <c r="L1123" i="10"/>
  <c r="L161" i="10"/>
  <c r="J1050" i="10"/>
  <c r="K428" i="10"/>
  <c r="H1446" i="10"/>
  <c r="M1236" i="10"/>
  <c r="H1381" i="10"/>
  <c r="J1377" i="10"/>
  <c r="I307" i="10"/>
  <c r="J774" i="10"/>
  <c r="K1461" i="10"/>
  <c r="J973" i="10"/>
  <c r="K1380" i="10"/>
  <c r="J1387" i="10"/>
  <c r="H78" i="10"/>
  <c r="M1180" i="10"/>
  <c r="K460" i="10"/>
  <c r="M478" i="10"/>
  <c r="M1338" i="10"/>
  <c r="K183" i="10"/>
  <c r="J1126" i="10"/>
  <c r="I534" i="10"/>
  <c r="H405" i="10"/>
  <c r="L320" i="10"/>
  <c r="H1430" i="10"/>
  <c r="H83" i="10"/>
  <c r="H573" i="10"/>
  <c r="H1472" i="10"/>
  <c r="K1030" i="10"/>
  <c r="M1404" i="10"/>
  <c r="K1285" i="10"/>
  <c r="L528" i="10"/>
  <c r="I1473" i="10"/>
  <c r="M1315" i="10"/>
  <c r="I1217" i="10"/>
  <c r="H966" i="10"/>
  <c r="J530" i="10"/>
  <c r="I952" i="10"/>
  <c r="H887" i="10"/>
  <c r="M620" i="10"/>
  <c r="J1250" i="10"/>
  <c r="M484" i="10"/>
  <c r="J1500" i="10"/>
  <c r="I1317" i="10"/>
  <c r="H547" i="10"/>
  <c r="H789" i="10"/>
  <c r="I119" i="10"/>
  <c r="K370" i="10"/>
  <c r="L409" i="10"/>
  <c r="M548" i="10"/>
  <c r="M471" i="10"/>
  <c r="H334" i="10"/>
  <c r="L1375" i="10"/>
  <c r="M384" i="10"/>
  <c r="M1031" i="10"/>
  <c r="I806" i="10"/>
  <c r="L1315" i="10"/>
  <c r="J384" i="10"/>
  <c r="H367" i="10"/>
  <c r="M424" i="10"/>
  <c r="L868" i="10"/>
  <c r="K947" i="10"/>
  <c r="H271" i="10"/>
  <c r="H1524" i="10"/>
  <c r="K1510" i="10"/>
  <c r="K710" i="10"/>
  <c r="K1182" i="10"/>
  <c r="I245" i="10"/>
  <c r="K998" i="10"/>
  <c r="I387" i="10"/>
  <c r="L109" i="10"/>
  <c r="I419" i="10"/>
  <c r="H1560" i="10"/>
  <c r="H236" i="10"/>
  <c r="L1223" i="10"/>
  <c r="K403" i="10"/>
  <c r="J404" i="10"/>
  <c r="J1186" i="10"/>
  <c r="I1489" i="10"/>
  <c r="J1149" i="10"/>
  <c r="H365" i="10"/>
  <c r="J193" i="10"/>
  <c r="I120" i="10"/>
  <c r="I872" i="10"/>
  <c r="H187" i="10"/>
  <c r="M321" i="10"/>
  <c r="I1276" i="10"/>
  <c r="M911" i="10"/>
  <c r="I949" i="10"/>
  <c r="K255" i="10"/>
  <c r="I1496" i="10"/>
  <c r="J1470" i="10"/>
  <c r="J987" i="10"/>
  <c r="L316" i="10"/>
  <c r="M39" i="10"/>
  <c r="J447" i="10"/>
  <c r="L132" i="10"/>
  <c r="I277" i="10"/>
  <c r="H596" i="10"/>
  <c r="L1152" i="10"/>
  <c r="M150" i="10"/>
  <c r="H409" i="10"/>
  <c r="L643" i="10"/>
  <c r="L905" i="10"/>
  <c r="K198" i="10"/>
  <c r="M413" i="10"/>
  <c r="L591" i="10"/>
  <c r="L1031" i="10"/>
  <c r="M827" i="10"/>
  <c r="L961" i="10"/>
  <c r="I374" i="10"/>
  <c r="H1458" i="10"/>
  <c r="I229" i="10"/>
  <c r="K926" i="10"/>
  <c r="I480" i="10"/>
  <c r="J1122" i="10"/>
  <c r="I474" i="10"/>
  <c r="L1319" i="10"/>
  <c r="M472" i="10"/>
  <c r="J928" i="10"/>
  <c r="J677" i="10"/>
  <c r="L511" i="10"/>
  <c r="I87" i="10"/>
  <c r="J58" i="10"/>
  <c r="M469" i="10"/>
  <c r="J1407" i="10"/>
  <c r="I1556" i="10"/>
  <c r="M1045" i="10"/>
  <c r="J1520" i="10"/>
  <c r="K764" i="10"/>
  <c r="H479" i="10"/>
  <c r="L1501" i="10"/>
  <c r="K1248" i="10"/>
  <c r="M503" i="10"/>
  <c r="H826" i="10"/>
  <c r="L265" i="10"/>
  <c r="H918" i="10"/>
  <c r="J1546" i="10"/>
  <c r="M285" i="10"/>
  <c r="M970" i="10"/>
  <c r="M526" i="10"/>
  <c r="H660" i="10"/>
  <c r="I383" i="10"/>
  <c r="M376" i="10"/>
  <c r="K807" i="10"/>
  <c r="L1464" i="10"/>
  <c r="H476" i="10"/>
  <c r="M309" i="10"/>
  <c r="I117" i="10"/>
  <c r="M1011" i="10"/>
  <c r="H768" i="10"/>
  <c r="J600" i="10"/>
  <c r="K844" i="10"/>
  <c r="H337" i="10"/>
  <c r="M1384" i="10"/>
  <c r="H538" i="10"/>
  <c r="H1532" i="10"/>
  <c r="M238" i="10"/>
  <c r="L374" i="10"/>
  <c r="H818" i="10"/>
  <c r="K679" i="10"/>
  <c r="H587" i="10"/>
  <c r="J141" i="10"/>
  <c r="L484" i="10"/>
  <c r="I747" i="10"/>
  <c r="M400" i="10"/>
  <c r="J1322" i="10"/>
  <c r="I83" i="10"/>
  <c r="M165" i="10"/>
  <c r="J287" i="10"/>
  <c r="K625" i="10"/>
  <c r="H1184" i="10"/>
  <c r="L1188" i="10"/>
  <c r="J671" i="10"/>
  <c r="I995" i="10"/>
  <c r="J1445" i="10"/>
  <c r="L1184" i="10"/>
  <c r="H1476" i="10"/>
  <c r="L727" i="10"/>
  <c r="M1144" i="10"/>
  <c r="I661" i="10"/>
  <c r="K224" i="10"/>
  <c r="L1469" i="10"/>
  <c r="M461" i="10"/>
  <c r="L470" i="10"/>
  <c r="J1221" i="10"/>
  <c r="H1264" i="10"/>
  <c r="H809" i="10"/>
  <c r="J582" i="10"/>
  <c r="I1538" i="10"/>
  <c r="K1465" i="10"/>
  <c r="M1283" i="10"/>
  <c r="J544" i="10"/>
  <c r="K1345" i="10"/>
  <c r="I50" i="10"/>
  <c r="M447" i="10"/>
  <c r="L91" i="10"/>
  <c r="K133" i="10"/>
  <c r="M692" i="10"/>
  <c r="I1143" i="10"/>
  <c r="L667" i="10"/>
  <c r="J486" i="10"/>
  <c r="J942" i="10"/>
  <c r="M301" i="10"/>
  <c r="J251" i="10"/>
  <c r="I1067" i="10"/>
  <c r="H613" i="10"/>
  <c r="H259" i="10"/>
  <c r="L1304" i="10"/>
  <c r="J1278" i="10"/>
  <c r="I540" i="10"/>
  <c r="J1449" i="10"/>
  <c r="H592" i="10"/>
  <c r="J780" i="10"/>
  <c r="K751" i="10"/>
  <c r="L181" i="10"/>
  <c r="H1047" i="10"/>
  <c r="L756" i="10"/>
  <c r="M269" i="10"/>
  <c r="J1168" i="10"/>
  <c r="I269" i="10"/>
  <c r="J629" i="10"/>
  <c r="I1090" i="10"/>
  <c r="H863" i="10"/>
  <c r="J1198" i="10"/>
  <c r="J210" i="10"/>
  <c r="K521" i="10"/>
  <c r="J1037" i="10"/>
  <c r="J1160" i="10"/>
  <c r="I788" i="10"/>
  <c r="M515" i="10"/>
  <c r="K493" i="10"/>
  <c r="J844" i="10"/>
  <c r="H294" i="10"/>
  <c r="L133" i="10"/>
  <c r="I390" i="10"/>
  <c r="M1485" i="10"/>
  <c r="M1541" i="10"/>
  <c r="H41" i="10"/>
  <c r="H890" i="10"/>
  <c r="J434" i="10"/>
  <c r="H945" i="10"/>
  <c r="I1111" i="10"/>
  <c r="L1102" i="10"/>
  <c r="H1470" i="10"/>
  <c r="H238" i="10"/>
  <c r="J1298" i="10"/>
  <c r="I928" i="10"/>
  <c r="M1400" i="10"/>
  <c r="J1411" i="10"/>
  <c r="M668" i="10"/>
  <c r="M927" i="10"/>
  <c r="J456" i="10"/>
  <c r="H378" i="10"/>
  <c r="K675" i="10"/>
  <c r="H21" i="10"/>
  <c r="I1114" i="10"/>
  <c r="K1294" i="10"/>
  <c r="I1389" i="10"/>
  <c r="I930" i="10"/>
  <c r="L686" i="10"/>
  <c r="K55" i="10"/>
  <c r="K562" i="10"/>
  <c r="L1229" i="10"/>
  <c r="J709" i="10"/>
  <c r="K72" i="10"/>
  <c r="I570" i="10"/>
  <c r="I1345" i="10"/>
  <c r="H228" i="10"/>
  <c r="L726" i="10"/>
  <c r="J280" i="10"/>
  <c r="H1158" i="10"/>
  <c r="M578" i="10"/>
  <c r="L679" i="10"/>
  <c r="L1408" i="10"/>
  <c r="L809" i="10"/>
  <c r="J1219" i="10"/>
  <c r="J1399" i="10"/>
  <c r="J733" i="10"/>
  <c r="I1415" i="10"/>
  <c r="J839" i="10"/>
  <c r="H174" i="10"/>
  <c r="K1151" i="10"/>
  <c r="M561" i="10"/>
  <c r="H1411" i="10"/>
  <c r="L1127" i="10"/>
  <c r="L1033" i="10"/>
  <c r="M538" i="10"/>
  <c r="K424" i="10"/>
  <c r="I922" i="10"/>
  <c r="H607" i="10"/>
  <c r="I803" i="10"/>
  <c r="L851" i="10"/>
  <c r="L1043" i="10"/>
  <c r="H1163" i="10"/>
  <c r="L1087" i="10"/>
  <c r="L1096" i="10"/>
  <c r="M501" i="10"/>
  <c r="M232" i="10"/>
  <c r="H917" i="10"/>
  <c r="J958" i="10"/>
  <c r="H744" i="10"/>
  <c r="M479" i="10"/>
  <c r="J1253" i="10"/>
  <c r="I1524" i="10"/>
  <c r="I512" i="10"/>
  <c r="J1389" i="10"/>
  <c r="M132" i="10"/>
  <c r="J262" i="10"/>
  <c r="K659" i="10"/>
  <c r="J1053" i="10"/>
  <c r="M1547" i="10"/>
  <c r="I127" i="10"/>
  <c r="M228" i="10"/>
  <c r="K581" i="10"/>
  <c r="L540" i="10"/>
  <c r="I1379" i="10"/>
  <c r="L353" i="10"/>
  <c r="K1094" i="10"/>
  <c r="K317" i="10"/>
  <c r="J1562" i="10"/>
  <c r="J667" i="10"/>
  <c r="I855" i="10"/>
  <c r="J438" i="10"/>
  <c r="H868" i="10"/>
  <c r="K1500" i="10"/>
  <c r="H714" i="10"/>
  <c r="H678" i="10"/>
  <c r="I736" i="10"/>
  <c r="I1403" i="10"/>
  <c r="J125" i="10"/>
  <c r="K533" i="10"/>
  <c r="M782" i="10"/>
  <c r="J1305" i="10"/>
  <c r="J828" i="10"/>
  <c r="H764" i="10"/>
  <c r="J934" i="10"/>
  <c r="H1150" i="10"/>
  <c r="H55" i="10"/>
  <c r="J327" i="10"/>
  <c r="K110" i="10"/>
  <c r="M1145" i="10"/>
  <c r="H1307" i="10"/>
  <c r="K1453" i="10"/>
  <c r="M1215" i="10"/>
  <c r="H901" i="10"/>
  <c r="L86" i="10"/>
  <c r="I398" i="10"/>
  <c r="J397" i="10"/>
  <c r="I1235" i="10"/>
  <c r="K41" i="10"/>
  <c r="J173" i="10"/>
  <c r="I837" i="10"/>
  <c r="J1357" i="10"/>
  <c r="I10" i="10"/>
  <c r="K400" i="10"/>
  <c r="I389" i="10"/>
  <c r="J688" i="10"/>
  <c r="M944" i="10"/>
  <c r="L1331" i="10"/>
  <c r="H1455" i="10"/>
  <c r="H1227" i="10"/>
  <c r="I1006" i="10"/>
  <c r="J591" i="10"/>
  <c r="H598" i="10"/>
  <c r="K745" i="10"/>
  <c r="K537" i="10"/>
  <c r="K923" i="10"/>
  <c r="L194" i="10"/>
  <c r="M183" i="10"/>
  <c r="M791" i="10"/>
  <c r="I717" i="10"/>
  <c r="J577" i="10"/>
  <c r="K602" i="10"/>
  <c r="I961" i="10"/>
  <c r="I890" i="10"/>
  <c r="I1045" i="10"/>
  <c r="I1155" i="10"/>
  <c r="L1117" i="10"/>
  <c r="K1445" i="10"/>
  <c r="H1337" i="10"/>
  <c r="K1134" i="10"/>
  <c r="I1075" i="10"/>
  <c r="I593" i="10"/>
  <c r="H1048" i="10"/>
  <c r="J1361" i="10"/>
  <c r="M848" i="10"/>
  <c r="I347" i="10"/>
  <c r="I630" i="10"/>
  <c r="K419" i="10"/>
  <c r="M955" i="10"/>
  <c r="M619" i="10"/>
  <c r="K431" i="10"/>
  <c r="K944" i="10"/>
  <c r="M437" i="10"/>
  <c r="I394" i="10"/>
  <c r="I935" i="10"/>
  <c r="I1384" i="10"/>
  <c r="J501" i="10"/>
  <c r="K63" i="10"/>
  <c r="I243" i="10"/>
  <c r="I442" i="10"/>
  <c r="I1394" i="10"/>
  <c r="M932" i="10"/>
  <c r="J1110" i="10"/>
  <c r="H877" i="10"/>
  <c r="I1306" i="10"/>
  <c r="M1262" i="10"/>
  <c r="J666" i="10"/>
  <c r="I33" i="10"/>
  <c r="H649" i="10"/>
  <c r="J1480" i="10"/>
  <c r="J890" i="10"/>
  <c r="L965" i="10"/>
  <c r="I1108" i="10"/>
  <c r="K301" i="10"/>
  <c r="M777" i="10"/>
  <c r="J1432" i="10"/>
  <c r="K1433" i="10"/>
  <c r="J39" i="10"/>
  <c r="I373" i="10"/>
  <c r="K607" i="10"/>
  <c r="M1332" i="10"/>
  <c r="H283" i="10"/>
  <c r="J676" i="10"/>
  <c r="I477" i="10"/>
  <c r="I834" i="10"/>
  <c r="K503" i="10"/>
  <c r="H1512" i="10"/>
  <c r="H370" i="10"/>
  <c r="M1187" i="10"/>
  <c r="M1117" i="10"/>
  <c r="H201" i="10"/>
  <c r="L583" i="10"/>
  <c r="L146" i="10"/>
  <c r="J1205" i="10"/>
  <c r="I942" i="10"/>
  <c r="L1427" i="10"/>
  <c r="L915" i="10"/>
  <c r="J843" i="10"/>
  <c r="I443" i="10"/>
  <c r="J1403" i="10"/>
  <c r="K915" i="10"/>
  <c r="K1148" i="10"/>
  <c r="K288" i="10"/>
  <c r="I576" i="10"/>
  <c r="I621" i="10"/>
  <c r="H811" i="10"/>
  <c r="K475" i="10"/>
  <c r="L276" i="10"/>
  <c r="H1062" i="10"/>
  <c r="M1080" i="10"/>
  <c r="I1486" i="10"/>
  <c r="K911" i="10"/>
  <c r="H491" i="10"/>
  <c r="M1036" i="10"/>
  <c r="K244" i="10"/>
  <c r="I71" i="10"/>
  <c r="M1046" i="10"/>
  <c r="J632" i="10"/>
  <c r="J387" i="10"/>
  <c r="L633" i="10"/>
  <c r="L844" i="10"/>
  <c r="J790" i="10"/>
  <c r="I1275" i="10"/>
  <c r="M1040" i="10"/>
  <c r="K580" i="10"/>
  <c r="J1194" i="10"/>
  <c r="M1048" i="10"/>
  <c r="H540" i="10"/>
  <c r="H552" i="10"/>
  <c r="K359" i="10"/>
  <c r="K429" i="10"/>
  <c r="I692" i="10"/>
  <c r="J97" i="10"/>
  <c r="J1366" i="10"/>
  <c r="I582" i="10"/>
  <c r="H263" i="10"/>
  <c r="M279" i="10"/>
  <c r="L142" i="10"/>
  <c r="I1447" i="10"/>
  <c r="K1187" i="10"/>
  <c r="L396" i="10"/>
  <c r="L160" i="10"/>
  <c r="L99" i="10"/>
  <c r="K622" i="10"/>
  <c r="J1353" i="10"/>
  <c r="H1397" i="10"/>
  <c r="I62" i="10"/>
  <c r="L1041" i="10"/>
  <c r="H364" i="10"/>
  <c r="H1379" i="10"/>
  <c r="J623" i="10"/>
  <c r="M1351" i="10"/>
  <c r="M349" i="10"/>
  <c r="J1264" i="10"/>
  <c r="L270" i="10"/>
  <c r="I23" i="10"/>
  <c r="M492" i="10"/>
  <c r="J393" i="10"/>
  <c r="K206" i="10"/>
  <c r="J1448" i="10"/>
  <c r="J706" i="10"/>
  <c r="K638" i="10"/>
  <c r="L258" i="10"/>
  <c r="L712" i="10"/>
  <c r="K987" i="10"/>
  <c r="L625" i="10"/>
  <c r="I944" i="10"/>
  <c r="K295" i="10"/>
  <c r="M1489" i="10"/>
  <c r="K989" i="10"/>
  <c r="I1553" i="10"/>
  <c r="M1263" i="10"/>
  <c r="K512" i="10"/>
  <c r="J276" i="10"/>
  <c r="M1555" i="10"/>
  <c r="L457" i="10"/>
  <c r="L939" i="10"/>
  <c r="L611" i="10"/>
  <c r="L578" i="10"/>
  <c r="L4" i="10"/>
  <c r="L411" i="10"/>
  <c r="M1062" i="10"/>
  <c r="K1192" i="10"/>
  <c r="H995" i="10"/>
  <c r="I651" i="10"/>
  <c r="K637" i="10"/>
  <c r="H342" i="10"/>
  <c r="L49" i="10"/>
  <c r="K1212" i="10"/>
  <c r="M666" i="10"/>
  <c r="L504" i="10"/>
  <c r="I260" i="10"/>
  <c r="I641" i="10"/>
  <c r="K756" i="10"/>
  <c r="L574" i="10"/>
  <c r="J453" i="10"/>
  <c r="I1305" i="10"/>
  <c r="M1560" i="10"/>
  <c r="L1364" i="10"/>
  <c r="H1533" i="10"/>
  <c r="L632" i="10"/>
  <c r="M624" i="10"/>
  <c r="K263" i="10"/>
  <c r="K666" i="10"/>
  <c r="M483" i="10"/>
  <c r="J76" i="10"/>
  <c r="M226" i="10"/>
  <c r="L188" i="10"/>
  <c r="L298" i="10"/>
  <c r="K150" i="10"/>
  <c r="J1237" i="10"/>
  <c r="H1511" i="10"/>
  <c r="H929" i="10"/>
  <c r="L614" i="10"/>
  <c r="K1084" i="10"/>
  <c r="H1477" i="10"/>
  <c r="I1203" i="10"/>
  <c r="K1204" i="10"/>
  <c r="J1052" i="10"/>
  <c r="L759" i="10"/>
  <c r="L1524" i="10"/>
  <c r="I1292" i="10"/>
  <c r="J1207" i="10"/>
  <c r="K1170" i="10"/>
  <c r="H1055" i="10"/>
  <c r="L1174" i="10"/>
  <c r="M1540" i="10"/>
  <c r="H604" i="10"/>
  <c r="I116" i="10"/>
  <c r="H1142" i="10"/>
  <c r="H1251" i="10"/>
  <c r="J887" i="10"/>
  <c r="M1208" i="10"/>
  <c r="J285" i="10"/>
  <c r="K632" i="10"/>
  <c r="M302" i="10"/>
  <c r="I188" i="10"/>
  <c r="M258" i="10"/>
  <c r="I1528" i="10"/>
  <c r="M670" i="10"/>
  <c r="I1164" i="10"/>
  <c r="I791" i="10"/>
  <c r="I1471" i="10"/>
  <c r="I1303" i="10"/>
  <c r="H394" i="10"/>
  <c r="K766" i="10"/>
  <c r="H637" i="10"/>
  <c r="L622" i="10"/>
  <c r="I401" i="10"/>
  <c r="I777" i="10"/>
  <c r="J1183" i="10"/>
  <c r="K385" i="10"/>
  <c r="J185" i="10"/>
  <c r="L986" i="10"/>
  <c r="J1317" i="10"/>
  <c r="H1529" i="10"/>
  <c r="M881" i="10"/>
  <c r="I241" i="10"/>
  <c r="M658" i="10"/>
  <c r="L853" i="10"/>
  <c r="M598" i="10"/>
  <c r="H1543" i="10"/>
  <c r="J1159" i="10"/>
  <c r="M370" i="10"/>
  <c r="M1095" i="10"/>
  <c r="M1253" i="10"/>
  <c r="K1197" i="10"/>
  <c r="H127" i="10"/>
  <c r="H478" i="10"/>
  <c r="J1467" i="10"/>
  <c r="H669" i="10"/>
  <c r="M139" i="10"/>
  <c r="H1398" i="10"/>
  <c r="J1025" i="10"/>
  <c r="H1254" i="10"/>
  <c r="L1505" i="10"/>
  <c r="K427" i="10"/>
  <c r="K443" i="10"/>
  <c r="J607" i="10"/>
  <c r="H650" i="10"/>
  <c r="H1357" i="10"/>
  <c r="K1026" i="10"/>
  <c r="I159" i="10"/>
  <c r="K1241" i="10"/>
  <c r="K1460" i="10"/>
  <c r="H1386" i="10"/>
  <c r="K3" i="10"/>
  <c r="M1159" i="10"/>
  <c r="I1141" i="10"/>
  <c r="K1518" i="10"/>
  <c r="L1300" i="10"/>
  <c r="M739" i="10"/>
  <c r="M646" i="10"/>
  <c r="M403" i="10"/>
  <c r="M361" i="10"/>
  <c r="L329" i="10"/>
  <c r="J1051" i="10"/>
  <c r="K20" i="10"/>
  <c r="I406" i="10"/>
  <c r="I832" i="10"/>
  <c r="K381" i="10"/>
  <c r="K1402" i="10"/>
  <c r="K1350" i="10"/>
  <c r="J1229" i="10"/>
  <c r="I964" i="10"/>
  <c r="L1038" i="10"/>
  <c r="L730" i="10"/>
  <c r="J682" i="10"/>
  <c r="M1565" i="10"/>
  <c r="K736" i="10"/>
  <c r="I1454" i="10"/>
  <c r="K1079" i="10"/>
  <c r="M1435" i="10"/>
  <c r="J656" i="10"/>
  <c r="M672" i="10"/>
  <c r="I738" i="10"/>
  <c r="J1369" i="10"/>
  <c r="L287" i="10"/>
  <c r="I504" i="10"/>
  <c r="I1494" i="10"/>
  <c r="L1484" i="10"/>
  <c r="H801" i="10"/>
  <c r="L724" i="10"/>
  <c r="M835" i="10"/>
  <c r="J746" i="10"/>
  <c r="H1022" i="10"/>
  <c r="I521" i="10"/>
  <c r="L1452" i="10"/>
  <c r="L182" i="10"/>
  <c r="K780" i="10"/>
  <c r="I1328" i="10"/>
  <c r="J1026" i="10"/>
  <c r="M133" i="10"/>
  <c r="I255" i="10"/>
  <c r="K1441" i="10"/>
  <c r="K860" i="10"/>
  <c r="I948" i="10"/>
  <c r="I725" i="10"/>
  <c r="M720" i="10"/>
  <c r="J336" i="10"/>
  <c r="M559" i="10"/>
  <c r="J997" i="10"/>
  <c r="J34" i="10"/>
  <c r="L351" i="10"/>
  <c r="H756" i="10"/>
  <c r="K131" i="10"/>
  <c r="M1366" i="10"/>
  <c r="J1505" i="10"/>
  <c r="M689" i="10"/>
  <c r="L1353" i="10"/>
  <c r="J738" i="10"/>
  <c r="J778" i="10"/>
  <c r="I1544" i="10"/>
  <c r="K1263" i="10"/>
  <c r="L624" i="10"/>
  <c r="M443" i="10"/>
  <c r="J661" i="10"/>
  <c r="H1384" i="10"/>
  <c r="H955" i="10"/>
  <c r="J799" i="10"/>
  <c r="M989" i="10"/>
  <c r="L371" i="10"/>
  <c r="K459" i="10"/>
  <c r="L1516" i="10"/>
  <c r="H1221" i="10"/>
  <c r="K1277" i="10"/>
  <c r="J567" i="10"/>
  <c r="I1151" i="10"/>
  <c r="M256" i="10"/>
  <c r="H542" i="10"/>
  <c r="M92" i="10"/>
  <c r="I526" i="10"/>
  <c r="J931" i="10"/>
  <c r="M37" i="10"/>
  <c r="M68" i="10"/>
  <c r="M449" i="10"/>
  <c r="L863" i="10"/>
  <c r="K732" i="10"/>
  <c r="L959" i="10"/>
  <c r="I375" i="10"/>
  <c r="K205" i="10"/>
  <c r="J1276" i="10"/>
  <c r="H812" i="10"/>
  <c r="L228" i="10"/>
  <c r="K1479" i="10"/>
  <c r="I1212" i="10"/>
  <c r="L525" i="10"/>
  <c r="I452" i="10"/>
  <c r="K590" i="10"/>
  <c r="I1178" i="10"/>
  <c r="I971" i="10"/>
  <c r="K1136" i="10"/>
  <c r="I763" i="10"/>
  <c r="L1343" i="10"/>
  <c r="I854" i="10"/>
  <c r="J1268" i="10"/>
  <c r="M1381" i="10"/>
  <c r="I1346" i="10"/>
  <c r="I823" i="10"/>
  <c r="I947" i="10"/>
  <c r="H101" i="10"/>
  <c r="H188" i="10"/>
  <c r="K914" i="10"/>
  <c r="M451" i="10"/>
  <c r="I672" i="10"/>
  <c r="H794" i="10"/>
  <c r="L125" i="10"/>
  <c r="I217" i="10"/>
  <c r="L773" i="10"/>
  <c r="J1318" i="10"/>
  <c r="K1485" i="10"/>
  <c r="L402" i="10"/>
  <c r="L673" i="10"/>
  <c r="K184" i="10"/>
  <c r="H1545" i="10"/>
  <c r="K784" i="10"/>
  <c r="K643" i="10"/>
  <c r="J123" i="10"/>
  <c r="K841" i="10"/>
  <c r="M1499" i="10"/>
  <c r="H886" i="10"/>
  <c r="K1261" i="10"/>
  <c r="M207" i="10"/>
  <c r="M392" i="10"/>
  <c r="L729" i="10"/>
  <c r="J1242" i="10"/>
  <c r="M662" i="10"/>
  <c r="M1421" i="10"/>
  <c r="H739" i="10"/>
  <c r="J493" i="10"/>
  <c r="J1137" i="10"/>
  <c r="I1366" i="10"/>
  <c r="J380" i="10"/>
  <c r="K31" i="10"/>
  <c r="L648" i="10"/>
  <c r="J122" i="10"/>
  <c r="J966" i="10"/>
  <c r="I1445" i="10"/>
  <c r="K1143" i="10"/>
  <c r="J182" i="10"/>
  <c r="J179" i="10"/>
  <c r="K1139" i="10"/>
  <c r="I258" i="10"/>
  <c r="J793" i="10"/>
  <c r="K879" i="10"/>
  <c r="J628" i="10"/>
  <c r="K13" i="10"/>
  <c r="L1422" i="10"/>
  <c r="K1217" i="10"/>
  <c r="L592" i="10"/>
  <c r="K873" i="10"/>
  <c r="M1327" i="10"/>
  <c r="H528" i="10"/>
  <c r="I1383" i="10"/>
  <c r="K130" i="10"/>
  <c r="L570" i="10"/>
  <c r="I318" i="10"/>
  <c r="M1246" i="10"/>
  <c r="J1494" i="10"/>
  <c r="M1418" i="10"/>
  <c r="L740" i="10"/>
  <c r="M4" i="10"/>
  <c r="H872" i="10"/>
  <c r="K1256" i="10"/>
  <c r="J1123" i="10"/>
  <c r="I353" i="10"/>
  <c r="L956" i="10"/>
  <c r="H910" i="10"/>
  <c r="J1236" i="10"/>
  <c r="L1076" i="10"/>
  <c r="I901" i="10"/>
  <c r="K725" i="10"/>
  <c r="M1476" i="10"/>
  <c r="J472" i="10"/>
  <c r="M1047" i="10"/>
  <c r="J1200" i="10"/>
  <c r="I1425" i="10"/>
  <c r="L469" i="10"/>
  <c r="L1504" i="10"/>
  <c r="H948" i="10"/>
  <c r="L1248" i="10"/>
  <c r="K1218" i="10"/>
  <c r="L195" i="10"/>
  <c r="K539" i="10"/>
  <c r="K307" i="10"/>
  <c r="J73" i="10"/>
  <c r="J1516" i="10"/>
  <c r="H1496" i="10"/>
  <c r="I252" i="10"/>
  <c r="L256" i="10"/>
  <c r="K10" i="10"/>
  <c r="M440" i="10"/>
  <c r="M1034" i="10"/>
  <c r="L1059" i="10"/>
  <c r="K1497" i="10"/>
  <c r="I866" i="10"/>
  <c r="H686" i="10"/>
  <c r="J484" i="10"/>
  <c r="I1133" i="10"/>
  <c r="L163" i="10"/>
  <c r="I92" i="10"/>
  <c r="M354" i="10"/>
  <c r="I1429" i="10"/>
  <c r="L286" i="10"/>
  <c r="L742" i="10"/>
  <c r="H700" i="10"/>
  <c r="M1179" i="10"/>
  <c r="M152" i="10"/>
  <c r="J101" i="10"/>
  <c r="H723" i="10"/>
  <c r="H197" i="10"/>
  <c r="I951" i="10"/>
  <c r="I660" i="10"/>
  <c r="L315" i="10"/>
  <c r="H1454" i="10"/>
  <c r="M23" i="10"/>
  <c r="M128" i="10"/>
  <c r="K1061" i="10"/>
  <c r="H1211" i="10"/>
  <c r="M556" i="10"/>
  <c r="I730" i="10"/>
  <c r="J700" i="10"/>
  <c r="H183" i="10"/>
  <c r="M711" i="10"/>
  <c r="I60" i="10"/>
  <c r="K483" i="10"/>
  <c r="J103" i="10"/>
  <c r="K172" i="10"/>
  <c r="H203" i="10"/>
  <c r="H982" i="10"/>
  <c r="K716" i="10"/>
  <c r="L403" i="10"/>
  <c r="H704" i="10"/>
  <c r="L157" i="10"/>
  <c r="K1540" i="10"/>
  <c r="H372" i="10"/>
  <c r="J1301" i="10"/>
  <c r="I335" i="10"/>
  <c r="I1354" i="10"/>
  <c r="M847" i="10"/>
  <c r="M570" i="10"/>
  <c r="L1359" i="10"/>
  <c r="H800" i="10"/>
  <c r="I839" i="10"/>
  <c r="J1392" i="10"/>
  <c r="K409" i="10"/>
  <c r="L43" i="10"/>
  <c r="K134" i="10"/>
  <c r="K999" i="10"/>
  <c r="J1204" i="10"/>
  <c r="L1512" i="10"/>
  <c r="K1163" i="10"/>
  <c r="H66" i="10"/>
  <c r="H1132" i="10"/>
  <c r="K120" i="10"/>
  <c r="L962" i="10"/>
  <c r="I723" i="10"/>
  <c r="I1509" i="10"/>
  <c r="M512" i="10"/>
  <c r="M1218" i="10"/>
  <c r="M1469" i="10"/>
  <c r="K953" i="10"/>
  <c r="K1164" i="10"/>
  <c r="L66" i="10"/>
  <c r="H398" i="10"/>
  <c r="K1403" i="10"/>
  <c r="K662" i="10"/>
  <c r="H1500" i="10"/>
  <c r="K208" i="10"/>
  <c r="K645" i="10"/>
  <c r="H640" i="10"/>
  <c r="M158" i="10"/>
  <c r="K694" i="10"/>
  <c r="K727" i="10"/>
  <c r="M856" i="10"/>
  <c r="J1170" i="10"/>
  <c r="L812" i="10"/>
  <c r="L166" i="10"/>
  <c r="J31" i="10"/>
  <c r="K386" i="10"/>
  <c r="I164" i="10"/>
  <c r="K222" i="10"/>
  <c r="L992" i="10"/>
  <c r="L637" i="10"/>
  <c r="M1528" i="10"/>
  <c r="K1539" i="10"/>
  <c r="H362" i="10"/>
  <c r="H735" i="10"/>
  <c r="J801" i="10"/>
  <c r="I1548" i="10"/>
  <c r="J836" i="10"/>
  <c r="H1252" i="10"/>
  <c r="I1059" i="10"/>
  <c r="M610" i="10"/>
  <c r="J423" i="10"/>
  <c r="L937" i="10"/>
  <c r="H1270" i="10"/>
  <c r="J735" i="10"/>
  <c r="J1213" i="10"/>
  <c r="M1360" i="10"/>
  <c r="J653" i="10"/>
  <c r="H1061" i="10"/>
  <c r="J259" i="10"/>
  <c r="J417" i="10"/>
  <c r="H160" i="10"/>
  <c r="H68" i="10"/>
  <c r="L896" i="10"/>
  <c r="J2" i="10"/>
  <c r="M489" i="10"/>
  <c r="J202" i="10"/>
  <c r="H1486" i="10"/>
  <c r="L906" i="10"/>
  <c r="M1087" i="10"/>
  <c r="I1152" i="10"/>
  <c r="L1565" i="10"/>
  <c r="K494" i="10"/>
  <c r="L127" i="10"/>
  <c r="L203" i="10"/>
  <c r="M365" i="10"/>
  <c r="K1446" i="10"/>
  <c r="L1292" i="10"/>
  <c r="K114" i="10"/>
  <c r="J1504" i="10"/>
  <c r="J882" i="10"/>
  <c r="L1527" i="10"/>
  <c r="L250" i="10"/>
  <c r="J659" i="10"/>
  <c r="L936" i="10"/>
  <c r="H1080" i="10"/>
  <c r="K896" i="10"/>
  <c r="L696" i="10"/>
  <c r="K656" i="10"/>
  <c r="H658" i="10"/>
  <c r="H1004" i="10"/>
  <c r="L1278" i="10"/>
  <c r="H483" i="10"/>
  <c r="J379" i="10"/>
  <c r="M218" i="10"/>
  <c r="L387" i="10"/>
  <c r="H264" i="10"/>
  <c r="M1122" i="10"/>
  <c r="I1189" i="10"/>
  <c r="K148" i="10"/>
  <c r="I1382" i="10"/>
  <c r="H665" i="10"/>
  <c r="I451" i="10"/>
  <c r="H758" i="10"/>
  <c r="M1333" i="10"/>
  <c r="K1406" i="10"/>
  <c r="M1335" i="10"/>
  <c r="L1457" i="10"/>
  <c r="M263" i="10"/>
  <c r="L630" i="10"/>
  <c r="H1547" i="10"/>
  <c r="H576" i="10"/>
  <c r="I1091" i="10"/>
  <c r="L1454" i="10"/>
  <c r="K551" i="10"/>
  <c r="K504" i="10"/>
  <c r="K739" i="10"/>
  <c r="I1029" i="10"/>
  <c r="I604" i="10"/>
  <c r="M1173" i="10"/>
  <c r="K481" i="10"/>
  <c r="I315" i="10"/>
  <c r="K1546" i="10"/>
  <c r="I393" i="10"/>
  <c r="I1083" i="10"/>
  <c r="K1235" i="10"/>
  <c r="K968" i="10"/>
  <c r="I1418" i="10"/>
  <c r="K275" i="10"/>
  <c r="L1099" i="10"/>
  <c r="J753" i="10"/>
  <c r="H27" i="10"/>
  <c r="K851" i="10"/>
  <c r="K1308" i="10"/>
  <c r="K8" i="10"/>
  <c r="J690" i="10"/>
  <c r="K207" i="10"/>
  <c r="H643" i="10"/>
  <c r="I1174" i="10"/>
  <c r="K92" i="10"/>
  <c r="H496" i="10"/>
  <c r="I572" i="10"/>
  <c r="K1025" i="10"/>
  <c r="L1327" i="10"/>
  <c r="I1530" i="10"/>
  <c r="L794" i="10"/>
  <c r="I349" i="10"/>
  <c r="M25" i="10"/>
  <c r="I516" i="10"/>
  <c r="L784" i="10"/>
  <c r="I860" i="10"/>
  <c r="M1526" i="10"/>
  <c r="K166" i="10"/>
  <c r="I247" i="10"/>
  <c r="K1359" i="10"/>
  <c r="H322" i="10"/>
  <c r="H1084" i="10"/>
  <c r="M532" i="10"/>
  <c r="J292" i="10"/>
  <c r="H1479" i="10"/>
  <c r="M117" i="10"/>
  <c r="I1396" i="10"/>
  <c r="H43" i="10"/>
  <c r="L594" i="10"/>
  <c r="M1102" i="10"/>
  <c r="M1463" i="10"/>
  <c r="L1192" i="10"/>
  <c r="H844" i="10"/>
  <c r="J1427" i="10"/>
  <c r="H783" i="10"/>
  <c r="L1489" i="10"/>
  <c r="K127" i="10"/>
  <c r="L768" i="10"/>
  <c r="I1004" i="10"/>
  <c r="K543" i="10"/>
  <c r="J220" i="10"/>
  <c r="J1391" i="10"/>
  <c r="H983" i="10"/>
  <c r="H1035" i="10"/>
  <c r="I1483" i="10"/>
  <c r="I274" i="10"/>
  <c r="K604" i="10"/>
  <c r="I154" i="10"/>
  <c r="L808" i="10"/>
  <c r="J1506" i="10"/>
  <c r="H1520" i="10"/>
  <c r="H572" i="10"/>
  <c r="K434" i="10"/>
  <c r="J245" i="10"/>
  <c r="K369" i="10"/>
  <c r="M1165" i="10"/>
  <c r="J1416" i="10"/>
  <c r="L1190" i="10"/>
  <c r="K1504" i="10"/>
  <c r="I323" i="10"/>
  <c r="L54" i="10"/>
  <c r="H293" i="10"/>
  <c r="M1300" i="10"/>
  <c r="J1059" i="10"/>
  <c r="I749" i="10"/>
  <c r="J1095" i="10"/>
  <c r="K1328" i="10"/>
  <c r="J1556" i="10"/>
  <c r="L577" i="10"/>
  <c r="L1397" i="10"/>
  <c r="L695" i="10"/>
  <c r="M382" i="10"/>
  <c r="M402" i="10"/>
  <c r="K78" i="10"/>
  <c r="I404" i="10"/>
  <c r="I1229" i="10"/>
  <c r="L336" i="10"/>
  <c r="M222" i="10"/>
  <c r="J56" i="10"/>
  <c r="I1410" i="10"/>
  <c r="H126" i="10"/>
  <c r="H1148" i="10"/>
  <c r="L1314" i="10"/>
  <c r="I1377" i="10"/>
  <c r="L243" i="10"/>
  <c r="L1350" i="10"/>
  <c r="J1146" i="10"/>
  <c r="I1226" i="10"/>
  <c r="M1267" i="10"/>
  <c r="L559" i="10"/>
  <c r="L885" i="10"/>
  <c r="K757" i="10"/>
  <c r="K761" i="10"/>
  <c r="M1466" i="10"/>
  <c r="K319" i="10"/>
  <c r="M759" i="10"/>
  <c r="K1269" i="10"/>
  <c r="M1427" i="10"/>
  <c r="H1087" i="10"/>
  <c r="H1548" i="10"/>
  <c r="J901" i="10"/>
  <c r="M1500" i="10"/>
  <c r="L666" i="10"/>
  <c r="K916" i="10"/>
  <c r="I1526" i="10"/>
  <c r="M141" i="10"/>
  <c r="I702" i="10"/>
  <c r="J1185" i="10"/>
  <c r="H1435" i="10"/>
  <c r="L1305" i="10"/>
  <c r="I413" i="10"/>
  <c r="M205" i="10"/>
  <c r="K1503" i="10"/>
  <c r="K612" i="10"/>
  <c r="M912" i="10"/>
  <c r="L545" i="10"/>
  <c r="M1213" i="10"/>
  <c r="H1300" i="10"/>
  <c r="H605" i="10"/>
  <c r="J382" i="10"/>
  <c r="M1376" i="10"/>
  <c r="L90" i="10"/>
  <c r="M1074" i="10"/>
  <c r="L119" i="10"/>
  <c r="M669" i="10"/>
  <c r="J847" i="10"/>
  <c r="J138" i="10"/>
  <c r="K1202" i="10"/>
  <c r="J539" i="10"/>
  <c r="M355" i="10"/>
  <c r="J1246" i="10"/>
  <c r="K417" i="10"/>
  <c r="J1424" i="10"/>
  <c r="K414" i="10"/>
  <c r="M1554" i="10"/>
  <c r="H942" i="10"/>
  <c r="J1039" i="10"/>
  <c r="L1252" i="10"/>
  <c r="L557" i="10"/>
  <c r="L126" i="10"/>
  <c r="M708" i="10"/>
  <c r="H1287" i="10"/>
  <c r="H969" i="10"/>
  <c r="M260" i="10"/>
  <c r="I268" i="10"/>
  <c r="L649" i="10"/>
  <c r="H482" i="10"/>
  <c r="J1222" i="10"/>
  <c r="I424" i="10"/>
  <c r="K816" i="10"/>
  <c r="J1523" i="10"/>
  <c r="K800" i="10"/>
  <c r="I302" i="10"/>
  <c r="M966" i="10"/>
  <c r="I1484" i="10"/>
  <c r="K654" i="10"/>
  <c r="L1338" i="10"/>
  <c r="I1113" i="10"/>
  <c r="J982" i="10"/>
  <c r="J859" i="10"/>
  <c r="L1177" i="10"/>
  <c r="J911" i="10"/>
  <c r="M1425" i="10"/>
  <c r="I664" i="10"/>
  <c r="J1117" i="10"/>
  <c r="M700" i="10"/>
  <c r="I1523" i="10"/>
  <c r="L231" i="10"/>
  <c r="I904" i="10"/>
  <c r="L1298" i="10"/>
  <c r="I1352" i="10"/>
  <c r="J1212" i="10"/>
  <c r="L889" i="10"/>
  <c r="H713" i="10"/>
  <c r="H667" i="10"/>
  <c r="I809" i="10"/>
  <c r="J616" i="10"/>
  <c r="H1205" i="10"/>
  <c r="I1468" i="10"/>
  <c r="K1414" i="10"/>
  <c r="L335" i="10"/>
  <c r="K1221" i="10"/>
  <c r="J1232" i="10"/>
  <c r="I681" i="10"/>
  <c r="J119" i="10"/>
  <c r="J1028" i="10"/>
  <c r="J1471" i="10"/>
  <c r="L173" i="10"/>
  <c r="H677" i="10"/>
  <c r="I848" i="10"/>
  <c r="K957" i="10"/>
  <c r="I296" i="10"/>
  <c r="M647" i="10"/>
  <c r="M149" i="10"/>
  <c r="K186" i="10"/>
  <c r="J574" i="10"/>
  <c r="H1498" i="10"/>
  <c r="L477" i="10"/>
  <c r="M1052" i="10"/>
  <c r="K1159" i="10"/>
  <c r="H1212" i="10"/>
  <c r="I5" i="10"/>
  <c r="I514" i="10"/>
  <c r="M171" i="10"/>
  <c r="K526" i="10"/>
  <c r="K1525" i="10"/>
  <c r="M416" i="10"/>
  <c r="I1330" i="10"/>
  <c r="I439" i="10"/>
  <c r="L279" i="10"/>
  <c r="I192" i="10"/>
  <c r="H1176" i="10"/>
  <c r="J1324" i="10"/>
  <c r="K168" i="10"/>
  <c r="I556" i="10"/>
  <c r="H738" i="10"/>
  <c r="H1425" i="10"/>
  <c r="I1373" i="10"/>
  <c r="J477" i="10"/>
  <c r="I1127" i="10"/>
  <c r="J383" i="10"/>
  <c r="I288" i="10"/>
  <c r="L826" i="10"/>
  <c r="J1273" i="10"/>
  <c r="K360" i="10"/>
  <c r="M58" i="10"/>
  <c r="J71" i="10"/>
  <c r="L944" i="10"/>
  <c r="I525" i="10"/>
  <c r="M938" i="10"/>
  <c r="M203" i="10"/>
  <c r="J641" i="10"/>
  <c r="M1391" i="10"/>
  <c r="J1097" i="10"/>
  <c r="H536" i="10"/>
  <c r="M282" i="10"/>
  <c r="M1513" i="10"/>
  <c r="I1234" i="10"/>
  <c r="H1268" i="10"/>
  <c r="K741" i="10"/>
  <c r="I1291" i="10"/>
  <c r="J1177" i="10"/>
  <c r="K1222" i="10"/>
  <c r="L902" i="10"/>
  <c r="I86" i="10"/>
  <c r="J1157" i="10"/>
  <c r="K312" i="10"/>
  <c r="K1519" i="10"/>
  <c r="I380" i="10"/>
  <c r="I1369" i="10"/>
  <c r="J1084" i="10"/>
  <c r="H1485" i="10"/>
  <c r="H743" i="10"/>
  <c r="I1531" i="10"/>
  <c r="K692" i="10"/>
  <c r="I97" i="10"/>
  <c r="L232" i="10"/>
  <c r="I548" i="10"/>
  <c r="L138" i="10"/>
  <c r="J1384" i="10"/>
  <c r="L747" i="10"/>
  <c r="M1024" i="10"/>
  <c r="K48" i="10"/>
  <c r="K228" i="10"/>
  <c r="H213" i="10"/>
  <c r="L65" i="10"/>
  <c r="K1469" i="10"/>
  <c r="J80" i="10"/>
  <c r="H30" i="10"/>
  <c r="H1226" i="10"/>
  <c r="L526" i="10"/>
  <c r="I941" i="10"/>
  <c r="I143" i="10"/>
  <c r="M773" i="10"/>
  <c r="H773" i="10"/>
  <c r="I106" i="10"/>
  <c r="M562" i="10"/>
  <c r="H748" i="10"/>
  <c r="J254" i="10"/>
  <c r="H214" i="10"/>
  <c r="L57" i="10"/>
  <c r="K348" i="10"/>
  <c r="I1455" i="10"/>
  <c r="I346" i="10"/>
  <c r="H1054" i="10"/>
  <c r="K324" i="10"/>
  <c r="H880" i="10"/>
  <c r="J505" i="10"/>
  <c r="K1524" i="10"/>
  <c r="J362" i="10"/>
  <c r="I446" i="10"/>
  <c r="J1410" i="10"/>
  <c r="K280" i="10"/>
  <c r="J1397" i="10"/>
  <c r="L1230" i="10"/>
  <c r="I133" i="10"/>
  <c r="M698" i="10"/>
  <c r="M855" i="10"/>
  <c r="M1461" i="10"/>
  <c r="J552" i="10"/>
  <c r="I231" i="10"/>
  <c r="M324" i="10"/>
  <c r="I966" i="10"/>
  <c r="K986" i="10"/>
  <c r="J714" i="10"/>
  <c r="M1558" i="10"/>
  <c r="K1109" i="10"/>
  <c r="K1530" i="10"/>
  <c r="L12" i="10"/>
  <c r="H474" i="10"/>
  <c r="J1376" i="10"/>
  <c r="M1239" i="10"/>
  <c r="J1241" i="10"/>
  <c r="L1533" i="10"/>
  <c r="J318" i="10"/>
  <c r="L482" i="10"/>
  <c r="I826" i="10"/>
  <c r="I864" i="10"/>
  <c r="M760" i="10"/>
  <c r="H896" i="10"/>
  <c r="L1345" i="10"/>
  <c r="I655" i="10"/>
  <c r="H1295" i="10"/>
  <c r="J246" i="10"/>
  <c r="J1566" i="10"/>
  <c r="I1517" i="10"/>
  <c r="K1147" i="10"/>
  <c r="H636" i="10"/>
  <c r="H577" i="10"/>
  <c r="I818" i="10"/>
  <c r="H1400" i="10"/>
  <c r="I965" i="10"/>
  <c r="K256" i="10"/>
  <c r="L206" i="10"/>
  <c r="K9" i="10"/>
  <c r="L124" i="10"/>
  <c r="J9" i="10"/>
  <c r="H548" i="10"/>
  <c r="M648" i="10"/>
  <c r="J88" i="10"/>
  <c r="M863" i="10"/>
  <c r="J566" i="10"/>
  <c r="K1322" i="10"/>
  <c r="H425" i="10"/>
  <c r="L1337" i="10"/>
  <c r="L1097" i="10"/>
  <c r="M1238" i="10"/>
  <c r="M1277" i="10"/>
  <c r="L172" i="10"/>
  <c r="I1332" i="10"/>
  <c r="L1206" i="10"/>
  <c r="H1534" i="10"/>
  <c r="K1474" i="10"/>
  <c r="K799" i="10"/>
  <c r="I745" i="10"/>
  <c r="L130" i="10"/>
  <c r="I760" i="10"/>
  <c r="I667" i="10"/>
  <c r="J920" i="10"/>
  <c r="I304" i="10"/>
  <c r="L1488" i="10"/>
  <c r="M1408" i="10"/>
  <c r="L990" i="10"/>
  <c r="K805" i="10"/>
  <c r="L761" i="10"/>
  <c r="I18" i="10"/>
  <c r="I1407" i="10"/>
  <c r="J408" i="10"/>
  <c r="M55" i="10"/>
  <c r="H1157" i="10"/>
  <c r="M358" i="10"/>
  <c r="I181" i="10"/>
  <c r="H309" i="10"/>
  <c r="M614" i="10"/>
  <c r="I101" i="10"/>
  <c r="I198" i="10"/>
  <c r="K1033" i="10"/>
  <c r="M979" i="10"/>
  <c r="K1381" i="10"/>
  <c r="L563" i="10"/>
  <c r="I1056" i="10"/>
  <c r="H1504" i="10"/>
  <c r="H1371" i="10"/>
  <c r="K874" i="10"/>
  <c r="M521" i="10"/>
  <c r="M898" i="10"/>
  <c r="M931" i="10"/>
  <c r="J1567" i="10"/>
  <c r="M1076" i="10"/>
  <c r="I8" i="10"/>
  <c r="M1204" i="10"/>
  <c r="I869" i="10"/>
  <c r="L997" i="10"/>
  <c r="H1139" i="10"/>
  <c r="K540" i="10"/>
  <c r="L437" i="10"/>
  <c r="H1358" i="10"/>
  <c r="L447" i="10"/>
  <c r="K1434" i="10"/>
  <c r="M1112" i="10"/>
  <c r="L690" i="10"/>
  <c r="H1068" i="10"/>
  <c r="K142" i="10"/>
  <c r="I937" i="10"/>
  <c r="I39" i="10"/>
  <c r="J777" i="10"/>
  <c r="L567" i="10"/>
  <c r="M632" i="10"/>
  <c r="H1105" i="10"/>
  <c r="I843" i="10"/>
  <c r="H1462" i="10"/>
  <c r="M1152" i="10"/>
  <c r="K286" i="10"/>
  <c r="M937" i="10"/>
  <c r="L682" i="10"/>
  <c r="H192" i="10"/>
  <c r="K1215" i="10"/>
  <c r="I289" i="10"/>
  <c r="K1438" i="10"/>
  <c r="L561" i="10"/>
  <c r="M1081" i="10"/>
  <c r="K1430" i="10"/>
  <c r="I698" i="10"/>
  <c r="H1368" i="10"/>
  <c r="L1377" i="10"/>
  <c r="H532" i="10"/>
  <c r="J1017" i="10"/>
  <c r="L585" i="10"/>
  <c r="L960" i="10"/>
  <c r="I1542" i="10"/>
  <c r="H32" i="10"/>
  <c r="K626" i="10"/>
  <c r="M38" i="10"/>
  <c r="H216" i="10"/>
  <c r="K476" i="10"/>
  <c r="K1098" i="10"/>
  <c r="M1127" i="10"/>
  <c r="J1508" i="10"/>
  <c r="M674" i="10"/>
  <c r="I657" i="10"/>
  <c r="H106" i="10"/>
  <c r="I1302" i="10"/>
  <c r="K846" i="10"/>
  <c r="J1529" i="10"/>
  <c r="J1343" i="10"/>
  <c r="J489" i="10"/>
  <c r="I740" i="10"/>
  <c r="I1431" i="10"/>
  <c r="K1486" i="10"/>
  <c r="K1076" i="10"/>
  <c r="H595" i="10"/>
  <c r="H741" i="10"/>
  <c r="I828" i="10"/>
  <c r="J691" i="10"/>
  <c r="M390" i="10"/>
  <c r="I637" i="10"/>
  <c r="I168" i="10"/>
  <c r="M1278" i="10"/>
  <c r="M1065" i="10"/>
  <c r="H606" i="10"/>
  <c r="M1521" i="10"/>
  <c r="M1168" i="10"/>
  <c r="M412" i="10"/>
  <c r="L1132" i="10"/>
  <c r="H804" i="10"/>
  <c r="H757" i="10"/>
  <c r="H1267" i="10"/>
  <c r="M539" i="10"/>
  <c r="L671" i="10"/>
  <c r="J1564" i="10"/>
  <c r="H798" i="10"/>
  <c r="I118" i="10"/>
  <c r="K145" i="10"/>
  <c r="J811" i="10"/>
  <c r="I1388" i="10"/>
  <c r="H468" i="10"/>
  <c r="H1515" i="10"/>
  <c r="L31" i="10"/>
  <c r="K308" i="10"/>
  <c r="K623" i="10"/>
  <c r="L454" i="10"/>
  <c r="L843" i="10"/>
  <c r="I453" i="10"/>
  <c r="L606" i="10"/>
  <c r="I1271" i="10"/>
  <c r="H1364" i="10"/>
  <c r="K1423" i="10"/>
  <c r="K1194" i="10"/>
  <c r="L155" i="10"/>
  <c r="K1022" i="10"/>
  <c r="L3" i="10"/>
  <c r="J842" i="10"/>
  <c r="M965" i="10"/>
  <c r="J756" i="10"/>
  <c r="H603" i="10"/>
  <c r="L832" i="10"/>
  <c r="L376" i="10"/>
  <c r="M1162" i="10"/>
  <c r="M466" i="10"/>
  <c r="K497" i="10"/>
  <c r="J870" i="10"/>
  <c r="H936" i="10"/>
  <c r="M110" i="10"/>
  <c r="K714" i="10"/>
  <c r="L1444" i="10"/>
  <c r="H724" i="10"/>
  <c r="J983" i="10"/>
  <c r="L1492" i="10"/>
  <c r="H1077" i="10"/>
  <c r="J720" i="10"/>
  <c r="I1128" i="10"/>
  <c r="L691" i="10"/>
  <c r="H6" i="10"/>
  <c r="K1128" i="10"/>
  <c r="H287" i="10"/>
  <c r="M477" i="10"/>
  <c r="I416" i="10"/>
  <c r="K1357" i="10"/>
  <c r="L1254" i="10"/>
  <c r="H924" i="10"/>
  <c r="M880" i="10"/>
  <c r="H530" i="10"/>
  <c r="H286" i="10"/>
  <c r="I1462" i="10"/>
  <c r="L89" i="10"/>
  <c r="M800" i="10"/>
  <c r="K406" i="10"/>
  <c r="I314" i="10"/>
  <c r="I1171" i="10"/>
  <c r="L112" i="10"/>
  <c r="M209" i="10"/>
  <c r="H1312" i="10"/>
  <c r="K797" i="10"/>
  <c r="I1015" i="10"/>
  <c r="J904" i="10"/>
  <c r="M73" i="10"/>
  <c r="J1563" i="10"/>
  <c r="L706" i="10"/>
  <c r="I517" i="10"/>
  <c r="H145" i="10"/>
  <c r="M1311" i="10"/>
  <c r="L1424" i="10"/>
  <c r="K709" i="10"/>
  <c r="I113" i="10"/>
  <c r="H211" i="10"/>
  <c r="H80" i="10"/>
  <c r="I1008" i="10"/>
  <c r="H302" i="10"/>
  <c r="M103" i="10"/>
  <c r="H473" i="10"/>
  <c r="L427" i="10"/>
  <c r="M265" i="10"/>
  <c r="H458" i="10"/>
  <c r="I1214" i="10"/>
  <c r="H857" i="10"/>
  <c r="I1446" i="10"/>
  <c r="I384" i="10"/>
  <c r="H383" i="10"/>
  <c r="I350" i="10"/>
  <c r="H1272" i="10"/>
  <c r="I1238" i="10"/>
  <c r="J304" i="10"/>
  <c r="K438" i="10"/>
  <c r="I1181" i="10"/>
  <c r="K498" i="10"/>
  <c r="H1071" i="10"/>
  <c r="H1441" i="10"/>
  <c r="K642" i="10"/>
  <c r="L432" i="10"/>
  <c r="M1310" i="10"/>
  <c r="L999" i="10"/>
  <c r="K1089" i="10"/>
  <c r="K426" i="10"/>
  <c r="L766" i="10"/>
  <c r="H465" i="10"/>
  <c r="J1368" i="10"/>
  <c r="H1566" i="10"/>
  <c r="M340" i="10"/>
  <c r="M182" i="10"/>
  <c r="K740" i="10"/>
  <c r="L790" i="10"/>
  <c r="L74" i="10"/>
  <c r="L1053" i="10"/>
  <c r="L216" i="10"/>
  <c r="K1369" i="10"/>
  <c r="H808" i="10"/>
  <c r="M167" i="10"/>
  <c r="I957" i="10"/>
  <c r="K1332" i="10"/>
  <c r="L1104" i="10"/>
  <c r="L1296" i="10"/>
  <c r="I1161" i="10"/>
  <c r="K347" i="10"/>
  <c r="H1233" i="10"/>
  <c r="K1312" i="10"/>
  <c r="L1046" i="10"/>
  <c r="H1327" i="10"/>
  <c r="H182" i="10"/>
  <c r="M192" i="10"/>
  <c r="M1454" i="10"/>
  <c r="I726" i="10"/>
  <c r="L1277" i="10"/>
  <c r="I653" i="10"/>
  <c r="K469" i="10"/>
  <c r="J194" i="10"/>
  <c r="L738" i="10"/>
  <c r="H728" i="10"/>
  <c r="M369" i="10"/>
  <c r="I549" i="10"/>
  <c r="I306" i="10"/>
  <c r="M849" i="10"/>
  <c r="I473" i="10"/>
  <c r="I970" i="10"/>
  <c r="L791" i="10"/>
  <c r="I528" i="10"/>
  <c r="I270" i="10"/>
  <c r="K826" i="10"/>
  <c r="I796" i="10"/>
  <c r="I707" i="10"/>
  <c r="J1482" i="10"/>
  <c r="L1196" i="10"/>
  <c r="H1162" i="10"/>
  <c r="K1199" i="10"/>
  <c r="H94" i="10"/>
  <c r="J247" i="10"/>
  <c r="K450" i="10"/>
  <c r="J1542" i="10"/>
  <c r="I498" i="10"/>
  <c r="M1275" i="10"/>
  <c r="I173" i="10"/>
  <c r="M1419" i="10"/>
  <c r="K1395" i="10"/>
  <c r="H144" i="10"/>
  <c r="J368" i="10"/>
  <c r="I1168" i="10"/>
  <c r="M299" i="10"/>
  <c r="H961" i="10"/>
  <c r="M15" i="10"/>
  <c r="L300" i="10"/>
  <c r="M1287" i="10"/>
  <c r="H909" i="10"/>
  <c r="M981" i="10"/>
  <c r="J858" i="10"/>
  <c r="M1405" i="10"/>
  <c r="J636" i="10"/>
  <c r="L1453" i="10"/>
  <c r="I139" i="10"/>
  <c r="J1533" i="10"/>
  <c r="K1123" i="10"/>
  <c r="H733" i="10"/>
  <c r="J1272" i="10"/>
  <c r="K980" i="10"/>
  <c r="H67" i="10"/>
  <c r="I775" i="10"/>
  <c r="L786" i="10"/>
  <c r="M942" i="10"/>
  <c r="M1016" i="10"/>
  <c r="K552" i="10"/>
  <c r="M1445" i="10"/>
  <c r="K252" i="10"/>
  <c r="H222" i="10"/>
  <c r="M818" i="10"/>
  <c r="L816" i="10"/>
  <c r="J274" i="10"/>
  <c r="K938" i="10"/>
  <c r="I1185" i="10"/>
  <c r="M1446" i="10"/>
  <c r="H267" i="10"/>
  <c r="I718" i="10"/>
  <c r="L278" i="10"/>
  <c r="H1377" i="10"/>
  <c r="K627" i="10"/>
  <c r="K458" i="10"/>
  <c r="K239" i="10"/>
  <c r="K657" i="10"/>
  <c r="J28" i="10"/>
  <c r="J99" i="10"/>
  <c r="M775" i="10"/>
  <c r="H1514" i="10"/>
  <c r="K672" i="10"/>
  <c r="M1266" i="10"/>
  <c r="J1549" i="10"/>
  <c r="L1380" i="10"/>
  <c r="K354" i="10"/>
  <c r="I1448" i="10"/>
  <c r="H495" i="10"/>
  <c r="J827" i="10"/>
  <c r="H597" i="10"/>
  <c r="I727" i="10"/>
  <c r="K296" i="10"/>
  <c r="I979" i="10"/>
  <c r="J627" i="10"/>
  <c r="L1209" i="10"/>
  <c r="J41" i="10"/>
  <c r="J1031" i="10"/>
  <c r="L1491" i="10"/>
  <c r="M1027" i="10"/>
  <c r="L1222" i="10"/>
  <c r="J1309" i="10"/>
  <c r="M553" i="10"/>
  <c r="I612" i="10"/>
  <c r="L205" i="10"/>
  <c r="L552" i="10"/>
  <c r="M1192" i="10"/>
  <c r="K399" i="10"/>
  <c r="J598" i="10"/>
  <c r="M1568" i="10"/>
  <c r="M704" i="10"/>
  <c r="L334" i="10"/>
  <c r="H1109" i="10"/>
  <c r="L692" i="10"/>
  <c r="M1279" i="10"/>
  <c r="L1098" i="10"/>
  <c r="I886" i="10"/>
  <c r="L1055" i="10"/>
  <c r="L601" i="10"/>
  <c r="M753" i="10"/>
  <c r="H925" i="10"/>
  <c r="J579" i="10"/>
  <c r="H1396" i="10"/>
  <c r="K1120" i="10"/>
  <c r="K1329" i="10"/>
  <c r="I1351" i="10"/>
  <c r="I993" i="10"/>
  <c r="M1477" i="10"/>
  <c r="H209" i="10"/>
  <c r="M1549" i="10"/>
  <c r="K357" i="10"/>
  <c r="K1040" i="10"/>
  <c r="K781" i="10"/>
  <c r="K808" i="10"/>
  <c r="K677" i="10"/>
  <c r="K1498" i="10"/>
  <c r="M1110" i="10"/>
  <c r="I343" i="10"/>
  <c r="L764" i="10"/>
  <c r="M1030" i="10"/>
  <c r="I1565" i="10"/>
  <c r="I943" i="10"/>
  <c r="K937" i="10"/>
  <c r="M233" i="10"/>
  <c r="L30" i="10"/>
  <c r="I878" i="10"/>
  <c r="J77" i="10"/>
  <c r="K241" i="10"/>
  <c r="H459" i="10"/>
  <c r="J708" i="10"/>
  <c r="M896" i="10"/>
  <c r="I1398" i="10"/>
  <c r="L886" i="10"/>
  <c r="L399" i="10"/>
  <c r="M34" i="10"/>
  <c r="H12" i="10"/>
  <c r="J260" i="10"/>
  <c r="L42" i="10"/>
  <c r="I936" i="10"/>
  <c r="M19" i="10"/>
  <c r="M357" i="10"/>
  <c r="I64" i="10"/>
  <c r="M63" i="10"/>
  <c r="J483" i="10"/>
  <c r="K1286" i="10"/>
  <c r="J1521" i="10"/>
  <c r="H124" i="10"/>
  <c r="J468" i="10"/>
  <c r="M1189" i="10"/>
  <c r="J1011" i="10"/>
  <c r="J222" i="10"/>
  <c r="M101" i="10"/>
  <c r="M1113" i="10"/>
  <c r="L715" i="10"/>
  <c r="K88" i="10"/>
  <c r="M780" i="10"/>
  <c r="K341" i="10"/>
  <c r="J940" i="10"/>
  <c r="M377" i="10"/>
  <c r="L23" i="10"/>
  <c r="J267" i="10"/>
  <c r="L177" i="10"/>
  <c r="J894" i="10"/>
  <c r="I1167" i="10"/>
  <c r="L732" i="10"/>
  <c r="K421" i="10"/>
  <c r="M1181" i="10"/>
  <c r="I1026" i="10"/>
  <c r="H1049" i="10"/>
  <c r="L1405" i="10"/>
  <c r="K1330" i="10"/>
  <c r="H856" i="10"/>
  <c r="H1344" i="10"/>
  <c r="L13" i="10"/>
  <c r="I470" i="10"/>
  <c r="J1230" i="10"/>
  <c r="J914" i="10"/>
  <c r="H1172" i="10"/>
  <c r="I618" i="10"/>
  <c r="K387" i="10"/>
  <c r="J90" i="10"/>
  <c r="K730" i="10"/>
  <c r="K1544" i="10"/>
  <c r="K925" i="10"/>
  <c r="H74" i="10"/>
  <c r="H1273" i="10"/>
  <c r="I130" i="10"/>
  <c r="H1565" i="10"/>
  <c r="K128" i="10"/>
  <c r="M1235" i="10"/>
  <c r="J527" i="10"/>
  <c r="K1536" i="10"/>
  <c r="M601" i="10"/>
  <c r="L272" i="10"/>
  <c r="K791" i="10"/>
  <c r="L1373" i="10"/>
  <c r="L32" i="10"/>
  <c r="M1077" i="10"/>
  <c r="M421" i="10"/>
  <c r="H1319" i="10"/>
  <c r="H1235" i="10"/>
  <c r="J1182" i="10"/>
  <c r="I633" i="10"/>
  <c r="J564" i="10"/>
  <c r="I141" i="10"/>
  <c r="M81" i="10"/>
  <c r="L762" i="10"/>
  <c r="I91" i="10"/>
  <c r="I573" i="10"/>
  <c r="I551" i="10"/>
  <c r="M344" i="10"/>
  <c r="M1438" i="10"/>
  <c r="L1148" i="10"/>
  <c r="M1051" i="10"/>
  <c r="L550" i="10"/>
  <c r="I267" i="10"/>
  <c r="J565" i="10"/>
  <c r="K267" i="10"/>
  <c r="M702" i="10"/>
  <c r="I958" i="10"/>
  <c r="L478" i="10"/>
  <c r="H1314" i="10"/>
  <c r="I909" i="10"/>
  <c r="J550" i="10"/>
  <c r="L1371" i="10"/>
  <c r="L1003" i="10"/>
  <c r="I1419" i="10"/>
  <c r="K744" i="10"/>
  <c r="L537" i="10"/>
  <c r="K817" i="10"/>
  <c r="H242" i="10"/>
  <c r="J6" i="10"/>
  <c r="M1006" i="10"/>
  <c r="J840" i="10"/>
  <c r="H570" i="10"/>
  <c r="J613" i="10"/>
  <c r="H1088" i="10"/>
  <c r="K1015" i="10"/>
  <c r="H639" i="10"/>
  <c r="K1021" i="10"/>
  <c r="K214" i="10"/>
  <c r="I1477" i="10"/>
  <c r="I1516" i="10"/>
  <c r="K579" i="10"/>
  <c r="I902" i="10"/>
  <c r="L227" i="10"/>
  <c r="H680" i="10"/>
  <c r="L629" i="10"/>
  <c r="K58" i="10"/>
  <c r="J684" i="10"/>
  <c r="H217" i="10"/>
  <c r="K1512" i="10"/>
  <c r="K65" i="10"/>
  <c r="I257" i="10"/>
  <c r="H1293" i="10"/>
  <c r="H627" i="10"/>
  <c r="L1257" i="10"/>
  <c r="H5" i="10"/>
  <c r="L1532" i="10"/>
  <c r="I605" i="10"/>
  <c r="K1416" i="10"/>
  <c r="L141" i="10"/>
  <c r="M1480" i="10"/>
  <c r="K227" i="10"/>
  <c r="I1092" i="10"/>
  <c r="H946" i="10"/>
  <c r="I519" i="10"/>
  <c r="I584" i="10"/>
  <c r="H1173" i="10"/>
  <c r="H258" i="10"/>
  <c r="I658" i="10"/>
  <c r="M118" i="10"/>
  <c r="M615" i="10"/>
  <c r="J1087" i="10"/>
  <c r="L580" i="10"/>
  <c r="K1228" i="10"/>
  <c r="K257" i="10"/>
  <c r="J265" i="10"/>
  <c r="H397" i="10"/>
  <c r="L1124" i="10"/>
  <c r="M331" i="10"/>
  <c r="L1471" i="10"/>
  <c r="M197" i="10"/>
  <c r="M315" i="10"/>
  <c r="H953" i="10"/>
  <c r="M1343" i="10"/>
  <c r="M1075" i="10"/>
  <c r="J1001" i="10"/>
  <c r="I1290" i="10"/>
  <c r="H1079" i="10"/>
  <c r="I831" i="10"/>
  <c r="L1202" i="10"/>
  <c r="K451" i="10"/>
  <c r="H446" i="10"/>
  <c r="I1009" i="10"/>
  <c r="M842" i="10"/>
  <c r="J1352" i="10"/>
  <c r="M998" i="10"/>
  <c r="K1284" i="10"/>
  <c r="K1354" i="10"/>
  <c r="M686" i="10"/>
  <c r="M968" i="10"/>
  <c r="M918" i="10"/>
  <c r="M894" i="10"/>
  <c r="M514" i="10"/>
  <c r="L235" i="10"/>
  <c r="K1478" i="10"/>
  <c r="I1130" i="10"/>
  <c r="M1394" i="10"/>
  <c r="I934" i="10"/>
  <c r="L1341" i="10"/>
  <c r="H584" i="10"/>
  <c r="K635" i="10"/>
  <c r="J183" i="10"/>
  <c r="J1498" i="10"/>
  <c r="L56" i="10"/>
  <c r="K737" i="10"/>
  <c r="L137" i="10"/>
  <c r="M609" i="10"/>
  <c r="M1308" i="10"/>
  <c r="K211" i="10"/>
  <c r="M1100" i="10"/>
  <c r="M46" i="10"/>
  <c r="L656" i="10"/>
  <c r="I1293" i="10"/>
  <c r="M114" i="10"/>
  <c r="I172" i="10"/>
  <c r="L539" i="10"/>
  <c r="L1122" i="10"/>
  <c r="J520" i="10"/>
  <c r="M1395" i="10"/>
  <c r="J215" i="10"/>
  <c r="K1293" i="10"/>
  <c r="K795" i="10"/>
  <c r="L838" i="10"/>
  <c r="K616" i="10"/>
  <c r="M266" i="10"/>
  <c r="M890" i="10"/>
  <c r="K1458" i="10"/>
  <c r="I685" i="10"/>
  <c r="H332" i="10"/>
  <c r="J1283" i="10"/>
  <c r="L867" i="10"/>
  <c r="H375" i="10"/>
  <c r="J519" i="10"/>
  <c r="L1133" i="10"/>
  <c r="I801" i="10"/>
  <c r="M77" i="10"/>
  <c r="I506" i="10"/>
  <c r="H1564" i="10"/>
  <c r="K715" i="10"/>
  <c r="L307" i="10"/>
  <c r="K573" i="10"/>
  <c r="M1140" i="10"/>
  <c r="M1319" i="10"/>
  <c r="J518" i="10"/>
  <c r="J880" i="10"/>
  <c r="H280" i="10"/>
  <c r="I215" i="10"/>
  <c r="M697" i="10"/>
  <c r="I362" i="10"/>
  <c r="M61" i="10"/>
  <c r="M1056" i="10"/>
  <c r="K1249" i="10"/>
  <c r="I743" i="10"/>
  <c r="M467" i="10"/>
  <c r="L737" i="10"/>
  <c r="J69" i="10"/>
  <c r="I1334" i="10"/>
  <c r="K614" i="10"/>
  <c r="M179" i="10"/>
  <c r="L18" i="10"/>
  <c r="K135" i="10"/>
  <c r="H347" i="10"/>
  <c r="J112" i="10"/>
  <c r="K321" i="10"/>
  <c r="M388" i="10"/>
  <c r="H1242" i="10"/>
  <c r="K147" i="10"/>
  <c r="I789" i="10"/>
  <c r="K708" i="10"/>
  <c r="M210" i="10"/>
  <c r="J414" i="10"/>
  <c r="K380" i="10"/>
  <c r="I47" i="10"/>
  <c r="L410" i="10"/>
  <c r="J998" i="10"/>
  <c r="H919" i="10"/>
  <c r="J609" i="10"/>
  <c r="M1234" i="10"/>
  <c r="I600" i="10"/>
  <c r="J990" i="10"/>
  <c r="J833" i="10"/>
  <c r="M51" i="10"/>
  <c r="H204" i="10"/>
  <c r="L1205" i="10"/>
  <c r="M225" i="10"/>
  <c r="M776" i="10"/>
  <c r="I150" i="10"/>
  <c r="K1208" i="10"/>
  <c r="H791" i="10"/>
  <c r="L549" i="10"/>
  <c r="I1036" i="10"/>
  <c r="H1034" i="10"/>
  <c r="H1488" i="10"/>
  <c r="H625" i="10"/>
  <c r="K465" i="10"/>
  <c r="H736" i="10"/>
  <c r="M845" i="10"/>
  <c r="H1231" i="10"/>
  <c r="L541" i="10"/>
  <c r="I894" i="10"/>
  <c r="M395" i="10"/>
  <c r="K155" i="10"/>
  <c r="M529" i="10"/>
  <c r="M304" i="10"/>
  <c r="M1116" i="10"/>
  <c r="J724" i="10"/>
  <c r="K1252" i="10"/>
  <c r="K1028" i="10"/>
  <c r="L982" i="10"/>
  <c r="J1502" i="10"/>
  <c r="I610" i="10"/>
  <c r="J961" i="10"/>
  <c r="J258" i="10"/>
  <c r="L1140" i="10"/>
  <c r="M997" i="10"/>
  <c r="L1275" i="10"/>
  <c r="J155" i="10"/>
  <c r="I1497" i="10"/>
  <c r="K1172" i="10"/>
  <c r="K108" i="10"/>
  <c r="K115" i="10"/>
  <c r="J1455" i="10"/>
  <c r="J1180" i="10"/>
  <c r="M1498" i="10"/>
  <c r="L626" i="10"/>
  <c r="K435" i="10"/>
  <c r="H1552" i="10"/>
  <c r="L713" i="10"/>
  <c r="I640" i="10"/>
  <c r="K548" i="10"/>
  <c r="K338" i="10"/>
  <c r="H1278" i="10"/>
  <c r="H648" i="10"/>
  <c r="I251" i="10"/>
  <c r="J269" i="10"/>
  <c r="K485" i="10"/>
  <c r="L864" i="10"/>
  <c r="L659" i="10"/>
  <c r="M1025" i="10"/>
  <c r="K759" i="10"/>
  <c r="K946" i="10"/>
  <c r="J769" i="10"/>
  <c r="L1092" i="10"/>
  <c r="L41" i="10"/>
  <c r="K699" i="10"/>
  <c r="H493" i="10"/>
  <c r="J229" i="10"/>
  <c r="M1232" i="10"/>
  <c r="M480" i="10"/>
  <c r="L1082" i="10"/>
  <c r="H1204" i="10"/>
  <c r="H487" i="10"/>
  <c r="I1099" i="10"/>
  <c r="J1538" i="10"/>
  <c r="J788" i="10"/>
  <c r="I786" i="10"/>
  <c r="K1231" i="10"/>
  <c r="H453" i="10"/>
  <c r="H52" i="10"/>
  <c r="K1237" i="10"/>
  <c r="H58" i="10"/>
  <c r="I1405" i="10"/>
  <c r="M394" i="10"/>
  <c r="H456" i="10"/>
  <c r="L171" i="10"/>
  <c r="K240" i="10"/>
  <c r="K825" i="10"/>
  <c r="M657" i="10"/>
  <c r="M491" i="10"/>
  <c r="J1486" i="10"/>
  <c r="L1219" i="10"/>
  <c r="J512" i="10"/>
  <c r="M268" i="10"/>
  <c r="J1225" i="10"/>
  <c r="L435" i="10"/>
  <c r="L1103" i="10"/>
  <c r="H568" i="10"/>
  <c r="H842" i="10"/>
  <c r="H1542" i="10"/>
  <c r="K820" i="10"/>
  <c r="M774" i="10"/>
  <c r="M715" i="10"/>
  <c r="H466" i="10"/>
  <c r="J856" i="10"/>
  <c r="K517" i="10"/>
  <c r="K809" i="10"/>
  <c r="K293" i="10"/>
  <c r="M908" i="10"/>
  <c r="H1003" i="10"/>
  <c r="I57" i="10"/>
  <c r="M626" i="10"/>
  <c r="L702" i="10"/>
  <c r="L394" i="10"/>
  <c r="M1378" i="10"/>
  <c r="I835" i="10"/>
  <c r="J1281" i="10"/>
  <c r="J44" i="10"/>
  <c r="M1022" i="10"/>
  <c r="M508" i="10"/>
  <c r="L1551" i="10"/>
  <c r="L375" i="10"/>
  <c r="I1182" i="10"/>
  <c r="J335" i="10"/>
  <c r="K146" i="10"/>
  <c r="H1239" i="10"/>
  <c r="I264" i="10"/>
  <c r="J1158" i="10"/>
  <c r="H1326" i="10"/>
  <c r="K1412" i="10"/>
  <c r="K101" i="10"/>
  <c r="K84" i="10"/>
  <c r="H1567" i="10"/>
  <c r="L145" i="10"/>
  <c r="L154" i="10"/>
  <c r="L801" i="10"/>
  <c r="K1171" i="10"/>
  <c r="M198" i="10"/>
  <c r="K1183" i="10"/>
  <c r="H1000" i="10"/>
  <c r="H133" i="10"/>
  <c r="H1405" i="10"/>
  <c r="K278" i="10"/>
  <c r="K523" i="10"/>
  <c r="M98" i="10"/>
  <c r="I560" i="10"/>
  <c r="K719" i="10"/>
  <c r="M62" i="10"/>
  <c r="K515" i="10"/>
  <c r="M833" i="10"/>
  <c r="K613" i="10"/>
  <c r="K639" i="10"/>
  <c r="J1265" i="10"/>
  <c r="L314" i="10"/>
  <c r="I665" i="10"/>
  <c r="H299" i="10"/>
  <c r="M1158" i="10"/>
  <c r="J737" i="10"/>
  <c r="J979" i="10"/>
  <c r="L1308" i="10"/>
  <c r="J283" i="10"/>
  <c r="J526" i="10"/>
  <c r="L401" i="10"/>
  <c r="L445" i="10"/>
  <c r="H59" i="10"/>
  <c r="M642" i="10"/>
  <c r="K487" i="10"/>
  <c r="I1107" i="10"/>
  <c r="L1561" i="10"/>
  <c r="M589" i="10"/>
  <c r="H578" i="10"/>
  <c r="I43" i="10"/>
  <c r="M422" i="10"/>
  <c r="M772" i="10"/>
  <c r="J551" i="10"/>
  <c r="M1506" i="10"/>
  <c r="M1139" i="10"/>
  <c r="L665" i="10"/>
  <c r="M2" i="10"/>
  <c r="M30" i="10"/>
  <c r="J876" i="10"/>
  <c r="I1069" i="10"/>
  <c r="I1149" i="10"/>
  <c r="H891" i="10"/>
  <c r="M284" i="10"/>
  <c r="M1257" i="10"/>
  <c r="L438" i="10"/>
  <c r="M59" i="10"/>
  <c r="K919" i="10"/>
  <c r="L1110" i="10"/>
  <c r="I203" i="10"/>
  <c r="M6" i="10"/>
  <c r="K81" i="10"/>
  <c r="L745" i="10"/>
  <c r="I868" i="10"/>
  <c r="I1286" i="10"/>
  <c r="M535" i="10"/>
  <c r="L1075" i="10"/>
  <c r="M900" i="10"/>
  <c r="M411" i="10"/>
  <c r="J1056" i="10"/>
  <c r="K1272" i="10"/>
  <c r="K495" i="10"/>
  <c r="J722" i="10"/>
  <c r="L1279" i="10"/>
  <c r="L909" i="10"/>
  <c r="J377" i="10"/>
  <c r="K1260" i="10"/>
  <c r="H1181" i="10"/>
  <c r="M1171" i="10"/>
  <c r="K1444" i="10"/>
  <c r="J605" i="10"/>
  <c r="J427" i="10"/>
  <c r="I648" i="10"/>
  <c r="L20" i="10"/>
  <c r="I1017" i="10"/>
  <c r="H759" i="10"/>
  <c r="M342" i="10"/>
  <c r="H107" i="10"/>
  <c r="M1428" i="10"/>
  <c r="M105" i="10"/>
  <c r="M909" i="10"/>
  <c r="K300" i="10"/>
  <c r="L912" i="10"/>
  <c r="H979" i="10"/>
  <c r="H1208" i="10"/>
  <c r="I1058" i="10"/>
  <c r="K1523" i="10"/>
  <c r="J433" i="10"/>
  <c r="M511" i="10"/>
  <c r="I487" i="10"/>
  <c r="L222" i="10"/>
  <c r="K842" i="10"/>
  <c r="L506" i="10"/>
  <c r="H413" i="10"/>
  <c r="L1485" i="10"/>
  <c r="H1321" i="10"/>
  <c r="J1120" i="10"/>
  <c r="H279" i="10"/>
  <c r="L1259" i="10"/>
  <c r="H1521" i="10"/>
  <c r="I157" i="10"/>
  <c r="H128" i="10"/>
  <c r="K100" i="10"/>
  <c r="J1089" i="10"/>
  <c r="J181" i="10"/>
  <c r="J543" i="10"/>
  <c r="K592" i="10"/>
  <c r="L1214" i="10"/>
  <c r="L617" i="10"/>
  <c r="I176" i="10"/>
  <c r="M688" i="10"/>
  <c r="M290" i="10"/>
  <c r="L1344" i="10"/>
  <c r="J390" i="10"/>
  <c r="L1521" i="10"/>
  <c r="H255" i="10"/>
  <c r="I458" i="10"/>
  <c r="J1006" i="10"/>
  <c r="K516" i="10"/>
  <c r="I713" i="10"/>
  <c r="H631" i="10"/>
  <c r="L500" i="10"/>
  <c r="M603" i="10"/>
  <c r="K511" i="10"/>
  <c r="I858" i="10"/>
  <c r="M147" i="10"/>
  <c r="M836" i="10"/>
  <c r="M1167" i="10"/>
  <c r="J814" i="10"/>
  <c r="I70" i="10"/>
  <c r="L674" i="10"/>
  <c r="J1354" i="10"/>
  <c r="L608" i="10"/>
  <c r="L48" i="10"/>
  <c r="J963" i="10"/>
  <c r="I842" i="10"/>
  <c r="K831" i="10"/>
  <c r="J459" i="10"/>
  <c r="K331" i="10"/>
  <c r="I991" i="10"/>
  <c r="K439" i="10"/>
  <c r="L17" i="10"/>
  <c r="I1337" i="10"/>
  <c r="I432" i="10"/>
  <c r="M177" i="10"/>
  <c r="K1122" i="10"/>
  <c r="L1378" i="10"/>
  <c r="M1060" i="10"/>
  <c r="L1088" i="10"/>
  <c r="J498" i="10"/>
  <c r="H36" i="10"/>
  <c r="I40" i="10"/>
  <c r="K441" i="10"/>
  <c r="H703" i="10"/>
  <c r="L892" i="10"/>
  <c r="K374" i="10"/>
  <c r="L775" i="10"/>
  <c r="J583" i="10"/>
  <c r="L1477" i="10"/>
  <c r="M427" i="10"/>
  <c r="M119" i="10"/>
  <c r="M663" i="10"/>
  <c r="I331" i="10"/>
  <c r="K1219" i="10"/>
  <c r="K7" i="10"/>
  <c r="I802" i="10"/>
  <c r="L778" i="10"/>
  <c r="L190" i="10"/>
  <c r="J760" i="10"/>
  <c r="I204" i="10"/>
  <c r="H1255" i="10"/>
  <c r="H411" i="10"/>
  <c r="H754" i="10"/>
  <c r="K994" i="10"/>
  <c r="H1201" i="10"/>
  <c r="H455" i="10"/>
  <c r="M1518" i="10"/>
  <c r="H972" i="10"/>
  <c r="L1182" i="10"/>
  <c r="L1476" i="10"/>
  <c r="I1472" i="10"/>
  <c r="I929" i="10"/>
  <c r="I1438" i="10"/>
  <c r="K1375" i="10"/>
  <c r="L196" i="10"/>
  <c r="I1333" i="10"/>
  <c r="K783" i="10"/>
  <c r="K788" i="10"/>
  <c r="J1306" i="10"/>
  <c r="M1252" i="10"/>
  <c r="L1030" i="10"/>
  <c r="H120" i="10"/>
  <c r="J12" i="10"/>
  <c r="J642" i="10"/>
  <c r="J681" i="10"/>
  <c r="K513" i="10"/>
  <c r="K442" i="10"/>
  <c r="J1553" i="10"/>
  <c r="M788" i="10"/>
  <c r="H594" i="10"/>
  <c r="J30" i="10"/>
  <c r="K274" i="10"/>
  <c r="M341" i="10"/>
  <c r="M444" i="10"/>
  <c r="I770" i="10"/>
  <c r="J723" i="10"/>
  <c r="K1271" i="10"/>
  <c r="J162" i="10"/>
  <c r="L7" i="10"/>
  <c r="K193" i="10"/>
  <c r="M1255" i="10"/>
  <c r="H1074" i="10"/>
  <c r="J1013" i="10"/>
  <c r="M1359" i="10"/>
  <c r="J281" i="10"/>
  <c r="I750" i="10"/>
  <c r="J1193" i="10"/>
  <c r="K393" i="10"/>
  <c r="M67" i="10"/>
  <c r="H1247" i="10"/>
  <c r="M12" i="10"/>
  <c r="M807" i="10"/>
  <c r="K648" i="10"/>
  <c r="L98" i="10"/>
  <c r="I811" i="10"/>
  <c r="M252" i="10"/>
  <c r="K126" i="10"/>
  <c r="I764" i="10"/>
  <c r="I1134" i="10"/>
  <c r="I897" i="10"/>
  <c r="K140" i="10"/>
  <c r="K1242" i="10"/>
  <c r="K1437" i="10"/>
  <c r="J1340" i="10"/>
  <c r="I1096" i="10"/>
  <c r="M127" i="10"/>
  <c r="M1538" i="10"/>
  <c r="K1048" i="10"/>
  <c r="M645" i="10"/>
  <c r="L1157" i="10"/>
  <c r="K1036" i="10"/>
  <c r="H72" i="10"/>
  <c r="H1356" i="10"/>
  <c r="L233" i="10"/>
  <c r="M1530" i="10"/>
  <c r="J1364" i="10"/>
  <c r="J851" i="10"/>
  <c r="L456" i="10"/>
  <c r="H1499" i="10"/>
  <c r="K1388" i="10"/>
  <c r="J1485" i="10"/>
  <c r="M655" i="10"/>
  <c r="H668" i="10"/>
  <c r="L750" i="10"/>
  <c r="J432" i="10"/>
  <c r="K1393" i="10"/>
  <c r="I9" i="10"/>
  <c r="K1108" i="10"/>
  <c r="K1367" i="10"/>
  <c r="I503" i="10"/>
  <c r="H1257" i="10"/>
  <c r="H1450" i="10"/>
  <c r="J47" i="10"/>
  <c r="M699" i="10"/>
  <c r="H959" i="10"/>
  <c r="L1438" i="10"/>
  <c r="K219" i="10"/>
  <c r="K1516" i="10"/>
  <c r="M87" i="10"/>
  <c r="J906" i="10"/>
  <c r="H1085" i="10"/>
  <c r="I449" i="10"/>
  <c r="M1212" i="10"/>
  <c r="M1535" i="10"/>
  <c r="J504" i="10"/>
  <c r="M1002" i="10"/>
  <c r="I903" i="10"/>
  <c r="J1420" i="10"/>
  <c r="M261" i="10"/>
  <c r="L453" i="10"/>
  <c r="H122" i="10"/>
  <c r="J1169" i="10"/>
  <c r="H803" i="10"/>
  <c r="L425" i="10"/>
  <c r="J517" i="10"/>
  <c r="I1358" i="10"/>
  <c r="M783" i="10"/>
  <c r="K454" i="10"/>
  <c r="K325" i="10"/>
  <c r="L1313" i="10"/>
  <c r="I716" i="10"/>
  <c r="K1534" i="10"/>
  <c r="I1397" i="10"/>
  <c r="K143" i="10"/>
  <c r="K1018" i="10"/>
  <c r="I25" i="10"/>
  <c r="M766" i="10"/>
  <c r="I292" i="10"/>
  <c r="I1076" i="10"/>
  <c r="M325" i="10"/>
  <c r="H1282" i="10"/>
  <c r="M1352" i="10"/>
  <c r="M951" i="10"/>
  <c r="K1362" i="10"/>
  <c r="M464" i="10"/>
  <c r="K847" i="10"/>
  <c r="K1045" i="10"/>
  <c r="K1230" i="10"/>
  <c r="L910" i="10"/>
  <c r="H436" i="10"/>
  <c r="J375" i="10"/>
  <c r="L974" i="10"/>
  <c r="K411" i="10"/>
  <c r="H726" i="10"/>
  <c r="I1261" i="10"/>
  <c r="I309" i="10"/>
  <c r="K718" i="10"/>
  <c r="H243" i="10"/>
  <c r="J957" i="10"/>
  <c r="H933" i="10"/>
  <c r="J896" i="10"/>
  <c r="L1008" i="10"/>
  <c r="M748" i="10"/>
  <c r="I108" i="10"/>
  <c r="K804" i="10"/>
  <c r="J549" i="10"/>
  <c r="J1421" i="10"/>
  <c r="M326" i="10"/>
  <c r="L352" i="10"/>
  <c r="J794" i="10"/>
  <c r="K787" i="10"/>
  <c r="M1248" i="10"/>
  <c r="I1129" i="10"/>
  <c r="K1377" i="10"/>
  <c r="H1408" i="10"/>
  <c r="H28" i="10"/>
  <c r="J1334" i="10"/>
  <c r="I875" i="10"/>
  <c r="K398" i="10"/>
  <c r="I766" i="10"/>
  <c r="H100" i="10"/>
  <c r="M740" i="10"/>
  <c r="I327" i="10"/>
  <c r="L972" i="10"/>
  <c r="L542" i="10"/>
  <c r="I271" i="10"/>
  <c r="M636" i="10"/>
  <c r="H926" i="10"/>
  <c r="K1366" i="10"/>
  <c r="L1161" i="10"/>
  <c r="M170" i="10"/>
  <c r="H1186" i="10"/>
  <c r="M584" i="10"/>
  <c r="L1525" i="10"/>
  <c r="L734" i="10"/>
  <c r="K1246" i="10"/>
  <c r="K506" i="10"/>
  <c r="L861" i="10"/>
  <c r="L19" i="10"/>
  <c r="J949" i="10"/>
  <c r="H500" i="10"/>
  <c r="J38" i="10"/>
  <c r="L291" i="10"/>
  <c r="I654" i="10"/>
  <c r="J446" i="10"/>
  <c r="M172" i="10"/>
  <c r="I89" i="10"/>
  <c r="I1281" i="10"/>
  <c r="J1277" i="10"/>
  <c r="H1419" i="10"/>
  <c r="J758" i="10"/>
  <c r="L104" i="10"/>
  <c r="J729" i="10"/>
  <c r="J1510" i="10"/>
  <c r="H712" i="10"/>
  <c r="I805" i="10"/>
  <c r="M1063" i="10"/>
  <c r="K169" i="10"/>
  <c r="L1550" i="10"/>
  <c r="I531" i="10"/>
  <c r="M721" i="10"/>
  <c r="L1467" i="10"/>
  <c r="I126" i="10"/>
  <c r="H1404" i="10"/>
  <c r="M434" i="10"/>
  <c r="J787" i="10"/>
  <c r="I368" i="10"/>
  <c r="H240" i="10"/>
  <c r="J142" i="10"/>
  <c r="K491" i="10"/>
  <c r="K742" i="10"/>
  <c r="M14" i="10"/>
  <c r="L1400" i="10"/>
  <c r="L1195" i="10"/>
  <c r="H1260" i="10"/>
  <c r="K1181" i="10"/>
  <c r="J1215" i="10"/>
  <c r="J143" i="10"/>
  <c r="H1304" i="10"/>
  <c r="M789" i="10"/>
  <c r="L327" i="10"/>
  <c r="J695" i="10"/>
  <c r="K376" i="10"/>
  <c r="H272" i="10"/>
  <c r="J250" i="10"/>
  <c r="I179" i="10"/>
  <c r="H503" i="10"/>
  <c r="J960" i="10"/>
  <c r="L368" i="10"/>
  <c r="K1372" i="10"/>
  <c r="I1263" i="10"/>
  <c r="H1166" i="10"/>
  <c r="L505" i="10"/>
  <c r="I1440" i="10"/>
  <c r="K959" i="10"/>
  <c r="J663" i="10"/>
  <c r="I1424" i="10"/>
  <c r="L845" i="10"/>
  <c r="I158" i="10"/>
  <c r="L760" i="10"/>
  <c r="M785" i="10"/>
  <c r="I230" i="10"/>
  <c r="L1039" i="10"/>
  <c r="K1174" i="10"/>
  <c r="J300" i="10"/>
  <c r="J480" i="10"/>
  <c r="K1360" i="10"/>
  <c r="M913" i="10"/>
  <c r="J1335" i="10"/>
  <c r="H671" i="10"/>
  <c r="I815" i="10"/>
  <c r="M401" i="10"/>
  <c r="J1114" i="10"/>
  <c r="M195" i="10"/>
  <c r="H1296" i="10"/>
  <c r="M423" i="10"/>
  <c r="H1058" i="10"/>
  <c r="H1249" i="10"/>
  <c r="H305" i="10"/>
  <c r="L926" i="10"/>
  <c r="I1102" i="10"/>
  <c r="L1303" i="10"/>
  <c r="L822" i="10"/>
  <c r="K1556" i="10"/>
  <c r="I345" i="10"/>
  <c r="M649" i="10"/>
  <c r="K821" i="10"/>
  <c r="M595" i="10"/>
  <c r="K1162" i="10"/>
  <c r="J33" i="10"/>
  <c r="K1155" i="10"/>
  <c r="J1129" i="10"/>
  <c r="J140" i="10"/>
  <c r="J1362" i="10"/>
  <c r="M875" i="10"/>
  <c r="J116" i="10"/>
  <c r="J596" i="10"/>
  <c r="I409" i="10"/>
  <c r="I1136" i="10"/>
  <c r="L1385" i="10"/>
  <c r="J159" i="10"/>
  <c r="K1349" i="10"/>
  <c r="K1150" i="10"/>
  <c r="L1554" i="10"/>
  <c r="M907" i="10"/>
  <c r="H291" i="10"/>
  <c r="J206" i="10"/>
  <c r="L701" i="10"/>
  <c r="L1272" i="10"/>
  <c r="L605" i="10"/>
  <c r="H1333" i="10"/>
  <c r="L428" i="10"/>
  <c r="H531" i="10"/>
  <c r="K534" i="10"/>
  <c r="K1494" i="10"/>
  <c r="L1510" i="10"/>
  <c r="H1153" i="10"/>
  <c r="H57" i="10"/>
  <c r="K379" i="10"/>
  <c r="M794" i="10"/>
  <c r="L323" i="10"/>
  <c r="J290" i="10"/>
  <c r="H509" i="10"/>
  <c r="J592" i="10"/>
  <c r="M306" i="10"/>
  <c r="I88" i="10"/>
  <c r="H1281" i="10"/>
  <c r="L555" i="10"/>
  <c r="K608" i="10"/>
  <c r="H1116" i="10"/>
  <c r="K630" i="10"/>
  <c r="K93" i="10"/>
  <c r="K1095" i="10"/>
  <c r="J593" i="10"/>
  <c r="L458" i="10"/>
  <c r="J364" i="10"/>
  <c r="I1011" i="10"/>
  <c r="J970" i="10"/>
  <c r="M497" i="10"/>
  <c r="M988" i="10"/>
  <c r="M134" i="10"/>
  <c r="I915" i="10"/>
  <c r="L1523" i="10"/>
  <c r="I1401" i="10"/>
  <c r="L985" i="10"/>
  <c r="M436" i="10"/>
  <c r="H1451" i="10"/>
  <c r="H423" i="10"/>
  <c r="M435" i="10"/>
  <c r="K371" i="10"/>
  <c r="L214" i="10"/>
  <c r="M1124" i="10"/>
  <c r="H1277" i="10"/>
  <c r="I160" i="10"/>
  <c r="L486" i="10"/>
  <c r="M630" i="10"/>
  <c r="J294" i="10"/>
  <c r="L355" i="10"/>
  <c r="M1302" i="10"/>
  <c r="J355" i="10"/>
  <c r="M1064" i="10"/>
  <c r="J569" i="10"/>
  <c r="H1200" i="10"/>
  <c r="M1510" i="10"/>
  <c r="I1535" i="10"/>
  <c r="I532" i="10"/>
  <c r="L516" i="10"/>
  <c r="K1337" i="10"/>
  <c r="H691" i="10"/>
  <c r="K1037" i="10"/>
  <c r="M229" i="10"/>
  <c r="L647" i="10"/>
  <c r="H1474" i="10"/>
  <c r="H1489" i="10"/>
  <c r="H1348" i="10"/>
  <c r="I212" i="10"/>
  <c r="J1047" i="10"/>
  <c r="K981" i="10"/>
  <c r="H915" i="10"/>
  <c r="J662" i="10"/>
  <c r="L598" i="10"/>
  <c r="H1540" i="10"/>
  <c r="K1041" i="10"/>
  <c r="H511" i="10"/>
  <c r="J521" i="10"/>
  <c r="L1351" i="10"/>
  <c r="L678" i="10"/>
  <c r="M858" i="10"/>
  <c r="H1310" i="10"/>
  <c r="J538" i="10"/>
  <c r="H231" i="10"/>
  <c r="M879" i="10"/>
  <c r="K1501" i="10"/>
  <c r="L1458" i="10"/>
  <c r="H357" i="10"/>
  <c r="M728" i="10"/>
  <c r="I502" i="10"/>
  <c r="I1536" i="10"/>
  <c r="H544" i="10"/>
  <c r="H366" i="10"/>
  <c r="H1415" i="10"/>
  <c r="H1097" i="10"/>
  <c r="K104" i="10"/>
  <c r="M1259" i="10"/>
  <c r="H376" i="10"/>
  <c r="H61" i="10"/>
  <c r="K1049" i="10"/>
  <c r="M292" i="10"/>
  <c r="K351" i="10"/>
  <c r="M1290" i="10"/>
  <c r="H985" i="10"/>
  <c r="I1534" i="10"/>
  <c r="H718" i="10"/>
  <c r="M755" i="10"/>
  <c r="L966" i="10"/>
  <c r="I1073" i="10"/>
  <c r="J1072" i="10"/>
  <c r="M846" i="10"/>
  <c r="L736" i="10"/>
  <c r="M188" i="10"/>
  <c r="H321" i="10"/>
  <c r="K1264" i="10"/>
  <c r="M131" i="10"/>
  <c r="K823" i="10"/>
  <c r="J437" i="10"/>
  <c r="M1312" i="10"/>
  <c r="I1413" i="10"/>
  <c r="H1076" i="10"/>
  <c r="L219" i="10"/>
  <c r="L979" i="10"/>
  <c r="I478" i="10"/>
  <c r="L510" i="10"/>
  <c r="K299" i="10"/>
  <c r="K1258" i="10"/>
  <c r="K907" i="10"/>
  <c r="J439" i="10"/>
  <c r="I1166" i="10"/>
  <c r="J255" i="10"/>
  <c r="I238" i="10"/>
  <c r="M308" i="10"/>
  <c r="M1496" i="10"/>
  <c r="K997" i="10"/>
  <c r="M298" i="10"/>
  <c r="M112" i="10"/>
  <c r="K176" i="10"/>
  <c r="I669" i="10"/>
  <c r="M102" i="10"/>
  <c r="J1290" i="10"/>
  <c r="H292" i="10"/>
  <c r="K852" i="10"/>
  <c r="I1230" i="10"/>
  <c r="M734" i="10"/>
  <c r="K472" i="10"/>
  <c r="H900" i="10"/>
  <c r="L1187" i="10"/>
  <c r="K991" i="10"/>
  <c r="M56" i="10"/>
  <c r="M831" i="10"/>
  <c r="I924" i="10"/>
  <c r="H1072" i="10"/>
  <c r="H884" i="10"/>
  <c r="J525" i="10"/>
  <c r="J734" i="10"/>
  <c r="K86" i="10"/>
  <c r="H987" i="10"/>
  <c r="M1224" i="10"/>
  <c r="K529" i="10"/>
  <c r="I538" i="10"/>
  <c r="M660" i="10"/>
  <c r="K1390" i="10"/>
  <c r="I1063" i="10"/>
  <c r="J1499" i="10"/>
  <c r="L381" i="10"/>
  <c r="H1428" i="10"/>
  <c r="K728" i="10"/>
  <c r="K1173" i="10"/>
  <c r="H690" i="10"/>
  <c r="K1550" i="10"/>
  <c r="M580" i="10"/>
  <c r="M446" i="10"/>
  <c r="H635" i="10"/>
  <c r="K412" i="10"/>
  <c r="I1288" i="10"/>
  <c r="I410" i="10"/>
  <c r="K1160" i="10"/>
  <c r="K1008" i="10"/>
  <c r="M706" i="10"/>
  <c r="M1105" i="10"/>
  <c r="J321" i="10"/>
  <c r="H1030" i="10"/>
  <c r="H832" i="10"/>
  <c r="K175" i="10"/>
  <c r="H1156" i="10"/>
  <c r="K60" i="10"/>
  <c r="I552" i="10"/>
  <c r="K684" i="10"/>
  <c r="M750" i="10"/>
  <c r="M334" i="10"/>
  <c r="I537" i="10"/>
  <c r="M1032" i="10"/>
  <c r="K1211" i="10"/>
  <c r="H1213" i="10"/>
  <c r="L1027" i="10"/>
  <c r="I95" i="10"/>
  <c r="H45" i="10"/>
  <c r="K951" i="10"/>
  <c r="K1135" i="10"/>
  <c r="K782" i="10"/>
  <c r="M994" i="10"/>
  <c r="I704" i="10"/>
  <c r="M1497" i="10"/>
  <c r="J1517" i="10"/>
  <c r="J21" i="10"/>
  <c r="L1335" i="10"/>
  <c r="L1145" i="10"/>
  <c r="L75" i="10"/>
  <c r="L517" i="10"/>
  <c r="I683" i="10"/>
  <c r="K1310" i="10"/>
  <c r="K876" i="10"/>
  <c r="M1552" i="10"/>
  <c r="J66" i="10"/>
  <c r="K827" i="10"/>
  <c r="K690" i="10"/>
  <c r="I1327" i="10"/>
  <c r="M1493" i="10"/>
  <c r="I1060" i="10"/>
  <c r="K812" i="10"/>
  <c r="M1149" i="10"/>
  <c r="K768" i="10"/>
  <c r="M587" i="10"/>
  <c r="M175" i="10"/>
  <c r="L819" i="10"/>
  <c r="L1564" i="10"/>
  <c r="I841" i="10"/>
  <c r="L587" i="10"/>
  <c r="L527" i="10"/>
  <c r="I1563" i="10"/>
  <c r="H843" i="10"/>
  <c r="L1239" i="10"/>
  <c r="K335" i="10"/>
  <c r="K895" i="10"/>
  <c r="J1118" i="10"/>
  <c r="J305" i="10"/>
  <c r="M211" i="10"/>
  <c r="K1070" i="10"/>
  <c r="H814" i="10"/>
  <c r="I873" i="10"/>
  <c r="I772" i="10"/>
  <c r="L546" i="10"/>
  <c r="M579" i="10"/>
  <c r="M164" i="10"/>
  <c r="J1211" i="10"/>
  <c r="H505" i="10"/>
  <c r="K927" i="10"/>
  <c r="K1305" i="10"/>
  <c r="L530" i="10"/>
  <c r="L1567" i="10"/>
  <c r="H1563" i="10"/>
  <c r="H566" i="10"/>
  <c r="K1273" i="10"/>
  <c r="L978" i="10"/>
  <c r="L164" i="10"/>
  <c r="J701" i="10"/>
  <c r="M397" i="10"/>
  <c r="J291" i="10"/>
  <c r="M42" i="10"/>
  <c r="H683" i="10"/>
  <c r="K121" i="10"/>
  <c r="J956" i="10"/>
  <c r="J978" i="10"/>
  <c r="L1163" i="10"/>
  <c r="K1034" i="10"/>
  <c r="L1026" i="10"/>
  <c r="M1318" i="10"/>
  <c r="J48" i="10"/>
  <c r="I1160" i="10"/>
  <c r="M274" i="10"/>
  <c r="M1178" i="10"/>
  <c r="H1093" i="10"/>
  <c r="M519" i="10"/>
  <c r="M237" i="10"/>
  <c r="L904" i="10"/>
  <c r="J792" i="10"/>
  <c r="J1326" i="10"/>
  <c r="L390" i="10"/>
  <c r="L361" i="10"/>
  <c r="I140" i="10"/>
  <c r="M272" i="10"/>
  <c r="H247" i="10"/>
  <c r="M348" i="10"/>
  <c r="K28" i="10"/>
  <c r="K461" i="10"/>
  <c r="I1420" i="10"/>
  <c r="H618" i="10"/>
  <c r="K482" i="10"/>
  <c r="L554" i="10"/>
  <c r="I493" i="10"/>
  <c r="K1007" i="10"/>
  <c r="M351" i="10"/>
  <c r="J49" i="10"/>
  <c r="J157" i="10"/>
  <c r="I792" i="10"/>
  <c r="K917" i="10"/>
  <c r="I166" i="10"/>
  <c r="H968" i="10"/>
  <c r="H363" i="10"/>
  <c r="M707" i="10"/>
  <c r="J270" i="10"/>
  <c r="H109" i="10"/>
  <c r="K132" i="10"/>
  <c r="K151" i="10"/>
  <c r="H1187" i="10"/>
  <c r="M1251" i="10"/>
  <c r="M1548" i="10"/>
  <c r="K1557" i="10"/>
  <c r="H69" i="10"/>
  <c r="L318" i="10"/>
  <c r="M1286" i="10"/>
  <c r="J511" i="10"/>
  <c r="L1352" i="10"/>
  <c r="I638" i="10"/>
  <c r="K930" i="10"/>
  <c r="H1248" i="10"/>
  <c r="J130" i="10"/>
  <c r="I110" i="10"/>
  <c r="M18" i="10"/>
  <c r="L234" i="10"/>
  <c r="L733" i="10"/>
  <c r="H873" i="10"/>
  <c r="M518" i="10"/>
  <c r="M731" i="10"/>
  <c r="L105" i="10"/>
  <c r="K1141" i="10"/>
  <c r="J132" i="10"/>
  <c r="L776" i="10"/>
  <c r="I983" i="10"/>
  <c r="J92" i="10"/>
  <c r="J1192" i="10"/>
  <c r="H1342" i="10"/>
  <c r="M21" i="10"/>
  <c r="K1090" i="10"/>
  <c r="M1374" i="10"/>
  <c r="H593" i="10"/>
  <c r="M405" i="10"/>
  <c r="I1437" i="10"/>
  <c r="J107" i="10"/>
  <c r="L1010" i="10"/>
  <c r="J548" i="10"/>
  <c r="L120" i="10"/>
  <c r="M310" i="10"/>
  <c r="J824" i="10"/>
  <c r="L922" i="10"/>
  <c r="J284" i="10"/>
  <c r="M829" i="10"/>
  <c r="K591" i="10"/>
  <c r="K246" i="10"/>
  <c r="M1137" i="10"/>
  <c r="I1321" i="10"/>
  <c r="L814" i="10"/>
  <c r="I482" i="10"/>
  <c r="K1535" i="10"/>
  <c r="H1237" i="10"/>
  <c r="H285" i="10"/>
  <c r="H70" i="10"/>
  <c r="I1537" i="10"/>
  <c r="M828" i="10"/>
  <c r="J542" i="10"/>
  <c r="I495" i="10"/>
  <c r="J1372" i="10"/>
  <c r="H564" i="10"/>
  <c r="L308" i="10"/>
  <c r="K192" i="10"/>
  <c r="J187" i="10"/>
  <c r="K960" i="10"/>
  <c r="H876" i="10"/>
  <c r="L1383" i="10"/>
  <c r="I312" i="10"/>
  <c r="L1211" i="10"/>
  <c r="L483" i="10"/>
  <c r="L566" i="10"/>
  <c r="M557" i="10"/>
  <c r="K448" i="10"/>
  <c r="M356" i="10"/>
  <c r="K1407" i="10"/>
  <c r="J413" i="10"/>
  <c r="L280" i="10"/>
  <c r="M522" i="10"/>
  <c r="L544" i="10"/>
  <c r="M85" i="10"/>
  <c r="M953" i="10"/>
  <c r="K1456" i="10"/>
  <c r="J864" i="10"/>
  <c r="L59" i="10"/>
  <c r="J359" i="10"/>
  <c r="J1004" i="10"/>
  <c r="J1081" i="10"/>
  <c r="K649" i="10"/>
  <c r="M1099" i="10"/>
  <c r="K554" i="10"/>
  <c r="L512" i="10"/>
  <c r="L834" i="10"/>
  <c r="M929" i="10"/>
  <c r="M430" i="10"/>
  <c r="K258" i="10"/>
  <c r="J52" i="10"/>
  <c r="H316" i="10"/>
  <c r="I81" i="10"/>
  <c r="H1341" i="10"/>
  <c r="H1192" i="10"/>
  <c r="K1152" i="10"/>
  <c r="L481" i="10"/>
  <c r="I491" i="10"/>
  <c r="H659" i="10"/>
  <c r="K1489" i="10"/>
  <c r="J17" i="10"/>
  <c r="H454" i="10"/>
  <c r="K1409" i="10"/>
  <c r="L993" i="10"/>
  <c r="L80" i="10"/>
  <c r="L1221" i="10"/>
  <c r="H1324" i="10"/>
  <c r="K1560" i="10"/>
  <c r="L1543" i="10"/>
  <c r="K124" i="10"/>
  <c r="M1088" i="10"/>
  <c r="I326" i="10"/>
  <c r="J1412" i="10"/>
  <c r="K287" i="10"/>
  <c r="H489" i="10"/>
  <c r="J915" i="10"/>
  <c r="J1338" i="10"/>
  <c r="M317" i="10"/>
  <c r="M1437" i="10"/>
  <c r="L777" i="10"/>
  <c r="M714" i="10"/>
  <c r="M531" i="10"/>
  <c r="J1090" i="10"/>
  <c r="J872" i="10"/>
  <c r="J953" i="10"/>
  <c r="L1171" i="10"/>
  <c r="K99" i="10"/>
  <c r="M986" i="10"/>
  <c r="I592" i="10"/>
  <c r="K1327" i="10"/>
  <c r="H782" i="10"/>
  <c r="K1347" i="10"/>
  <c r="I649" i="10"/>
  <c r="K1440" i="10"/>
  <c r="K339" i="10"/>
  <c r="L50" i="10"/>
  <c r="J1325" i="10"/>
  <c r="K949" i="10"/>
  <c r="K924" i="10"/>
  <c r="L918" i="10"/>
  <c r="H463" i="10"/>
  <c r="M360" i="10"/>
  <c r="H1043" i="10"/>
  <c r="M159" i="10"/>
  <c r="I1095" i="10"/>
  <c r="J7" i="10"/>
  <c r="I41" i="10"/>
  <c r="H151" i="10"/>
  <c r="J341" i="10"/>
  <c r="K1383" i="10"/>
  <c r="H142" i="10"/>
  <c r="L1546" i="10"/>
  <c r="K190" i="10"/>
  <c r="K1326" i="10"/>
  <c r="M1452" i="10"/>
  <c r="H185" i="10"/>
  <c r="L543" i="10"/>
  <c r="M1138" i="10"/>
  <c r="I583" i="10"/>
  <c r="K965" i="10"/>
  <c r="J13" i="10"/>
  <c r="L1288" i="10"/>
  <c r="M1514" i="10"/>
  <c r="M1396" i="10"/>
  <c r="I1148" i="10"/>
  <c r="J1148" i="10"/>
  <c r="L1506" i="10"/>
  <c r="I1088" i="10"/>
  <c r="J1035" i="10"/>
  <c r="J207" i="10"/>
  <c r="J360" i="10"/>
  <c r="K89" i="10"/>
  <c r="M507" i="10"/>
  <c r="J606" i="10"/>
  <c r="M1371" i="10"/>
  <c r="K1471" i="10"/>
  <c r="K383" i="10"/>
  <c r="H1178" i="10"/>
  <c r="H795" i="10"/>
  <c r="I1165" i="10"/>
  <c r="H516" i="10"/>
  <c r="M839" i="10"/>
  <c r="I496" i="10"/>
  <c r="J75" i="10"/>
  <c r="J823" i="10"/>
  <c r="L683" i="10"/>
  <c r="M1104" i="10"/>
  <c r="H1387" i="10"/>
  <c r="K1343" i="10"/>
  <c r="H189" i="10"/>
  <c r="I1539" i="10"/>
  <c r="K650" i="10"/>
  <c r="H1351" i="10"/>
  <c r="I912" i="10"/>
  <c r="J725" i="10"/>
  <c r="H634" i="10"/>
  <c r="L349" i="10"/>
  <c r="J1217" i="10"/>
  <c r="I165" i="10"/>
  <c r="I527" i="10"/>
  <c r="K1039" i="10"/>
  <c r="I1399" i="10"/>
  <c r="H92" i="10"/>
  <c r="J1469" i="10"/>
  <c r="H1167" i="10"/>
  <c r="K392" i="10"/>
  <c r="L850" i="10"/>
  <c r="J317" i="10"/>
  <c r="H632" i="10"/>
  <c r="M372" i="10"/>
  <c r="H427" i="10"/>
  <c r="H1168" i="10"/>
  <c r="L1365" i="10"/>
  <c r="L923" i="10"/>
  <c r="J211" i="10"/>
  <c r="K473" i="10"/>
  <c r="H1019" i="10"/>
  <c r="L1425" i="10"/>
  <c r="I1296" i="10"/>
  <c r="I501" i="10"/>
  <c r="M1339" i="10"/>
  <c r="J1105" i="10"/>
  <c r="H415" i="10"/>
  <c r="J326" i="10"/>
  <c r="L1226" i="10"/>
  <c r="K336" i="10"/>
  <c r="J673" i="10"/>
  <c r="I1190" i="10"/>
  <c r="M915" i="10"/>
  <c r="L1238" i="10"/>
  <c r="M155" i="10"/>
  <c r="I1277" i="10"/>
  <c r="J264" i="10"/>
  <c r="M582" i="10"/>
  <c r="J1033" i="10"/>
  <c r="H770" i="10"/>
  <c r="L414" i="10"/>
  <c r="L38" i="10"/>
  <c r="J1359" i="10"/>
  <c r="M882" i="10"/>
  <c r="I898" i="10"/>
  <c r="L444" i="10"/>
  <c r="L1368" i="10"/>
  <c r="H266" i="10"/>
  <c r="J1068" i="10"/>
  <c r="H822" i="10"/>
  <c r="I820" i="10"/>
  <c r="H1528" i="10"/>
  <c r="L1216" i="10"/>
  <c r="M1160" i="10"/>
  <c r="H518" i="10"/>
  <c r="K1121" i="10"/>
  <c r="L518" i="10"/>
  <c r="L479" i="10"/>
  <c r="I1283" i="10"/>
  <c r="I1392" i="10"/>
  <c r="M1467" i="10"/>
  <c r="L426" i="10"/>
  <c r="H1137" i="10"/>
  <c r="M745" i="10"/>
  <c r="J993" i="10"/>
  <c r="J1541" i="10"/>
  <c r="K291" i="10"/>
  <c r="H152" i="10"/>
  <c r="J83" i="10"/>
  <c r="L357" i="10"/>
  <c r="J817" i="10"/>
  <c r="H1177" i="10"/>
  <c r="M57" i="10"/>
  <c r="I1249" i="10"/>
  <c r="H233" i="10"/>
  <c r="J1085" i="10"/>
  <c r="L1014" i="10"/>
  <c r="J337" i="10"/>
  <c r="I471" i="10"/>
  <c r="J54" i="10"/>
  <c r="J835" i="10"/>
  <c r="H1012" i="10"/>
  <c r="M621" i="10"/>
  <c r="L271" i="10"/>
  <c r="L1131" i="10"/>
  <c r="J411" i="10"/>
  <c r="I324" i="10"/>
  <c r="H65" i="10"/>
  <c r="H1193" i="10"/>
  <c r="J299" i="10"/>
  <c r="L1018" i="10"/>
  <c r="I354" i="10"/>
  <c r="J1173" i="10"/>
  <c r="M1481" i="10"/>
  <c r="L1225" i="10"/>
  <c r="H75" i="10"/>
  <c r="L1500" i="10"/>
  <c r="L159" i="10"/>
  <c r="I266" i="10"/>
  <c r="K845" i="10"/>
  <c r="M651" i="10"/>
  <c r="L919" i="10"/>
  <c r="J457" i="10"/>
  <c r="H602" i="10"/>
  <c r="I714" i="10"/>
  <c r="I1311" i="10"/>
  <c r="J497" i="10"/>
  <c r="L1023" i="10"/>
  <c r="I513" i="10"/>
  <c r="J703" i="10"/>
  <c r="L1349" i="10"/>
  <c r="L949" i="10"/>
  <c r="I1035" i="10"/>
  <c r="I336" i="10"/>
  <c r="L1154" i="10"/>
  <c r="L1213" i="10"/>
  <c r="H119" i="10"/>
  <c r="M841" i="10"/>
  <c r="I286" i="10"/>
  <c r="I1061" i="10"/>
  <c r="L1403" i="10"/>
  <c r="H386" i="10"/>
  <c r="K945" i="10"/>
  <c r="M379" i="10"/>
  <c r="K436" i="10"/>
  <c r="L1494" i="10"/>
  <c r="H1269" i="10"/>
  <c r="L480" i="10"/>
  <c r="J531" i="10"/>
  <c r="H369" i="10"/>
  <c r="K903" i="10"/>
  <c r="K26" i="10"/>
  <c r="H662" i="10"/>
  <c r="J899" i="10"/>
  <c r="I895" i="10"/>
  <c r="M889" i="10"/>
  <c r="H860" i="10"/>
  <c r="L572" i="10"/>
  <c r="I905" i="10"/>
  <c r="L593" i="10"/>
  <c r="H1190" i="10"/>
  <c r="K587" i="10"/>
  <c r="J351" i="10"/>
  <c r="J1414" i="10"/>
  <c r="H48" i="10"/>
  <c r="J167" i="10"/>
  <c r="I1223" i="10"/>
  <c r="J937" i="10"/>
  <c r="K49" i="10"/>
  <c r="J350" i="10"/>
  <c r="K468" i="10"/>
  <c r="H1210" i="10"/>
  <c r="M1021" i="10"/>
  <c r="K546" i="10"/>
  <c r="H306" i="10"/>
  <c r="J488" i="10"/>
  <c r="H356" i="10"/>
  <c r="L911" i="10"/>
  <c r="L400" i="10"/>
  <c r="J46" i="10"/>
  <c r="J1086" i="10"/>
  <c r="L1215" i="10"/>
  <c r="I30" i="10"/>
  <c r="I26" i="10"/>
  <c r="I104" i="10"/>
  <c r="J134" i="10"/>
  <c r="K1448" i="10"/>
  <c r="K247" i="10"/>
  <c r="L82" i="10"/>
  <c r="K185" i="10"/>
  <c r="J282" i="10"/>
  <c r="K936" i="10"/>
  <c r="M27" i="10"/>
  <c r="H589" i="10"/>
  <c r="J1096" i="10"/>
  <c r="H610" i="10"/>
  <c r="K453" i="10"/>
  <c r="K682" i="10"/>
  <c r="I225" i="10"/>
  <c r="L1093" i="10"/>
  <c r="I191" i="10"/>
  <c r="J889" i="10"/>
  <c r="M887" i="10"/>
  <c r="I1118" i="10"/>
  <c r="I224" i="10"/>
  <c r="I1376" i="10"/>
  <c r="K932" i="10"/>
  <c r="I1282" i="10"/>
  <c r="I370" i="10"/>
  <c r="J1406" i="10"/>
  <c r="K935" i="10"/>
  <c r="L663" i="10"/>
  <c r="H1017" i="10"/>
  <c r="L771" i="10"/>
  <c r="H29" i="10"/>
  <c r="M329" i="10"/>
  <c r="J458" i="10"/>
  <c r="J378" i="10"/>
  <c r="H150" i="10"/>
  <c r="K711" i="10"/>
  <c r="I1554" i="10"/>
  <c r="H269" i="10"/>
  <c r="L273" i="10"/>
  <c r="H521" i="10"/>
  <c r="I303" i="10"/>
  <c r="J926" i="10"/>
  <c r="H539" i="10"/>
  <c r="L1001" i="10"/>
  <c r="H1018" i="10"/>
  <c r="H2" i="10"/>
  <c r="H611" i="10"/>
  <c r="H350" i="10"/>
  <c r="L29" i="10"/>
  <c r="L818" i="10"/>
  <c r="M327" i="10"/>
  <c r="H1112" i="10"/>
  <c r="H368" i="10"/>
  <c r="I308" i="10"/>
  <c r="I1318" i="10"/>
  <c r="L1054" i="10"/>
  <c r="J775" i="10"/>
  <c r="H851" i="10"/>
  <c r="I1502" i="10"/>
  <c r="M1176" i="10"/>
  <c r="L995" i="10"/>
  <c r="I430" i="10"/>
  <c r="L369" i="10"/>
  <c r="L1086" i="10"/>
  <c r="H1209" i="10"/>
  <c r="K1492" i="10"/>
  <c r="I883" i="10"/>
  <c r="M763" i="10"/>
  <c r="H849" i="10"/>
  <c r="M250" i="10"/>
  <c r="H1510" i="10"/>
  <c r="J23" i="10"/>
  <c r="L324" i="10"/>
  <c r="K1279" i="10"/>
  <c r="H1036" i="10"/>
  <c r="K967" i="10"/>
  <c r="M886" i="10"/>
  <c r="L313" i="10"/>
  <c r="J694" i="10"/>
  <c r="J866" i="10"/>
  <c r="K641" i="10"/>
  <c r="J932" i="10"/>
  <c r="I1299" i="10"/>
  <c r="J1408" i="10"/>
  <c r="H1544" i="10"/>
  <c r="H310" i="10"/>
  <c r="I392" i="10"/>
  <c r="H158" i="10"/>
  <c r="J732" i="10"/>
  <c r="J929" i="10"/>
  <c r="J917" i="10"/>
  <c r="L641" i="10"/>
  <c r="I1158" i="10"/>
  <c r="L1267" i="10"/>
  <c r="K746" i="10"/>
  <c r="H775" i="10"/>
  <c r="J563" i="10"/>
  <c r="I629" i="10"/>
  <c r="L746" i="10"/>
  <c r="M470" i="10"/>
  <c r="M95" i="10"/>
  <c r="H1432" i="10"/>
  <c r="H139" i="10"/>
  <c r="L1522" i="10"/>
  <c r="H1283" i="10"/>
  <c r="M49" i="10"/>
  <c r="M797" i="10"/>
  <c r="K249" i="10"/>
  <c r="L797" i="10"/>
  <c r="J1100" i="10"/>
  <c r="H326" i="10"/>
  <c r="J315" i="10"/>
  <c r="L1348" i="10"/>
  <c r="J15" i="10"/>
  <c r="M1111" i="10"/>
  <c r="I49" i="10"/>
  <c r="J965" i="10"/>
  <c r="L1218" i="10"/>
  <c r="I1549" i="10"/>
  <c r="H13" i="10"/>
  <c r="H374" i="10"/>
  <c r="K76" i="10"/>
  <c r="L1386" i="10"/>
  <c r="K615" i="10"/>
  <c r="K1229" i="10"/>
  <c r="M1195" i="10"/>
  <c r="J832" i="10"/>
  <c r="I830" i="10"/>
  <c r="H484" i="10"/>
  <c r="K1487" i="10"/>
  <c r="I1144" i="10"/>
  <c r="H928" i="10"/>
  <c r="K545" i="10"/>
  <c r="L238" i="10"/>
  <c r="L311" i="10"/>
  <c r="L40" i="10"/>
  <c r="H971" i="10"/>
  <c r="I329" i="10"/>
  <c r="L1460" i="10"/>
  <c r="H1317" i="10"/>
  <c r="K1096" i="10"/>
  <c r="I632" i="10"/>
  <c r="I1504" i="10"/>
  <c r="H753" i="10"/>
  <c r="H1174" i="10"/>
  <c r="H1026" i="10"/>
  <c r="I1246" i="10"/>
  <c r="H196" i="10"/>
  <c r="K1385" i="10"/>
  <c r="I490" i="10"/>
  <c r="J736" i="10"/>
  <c r="L303" i="10"/>
  <c r="J18" i="10"/>
  <c r="H1002" i="10"/>
  <c r="H1094" i="10"/>
  <c r="I131" i="10"/>
  <c r="J409" i="10"/>
  <c r="L319" i="10"/>
  <c r="K600" i="10"/>
  <c r="I372" i="10"/>
  <c r="I543" i="10"/>
  <c r="K724" i="10"/>
  <c r="H1546" i="10"/>
  <c r="I888" i="10"/>
  <c r="H944" i="10"/>
  <c r="M1328" i="10"/>
  <c r="K721" i="10"/>
  <c r="J249" i="10"/>
  <c r="M933" i="10"/>
  <c r="H284" i="10"/>
  <c r="H601" i="10"/>
  <c r="M1490" i="10"/>
  <c r="L213" i="10"/>
  <c r="H628" i="10"/>
  <c r="L340" i="10"/>
  <c r="H1133" i="10"/>
  <c r="L1336" i="10"/>
  <c r="J1297" i="10"/>
  <c r="K676" i="10"/>
  <c r="L212" i="10"/>
  <c r="L1552" i="10"/>
  <c r="L289" i="10"/>
  <c r="I675" i="10"/>
  <c r="J1422" i="10"/>
  <c r="J412" i="10"/>
  <c r="M935" i="10"/>
  <c r="I720" i="10"/>
  <c r="J589" i="10"/>
  <c r="M213" i="10"/>
  <c r="H421" i="10"/>
  <c r="K97" i="10"/>
  <c r="M639" i="10"/>
  <c r="M824" i="10"/>
  <c r="L515" i="10"/>
  <c r="L1391" i="10"/>
  <c r="K5" i="10"/>
  <c r="M319" i="10"/>
  <c r="L497" i="10"/>
  <c r="I328" i="10"/>
  <c r="M153" i="10"/>
  <c r="L854" i="10"/>
  <c r="K1216" i="10"/>
  <c r="K407" i="10"/>
  <c r="J1092" i="10"/>
  <c r="K701" i="10"/>
  <c r="H912" i="10"/>
  <c r="L878" i="10"/>
  <c r="H437" i="10"/>
  <c r="M247" i="10"/>
  <c r="J1055" i="10"/>
  <c r="K364" i="10"/>
  <c r="K492" i="10"/>
  <c r="K550" i="10"/>
  <c r="J657" i="10"/>
  <c r="M980" i="10"/>
  <c r="K1382" i="10"/>
  <c r="L672" i="10"/>
  <c r="M278" i="10"/>
  <c r="I1215" i="10"/>
  <c r="I190" i="10"/>
  <c r="J557" i="10"/>
  <c r="I812" i="10"/>
  <c r="I1314" i="10"/>
  <c r="L538" i="10"/>
  <c r="H90" i="10"/>
  <c r="H1095" i="10"/>
  <c r="J191" i="10"/>
  <c r="M1409" i="10"/>
  <c r="K368" i="10"/>
  <c r="I476" i="10"/>
  <c r="L880" i="10"/>
  <c r="I253" i="10"/>
  <c r="J537" i="10"/>
  <c r="K1541" i="10"/>
  <c r="I797" i="10"/>
  <c r="J347" i="10"/>
  <c r="I784" i="10"/>
  <c r="I1481" i="10"/>
  <c r="M952" i="10"/>
  <c r="K886" i="10"/>
  <c r="L793" i="10"/>
  <c r="I590" i="10"/>
  <c r="I662" i="10"/>
  <c r="K11" i="10"/>
  <c r="M1305" i="10"/>
  <c r="M217" i="10"/>
  <c r="M1120" i="10"/>
  <c r="I364" i="10"/>
  <c r="H1389" i="10"/>
  <c r="J1363" i="10"/>
  <c r="I273" i="10"/>
  <c r="L798" i="10"/>
  <c r="L242" i="10"/>
  <c r="M820" i="10"/>
  <c r="L472" i="10"/>
  <c r="J298" i="10"/>
  <c r="K979" i="10"/>
  <c r="I911" i="10"/>
  <c r="J165" i="10"/>
  <c r="J448" i="10"/>
  <c r="L1436" i="10"/>
  <c r="K479" i="10"/>
  <c r="J253" i="10"/>
  <c r="I418" i="10"/>
  <c r="K346" i="10"/>
  <c r="I237" i="10"/>
  <c r="L493" i="10"/>
  <c r="J891" i="10"/>
  <c r="L11" i="10"/>
  <c r="J572" i="10"/>
  <c r="M1156" i="10"/>
  <c r="J1518" i="10"/>
  <c r="H250" i="10"/>
  <c r="H1119" i="10"/>
  <c r="L63" i="10"/>
  <c r="H1115" i="10"/>
  <c r="M813" i="10"/>
  <c r="L619" i="10"/>
  <c r="L534" i="10"/>
  <c r="I541" i="10"/>
  <c r="L890" i="10"/>
  <c r="J20" i="10"/>
  <c r="H974" i="10"/>
  <c r="I782" i="10"/>
  <c r="M254" i="10"/>
  <c r="L487" i="10"/>
  <c r="L1114" i="10"/>
  <c r="K1131" i="10"/>
  <c r="I356" i="10"/>
  <c r="M857" i="10"/>
  <c r="M1033" i="10"/>
  <c r="H262" i="10"/>
  <c r="I422" i="10"/>
  <c r="J759" i="10"/>
  <c r="I1464" i="10"/>
  <c r="L362" i="10"/>
  <c r="M486" i="10"/>
  <c r="I732" i="10"/>
  <c r="H600" i="10"/>
  <c r="L856" i="10"/>
  <c r="K1047" i="10"/>
  <c r="K865" i="10"/>
  <c r="M618" i="10"/>
  <c r="L110" i="10"/>
  <c r="J834" i="10"/>
  <c r="I20" i="10"/>
  <c r="L1508" i="10"/>
  <c r="K457" i="10"/>
  <c r="L27" i="10"/>
  <c r="I486" i="10"/>
  <c r="M1524" i="10"/>
  <c r="K928" i="10"/>
  <c r="M82" i="10"/>
  <c r="M1322" i="10"/>
  <c r="I428" i="10"/>
  <c r="L917" i="10"/>
  <c r="I742" i="10"/>
  <c r="K532" i="10"/>
  <c r="I35" i="10"/>
  <c r="H717" i="10"/>
  <c r="M1009" i="10"/>
  <c r="K1303" i="10"/>
  <c r="H1057" i="10"/>
  <c r="L774" i="10"/>
  <c r="H747" i="10"/>
  <c r="I1197" i="10"/>
  <c r="L1079" i="10"/>
  <c r="K1029" i="10"/>
  <c r="K722" i="10"/>
  <c r="K767" i="10"/>
  <c r="L835" i="10"/>
  <c r="J1303" i="10"/>
  <c r="I1341" i="10"/>
  <c r="M1301" i="10"/>
  <c r="L1050" i="10"/>
  <c r="I24" i="10"/>
  <c r="K905" i="10"/>
  <c r="H1146" i="10"/>
  <c r="K522" i="10"/>
  <c r="I1186" i="10"/>
  <c r="J151" i="10"/>
  <c r="H1005" i="10"/>
  <c r="L1037" i="10"/>
  <c r="M276" i="10"/>
  <c r="H1370" i="10"/>
  <c r="J190" i="10"/>
  <c r="L1442" i="10"/>
  <c r="K213" i="10"/>
  <c r="I1176" i="10"/>
  <c r="L379" i="10"/>
  <c r="K1254" i="10"/>
  <c r="M345" i="10"/>
  <c r="I259" i="10"/>
  <c r="H1562" i="10"/>
  <c r="I1089" i="10"/>
  <c r="H311" i="10"/>
  <c r="M1345" i="10"/>
  <c r="I1402" i="10"/>
  <c r="K202" i="10"/>
  <c r="H732" i="10"/>
  <c r="I485" i="10"/>
  <c r="K64" i="10"/>
  <c r="K397" i="10"/>
  <c r="J204" i="10"/>
  <c r="J1405" i="10"/>
  <c r="I778" i="10"/>
  <c r="L877" i="10"/>
  <c r="H434" i="10"/>
  <c r="M1303" i="10"/>
  <c r="I1138" i="10"/>
  <c r="M1175" i="10"/>
  <c r="L224" i="10"/>
  <c r="I810" i="10"/>
  <c r="M391" i="10"/>
  <c r="M1193" i="10"/>
  <c r="J313" i="10"/>
  <c r="K281" i="10"/>
  <c r="I48" i="10"/>
  <c r="M320" i="10"/>
  <c r="M64" i="10"/>
  <c r="L1528" i="10"/>
  <c r="K1083" i="10"/>
  <c r="M1295" i="10"/>
  <c r="M47" i="10"/>
  <c r="I1404" i="10"/>
  <c r="L558" i="10"/>
  <c r="K996" i="10"/>
  <c r="J1394" i="10"/>
  <c r="H1323" i="10"/>
  <c r="H883" i="10"/>
  <c r="M32" i="10"/>
  <c r="J1191" i="10"/>
  <c r="K292" i="10"/>
  <c r="I696" i="10"/>
  <c r="K1378" i="10"/>
  <c r="I1200" i="10"/>
  <c r="M1271" i="10"/>
  <c r="I577" i="10"/>
  <c r="K673" i="10"/>
  <c r="H1092" i="10"/>
  <c r="K902" i="10"/>
  <c r="H314" i="10"/>
  <c r="K1517" i="10"/>
  <c r="H696" i="10"/>
  <c r="L866" i="10"/>
  <c r="K170" i="10"/>
  <c r="I134" i="10"/>
  <c r="H964" i="10"/>
  <c r="I542" i="10"/>
  <c r="L1535" i="10"/>
  <c r="L325" i="10"/>
  <c r="K1156" i="10"/>
  <c r="I840" i="10"/>
  <c r="L378" i="10"/>
  <c r="L994" i="10"/>
  <c r="K1062" i="10"/>
  <c r="J560" i="10"/>
  <c r="H440" i="10"/>
  <c r="M1420" i="10"/>
  <c r="L251" i="10"/>
  <c r="H1123" i="10"/>
  <c r="M1387" i="10"/>
  <c r="H694" i="10"/>
  <c r="M710" i="10"/>
  <c r="M604" i="10"/>
  <c r="M869" i="10"/>
  <c r="L1066" i="10"/>
  <c r="H533" i="10"/>
  <c r="L1183" i="10"/>
  <c r="M482" i="10"/>
  <c r="J1266" i="10"/>
  <c r="K680" i="10"/>
  <c r="H855" i="10"/>
  <c r="J406" i="10"/>
  <c r="L718" i="10"/>
  <c r="H1117" i="10"/>
  <c r="J70" i="10"/>
  <c r="L467" i="10"/>
  <c r="J1018" i="10"/>
  <c r="L781" i="10"/>
  <c r="L223" i="10"/>
  <c r="H693" i="10"/>
  <c r="J1547" i="10"/>
  <c r="K610" i="10"/>
  <c r="L1210" i="10"/>
  <c r="I1457" i="10"/>
  <c r="J974" i="10"/>
  <c r="L946" i="10"/>
  <c r="M873" i="10"/>
  <c r="M959" i="10"/>
  <c r="M26" i="10"/>
  <c r="M1533" i="10"/>
  <c r="H244" i="10"/>
  <c r="M1431" i="10"/>
  <c r="J1127" i="10"/>
  <c r="M1261" i="10"/>
  <c r="M870" i="10"/>
  <c r="I1380" i="10"/>
  <c r="L225" i="10"/>
  <c r="J175" i="10"/>
  <c r="K894" i="10"/>
  <c r="M190" i="10"/>
  <c r="K1167" i="10"/>
  <c r="M1388" i="10"/>
  <c r="J295" i="10"/>
  <c r="K1335" i="10"/>
  <c r="K37" i="10"/>
  <c r="J1561" i="10"/>
  <c r="H962" i="10"/>
  <c r="L245" i="10"/>
  <c r="I76" i="10"/>
  <c r="H989" i="10"/>
  <c r="L799" i="10"/>
  <c r="K848" i="10"/>
  <c r="H1154" i="10"/>
  <c r="L763" i="10"/>
  <c r="L751" i="10"/>
  <c r="K372" i="10"/>
  <c r="J1316" i="10"/>
  <c r="H1134" i="10"/>
  <c r="H1098" i="10"/>
  <c r="H731" i="10"/>
  <c r="L494" i="10"/>
  <c r="H165" i="10"/>
  <c r="L1301" i="10"/>
  <c r="H729" i="10"/>
  <c r="H1557" i="10"/>
  <c r="L1283" i="10"/>
  <c r="H840" i="10"/>
  <c r="L121" i="10"/>
  <c r="H1399" i="10"/>
  <c r="M1517" i="10"/>
  <c r="M314" i="10"/>
  <c r="L1399" i="10"/>
  <c r="L669" i="10"/>
  <c r="I457" i="10"/>
  <c r="K1188" i="10"/>
  <c r="J218" i="10"/>
  <c r="H138" i="10"/>
  <c r="J809" i="10"/>
  <c r="I1019" i="10"/>
  <c r="L184" i="10"/>
  <c r="L806" i="10"/>
  <c r="J601" i="10"/>
  <c r="K1373" i="10"/>
  <c r="L267" i="10"/>
  <c r="M583" i="10"/>
  <c r="H553" i="10"/>
  <c r="J908" i="10"/>
  <c r="I1470" i="10"/>
  <c r="K408" i="10"/>
  <c r="L748" i="10"/>
  <c r="L969" i="10"/>
  <c r="H1309" i="10"/>
  <c r="M240" i="10"/>
  <c r="H697" i="10"/>
  <c r="H965" i="10"/>
  <c r="H793" i="10"/>
  <c r="L350" i="10"/>
  <c r="J154" i="10"/>
  <c r="L1326" i="10"/>
  <c r="L366" i="10"/>
  <c r="M1358" i="10"/>
  <c r="I1312" i="10"/>
  <c r="M1473" i="10"/>
  <c r="I338" i="10"/>
  <c r="I12" i="10"/>
  <c r="J594" i="10"/>
  <c r="J481" i="10"/>
  <c r="H385" i="10"/>
  <c r="K1057" i="10"/>
  <c r="M547" i="10"/>
  <c r="L1009" i="10"/>
  <c r="J1552" i="10"/>
  <c r="I931" i="10"/>
  <c r="K310" i="10"/>
  <c r="L73" i="10"/>
  <c r="J1345" i="10"/>
  <c r="I561" i="10"/>
  <c r="K531" i="10"/>
  <c r="H932" i="10"/>
  <c r="L116" i="10"/>
  <c r="K755" i="10"/>
  <c r="K667" i="10"/>
  <c r="M224" i="10"/>
  <c r="L253" i="10"/>
  <c r="L943" i="10"/>
  <c r="L731" i="10"/>
  <c r="K1410" i="10"/>
  <c r="K790" i="10"/>
  <c r="M999" i="10"/>
  <c r="J444" i="10"/>
  <c r="M770" i="10"/>
  <c r="I1262" i="10"/>
  <c r="J1274" i="10"/>
  <c r="K806" i="10"/>
  <c r="H426" i="10"/>
  <c r="M1284" i="10"/>
  <c r="J1249" i="10"/>
  <c r="H986" i="10"/>
  <c r="H705" i="10"/>
  <c r="I186" i="10"/>
  <c r="J1093" i="10"/>
  <c r="H1443" i="10"/>
  <c r="H424" i="10"/>
  <c r="L178" i="10"/>
  <c r="K934" i="10"/>
  <c r="I1368" i="10"/>
  <c r="L1070" i="10"/>
  <c r="J1478" i="10"/>
  <c r="K322" i="10"/>
  <c r="I980" i="10"/>
  <c r="I153" i="10"/>
  <c r="M1107" i="10"/>
  <c r="K1529" i="10"/>
  <c r="K1042" i="10"/>
  <c r="L71" i="10"/>
  <c r="L306" i="10"/>
  <c r="I564" i="10"/>
  <c r="L55" i="10"/>
  <c r="J462" i="10"/>
  <c r="J649" i="10"/>
  <c r="H1059" i="10"/>
  <c r="L1509" i="10"/>
  <c r="M1184" i="10"/>
  <c r="H786" i="10"/>
  <c r="J534" i="10"/>
  <c r="J1224" i="10"/>
  <c r="L1105" i="10"/>
  <c r="M52" i="10"/>
  <c r="M1468" i="10"/>
  <c r="J109" i="10"/>
  <c r="J95" i="10"/>
  <c r="K647" i="10"/>
  <c r="H951" i="10"/>
  <c r="K396" i="10"/>
  <c r="M1059" i="10"/>
  <c r="K229" i="10"/>
  <c r="J1024" i="10"/>
  <c r="J464" i="10"/>
  <c r="L1058" i="10"/>
  <c r="L1168" i="10"/>
  <c r="I1169" i="10"/>
  <c r="L103" i="10"/>
  <c r="J838" i="10"/>
  <c r="K44" i="10"/>
  <c r="K1389" i="10"/>
  <c r="K700" i="10"/>
  <c r="M108" i="10"/>
  <c r="M1453" i="10"/>
  <c r="K908" i="10"/>
  <c r="H492" i="10"/>
  <c r="M764" i="10"/>
  <c r="J619" i="10"/>
  <c r="J303" i="10"/>
  <c r="M1003" i="10"/>
  <c r="I734" i="10"/>
  <c r="M517" i="10"/>
  <c r="L175" i="10"/>
  <c r="I1048" i="10"/>
  <c r="J554" i="10"/>
  <c r="J1296" i="10"/>
  <c r="L1220" i="10"/>
  <c r="L407" i="10"/>
  <c r="I114" i="10"/>
  <c r="H806" i="10"/>
  <c r="L1051" i="10"/>
  <c r="M366" i="10"/>
  <c r="I240" i="10"/>
  <c r="I468" i="10"/>
  <c r="J153" i="10"/>
  <c r="J541" i="10"/>
  <c r="J1071" i="10"/>
  <c r="I1150" i="10"/>
  <c r="H906" i="10"/>
  <c r="J1288" i="10"/>
  <c r="M1135" i="10"/>
  <c r="I1057" i="10"/>
  <c r="I321" i="10"/>
  <c r="J45" i="10"/>
  <c r="K67" i="10"/>
  <c r="H1315" i="10"/>
  <c r="L79" i="10"/>
  <c r="L229" i="10"/>
  <c r="I1068" i="10"/>
  <c r="L767" i="10"/>
  <c r="H1308" i="10"/>
  <c r="L862" i="10"/>
  <c r="I700" i="10"/>
  <c r="H567" i="10"/>
  <c r="K1442" i="10"/>
  <c r="J1020" i="10"/>
  <c r="K824" i="10"/>
  <c r="J8" i="10"/>
  <c r="H1414" i="10"/>
  <c r="I1552" i="10"/>
  <c r="I601" i="10"/>
  <c r="I391" i="10"/>
  <c r="K1483" i="10"/>
  <c r="J124" i="10"/>
  <c r="J699" i="10"/>
  <c r="M1026" i="10"/>
  <c r="H382" i="10"/>
  <c r="I1505" i="10"/>
  <c r="I1049" i="10"/>
  <c r="K750" i="10"/>
  <c r="M633" i="10"/>
  <c r="I627" i="10"/>
  <c r="M1433" i="10"/>
  <c r="M1536" i="10"/>
  <c r="J1300" i="10"/>
  <c r="M796" i="10"/>
  <c r="M826" i="10"/>
  <c r="M1005" i="10"/>
  <c r="H1361" i="10"/>
  <c r="M1451" i="10"/>
  <c r="J556" i="10"/>
  <c r="H49" i="10"/>
  <c r="J638" i="10"/>
  <c r="H429" i="10"/>
  <c r="H1091" i="10"/>
  <c r="L963" i="10"/>
  <c r="I1422" i="10"/>
  <c r="J813" i="10"/>
  <c r="L147" i="10"/>
  <c r="K1127" i="10"/>
  <c r="I615" i="10"/>
  <c r="I261" i="10"/>
  <c r="L1514" i="10"/>
  <c r="K489" i="10"/>
  <c r="K1364" i="10"/>
  <c r="K514" i="10"/>
  <c r="J96" i="10"/>
  <c r="H1064" i="10"/>
  <c r="M264" i="10"/>
  <c r="I622" i="10"/>
  <c r="M804" i="10"/>
  <c r="L1389" i="10"/>
  <c r="J744" i="10"/>
  <c r="I1142" i="10"/>
  <c r="H616" i="10"/>
  <c r="H1243" i="10"/>
  <c r="L292" i="10"/>
  <c r="L209" i="10"/>
  <c r="J948" i="10"/>
  <c r="M551" i="10"/>
  <c r="K1463" i="10"/>
  <c r="J219" i="10"/>
  <c r="L1251" i="10"/>
  <c r="I1116" i="10"/>
  <c r="I1498" i="10"/>
  <c r="I945" i="10"/>
  <c r="K15" i="10"/>
  <c r="L1309" i="10"/>
  <c r="J372" i="10"/>
  <c r="I205" i="10"/>
  <c r="J1356" i="10"/>
  <c r="M1450" i="10"/>
  <c r="K1236" i="10"/>
  <c r="J1365" i="10"/>
  <c r="I940" i="10"/>
  <c r="H515" i="10"/>
  <c r="M653" i="10"/>
  <c r="L1449" i="10"/>
  <c r="M476" i="10"/>
  <c r="I382" i="10"/>
  <c r="M712" i="10"/>
  <c r="K103" i="10"/>
  <c r="H574" i="10"/>
  <c r="I510" i="10"/>
  <c r="H684" i="10"/>
  <c r="K574" i="10"/>
  <c r="K1234" i="10"/>
  <c r="K1301" i="10"/>
  <c r="I1340" i="10"/>
  <c r="M287" i="10"/>
  <c r="K33" i="10"/>
  <c r="H134" i="10"/>
  <c r="M884" i="10"/>
  <c r="K404" i="10"/>
  <c r="J442" i="10"/>
  <c r="L114" i="10"/>
  <c r="K1077" i="10"/>
  <c r="L928" i="10"/>
  <c r="H715" i="10"/>
  <c r="K621" i="10"/>
  <c r="K358" i="10"/>
  <c r="M1015" i="10"/>
  <c r="I437" i="10"/>
  <c r="I752" i="10"/>
  <c r="K87" i="10"/>
  <c r="M1098" i="10"/>
  <c r="H221" i="10"/>
  <c r="I892" i="10"/>
  <c r="I1146" i="10"/>
  <c r="I569" i="10"/>
  <c r="M1132" i="10"/>
  <c r="J1299" i="10"/>
  <c r="H1349" i="10"/>
  <c r="M1532" i="10"/>
  <c r="I1360" i="10"/>
  <c r="J296" i="10"/>
  <c r="H828" i="10"/>
  <c r="L365" i="10"/>
  <c r="L1423" i="10"/>
  <c r="L590" i="10"/>
  <c r="L871" i="10"/>
  <c r="J1501" i="10"/>
  <c r="H281" i="10"/>
  <c r="I438" i="10"/>
  <c r="L237" i="10"/>
  <c r="J72" i="10"/>
  <c r="M259" i="10"/>
  <c r="H1050" i="10"/>
  <c r="M1245" i="10"/>
  <c r="M961" i="10"/>
  <c r="L1530" i="10"/>
  <c r="M525" i="10"/>
  <c r="M129" i="10"/>
  <c r="M527" i="10"/>
  <c r="K1276" i="10"/>
  <c r="I499" i="10"/>
  <c r="M1423" i="10"/>
  <c r="M1086" i="10"/>
  <c r="J118" i="10"/>
  <c r="J1184" i="10"/>
  <c r="M1354" i="10"/>
  <c r="J570" i="10"/>
  <c r="H129" i="10"/>
  <c r="L884" i="10"/>
  <c r="I787" i="10"/>
  <c r="L882" i="10"/>
  <c r="K1157" i="10"/>
  <c r="K1118" i="10"/>
  <c r="M283" i="10"/>
  <c r="K283" i="10"/>
  <c r="K210" i="10"/>
  <c r="L1056" i="10"/>
  <c r="L1412" i="10"/>
  <c r="M1314" i="10"/>
  <c r="K1213" i="10"/>
  <c r="I1513" i="10"/>
  <c r="I765" i="10"/>
  <c r="M756" i="10"/>
  <c r="J463" i="10"/>
  <c r="K29" i="10"/>
  <c r="I896" i="10"/>
  <c r="J1165" i="10"/>
  <c r="L257" i="10"/>
  <c r="M144" i="10"/>
  <c r="J302" i="10"/>
  <c r="I1243" i="10"/>
  <c r="K270" i="10"/>
  <c r="M487" i="10"/>
  <c r="H223" i="10"/>
  <c r="K838" i="10"/>
  <c r="J1057" i="10"/>
  <c r="J874" i="10"/>
  <c r="L535" i="10"/>
  <c r="H1110" i="10"/>
  <c r="L499" i="10"/>
  <c r="K289" i="10"/>
  <c r="K760" i="10"/>
  <c r="H256" i="10"/>
  <c r="K416" i="10"/>
  <c r="M231" i="10"/>
  <c r="K789" i="10"/>
  <c r="J1178" i="10"/>
  <c r="M1018" i="10"/>
  <c r="M738" i="10"/>
  <c r="H149" i="10"/>
  <c r="L1388" i="10"/>
  <c r="L1017" i="10"/>
  <c r="H278" i="10"/>
  <c r="J163" i="10"/>
  <c r="M795" i="10"/>
  <c r="I1094" i="10"/>
  <c r="H297" i="10"/>
  <c r="K664" i="10"/>
  <c r="L1553" i="10"/>
  <c r="I32" i="10"/>
  <c r="K697" i="10"/>
  <c r="L1317" i="10"/>
  <c r="I244" i="10"/>
  <c r="I558" i="10"/>
  <c r="M975" i="10"/>
  <c r="K1427" i="10"/>
  <c r="J977" i="10"/>
  <c r="M563" i="10"/>
  <c r="L1416" i="10"/>
  <c r="L101" i="10"/>
  <c r="I218" i="10"/>
  <c r="I1188" i="10"/>
  <c r="H251" i="10"/>
  <c r="J11" i="10"/>
  <c r="H460" i="10"/>
  <c r="M216" i="10"/>
  <c r="J1202" i="10"/>
  <c r="H226" i="10"/>
  <c r="M1053" i="10"/>
  <c r="K1065" i="10"/>
  <c r="L1434" i="10"/>
  <c r="M1531" i="10"/>
  <c r="H1007" i="10"/>
  <c r="M490" i="10"/>
  <c r="H623" i="10"/>
  <c r="J1534" i="10"/>
  <c r="H1152" i="10"/>
  <c r="I59" i="10"/>
  <c r="I2" i="10"/>
  <c r="H633" i="10"/>
  <c r="K285" i="10"/>
  <c r="J646" i="10"/>
  <c r="M495" i="10"/>
  <c r="L564" i="10"/>
  <c r="M91" i="10"/>
  <c r="H657" i="10"/>
  <c r="M659" i="10"/>
  <c r="I768" i="10"/>
  <c r="I36" i="10"/>
  <c r="K530" i="10"/>
  <c r="J263" i="10"/>
  <c r="L363" i="10"/>
  <c r="H681" i="10"/>
  <c r="L743" i="10"/>
  <c r="H617" i="10"/>
  <c r="H829" i="10"/>
  <c r="L657" i="10"/>
  <c r="H688" i="10"/>
  <c r="K862" i="10"/>
  <c r="H1289" i="10"/>
  <c r="L1142" i="10"/>
  <c r="I123" i="10"/>
  <c r="I162" i="10"/>
  <c r="K250" i="10"/>
  <c r="M1119" i="10"/>
  <c r="K363" i="10"/>
  <c r="K1476" i="10"/>
  <c r="K1012" i="10"/>
  <c r="L440" i="10"/>
  <c r="I435" i="10"/>
  <c r="L522" i="10"/>
  <c r="M178" i="10"/>
  <c r="H1518" i="10"/>
  <c r="K362" i="10"/>
  <c r="J361" i="10"/>
  <c r="H1008" i="10"/>
  <c r="K870" i="10"/>
  <c r="H1490" i="10"/>
  <c r="H177" i="10"/>
  <c r="I1416" i="10"/>
  <c r="H105" i="10"/>
  <c r="H996" i="10"/>
  <c r="I981" i="10"/>
  <c r="M243" i="10"/>
  <c r="H765" i="10"/>
  <c r="I1436" i="10"/>
  <c r="L1418" i="10"/>
  <c r="H664" i="10"/>
  <c r="M524" i="10"/>
  <c r="H1203" i="10"/>
  <c r="L1057" i="10"/>
  <c r="H333" i="10"/>
  <c r="H1020" i="10"/>
  <c r="K1397" i="10"/>
  <c r="H641" i="10"/>
  <c r="K45" i="10"/>
  <c r="K1056" i="10"/>
  <c r="L1443" i="10"/>
  <c r="I1052" i="10"/>
  <c r="I1016" i="10"/>
  <c r="J529" i="10"/>
  <c r="J1307" i="10"/>
  <c r="J1251" i="10"/>
  <c r="I460" i="10"/>
  <c r="I1432" i="10"/>
  <c r="M1382" i="10"/>
  <c r="L875" i="10"/>
  <c r="H84" i="10"/>
  <c r="L754" i="10"/>
  <c r="J1461" i="10"/>
  <c r="M481" i="10"/>
  <c r="M433" i="10"/>
  <c r="M1058" i="10"/>
  <c r="K42" i="10"/>
  <c r="K777" i="10"/>
  <c r="K56" i="10"/>
  <c r="I992" i="10"/>
  <c r="L6" i="10"/>
  <c r="I845" i="10"/>
  <c r="J655" i="10"/>
  <c r="J236" i="10"/>
  <c r="L876" i="10"/>
  <c r="I463" i="10"/>
  <c r="J471" i="10"/>
  <c r="L664" i="10"/>
  <c r="L1060" i="10"/>
  <c r="J1477" i="10"/>
  <c r="M1141" i="10"/>
  <c r="K1003" i="10"/>
  <c r="J634" i="10"/>
  <c r="K277" i="10"/>
  <c r="I645" i="10"/>
  <c r="L461" i="10"/>
  <c r="J168" i="10"/>
  <c r="I824" i="10"/>
  <c r="L652" i="10"/>
  <c r="J1292" i="10"/>
  <c r="M1564" i="10"/>
  <c r="L492" i="10"/>
  <c r="K912" i="10"/>
  <c r="L339" i="10"/>
  <c r="L77" i="10"/>
  <c r="L1121" i="10"/>
  <c r="K499" i="10"/>
  <c r="K1429" i="10"/>
  <c r="I870" i="10"/>
  <c r="J135" i="10"/>
  <c r="K811" i="10"/>
  <c r="M1041" i="10"/>
  <c r="I263" i="10"/>
  <c r="J1125" i="10"/>
  <c r="M1299" i="10"/>
  <c r="L309" i="10"/>
  <c r="K931" i="10"/>
  <c r="M830" i="10"/>
  <c r="I1329" i="10"/>
  <c r="H899" i="10"/>
  <c r="L599" i="10"/>
  <c r="J1474" i="10"/>
  <c r="I962" i="10"/>
  <c r="I913" i="10"/>
  <c r="H807" i="10"/>
  <c r="J637" i="10"/>
  <c r="J330" i="10"/>
  <c r="I1053" i="10"/>
  <c r="H556" i="10"/>
  <c r="M716" i="10"/>
  <c r="M546" i="10"/>
  <c r="H212" i="10"/>
  <c r="J93" i="10"/>
  <c r="L422" i="10"/>
  <c r="K1334" i="10"/>
  <c r="H608" i="10"/>
  <c r="K111" i="10"/>
  <c r="J1380" i="10"/>
  <c r="K337" i="10"/>
  <c r="J635" i="10"/>
  <c r="M1424" i="10"/>
  <c r="K793" i="10"/>
  <c r="K929" i="10"/>
  <c r="M1069" i="10"/>
  <c r="L81" i="10"/>
  <c r="H380" i="10"/>
  <c r="H140" i="10"/>
  <c r="J765" i="10"/>
  <c r="M834" i="10"/>
  <c r="L874" i="10"/>
  <c r="J389" i="10"/>
  <c r="H805" i="10"/>
  <c r="J1308" i="10"/>
  <c r="M1416" i="10"/>
  <c r="L927" i="10"/>
  <c r="H1383" i="10"/>
  <c r="H1053" i="10"/>
  <c r="M113" i="10"/>
  <c r="I395" i="10"/>
  <c r="I1221" i="10"/>
  <c r="J686" i="10"/>
  <c r="H1335" i="10"/>
  <c r="L1320" i="10"/>
  <c r="K1206" i="10"/>
  <c r="L1328" i="10"/>
  <c r="H722" i="10"/>
  <c r="L931" i="10"/>
  <c r="M625" i="10"/>
  <c r="K1262" i="10"/>
  <c r="L508" i="10"/>
  <c r="J1206" i="10"/>
  <c r="M60" i="10"/>
  <c r="K1117" i="10"/>
  <c r="K956" i="10"/>
  <c r="J576" i="10"/>
  <c r="L266" i="10"/>
  <c r="M892" i="10"/>
  <c r="H612" i="10"/>
  <c r="H937" i="10"/>
  <c r="K25" i="10"/>
  <c r="J1536" i="10"/>
  <c r="H60" i="10"/>
  <c r="L359" i="10"/>
  <c r="H524" i="10"/>
  <c r="J43" i="10"/>
  <c r="I348" i="10"/>
  <c r="K302" i="10"/>
  <c r="I876" i="10"/>
  <c r="J1515" i="10"/>
  <c r="H345" i="10"/>
  <c r="H1099" i="10"/>
  <c r="H513" i="10"/>
  <c r="L967" i="10"/>
  <c r="L198" i="10"/>
  <c r="L1181" i="10"/>
  <c r="K1457" i="10"/>
  <c r="H711" i="10"/>
  <c r="K658" i="10"/>
  <c r="I1250" i="10"/>
  <c r="J1061" i="10"/>
  <c r="M488" i="10"/>
  <c r="K1259" i="10"/>
  <c r="L1417" i="10"/>
  <c r="I857" i="10"/>
  <c r="J289" i="10"/>
  <c r="H54" i="10"/>
  <c r="I184" i="10"/>
  <c r="H1009" i="10"/>
  <c r="I332" i="10"/>
  <c r="M186" i="10"/>
  <c r="K858" i="10"/>
  <c r="J849" i="10"/>
  <c r="J1435" i="10"/>
  <c r="J27" i="10"/>
  <c r="J324" i="10"/>
  <c r="M1508" i="10"/>
  <c r="L1473" i="10"/>
  <c r="I1170" i="10"/>
  <c r="L1137" i="10"/>
  <c r="L1456" i="10"/>
  <c r="M816" i="10"/>
  <c r="L765" i="10"/>
  <c r="I1518" i="10"/>
  <c r="J754" i="10"/>
  <c r="L200" i="10"/>
  <c r="I465" i="10"/>
  <c r="L459" i="10"/>
  <c r="K913" i="10"/>
  <c r="H546" i="10"/>
  <c r="J855" i="10"/>
  <c r="H338" i="10"/>
  <c r="H1483" i="10"/>
  <c r="J1032" i="10"/>
  <c r="L317" i="10"/>
  <c r="M634" i="10"/>
  <c r="L183" i="10"/>
  <c r="K1425" i="10"/>
  <c r="K75" i="10"/>
  <c r="H161" i="10"/>
  <c r="I256" i="10"/>
  <c r="J1187" i="10"/>
  <c r="K834" i="10"/>
  <c r="H529" i="10"/>
  <c r="H719" i="10"/>
  <c r="I1082" i="10"/>
  <c r="I226" i="10"/>
  <c r="L346" i="10"/>
  <c r="J741" i="10"/>
  <c r="K102" i="10"/>
  <c r="J60" i="10"/>
  <c r="K22" i="10"/>
  <c r="H114" i="10"/>
  <c r="L343" i="10"/>
  <c r="H923" i="10"/>
  <c r="M1522" i="10"/>
  <c r="H1046" i="10"/>
  <c r="J1431" i="10"/>
  <c r="L96" i="10"/>
  <c r="L364" i="10"/>
  <c r="M246" i="10"/>
  <c r="I856" i="10"/>
  <c r="K1287" i="10"/>
  <c r="H706" i="10"/>
  <c r="H246" i="10"/>
  <c r="K883" i="10"/>
  <c r="H486" i="10"/>
  <c r="K1439" i="10"/>
  <c r="H1481" i="10"/>
  <c r="L1204" i="10"/>
  <c r="K696" i="10"/>
  <c r="K401" i="10"/>
  <c r="M1125" i="10"/>
  <c r="J275" i="10"/>
  <c r="H1401" i="10"/>
  <c r="L900" i="10"/>
  <c r="H1032" i="10"/>
  <c r="L108" i="10"/>
  <c r="L347" i="10"/>
  <c r="K881" i="10"/>
  <c r="H1436" i="10"/>
  <c r="I674" i="10"/>
  <c r="L28" i="10"/>
  <c r="K1103" i="10"/>
  <c r="K444" i="10"/>
  <c r="J573" i="10"/>
  <c r="H1031" i="10"/>
  <c r="I1487" i="10"/>
  <c r="L36" i="10"/>
  <c r="I462" i="10"/>
  <c r="K395" i="10"/>
  <c r="H276" i="10"/>
  <c r="M1373" i="10"/>
  <c r="I608" i="10"/>
  <c r="I199" i="10"/>
  <c r="J615" i="10"/>
  <c r="H248" i="10"/>
  <c r="H1263" i="10"/>
  <c r="K1300" i="10"/>
  <c r="L246" i="10"/>
  <c r="L569" i="10"/>
  <c r="L1394" i="10"/>
  <c r="J32" i="10"/>
  <c r="H1218" i="10"/>
  <c r="K1193" i="10"/>
  <c r="J689" i="10"/>
  <c r="L53" i="10"/>
  <c r="K471" i="10"/>
  <c r="L274" i="10"/>
  <c r="L436" i="10"/>
  <c r="H1195" i="10"/>
  <c r="H432" i="10"/>
  <c r="M976" i="10"/>
  <c r="L149" i="10"/>
  <c r="H558" i="10"/>
  <c r="H416" i="10"/>
  <c r="L1162" i="10"/>
  <c r="H116" i="10"/>
  <c r="K909" i="10"/>
  <c r="I161" i="10"/>
  <c r="H1506" i="10"/>
  <c r="H562" i="10"/>
  <c r="I182" i="10"/>
  <c r="H1113" i="10"/>
  <c r="J712" i="10"/>
  <c r="K164" i="10"/>
  <c r="K1198" i="10"/>
  <c r="J198" i="10"/>
  <c r="J87" i="10"/>
  <c r="J868" i="10"/>
  <c r="M1534" i="10"/>
  <c r="M346" i="10"/>
  <c r="J865" i="10"/>
  <c r="I1315" i="10"/>
  <c r="L283" i="10"/>
  <c r="J614" i="10"/>
  <c r="K333" i="10"/>
  <c r="K785" i="10"/>
  <c r="M173" i="10"/>
  <c r="M1219" i="10"/>
  <c r="J1293" i="10"/>
  <c r="I711" i="10"/>
  <c r="K618" i="10"/>
  <c r="J508" i="10"/>
  <c r="M729" i="10"/>
  <c r="L496" i="10"/>
  <c r="K661" i="10"/>
  <c r="J1385" i="10"/>
  <c r="K904" i="10"/>
  <c r="I874" i="10"/>
  <c r="J1079" i="10"/>
  <c r="M969" i="10"/>
  <c r="J1138" i="10"/>
  <c r="J343" i="10"/>
  <c r="K849" i="10"/>
  <c r="K872" i="10"/>
  <c r="K597" i="10"/>
  <c r="J841" i="10"/>
  <c r="H277" i="10"/>
  <c r="K566" i="10"/>
  <c r="J1386" i="10"/>
  <c r="M323" i="10"/>
  <c r="L187" i="10"/>
  <c r="H477" i="10"/>
  <c r="L913" i="10"/>
  <c r="H676" i="10"/>
  <c r="M185" i="10"/>
  <c r="H1025" i="10"/>
  <c r="J223" i="10"/>
  <c r="H131" i="10"/>
  <c r="M681" i="10"/>
  <c r="M418" i="10"/>
  <c r="J499" i="10"/>
  <c r="I440" i="10"/>
  <c r="M973" i="10"/>
  <c r="J1012" i="10"/>
  <c r="K882" i="10"/>
  <c r="I946" i="10"/>
  <c r="I450" i="10"/>
  <c r="J129" i="10"/>
  <c r="M1222" i="10"/>
  <c r="L413" i="10"/>
  <c r="I673" i="10"/>
  <c r="J196" i="10"/>
  <c r="J241" i="10"/>
  <c r="L1063" i="10"/>
  <c r="L1091" i="10"/>
  <c r="H31" i="10"/>
  <c r="L25" i="10"/>
  <c r="K1361" i="10"/>
  <c r="L1455" i="10"/>
  <c r="M613" i="10"/>
  <c r="I1022" i="10"/>
  <c r="L1387" i="10"/>
  <c r="M277" i="10"/>
  <c r="J461" i="10"/>
  <c r="M977" i="10"/>
  <c r="I115" i="10"/>
  <c r="J1514" i="10"/>
  <c r="H190" i="10"/>
  <c r="J1530" i="10"/>
  <c r="J803" i="10"/>
  <c r="I291" i="10"/>
  <c r="L420" i="10"/>
  <c r="L252" i="10"/>
  <c r="M536" i="10"/>
  <c r="J1030" i="10"/>
  <c r="L1108" i="10"/>
  <c r="J742" i="10"/>
  <c r="K1417" i="10"/>
  <c r="L532" i="10"/>
  <c r="H205" i="10"/>
  <c r="I1540" i="10"/>
  <c r="I1038" i="10"/>
  <c r="M940" i="10"/>
  <c r="M1320" i="10"/>
  <c r="I827" i="10"/>
  <c r="J713" i="10"/>
  <c r="J1459" i="10"/>
  <c r="H1340" i="10"/>
  <c r="M120" i="10"/>
  <c r="L185" i="10"/>
  <c r="H33" i="10"/>
  <c r="J796" i="10"/>
  <c r="H123" i="10"/>
  <c r="M861" i="10"/>
  <c r="H103" i="10"/>
  <c r="L957" i="10"/>
  <c r="H1334" i="10"/>
  <c r="K1336" i="10"/>
  <c r="H903" i="10"/>
  <c r="I1519" i="10"/>
  <c r="K814" i="10"/>
  <c r="L1012" i="10"/>
  <c r="J266" i="10"/>
  <c r="J1255" i="10"/>
  <c r="I1218" i="10"/>
  <c r="J516" i="10"/>
  <c r="M510" i="10"/>
  <c r="H180" i="10"/>
  <c r="L675" i="10"/>
  <c r="I100" i="10"/>
  <c r="K394" i="10"/>
  <c r="L446" i="10"/>
  <c r="I107" i="10"/>
  <c r="L360" i="10"/>
  <c r="M189" i="10"/>
  <c r="J1522" i="10"/>
  <c r="K251" i="10"/>
  <c r="K66" i="10"/>
  <c r="J1418" i="10"/>
  <c r="J1528" i="10"/>
  <c r="M1085" i="10"/>
  <c r="I1453" i="10"/>
  <c r="H707" i="10"/>
  <c r="M854" i="10"/>
  <c r="I1488" i="10"/>
  <c r="I423" i="10"/>
  <c r="H348" i="10"/>
  <c r="J930" i="10"/>
  <c r="H897" i="10"/>
  <c r="J1088" i="10"/>
  <c r="M675" i="10"/>
  <c r="J328" i="10"/>
  <c r="I351" i="10"/>
  <c r="J784" i="10"/>
  <c r="K958" i="10"/>
  <c r="M1084" i="10"/>
  <c r="J325" i="10"/>
  <c r="J1429" i="10"/>
  <c r="M146" i="10"/>
  <c r="I659" i="10"/>
  <c r="M200" i="10"/>
  <c r="H328" i="10"/>
  <c r="K199" i="10"/>
  <c r="H1103" i="10"/>
  <c r="L634" i="10"/>
  <c r="H343" i="10"/>
  <c r="L261" i="10"/>
  <c r="I402" i="10"/>
  <c r="I333" i="10"/>
  <c r="H462" i="10"/>
  <c r="H87" i="10"/>
  <c r="J1544" i="10"/>
  <c r="K1449" i="10"/>
  <c r="H433" i="10"/>
  <c r="I232" i="10"/>
  <c r="H329" i="10"/>
  <c r="K113" i="10"/>
  <c r="M958" i="10"/>
  <c r="H980" i="10"/>
  <c r="K678" i="10"/>
  <c r="L1276" i="10"/>
  <c r="J308" i="10"/>
  <c r="H501" i="10"/>
  <c r="J916" i="10"/>
  <c r="J1130" i="10"/>
  <c r="J1488" i="10"/>
  <c r="J226" i="10"/>
  <c r="J1238" i="10"/>
  <c r="H96" i="10"/>
  <c r="L501" i="10"/>
  <c r="M1484" i="10"/>
  <c r="I379" i="10"/>
  <c r="I529" i="10"/>
  <c r="I425" i="10"/>
  <c r="M565" i="10"/>
  <c r="J431" i="10"/>
  <c r="J503" i="10"/>
  <c r="M1380" i="10"/>
  <c r="M140" i="10"/>
  <c r="J617" i="10"/>
  <c r="I1395" i="10"/>
  <c r="M220" i="10"/>
  <c r="K1017" i="10"/>
  <c r="M1199" i="10"/>
  <c r="J924" i="10"/>
  <c r="L1472" i="10"/>
  <c r="H395" i="10"/>
  <c r="H740" i="10"/>
  <c r="I284" i="10"/>
  <c r="M1164" i="10"/>
  <c r="K231" i="10"/>
  <c r="K74" i="10"/>
  <c r="K748" i="10"/>
  <c r="J1231" i="10"/>
  <c r="K976" i="10"/>
  <c r="L1475" i="10"/>
  <c r="J338" i="10"/>
  <c r="I776" i="10"/>
  <c r="J1003" i="10"/>
  <c r="L1067" i="10"/>
  <c r="I721" i="10"/>
  <c r="I1241" i="10"/>
  <c r="J407" i="10"/>
  <c r="M191" i="10"/>
  <c r="H1416" i="10"/>
  <c r="I1213" i="10"/>
  <c r="L1199" i="10"/>
  <c r="H1535" i="10"/>
  <c r="I1285" i="10"/>
  <c r="L1005" i="10"/>
  <c r="L1322" i="10"/>
  <c r="M71" i="10"/>
  <c r="M1108" i="10"/>
  <c r="L442" i="10"/>
  <c r="J986" i="10"/>
  <c r="M417" i="10"/>
  <c r="K743" i="10"/>
  <c r="J546" i="10"/>
  <c r="I322" i="10"/>
  <c r="I278" i="10"/>
  <c r="M978" i="10"/>
  <c r="H1478" i="10"/>
  <c r="H418" i="10"/>
  <c r="H1065" i="10"/>
  <c r="H315" i="10"/>
  <c r="M509" i="10"/>
  <c r="L1266" i="10"/>
  <c r="J871" i="10"/>
  <c r="J1002" i="10"/>
  <c r="J1259" i="10"/>
  <c r="L1511" i="10"/>
  <c r="H387" i="10"/>
  <c r="I643" i="10"/>
  <c r="K572" i="10"/>
  <c r="K560" i="10"/>
  <c r="M576" i="10"/>
  <c r="H1124" i="10"/>
  <c r="L1197" i="10"/>
  <c r="I1452" i="10"/>
  <c r="L631" i="10"/>
  <c r="L412" i="10"/>
  <c r="J1076" i="10"/>
  <c r="H1207" i="10"/>
  <c r="M1398" i="10"/>
  <c r="K1558" i="10"/>
  <c r="M1079" i="10"/>
  <c r="M1163" i="10"/>
  <c r="H1407" i="10"/>
  <c r="K1292" i="10"/>
  <c r="J1042" i="10"/>
  <c r="I1206" i="10"/>
  <c r="J199" i="10"/>
  <c r="M1364" i="10"/>
  <c r="M1028" i="10"/>
  <c r="H508" i="10"/>
  <c r="K470" i="10"/>
  <c r="I1363" i="10"/>
  <c r="H850" i="10"/>
  <c r="J146" i="10"/>
  <c r="L100" i="10"/>
  <c r="M332" i="10"/>
  <c r="J1135" i="10"/>
  <c r="J1284" i="10"/>
  <c r="H1028" i="10"/>
  <c r="I1512" i="10"/>
  <c r="M1448" i="10"/>
  <c r="M1483" i="10"/>
  <c r="L1481" i="10"/>
  <c r="L1208" i="10"/>
  <c r="K839" i="10"/>
  <c r="I1268" i="10"/>
  <c r="I1204" i="10"/>
  <c r="K425" i="10"/>
  <c r="I636" i="10"/>
  <c r="H373" i="10"/>
  <c r="H679" i="10"/>
  <c r="M823" i="10"/>
  <c r="M1221" i="10"/>
  <c r="K541" i="10"/>
  <c r="M463" i="10"/>
  <c r="M585" i="10"/>
  <c r="K1004" i="10"/>
  <c r="H1179" i="10"/>
  <c r="H361" i="10"/>
  <c r="I1231" i="10"/>
  <c r="L1151" i="10"/>
  <c r="I1493" i="10"/>
  <c r="H319" i="10"/>
  <c r="K620" i="10"/>
  <c r="J1080" i="10"/>
  <c r="M683" i="10"/>
  <c r="J863" i="10"/>
  <c r="L870" i="10"/>
  <c r="J955" i="10"/>
  <c r="M425" i="10"/>
  <c r="I819" i="10"/>
  <c r="M212" i="10"/>
  <c r="H585" i="10"/>
  <c r="M40" i="10"/>
  <c r="M963" i="10"/>
  <c r="K605" i="10"/>
  <c r="J921" i="10"/>
  <c r="I28" i="10"/>
  <c r="K174" i="10"/>
  <c r="K1032" i="10"/>
  <c r="J365" i="10"/>
  <c r="K723" i="10"/>
  <c r="I623" i="10"/>
  <c r="L1357" i="10"/>
  <c r="J1048" i="10"/>
  <c r="I500" i="10"/>
  <c r="I1044" i="10"/>
  <c r="J494" i="10"/>
  <c r="I599" i="10"/>
  <c r="K885" i="10"/>
  <c r="K119" i="10"/>
  <c r="M415" i="10"/>
  <c r="L1395" i="10"/>
  <c r="K1282" i="10"/>
  <c r="K1059" i="10"/>
  <c r="L1036" i="10"/>
  <c r="K910" i="10"/>
  <c r="K775" i="10"/>
  <c r="M1537" i="10"/>
  <c r="H1355" i="10"/>
  <c r="H406" i="10"/>
  <c r="K1307" i="10"/>
  <c r="M288" i="10"/>
  <c r="I574" i="10"/>
  <c r="J1558" i="10"/>
  <c r="J1350" i="10"/>
  <c r="L1139" i="10"/>
  <c r="I282" i="10"/>
  <c r="K290" i="10"/>
  <c r="L881" i="10"/>
  <c r="M248" i="10"/>
  <c r="J783" i="10"/>
  <c r="H79" i="10"/>
  <c r="M840" i="10"/>
  <c r="H1503" i="10"/>
  <c r="H155" i="10"/>
  <c r="M1561" i="10"/>
  <c r="H885" i="10"/>
  <c r="J1144" i="10"/>
  <c r="H175" i="10"/>
  <c r="I555" i="10"/>
  <c r="L393" i="10"/>
  <c r="H360" i="10"/>
  <c r="J845" i="10"/>
  <c r="I960" i="10"/>
  <c r="K1365" i="10"/>
  <c r="J436" i="10"/>
  <c r="K1495" i="10"/>
  <c r="L785" i="10"/>
  <c r="J53" i="10"/>
  <c r="L1072" i="10"/>
  <c r="K95" i="10"/>
  <c r="K446" i="10"/>
  <c r="I265" i="10"/>
  <c r="M450" i="10"/>
  <c r="H523" i="10"/>
  <c r="K695" i="10"/>
  <c r="M732" i="10"/>
  <c r="J149" i="10"/>
  <c r="J1199" i="10"/>
  <c r="H1420" i="10"/>
  <c r="M1010" i="10"/>
  <c r="J271" i="10"/>
  <c r="I1434" i="10"/>
  <c r="H727" i="10"/>
  <c r="I149" i="10"/>
  <c r="J669" i="10"/>
  <c r="J1559" i="10"/>
  <c r="J680" i="10"/>
  <c r="J878" i="10"/>
  <c r="K1038" i="10"/>
  <c r="I741" i="10"/>
  <c r="M97" i="10"/>
  <c r="M590" i="10"/>
  <c r="L908" i="10"/>
  <c r="H853" i="10"/>
  <c r="M606" i="10"/>
  <c r="K38" i="10"/>
  <c r="J959" i="10"/>
  <c r="I719" i="10"/>
  <c r="I1046" i="10"/>
  <c r="I281" i="10"/>
  <c r="M1288" i="10"/>
  <c r="J306" i="10"/>
  <c r="K941" i="10"/>
  <c r="M1172" i="10"/>
  <c r="I376" i="10"/>
  <c r="L1263" i="10"/>
  <c r="J1367" i="10"/>
  <c r="K867" i="10"/>
  <c r="M1043" i="10"/>
  <c r="K1565" i="10"/>
  <c r="L395" i="10"/>
  <c r="H1145" i="10"/>
  <c r="L1080" i="10"/>
  <c r="L8" i="10"/>
  <c r="H1347" i="10"/>
  <c r="I1180" i="10"/>
  <c r="I297" i="10"/>
  <c r="I589" i="10"/>
  <c r="I1033" i="10"/>
  <c r="I852" i="10"/>
  <c r="M543" i="10"/>
  <c r="M1280" i="10"/>
  <c r="I124" i="10"/>
  <c r="H882" i="10"/>
  <c r="M33" i="10"/>
  <c r="M1264" i="10"/>
  <c r="I397" i="10"/>
  <c r="L129" i="10"/>
  <c r="L1446" i="10"/>
  <c r="L1431" i="10"/>
  <c r="I1324" i="10"/>
  <c r="K1319" i="10"/>
  <c r="M10" i="10"/>
  <c r="M1527" i="10"/>
  <c r="L1179" i="10"/>
  <c r="I1014" i="10"/>
  <c r="H1262" i="10"/>
  <c r="J81" i="10"/>
  <c r="H200" i="10"/>
  <c r="J740" i="10"/>
  <c r="H988" i="10"/>
  <c r="K688" i="10"/>
  <c r="K343" i="10"/>
  <c r="I1224" i="10"/>
  <c r="H169" i="10"/>
  <c r="K54" i="10"/>
  <c r="J366" i="10"/>
  <c r="L787" i="10"/>
  <c r="H1169" i="10"/>
  <c r="L465" i="10"/>
  <c r="H1106" i="10"/>
  <c r="L322" i="10"/>
  <c r="K636" i="10"/>
  <c r="H1219" i="10"/>
  <c r="K861" i="10"/>
  <c r="K1052" i="10"/>
  <c r="K1196" i="10"/>
  <c r="J1423" i="10"/>
  <c r="J301" i="10"/>
  <c r="I220" i="10"/>
  <c r="H324" i="10"/>
  <c r="J1447" i="10"/>
  <c r="H1127" i="10"/>
  <c r="L332" i="10"/>
  <c r="L869" i="10"/>
  <c r="H1423" i="10"/>
  <c r="J984" i="10"/>
  <c r="M245" i="10"/>
  <c r="J61" i="10"/>
  <c r="H1516" i="10"/>
  <c r="M80" i="10"/>
  <c r="H1151" i="10"/>
  <c r="H245" i="10"/>
  <c r="J176" i="10"/>
  <c r="K1101" i="10"/>
  <c r="K1088" i="10"/>
  <c r="H645" i="10"/>
  <c r="H1141" i="10"/>
  <c r="M1456" i="10"/>
  <c r="L1200" i="10"/>
  <c r="K833" i="10"/>
  <c r="K542" i="10"/>
  <c r="I678" i="10"/>
  <c r="L1548" i="10"/>
  <c r="L106" i="10"/>
  <c r="H17" i="10"/>
  <c r="I1444" i="10"/>
  <c r="J399" i="10"/>
  <c r="M420" i="10"/>
  <c r="J590" i="10"/>
  <c r="L1100" i="10"/>
  <c r="K1002" i="10"/>
  <c r="M496" i="10"/>
  <c r="J1257" i="10"/>
  <c r="L1568" i="10"/>
  <c r="H904" i="10"/>
  <c r="K1399" i="10"/>
  <c r="H502" i="10"/>
  <c r="H755" i="10"/>
  <c r="H1149" i="10"/>
  <c r="K189" i="10"/>
  <c r="H827" i="10"/>
  <c r="M946" i="10"/>
  <c r="K209" i="10"/>
  <c r="M790" i="10"/>
  <c r="L971" i="10"/>
  <c r="I522" i="10"/>
  <c r="H449" i="10"/>
  <c r="J424" i="10"/>
  <c r="L728" i="10"/>
  <c r="K1283" i="10"/>
  <c r="H742" i="10"/>
  <c r="M41" i="10"/>
  <c r="I1153" i="10"/>
  <c r="M596" i="10"/>
  <c r="M904" i="10"/>
  <c r="K106" i="10"/>
  <c r="K389" i="10"/>
  <c r="H1507" i="10"/>
  <c r="I1054" i="10"/>
  <c r="I3" i="10"/>
  <c r="L1384" i="10"/>
  <c r="K405" i="10"/>
  <c r="I988" i="10"/>
  <c r="M380" i="10"/>
  <c r="H1363" i="10"/>
  <c r="K462" i="10"/>
  <c r="J105" i="10"/>
  <c r="I733" i="10"/>
  <c r="I1207" i="10"/>
  <c r="H892" i="10"/>
  <c r="I1211" i="10"/>
  <c r="L620" i="10"/>
  <c r="H391" i="10"/>
  <c r="L304" i="10"/>
  <c r="J821" i="10"/>
  <c r="M1216" i="10"/>
  <c r="J1323" i="10"/>
  <c r="J67" i="10"/>
  <c r="M724" i="10"/>
  <c r="J658" i="10"/>
  <c r="I66" i="10"/>
  <c r="H224" i="10"/>
  <c r="K973" i="10"/>
  <c r="J197" i="10"/>
  <c r="M593" i="10"/>
  <c r="L158" i="10"/>
  <c r="L1286" i="10"/>
  <c r="L653" i="10"/>
  <c r="I1550" i="10"/>
  <c r="J507" i="10"/>
  <c r="K272" i="10"/>
  <c r="K352" i="10"/>
  <c r="J1060" i="10"/>
  <c r="J1442" i="10"/>
  <c r="I652" i="10"/>
  <c r="L934" i="10"/>
  <c r="L1011" i="10"/>
  <c r="J665" i="10"/>
  <c r="H439" i="10"/>
  <c r="I1450" i="10"/>
  <c r="M387" i="10"/>
  <c r="M941" i="10"/>
  <c r="I785" i="10"/>
  <c r="I1372" i="10"/>
  <c r="I998" i="10"/>
  <c r="M48" i="10"/>
  <c r="H1445" i="10"/>
  <c r="K1451" i="10"/>
  <c r="J1049" i="10"/>
  <c r="H517" i="10"/>
  <c r="M1347" i="10"/>
  <c r="J1390" i="10"/>
  <c r="L1175" i="10"/>
  <c r="J150" i="10"/>
  <c r="M693" i="10"/>
  <c r="I1520" i="10"/>
  <c r="J540" i="10"/>
  <c r="H102" i="10"/>
  <c r="I1105" i="10"/>
  <c r="K490" i="10"/>
  <c r="H1380" i="10"/>
  <c r="M1325" i="10"/>
  <c r="I1344" i="10"/>
  <c r="M109" i="10"/>
  <c r="J1472" i="10"/>
  <c r="K21" i="10"/>
  <c r="J1188" i="10"/>
  <c r="K53" i="10"/>
  <c r="M1097" i="10"/>
  <c r="K1124" i="10"/>
  <c r="K1481" i="10"/>
  <c r="M121" i="10"/>
  <c r="H298" i="10"/>
  <c r="K1238" i="10"/>
  <c r="J826" i="10"/>
  <c r="I853" i="10"/>
  <c r="I1023" i="10"/>
  <c r="H949" i="10"/>
  <c r="M493" i="10"/>
  <c r="M475" i="10"/>
  <c r="I469" i="10"/>
  <c r="K1158" i="10"/>
  <c r="M13" i="10"/>
  <c r="K418" i="10"/>
  <c r="H307" i="10"/>
  <c r="M1185" i="10"/>
  <c r="M853" i="10"/>
  <c r="L408" i="10"/>
  <c r="J768" i="10"/>
  <c r="J323" i="10"/>
  <c r="M89" i="10"/>
  <c r="I1533" i="10"/>
  <c r="J29" i="10"/>
  <c r="I1543" i="10"/>
  <c r="H776" i="10"/>
  <c r="H772" i="10"/>
  <c r="K39" i="10"/>
  <c r="K220" i="10"/>
  <c r="H575" i="10"/>
  <c r="H1402" i="10"/>
  <c r="K1086" i="10"/>
  <c r="J1339" i="10"/>
  <c r="L297" i="10"/>
  <c r="L1435" i="10"/>
  <c r="K62" i="10"/>
  <c r="M685" i="10"/>
  <c r="L139" i="10"/>
  <c r="K248" i="10"/>
  <c r="K1514" i="10"/>
  <c r="H1250" i="10"/>
  <c r="L1559" i="10"/>
  <c r="K157" i="10"/>
  <c r="J862" i="10"/>
  <c r="K332" i="10"/>
  <c r="M156" i="10"/>
  <c r="K1413" i="10"/>
  <c r="K261" i="10"/>
  <c r="I1297" i="10"/>
  <c r="M1375" i="10"/>
  <c r="H847" i="10"/>
  <c r="J4" i="10"/>
  <c r="K204" i="10"/>
  <c r="L204" i="10"/>
  <c r="L752" i="10"/>
  <c r="I52" i="10"/>
  <c r="L1541" i="10"/>
  <c r="K1214" i="10"/>
  <c r="M313" i="10"/>
  <c r="K1220" i="10"/>
  <c r="M993" i="10"/>
  <c r="J618" i="10"/>
  <c r="L1390" i="10"/>
  <c r="H734" i="10"/>
  <c r="J127" i="10"/>
  <c r="I37" i="10"/>
  <c r="H769" i="10"/>
  <c r="L295" i="10"/>
  <c r="I535" i="10"/>
  <c r="M7" i="10"/>
  <c r="M864" i="10"/>
  <c r="M1134" i="10"/>
  <c r="K538" i="10"/>
  <c r="I1325" i="10"/>
  <c r="L84" i="10"/>
  <c r="I650" i="10"/>
  <c r="J771" i="10"/>
  <c r="I1451" i="10"/>
  <c r="I421" i="10"/>
  <c r="J1539" i="10"/>
  <c r="M793" i="10"/>
  <c r="H1526" i="10"/>
  <c r="H1126" i="10"/>
  <c r="L1176" i="10"/>
  <c r="H813" i="10"/>
  <c r="I1187" i="10"/>
  <c r="J148" i="10"/>
  <c r="M316" i="10"/>
  <c r="K978" i="10"/>
  <c r="I1021" i="10"/>
  <c r="J104" i="10"/>
  <c r="I1439" i="10"/>
  <c r="L1233" i="10"/>
  <c r="M644" i="10"/>
  <c r="L681" i="10"/>
  <c r="H1276" i="10"/>
  <c r="M426" i="10"/>
  <c r="J496" i="10"/>
  <c r="I954" i="10"/>
  <c r="L356" i="10"/>
  <c r="J936" i="10"/>
  <c r="J189" i="10"/>
  <c r="K70" i="10"/>
  <c r="H1508" i="10"/>
  <c r="K922" i="10"/>
  <c r="I1072" i="10"/>
  <c r="H265" i="10"/>
  <c r="L1360" i="10"/>
  <c r="H163" i="10"/>
  <c r="I1254" i="10"/>
  <c r="L1128" i="10"/>
  <c r="I344" i="10"/>
  <c r="I1255" i="10"/>
  <c r="M1323" i="10"/>
  <c r="J1106" i="10"/>
  <c r="I77" i="10"/>
  <c r="L883" i="10"/>
  <c r="M359" i="10"/>
  <c r="M1093" i="10"/>
  <c r="I294" i="10"/>
  <c r="K1513" i="10"/>
  <c r="J1312" i="10"/>
  <c r="M1019" i="10"/>
  <c r="H156" i="10"/>
  <c r="I242" i="10"/>
  <c r="L1539" i="10"/>
  <c r="H520" i="10"/>
  <c r="J145" i="10"/>
  <c r="K1132" i="10"/>
  <c r="I1319" i="10"/>
  <c r="L418" i="10"/>
  <c r="J1151" i="10"/>
  <c r="H579" i="10"/>
  <c r="K950" i="10"/>
  <c r="I1080" i="10"/>
  <c r="I14" i="10"/>
  <c r="H480" i="10"/>
  <c r="I594" i="10"/>
  <c r="I546" i="10"/>
  <c r="J234" i="10"/>
  <c r="K889" i="10"/>
  <c r="I185" i="10"/>
  <c r="M1247" i="10"/>
  <c r="M45" i="10"/>
  <c r="M822" i="10"/>
  <c r="K1053" i="10"/>
  <c r="L2" i="10"/>
  <c r="J954" i="10"/>
  <c r="I969" i="10"/>
  <c r="J349" i="10"/>
  <c r="H545" i="10"/>
  <c r="L1295" i="10"/>
  <c r="M1035" i="10"/>
  <c r="M1029" i="10"/>
  <c r="J1233" i="10"/>
  <c r="H565" i="10"/>
  <c r="K334" i="10"/>
  <c r="J1560" i="10"/>
  <c r="M312" i="10"/>
  <c r="I1460" i="10"/>
  <c r="J1008" i="10"/>
  <c r="L873" i="10"/>
  <c r="L16" i="10"/>
  <c r="H701" i="10"/>
  <c r="J422" i="10"/>
  <c r="L988" i="10"/>
  <c r="K856" i="10"/>
  <c r="J329" i="10"/>
  <c r="L68" i="10"/>
  <c r="I862" i="10"/>
  <c r="J1333" i="10"/>
  <c r="J1112" i="10"/>
  <c r="K1119" i="10"/>
  <c r="H1338" i="10"/>
  <c r="I1414" i="10"/>
  <c r="J1433" i="10"/>
  <c r="J1492" i="10"/>
  <c r="M852" i="10"/>
  <c r="I1157" i="10"/>
  <c r="K178" i="10"/>
  <c r="I298" i="10"/>
  <c r="M964" i="10"/>
  <c r="L1281" i="10"/>
  <c r="M1260" i="10"/>
  <c r="I1316" i="10"/>
  <c r="L383" i="10"/>
  <c r="I1132" i="10"/>
  <c r="I833" i="10"/>
  <c r="H893" i="10"/>
  <c r="M408" i="10"/>
  <c r="M949" i="10"/>
  <c r="M393" i="10"/>
  <c r="M1007" i="10"/>
  <c r="K655" i="10"/>
  <c r="J64" i="10"/>
  <c r="H77" i="10"/>
  <c r="L1022" i="10"/>
  <c r="H848" i="10"/>
  <c r="H401" i="10"/>
  <c r="L983" i="10"/>
  <c r="K402" i="10"/>
  <c r="J748" i="10"/>
  <c r="K665" i="10"/>
  <c r="M1432" i="10"/>
  <c r="I412" i="10"/>
  <c r="H858" i="10"/>
  <c r="I906" i="10"/>
  <c r="J1016" i="10"/>
  <c r="I195" i="10"/>
  <c r="I276" i="10"/>
  <c r="H831" i="10"/>
  <c r="L144" i="10"/>
  <c r="K237" i="10"/>
  <c r="H469" i="10"/>
  <c r="J1040" i="10"/>
  <c r="J946" i="10"/>
  <c r="I105" i="10"/>
  <c r="M877" i="10"/>
  <c r="J40" i="10"/>
  <c r="H1042" i="10"/>
  <c r="L1482" i="10"/>
  <c r="M1000" i="10"/>
  <c r="L642" i="10"/>
  <c r="I690" i="10"/>
  <c r="L842" i="10"/>
  <c r="M241" i="10"/>
  <c r="M84" i="10"/>
  <c r="I938" i="10"/>
  <c r="M733" i="10"/>
  <c r="K810" i="10"/>
  <c r="H1434" i="10"/>
  <c r="M1459" i="10"/>
  <c r="K433" i="10"/>
  <c r="L1307" i="10"/>
  <c r="H173" i="10"/>
  <c r="L952" i="10"/>
  <c r="J188" i="10"/>
  <c r="J293" i="10"/>
  <c r="M950" i="10"/>
  <c r="L1164" i="10"/>
  <c r="K50" i="10"/>
  <c r="M832" i="10"/>
  <c r="M1044" i="10"/>
  <c r="J224" i="10"/>
  <c r="K1311" i="10"/>
  <c r="I1566" i="10"/>
  <c r="J1044" i="10"/>
  <c r="H445" i="10"/>
  <c r="L421" i="10"/>
  <c r="K197" i="10"/>
  <c r="H550" i="10"/>
  <c r="K265" i="10"/>
  <c r="L596" i="10"/>
  <c r="I407" i="10"/>
  <c r="J939" i="10"/>
  <c r="K593" i="10"/>
  <c r="H481" i="10"/>
  <c r="K19" i="10"/>
  <c r="J416" i="10"/>
  <c r="L373" i="10"/>
  <c r="H655" i="10"/>
  <c r="K1069" i="10"/>
  <c r="L384" i="10"/>
  <c r="I1347" i="10"/>
  <c r="K624" i="10"/>
  <c r="M398" i="10"/>
  <c r="H537" i="10"/>
  <c r="M1249" i="10"/>
  <c r="K116" i="10"/>
  <c r="H709" i="10"/>
  <c r="M455" i="10"/>
  <c r="L1203" i="10"/>
  <c r="H674" i="10"/>
  <c r="L47" i="10"/>
  <c r="I1085" i="10"/>
  <c r="J1140" i="10"/>
  <c r="H452" i="10"/>
  <c r="K955" i="10"/>
  <c r="I444" i="10"/>
  <c r="I1265" i="10"/>
  <c r="I1002" i="10"/>
  <c r="K356" i="10"/>
  <c r="H1530" i="10"/>
  <c r="I272" i="10"/>
  <c r="H525" i="10"/>
  <c r="M1474" i="10"/>
  <c r="L170" i="10"/>
  <c r="K868" i="10"/>
  <c r="M742" i="10"/>
  <c r="J1473" i="10"/>
  <c r="J697" i="10"/>
  <c r="H1302" i="10"/>
  <c r="H1051" i="10"/>
  <c r="J474" i="10"/>
  <c r="M1070" i="10"/>
  <c r="I1232" i="10"/>
  <c r="K985" i="10"/>
  <c r="L855" i="10"/>
  <c r="M273" i="10"/>
  <c r="H390" i="10"/>
  <c r="M1269" i="10"/>
  <c r="H1073" i="10"/>
  <c r="H1286" i="10"/>
  <c r="K619" i="10"/>
  <c r="K975" i="10"/>
  <c r="M221" i="10"/>
  <c r="I1463" i="10"/>
  <c r="K1153" i="10"/>
  <c r="K480" i="10"/>
  <c r="K35" i="10"/>
  <c r="I977" i="10"/>
  <c r="I285" i="10"/>
  <c r="L217" i="10"/>
  <c r="L61" i="10"/>
  <c r="M542" i="10"/>
  <c r="M201" i="10"/>
  <c r="K173" i="10"/>
  <c r="K686" i="10"/>
  <c r="M378" i="10"/>
  <c r="L1562" i="10"/>
  <c r="J331" i="10"/>
  <c r="J852" i="10"/>
  <c r="K1165" i="10"/>
  <c r="I706" i="10"/>
  <c r="J822" i="10"/>
  <c r="H89" i="10"/>
  <c r="J1245" i="10"/>
  <c r="M16" i="10"/>
  <c r="I1115" i="10"/>
  <c r="L275" i="10"/>
  <c r="H952" i="10"/>
  <c r="I359" i="10"/>
  <c r="I1491" i="10"/>
  <c r="K1549" i="10"/>
  <c r="H402" i="10"/>
  <c r="L1245" i="10"/>
  <c r="M338" i="10"/>
  <c r="M239" i="10"/>
  <c r="K558" i="10"/>
  <c r="M530" i="10"/>
  <c r="H799" i="10"/>
  <c r="I102" i="10"/>
  <c r="M1067" i="10"/>
  <c r="K1064" i="10"/>
  <c r="I1081" i="10"/>
  <c r="K432" i="10"/>
  <c r="I836" i="10"/>
  <c r="L489" i="10"/>
  <c r="M641" i="10"/>
  <c r="I968" i="10"/>
  <c r="M1109" i="10"/>
  <c r="L1198" i="10"/>
  <c r="L697" i="10"/>
  <c r="M90" i="10"/>
  <c r="I920" i="10"/>
  <c r="I1400" i="10"/>
  <c r="H167" i="10"/>
  <c r="K993" i="10"/>
  <c r="M996" i="10"/>
  <c r="J354" i="10"/>
  <c r="M123" i="10"/>
  <c r="M1492" i="10"/>
  <c r="H1125" i="10"/>
  <c r="I846" i="10"/>
  <c r="L661" i="10"/>
  <c r="I459" i="10"/>
  <c r="J1462" i="10"/>
  <c r="M1186" i="10"/>
  <c r="I1514" i="10"/>
  <c r="M897" i="10"/>
  <c r="M407" i="10"/>
  <c r="K410" i="10"/>
  <c r="H351" i="10"/>
  <c r="K972" i="10"/>
  <c r="L595" i="10"/>
  <c r="J1228" i="10"/>
  <c r="K1484" i="10"/>
  <c r="M174" i="10"/>
  <c r="M1200" i="10"/>
  <c r="L451" i="10"/>
  <c r="J466" i="10"/>
  <c r="H499" i="10"/>
  <c r="M1242" i="10"/>
  <c r="L805" i="10"/>
  <c r="K1515" i="10"/>
  <c r="M1556" i="10"/>
  <c r="K422" i="10"/>
  <c r="H146" i="10"/>
  <c r="H963" i="10"/>
  <c r="M1368" i="10"/>
  <c r="L64" i="10"/>
  <c r="J1280" i="10"/>
  <c r="L150" i="10"/>
  <c r="L1355" i="10"/>
  <c r="M456" i="10"/>
  <c r="I1220" i="10"/>
  <c r="K559" i="10"/>
  <c r="I1338" i="10"/>
  <c r="I236" i="10"/>
  <c r="H922" i="10"/>
  <c r="H379" i="10"/>
  <c r="I927" i="10"/>
  <c r="H1491" i="10"/>
  <c r="M311" i="10"/>
  <c r="J670" i="10"/>
  <c r="L466" i="10"/>
  <c r="J910" i="10"/>
  <c r="J108" i="10"/>
  <c r="J624" i="10"/>
  <c r="I1313" i="10"/>
  <c r="H1331" i="10"/>
  <c r="H1039" i="10"/>
  <c r="M364" i="10"/>
  <c r="L507" i="10"/>
  <c r="L429" i="10"/>
  <c r="K1401" i="10"/>
  <c r="J857" i="10"/>
  <c r="L735" i="10"/>
  <c r="H99" i="10"/>
  <c r="H609" i="10"/>
  <c r="I779" i="10"/>
  <c r="K1081" i="10"/>
  <c r="M1294" i="10"/>
  <c r="K71" i="10"/>
  <c r="I565" i="10"/>
  <c r="K771" i="10"/>
  <c r="K1348" i="10"/>
  <c r="H93" i="10"/>
  <c r="J648" i="10"/>
  <c r="J875" i="10"/>
  <c r="J1254" i="10"/>
  <c r="K96" i="10"/>
  <c r="J322" i="10"/>
  <c r="H8" i="10"/>
  <c r="H430" i="10"/>
  <c r="M1559" i="10"/>
  <c r="I1411" i="10"/>
  <c r="I515" i="10"/>
  <c r="I234" i="10"/>
  <c r="L1369" i="10"/>
  <c r="I1408" i="10"/>
  <c r="J1145" i="10"/>
  <c r="I1001" i="10"/>
  <c r="M1103" i="10"/>
  <c r="L397" i="10"/>
  <c r="J786" i="10"/>
  <c r="H44" i="10"/>
  <c r="H510" i="10"/>
  <c r="J1302" i="10"/>
  <c r="I817" i="10"/>
  <c r="K1055" i="10"/>
  <c r="L1081" i="10"/>
  <c r="M549" i="10"/>
  <c r="K1011" i="10"/>
  <c r="M885" i="10"/>
  <c r="K233" i="10"/>
  <c r="H534" i="10"/>
  <c r="K1295" i="10"/>
  <c r="M1274" i="10"/>
  <c r="M1210" i="10"/>
  <c r="M74" i="10"/>
  <c r="L758" i="10"/>
  <c r="M1340" i="10"/>
  <c r="H257" i="10"/>
  <c r="M814" i="10"/>
  <c r="I317" i="10"/>
  <c r="L348" i="10"/>
  <c r="K1333" i="10"/>
  <c r="I1461" i="10"/>
  <c r="H549" i="10"/>
  <c r="H1144" i="10"/>
  <c r="M1553" i="10"/>
  <c r="J996" i="10"/>
  <c r="I1194" i="10"/>
  <c r="L1149" i="10"/>
  <c r="I597" i="10"/>
  <c r="H108" i="10"/>
  <c r="L615" i="10"/>
  <c r="J611" i="10"/>
  <c r="I427" i="10"/>
  <c r="L1265" i="10"/>
  <c r="I606" i="10"/>
  <c r="L687" i="10"/>
  <c r="M419" i="10"/>
  <c r="K232" i="10"/>
  <c r="I557" i="10"/>
  <c r="K726" i="10"/>
  <c r="K98" i="10"/>
  <c r="L1421" i="10"/>
  <c r="H273" i="10"/>
  <c r="M215" i="10"/>
  <c r="L951" i="10"/>
  <c r="K200" i="10"/>
  <c r="I433" i="10"/>
  <c r="L872" i="10"/>
  <c r="I1365" i="10"/>
  <c r="J935" i="10"/>
  <c r="K772" i="10"/>
  <c r="H1240" i="10"/>
  <c r="J1036" i="10"/>
  <c r="M236" i="10"/>
  <c r="I429" i="10"/>
  <c r="L1433" i="10"/>
  <c r="J1021" i="10"/>
  <c r="K118" i="10"/>
  <c r="L1310" i="10"/>
  <c r="H1495" i="10"/>
  <c r="M1511" i="10"/>
  <c r="L423" i="10"/>
  <c r="I1343" i="10"/>
  <c r="M1529" i="10"/>
  <c r="M1012" i="10"/>
  <c r="L519" i="10"/>
  <c r="K705" i="10"/>
  <c r="J233" i="10"/>
  <c r="L1094" i="10"/>
  <c r="K890" i="10"/>
  <c r="M1292" i="10"/>
  <c r="J791" i="10"/>
  <c r="M934" i="10"/>
  <c r="M20" i="10"/>
  <c r="K1288" i="10"/>
  <c r="J923" i="10"/>
  <c r="J1360" i="10"/>
  <c r="M956" i="10"/>
  <c r="M1348" i="10"/>
  <c r="L44" i="10"/>
  <c r="K1223" i="10"/>
  <c r="K1452" i="10"/>
  <c r="H1502" i="10"/>
  <c r="J403" i="10"/>
  <c r="J867" i="10"/>
  <c r="L388" i="10"/>
  <c r="J319" i="10"/>
  <c r="K1107" i="10"/>
  <c r="I1406" i="10"/>
  <c r="L987" i="10"/>
  <c r="M1209" i="10"/>
  <c r="H51" i="10"/>
  <c r="L1445" i="10"/>
  <c r="H1306" i="10"/>
  <c r="J938" i="10"/>
  <c r="H141" i="10"/>
  <c r="M872" i="10"/>
  <c r="L180" i="10"/>
  <c r="I882" i="10"/>
  <c r="M76" i="10"/>
  <c r="K1072" i="10"/>
  <c r="K855" i="10"/>
  <c r="L1354" i="10"/>
  <c r="K535" i="10"/>
  <c r="J1532" i="10"/>
  <c r="L1448" i="10"/>
  <c r="K963" i="10"/>
  <c r="I933" i="10"/>
  <c r="I55" i="10"/>
  <c r="J763" i="10"/>
  <c r="I21" i="10"/>
  <c r="L524" i="10"/>
  <c r="J604" i="10"/>
  <c r="L285" i="10"/>
  <c r="J1058" i="10"/>
  <c r="L370" i="10"/>
  <c r="K1281" i="10"/>
  <c r="K1114" i="10"/>
  <c r="L1138" i="10"/>
  <c r="M1546" i="10"/>
  <c r="H1484" i="10"/>
  <c r="M431" i="10"/>
  <c r="I46" i="10"/>
  <c r="H927" i="10"/>
  <c r="I1326" i="10"/>
  <c r="J152" i="10"/>
  <c r="H619" i="10"/>
  <c r="J1463" i="10"/>
  <c r="J469" i="10"/>
  <c r="K819" i="10"/>
  <c r="H654" i="10"/>
  <c r="H388" i="10"/>
  <c r="H239" i="10"/>
  <c r="I411" i="10"/>
  <c r="M474" i="10"/>
  <c r="I865" i="10"/>
  <c r="I65" i="10"/>
  <c r="K660" i="10"/>
  <c r="L753" i="10"/>
  <c r="I1409" i="10"/>
  <c r="J455" i="10"/>
  <c r="J1314" i="10"/>
  <c r="I956" i="10"/>
  <c r="L668" i="10"/>
  <c r="J1124" i="10"/>
  <c r="H498" i="10"/>
  <c r="J353" i="10"/>
  <c r="K1477" i="10"/>
  <c r="I167" i="10"/>
  <c r="K966" i="10"/>
  <c r="K1268" i="10"/>
  <c r="I1173" i="10"/>
  <c r="I1065" i="10"/>
  <c r="I22" i="10"/>
  <c r="I1441" i="10"/>
  <c r="K1371" i="10"/>
  <c r="I73" i="10"/>
  <c r="M1385" i="10"/>
  <c r="I1233" i="10"/>
  <c r="M1183" i="10"/>
  <c r="M1042" i="10"/>
  <c r="K1145" i="10"/>
  <c r="I122" i="10"/>
  <c r="I851" i="10"/>
  <c r="L921" i="10"/>
  <c r="H1320" i="10"/>
  <c r="J848" i="10"/>
  <c r="L97" i="10"/>
  <c r="K330" i="10"/>
  <c r="M903" i="10"/>
  <c r="L1273" i="10"/>
  <c r="M244" i="10"/>
  <c r="J685" i="10"/>
  <c r="L92" i="10"/>
  <c r="K311" i="10"/>
  <c r="I1561" i="10"/>
  <c r="I1490" i="10"/>
  <c r="H1311" i="10"/>
  <c r="H346" i="10"/>
  <c r="L604" i="10"/>
  <c r="K464" i="10"/>
  <c r="M928" i="10"/>
  <c r="M262" i="10"/>
  <c r="J730" i="10"/>
  <c r="I295" i="10"/>
  <c r="M1220" i="10"/>
  <c r="L1150" i="10"/>
  <c r="H42" i="10"/>
  <c r="L509" i="10"/>
  <c r="K519" i="10"/>
  <c r="L704" i="10"/>
  <c r="K4" i="10"/>
  <c r="M1458" i="10"/>
  <c r="H9" i="10"/>
  <c r="L1270" i="10"/>
  <c r="I1423" i="10"/>
  <c r="K112" i="10"/>
  <c r="H384" i="10"/>
  <c r="H438" i="10"/>
  <c r="H810" i="10"/>
  <c r="J1147" i="10"/>
  <c r="H304" i="10"/>
  <c r="J1196" i="10"/>
  <c r="J1313" i="10"/>
  <c r="H1409" i="10"/>
  <c r="I85" i="10"/>
  <c r="J523" i="10"/>
  <c r="J473" i="10"/>
  <c r="M812" i="10"/>
  <c r="M608" i="10"/>
  <c r="L1420" i="10"/>
  <c r="L1493" i="10"/>
  <c r="H442" i="10"/>
  <c r="K1024" i="10"/>
  <c r="L247" i="10"/>
  <c r="H527" i="10"/>
  <c r="J918" i="10"/>
  <c r="I109" i="10"/>
  <c r="K525" i="10"/>
  <c r="J243" i="10"/>
  <c r="H1128" i="10"/>
  <c r="H18" i="10"/>
  <c r="L83" i="10"/>
  <c r="J545" i="10"/>
  <c r="J991" i="10"/>
  <c r="H661" i="10"/>
  <c r="L1000" i="10"/>
  <c r="L694" i="10"/>
  <c r="L259" i="10"/>
  <c r="K887" i="10"/>
  <c r="J1102" i="10"/>
  <c r="I975" i="10"/>
  <c r="L176" i="10"/>
  <c r="K254" i="10"/>
  <c r="H797" i="10"/>
  <c r="I330" i="10"/>
  <c r="K377" i="10"/>
  <c r="I363" i="10"/>
  <c r="I1458" i="10"/>
  <c r="I656" i="10"/>
  <c r="K30" i="10"/>
  <c r="K652" i="10"/>
  <c r="J410" i="10"/>
  <c r="J881" i="10"/>
  <c r="J115" i="10"/>
  <c r="J1261" i="10"/>
  <c r="K663" i="10"/>
  <c r="K194" i="10"/>
  <c r="M1055" i="10"/>
  <c r="J885" i="10"/>
  <c r="J1101" i="10"/>
  <c r="L688" i="10"/>
  <c r="H1038" i="10"/>
  <c r="H88" i="10"/>
  <c r="M442" i="10"/>
  <c r="I748" i="10"/>
  <c r="L464" i="10"/>
  <c r="J873" i="10"/>
  <c r="K139" i="10"/>
  <c r="M498" i="10"/>
  <c r="M516" i="10"/>
  <c r="L1520" i="10"/>
  <c r="L201" i="10"/>
  <c r="M1049" i="10"/>
  <c r="M1336" i="10"/>
  <c r="I624" i="10"/>
  <c r="L837" i="10"/>
  <c r="K1420" i="10"/>
  <c r="L1401" i="10"/>
  <c r="L1519" i="10"/>
  <c r="I202" i="10"/>
  <c r="K1044" i="10"/>
  <c r="K123" i="10"/>
  <c r="I697" i="10"/>
  <c r="L600" i="10"/>
  <c r="L820" i="10"/>
  <c r="I369" i="10"/>
  <c r="K982" i="10"/>
  <c r="M93" i="10"/>
  <c r="I171" i="10"/>
  <c r="H443" i="10"/>
  <c r="I365" i="10"/>
  <c r="K1140" i="10"/>
  <c r="I151" i="10"/>
  <c r="K733" i="10"/>
  <c r="H554" i="10"/>
  <c r="I586" i="10"/>
  <c r="M428" i="10"/>
  <c r="J213" i="10"/>
  <c r="J1046" i="10"/>
  <c r="M1174" i="10"/>
  <c r="M374" i="10"/>
  <c r="I754" i="10"/>
  <c r="J388" i="10"/>
  <c r="J78" i="10"/>
  <c r="I300" i="10"/>
  <c r="H1391" i="10"/>
  <c r="H894" i="10"/>
  <c r="M154" i="10"/>
  <c r="H143" i="10"/>
  <c r="I767" i="10"/>
  <c r="H1274" i="10"/>
  <c r="J120" i="10"/>
  <c r="J831" i="10"/>
  <c r="I1364" i="10"/>
  <c r="J385" i="10"/>
  <c r="M99" i="10"/>
  <c r="M257" i="10"/>
  <c r="M307" i="10"/>
  <c r="L823" i="10"/>
  <c r="M920" i="10"/>
  <c r="M86" i="10"/>
  <c r="K669" i="10"/>
  <c r="J559" i="10"/>
  <c r="J203" i="10"/>
  <c r="M586" i="10"/>
  <c r="M602" i="10"/>
  <c r="H1160" i="10"/>
  <c r="K674" i="10"/>
  <c r="J719" i="10"/>
  <c r="L122" i="10"/>
  <c r="H14" i="10"/>
  <c r="K216" i="10"/>
  <c r="J994" i="10"/>
  <c r="K1166" i="10"/>
  <c r="L955" i="10"/>
  <c r="L1356" i="10"/>
  <c r="H1006" i="10"/>
  <c r="L858" i="10"/>
  <c r="L135" i="10"/>
  <c r="L1293" i="10"/>
  <c r="J879" i="10"/>
  <c r="L676" i="10"/>
  <c r="I200" i="10"/>
  <c r="H1060" i="10"/>
  <c r="H414" i="10"/>
  <c r="L1557" i="10"/>
  <c r="J1342" i="10"/>
  <c r="H1555" i="10"/>
  <c r="M803" i="10"/>
  <c r="K818" i="10"/>
  <c r="L1047" i="10"/>
  <c r="J415" i="10"/>
  <c r="L1172" i="10"/>
  <c r="J1491" i="10"/>
  <c r="L341" i="10"/>
  <c r="H1531" i="10"/>
  <c r="M386" i="10"/>
  <c r="L833" i="10"/>
  <c r="J425" i="10"/>
  <c r="I223" i="10"/>
  <c r="H984" i="10"/>
  <c r="H7" i="10"/>
  <c r="J1271" i="10"/>
  <c r="I807" i="10"/>
  <c r="K518" i="10"/>
  <c r="L1232" i="10"/>
  <c r="H355" i="10"/>
  <c r="M230" i="10"/>
  <c r="J1347" i="10"/>
  <c r="K920" i="10"/>
  <c r="M718" i="10"/>
  <c r="H104" i="10"/>
  <c r="M199" i="10"/>
  <c r="K527" i="10"/>
  <c r="K366" i="10"/>
  <c r="M622" i="10"/>
  <c r="K776" i="10"/>
  <c r="H288" i="10"/>
  <c r="L560" i="10"/>
  <c r="J645" i="10"/>
  <c r="J1370" i="10"/>
  <c r="H53" i="10"/>
  <c r="K1023" i="10"/>
  <c r="J147" i="10"/>
  <c r="K1309" i="10"/>
  <c r="I694" i="10"/>
  <c r="M627" i="10"/>
  <c r="I634" i="10"/>
  <c r="I1495" i="10"/>
  <c r="L143" i="10"/>
  <c r="K570" i="10"/>
  <c r="J227" i="10"/>
  <c r="I1478" i="10"/>
  <c r="K188" i="10"/>
  <c r="I884" i="10"/>
  <c r="J599" i="10"/>
  <c r="K644" i="10"/>
  <c r="M78" i="10"/>
  <c r="K961" i="10"/>
  <c r="K486" i="10"/>
  <c r="L1393" i="10"/>
  <c r="J710" i="10"/>
  <c r="H1468" i="10"/>
  <c r="J1286" i="10"/>
  <c r="M924" i="10"/>
  <c r="J1136" i="10"/>
  <c r="M151" i="10"/>
  <c r="I1030" i="10"/>
  <c r="K484" i="10"/>
  <c r="I1020" i="10"/>
  <c r="I923" i="10"/>
  <c r="L723" i="10"/>
  <c r="H644" i="10"/>
  <c r="J1218" i="10"/>
  <c r="H551" i="10"/>
  <c r="M1123" i="10"/>
  <c r="J1131" i="10"/>
  <c r="H1375" i="10"/>
  <c r="J454" i="10"/>
  <c r="K463" i="10"/>
  <c r="J256" i="10"/>
  <c r="J1439" i="10"/>
  <c r="M318" i="10"/>
  <c r="I262" i="10"/>
  <c r="J1073" i="10"/>
  <c r="I1219" i="10"/>
  <c r="I825" i="10"/>
  <c r="I1301" i="10"/>
  <c r="M1265" i="10"/>
  <c r="I596" i="10"/>
  <c r="K1323" i="10"/>
  <c r="I1562" i="10"/>
  <c r="L179" i="10"/>
  <c r="M1194" i="10"/>
  <c r="M726" i="10"/>
  <c r="J277" i="10"/>
  <c r="I388" i="10"/>
  <c r="M267" i="10"/>
  <c r="K1099" i="10"/>
  <c r="K162" i="10"/>
  <c r="K137" i="10"/>
  <c r="I1093" i="10"/>
  <c r="K1418" i="10"/>
  <c r="I1361" i="10"/>
  <c r="M947" i="10"/>
  <c r="J800" i="10"/>
  <c r="H1011" i="10"/>
  <c r="M687" i="10"/>
  <c r="H874" i="10"/>
  <c r="H349" i="10"/>
  <c r="K1185" i="10"/>
  <c r="I967" i="10"/>
  <c r="H1164" i="10"/>
  <c r="J106" i="10"/>
  <c r="K90" i="10"/>
  <c r="I530" i="10"/>
  <c r="M1407" i="10"/>
  <c r="L635" i="10"/>
  <c r="L1020" i="10"/>
  <c r="H1350" i="10"/>
  <c r="L249" i="10"/>
  <c r="J773" i="10"/>
  <c r="H162" i="10"/>
  <c r="M28" i="10"/>
  <c r="K1115" i="10"/>
  <c r="I705" i="10"/>
  <c r="H1464" i="10"/>
  <c r="L1073" i="10"/>
  <c r="J314" i="10"/>
  <c r="K136" i="10"/>
  <c r="J1282" i="10"/>
  <c r="L800" i="10"/>
  <c r="I146" i="10"/>
  <c r="L589" i="10"/>
  <c r="J418" i="10"/>
  <c r="L1077" i="10"/>
  <c r="H1385" i="10"/>
  <c r="M893" i="10"/>
  <c r="M623" i="10"/>
  <c r="L888" i="10"/>
  <c r="K1168" i="10"/>
  <c r="L136" i="10"/>
  <c r="K536" i="10"/>
  <c r="K1080" i="10"/>
  <c r="H673" i="10"/>
  <c r="I893" i="10"/>
  <c r="L744" i="10"/>
  <c r="H865" i="10"/>
  <c r="J430" i="10"/>
  <c r="H191" i="10"/>
  <c r="K1527" i="10"/>
  <c r="I216" i="10"/>
  <c r="M1196" i="10"/>
  <c r="L521" i="10"/>
  <c r="I1047" i="10"/>
  <c r="M735" i="10"/>
  <c r="L857" i="10"/>
  <c r="H761" i="10"/>
  <c r="H76" i="10"/>
  <c r="L1297" i="10"/>
  <c r="H746" i="10"/>
  <c r="H991" i="10"/>
  <c r="I1147" i="10"/>
  <c r="I54" i="10"/>
  <c r="M161" i="10"/>
  <c r="M281" i="10"/>
  <c r="H720" i="10"/>
  <c r="I566" i="10"/>
  <c r="H1410" i="10"/>
  <c r="J272" i="10"/>
  <c r="M473" i="10"/>
  <c r="M1273" i="10"/>
  <c r="L1324" i="10"/>
  <c r="M1297" i="10"/>
  <c r="J1078" i="10"/>
  <c r="L382" i="10"/>
  <c r="L1563" i="10"/>
  <c r="H663" i="10"/>
  <c r="I620" i="10"/>
  <c r="L655" i="10"/>
  <c r="M809" i="10"/>
  <c r="M235" i="10"/>
  <c r="H234" i="10"/>
  <c r="H441" i="10"/>
  <c r="I1135" i="10"/>
  <c r="I479" i="10"/>
  <c r="I193" i="10"/>
  <c r="I1568" i="10"/>
  <c r="J195" i="10"/>
  <c r="L954" i="10"/>
  <c r="H745" i="10"/>
  <c r="H176" i="10"/>
  <c r="M453" i="10"/>
  <c r="M1090" i="10"/>
  <c r="H1175" i="10"/>
  <c r="I753" i="10"/>
  <c r="I1110" i="10"/>
  <c r="I619" i="10"/>
  <c r="J371" i="10"/>
  <c r="J158" i="10"/>
  <c r="K628" i="10"/>
  <c r="I1560" i="10"/>
  <c r="M126" i="10"/>
  <c r="M637" i="10"/>
  <c r="H488" i="10"/>
  <c r="I1195" i="10"/>
  <c r="M844" i="10"/>
  <c r="M1566" i="10"/>
  <c r="M654" i="10"/>
  <c r="I978" i="10"/>
  <c r="J726" i="10"/>
  <c r="K1374" i="10"/>
  <c r="M1050" i="10"/>
  <c r="H331" i="10"/>
  <c r="L1280" i="10"/>
  <c r="H490" i="10"/>
  <c r="H275" i="10"/>
  <c r="L1287" i="10"/>
  <c r="I197" i="10"/>
  <c r="K1419" i="10"/>
  <c r="J1543" i="10"/>
  <c r="J440" i="10"/>
  <c r="I1210" i="10"/>
  <c r="H335" i="10"/>
  <c r="J802" i="10"/>
  <c r="L52" i="10"/>
  <c r="L639" i="10"/>
  <c r="K165" i="10"/>
  <c r="H823" i="10"/>
  <c r="J1388" i="10"/>
  <c r="K569" i="10"/>
  <c r="J1466" i="10"/>
  <c r="M1379" i="10"/>
  <c r="J1270" i="10"/>
  <c r="H1067" i="10"/>
  <c r="H1463" i="10"/>
  <c r="I408" i="10"/>
  <c r="L553" i="10"/>
  <c r="K1318" i="10"/>
  <c r="I1101" i="10"/>
  <c r="H1501" i="10"/>
  <c r="H852" i="10"/>
  <c r="K34" i="10"/>
  <c r="K598" i="10"/>
  <c r="L293" i="10"/>
  <c r="L1111" i="10"/>
  <c r="H1016" i="10"/>
  <c r="J19" i="10"/>
  <c r="J50" i="10"/>
  <c r="H1525" i="10"/>
  <c r="K689" i="10"/>
  <c r="J1444" i="10"/>
  <c r="J5" i="10"/>
  <c r="K1317" i="10"/>
  <c r="J374" i="10"/>
  <c r="H56" i="10"/>
  <c r="M31" i="10"/>
  <c r="L689" i="10"/>
  <c r="H86" i="10"/>
  <c r="M1089" i="10"/>
  <c r="J812" i="10"/>
  <c r="K153" i="10"/>
  <c r="H1447" i="10"/>
  <c r="I497" i="10"/>
  <c r="H1509" i="10"/>
  <c r="J1005" i="10"/>
  <c r="I385" i="10"/>
  <c r="J1565" i="10"/>
  <c r="I1258" i="10"/>
  <c r="L935" i="10"/>
  <c r="J1419" i="10"/>
  <c r="M75" i="10"/>
  <c r="M1357" i="10"/>
  <c r="M1182" i="10"/>
  <c r="K73" i="10"/>
  <c r="I703" i="10"/>
  <c r="I762" i="10"/>
  <c r="K1313" i="10"/>
  <c r="H1421" i="10"/>
  <c r="H1180" i="10"/>
  <c r="M1475" i="10"/>
  <c r="L239" i="10"/>
  <c r="L1113" i="10"/>
  <c r="L903" i="10"/>
  <c r="K373" i="10"/>
  <c r="H404" i="10"/>
  <c r="M371" i="10"/>
  <c r="M1403" i="10"/>
  <c r="K596" i="10"/>
  <c r="H569" i="10"/>
  <c r="K735" i="10"/>
  <c r="I147" i="10"/>
  <c r="M1434" i="10"/>
  <c r="H559" i="10"/>
  <c r="K36" i="10"/>
  <c r="J692" i="10"/>
  <c r="H670" i="10"/>
  <c r="K316" i="10"/>
  <c r="I1442" i="10"/>
  <c r="M1188" i="10"/>
  <c r="I128" i="10"/>
  <c r="L964" i="10"/>
  <c r="M520" i="10"/>
  <c r="K992" i="10"/>
  <c r="H1258" i="10"/>
  <c r="H1217" i="10"/>
  <c r="J57" i="10"/>
  <c r="H580" i="10"/>
  <c r="K315" i="10"/>
  <c r="J886" i="10"/>
  <c r="L1271" i="10"/>
  <c r="J85" i="10"/>
  <c r="L358" i="10"/>
  <c r="J25" i="10"/>
  <c r="M383" i="10"/>
  <c r="L1529" i="10"/>
  <c r="H908" i="10"/>
  <c r="I1032" i="10"/>
  <c r="J988" i="10"/>
  <c r="M983" i="10"/>
  <c r="H407" i="10"/>
  <c r="K382" i="10"/>
  <c r="L804" i="10"/>
  <c r="M768" i="10"/>
  <c r="J1064" i="10"/>
  <c r="M1455" i="10"/>
  <c r="M752" i="10"/>
  <c r="K906" i="10"/>
  <c r="M723" i="10"/>
  <c r="H399" i="10"/>
  <c r="M982" i="10"/>
  <c r="M1282" i="10"/>
  <c r="H408" i="10"/>
  <c r="J798" i="10"/>
  <c r="L914" i="10"/>
  <c r="L782" i="10"/>
  <c r="L981" i="10"/>
  <c r="M974" i="10"/>
  <c r="L1255" i="10"/>
  <c r="L76" i="10"/>
  <c r="H1469" i="10"/>
  <c r="I211" i="10"/>
  <c r="I461" i="10"/>
  <c r="L128" i="10"/>
  <c r="I1469" i="10"/>
  <c r="M166" i="10"/>
  <c r="M206" i="10"/>
  <c r="H1044" i="10"/>
  <c r="I194" i="10"/>
  <c r="J535" i="10"/>
  <c r="I183" i="10"/>
  <c r="K1297" i="10"/>
  <c r="I366" i="10"/>
  <c r="L1339" i="10"/>
  <c r="M684" i="10"/>
  <c r="I1391" i="10"/>
  <c r="H1461" i="10"/>
  <c r="H241" i="10"/>
  <c r="M303" i="10"/>
  <c r="H1222" i="10"/>
  <c r="L218" i="10"/>
  <c r="H16" i="10"/>
  <c r="K85" i="10"/>
  <c r="H977" i="10"/>
  <c r="K508" i="10"/>
  <c r="I880" i="10"/>
  <c r="L326" i="10"/>
  <c r="K1019" i="10"/>
  <c r="K651" i="10"/>
  <c r="J631" i="10"/>
  <c r="I53" i="10"/>
  <c r="K1394" i="10"/>
  <c r="J1548" i="10"/>
  <c r="H1245" i="10"/>
  <c r="I1145" i="10"/>
  <c r="L1294" i="10"/>
  <c r="M1039" i="10"/>
  <c r="L58" i="10"/>
  <c r="L14" i="10"/>
  <c r="K1290" i="10"/>
  <c r="H208" i="10"/>
  <c r="H571" i="10"/>
  <c r="K1509" i="10"/>
  <c r="K977" i="10"/>
  <c r="L118" i="10"/>
  <c r="K582" i="10"/>
  <c r="L977" i="10"/>
  <c r="M537" i="10"/>
  <c r="I1041" i="10"/>
  <c r="M1389" i="10"/>
  <c r="H170" i="10"/>
  <c r="K1538" i="10"/>
  <c r="I72" i="10"/>
  <c r="L989" i="10"/>
  <c r="J1476" i="10"/>
  <c r="L1321" i="10"/>
  <c r="H506" i="10"/>
  <c r="I1117" i="10"/>
  <c r="H295" i="10"/>
  <c r="M1494" i="10"/>
  <c r="J1000" i="10"/>
  <c r="M1068" i="10"/>
  <c r="J89" i="10"/>
  <c r="K1351" i="10"/>
  <c r="M985" i="10"/>
  <c r="M719" i="10"/>
  <c r="J1551" i="10"/>
  <c r="J819" i="10"/>
  <c r="I1050" i="10"/>
  <c r="J1121" i="10"/>
  <c r="I1427" i="10"/>
  <c r="M1298" i="10"/>
  <c r="J895" i="10"/>
  <c r="M362" i="10"/>
  <c r="I1558" i="10"/>
  <c r="M157" i="10"/>
  <c r="M270" i="10"/>
  <c r="L15" i="10"/>
  <c r="I677" i="10"/>
  <c r="M919" i="10"/>
  <c r="L433" i="10"/>
  <c r="J1535" i="10"/>
  <c r="M673" i="10"/>
  <c r="J766" i="10"/>
  <c r="H237" i="10"/>
  <c r="J664" i="10"/>
  <c r="I1412" i="10"/>
  <c r="J971" i="10"/>
  <c r="K599" i="10"/>
  <c r="L879" i="10"/>
  <c r="L338" i="10"/>
  <c r="I78" i="10"/>
  <c r="L757" i="10"/>
  <c r="J235" i="10"/>
  <c r="I974" i="10"/>
  <c r="K853" i="10"/>
  <c r="I1564" i="10"/>
  <c r="H207" i="10"/>
  <c r="I579" i="10"/>
  <c r="H371" i="10"/>
  <c r="J419" i="10"/>
  <c r="J533" i="10"/>
  <c r="J340" i="10"/>
  <c r="H91" i="10"/>
  <c r="H261" i="10"/>
  <c r="H308" i="10"/>
  <c r="J1234" i="10"/>
  <c r="M1369" i="10"/>
  <c r="H154" i="10"/>
  <c r="H1024" i="10"/>
  <c r="K340" i="10"/>
  <c r="H940" i="10"/>
  <c r="I973" i="10"/>
  <c r="J626" i="10"/>
  <c r="J687" i="10"/>
  <c r="J757" i="10"/>
  <c r="K161" i="10"/>
  <c r="J1396" i="10"/>
  <c r="I1106" i="10"/>
  <c r="M957" i="10"/>
  <c r="M638" i="10"/>
  <c r="L220" i="10"/>
  <c r="J625" i="10"/>
  <c r="M343" i="10"/>
  <c r="I403" i="10"/>
  <c r="M865" i="10"/>
  <c r="I145" i="10"/>
  <c r="J1074" i="10"/>
  <c r="H1040" i="10"/>
  <c r="H938" i="10"/>
  <c r="K201" i="10"/>
  <c r="L929" i="10"/>
  <c r="H1353" i="10"/>
  <c r="J1019" i="10"/>
  <c r="K16" i="10"/>
  <c r="H1313" i="10"/>
  <c r="I90" i="10"/>
  <c r="K734" i="10"/>
  <c r="J752" i="10"/>
  <c r="M967" i="10"/>
  <c r="K1266" i="10"/>
  <c r="I1272" i="10"/>
  <c r="H859" i="10"/>
  <c r="I1140" i="10"/>
  <c r="H1189" i="10"/>
  <c r="M396" i="10"/>
  <c r="K1363" i="10"/>
  <c r="I1475" i="10"/>
  <c r="I325" i="10"/>
  <c r="L846" i="10"/>
  <c r="M1372" i="10"/>
  <c r="M202" i="10"/>
  <c r="M599" i="10"/>
  <c r="K1428" i="10"/>
  <c r="K313" i="10"/>
  <c r="K1499" i="10"/>
  <c r="L953" i="10"/>
  <c r="L616" i="10"/>
  <c r="M564" i="10"/>
  <c r="I1000" i="10"/>
  <c r="L21" i="10"/>
  <c r="I337" i="10"/>
  <c r="I1025" i="10"/>
  <c r="M906" i="10"/>
  <c r="J186" i="10"/>
  <c r="M193" i="10"/>
  <c r="L650" i="10"/>
  <c r="H4" i="10"/>
  <c r="J22" i="10"/>
  <c r="L644" i="10"/>
  <c r="I1300" i="10"/>
  <c r="K105" i="10"/>
  <c r="M494" i="10"/>
  <c r="M54" i="10"/>
  <c r="J1175" i="10"/>
  <c r="I926" i="10"/>
  <c r="L10" i="10"/>
  <c r="H46" i="10"/>
  <c r="K1075" i="10"/>
  <c r="M902" i="10"/>
  <c r="L1346" i="10"/>
  <c r="H1482" i="10"/>
  <c r="K1112" i="10"/>
  <c r="J216" i="10"/>
  <c r="K1299" i="10"/>
  <c r="J35" i="10"/>
  <c r="L51" i="10"/>
  <c r="J1150" i="10"/>
  <c r="K1067" i="10"/>
  <c r="M922" i="10"/>
  <c r="I1051" i="10"/>
  <c r="K1190" i="10"/>
  <c r="K843" i="10"/>
  <c r="I790" i="10"/>
  <c r="K303" i="10"/>
  <c r="H1325" i="10"/>
  <c r="I436" i="10"/>
  <c r="I189" i="10"/>
  <c r="H785" i="10"/>
  <c r="M459" i="10"/>
  <c r="L448" i="10"/>
  <c r="K1464" i="10"/>
  <c r="M567" i="10"/>
  <c r="H526" i="10"/>
  <c r="L35" i="10"/>
  <c r="H622" i="10"/>
  <c r="I563" i="10"/>
  <c r="H1010" i="10"/>
  <c r="J252" i="10"/>
  <c r="L1155" i="10"/>
  <c r="L310" i="10"/>
  <c r="M184" i="10"/>
  <c r="I744" i="10"/>
  <c r="L305" i="10"/>
  <c r="J571" i="10"/>
  <c r="J273" i="10"/>
  <c r="H692" i="10"/>
  <c r="M808" i="10"/>
  <c r="K203" i="10"/>
  <c r="I287" i="10"/>
  <c r="M305" i="10"/>
  <c r="K43" i="10"/>
  <c r="I1547" i="10"/>
  <c r="L1207" i="10"/>
  <c r="L1362" i="10"/>
  <c r="H1392" i="10"/>
  <c r="J1153" i="10"/>
  <c r="J1511" i="10"/>
  <c r="K668" i="10"/>
  <c r="M448" i="10"/>
  <c r="J131" i="10"/>
  <c r="L1120" i="10"/>
  <c r="J166" i="10"/>
  <c r="I813" i="10"/>
  <c r="L1497" i="10"/>
  <c r="J79" i="10"/>
  <c r="I1043" i="10"/>
  <c r="K822" i="10"/>
  <c r="J674" i="10"/>
  <c r="I1278" i="10"/>
  <c r="M255" i="10"/>
  <c r="H1382" i="10"/>
  <c r="M1166" i="10"/>
  <c r="K1111" i="10"/>
  <c r="J568" i="10"/>
  <c r="M375" i="10"/>
  <c r="K984" i="10"/>
  <c r="M727" i="10"/>
  <c r="K1146" i="10"/>
  <c r="I1499" i="10"/>
  <c r="J941" i="10"/>
  <c r="H1439" i="10"/>
  <c r="I1124" i="10"/>
  <c r="K80" i="10"/>
  <c r="H340" i="10"/>
  <c r="J261" i="10"/>
  <c r="J1402" i="10"/>
  <c r="L406" i="10"/>
  <c r="I829" i="10"/>
  <c r="J1007" i="10"/>
  <c r="K367" i="10"/>
  <c r="J1531" i="10"/>
  <c r="I646" i="10"/>
  <c r="L1024" i="10"/>
  <c r="H249" i="10"/>
  <c r="H113" i="10"/>
  <c r="M805" i="10"/>
  <c r="M786" i="10"/>
  <c r="L717" i="10"/>
  <c r="J1239" i="10"/>
  <c r="M162" i="10"/>
  <c r="L302" i="10"/>
  <c r="L607" i="10"/>
  <c r="J861" i="10"/>
  <c r="L282" i="10"/>
  <c r="I1256" i="10"/>
  <c r="J228" i="10"/>
  <c r="I13" i="10"/>
  <c r="K633" i="10"/>
  <c r="J178" i="10"/>
  <c r="H125" i="10"/>
  <c r="M1486" i="10"/>
  <c r="J139" i="10"/>
  <c r="K27" i="10"/>
  <c r="M1523" i="10"/>
  <c r="L215" i="10"/>
  <c r="L1428" i="10"/>
  <c r="I580" i="10"/>
  <c r="L520" i="10"/>
  <c r="M1390" i="10"/>
  <c r="M1539" i="10"/>
  <c r="M1479" i="10"/>
  <c r="H130" i="10"/>
  <c r="I591" i="10"/>
  <c r="H313" i="10"/>
  <c r="L714" i="10"/>
  <c r="J829" i="10"/>
  <c r="H790" i="10"/>
  <c r="J307" i="10"/>
  <c r="H171" i="10"/>
  <c r="H389" i="10"/>
  <c r="M747" i="10"/>
  <c r="H1460" i="10"/>
  <c r="M1254" i="10"/>
  <c r="H419" i="10"/>
  <c r="L255" i="10"/>
  <c r="J133" i="10"/>
  <c r="J818" i="10"/>
  <c r="I735" i="10"/>
  <c r="I481" i="10"/>
  <c r="I1267" i="10"/>
  <c r="L1107" i="10"/>
  <c r="L1049" i="10"/>
  <c r="L372" i="10"/>
  <c r="I635" i="10"/>
  <c r="K1149" i="10"/>
  <c r="K276" i="10"/>
  <c r="H1107" i="10"/>
  <c r="K326" i="10"/>
  <c r="M1472" i="10"/>
  <c r="M888" i="10"/>
  <c r="I863" i="10"/>
  <c r="I144" i="10"/>
  <c r="J1067" i="10"/>
  <c r="I1018" i="10"/>
  <c r="L430" i="10"/>
  <c r="H1122" i="10"/>
  <c r="L134" i="10"/>
  <c r="J892" i="10"/>
  <c r="H235" i="10"/>
  <c r="L1228" i="10"/>
  <c r="I1284" i="10"/>
  <c r="K1291" i="10"/>
  <c r="I916" i="10"/>
  <c r="K970" i="10"/>
  <c r="J536" i="10"/>
  <c r="I523" i="10"/>
  <c r="I587" i="10"/>
  <c r="L1007" i="10"/>
  <c r="J1104" i="10"/>
  <c r="J749" i="10"/>
  <c r="J91" i="10"/>
  <c r="M1313" i="10"/>
  <c r="J174" i="10"/>
  <c r="I773" i="10"/>
  <c r="J1216" i="10"/>
  <c r="H999" i="10"/>
  <c r="H931" i="10"/>
  <c r="M533" i="10"/>
  <c r="K378" i="10"/>
  <c r="I494" i="10"/>
  <c r="M65" i="10"/>
  <c r="I1156" i="10"/>
  <c r="M1502" i="10"/>
  <c r="I1310" i="10"/>
  <c r="I1066" i="10"/>
  <c r="M1073" i="10"/>
  <c r="H1433" i="10"/>
  <c r="I111" i="10"/>
  <c r="L841" i="10"/>
  <c r="K1265" i="10"/>
  <c r="H40" i="10"/>
  <c r="H339" i="10"/>
  <c r="H1494" i="10"/>
  <c r="M1146" i="10"/>
  <c r="L579" i="10"/>
  <c r="L1028" i="10"/>
  <c r="H1111" i="10"/>
  <c r="M761" i="10"/>
  <c r="H830" i="10"/>
  <c r="L1249" i="10"/>
  <c r="M1386" i="10"/>
  <c r="H219" i="10"/>
  <c r="J1190" i="10"/>
  <c r="H82" i="10"/>
  <c r="L284" i="10"/>
  <c r="K230" i="10"/>
  <c r="J1287" i="10"/>
  <c r="J1378" i="10"/>
  <c r="H19" i="10"/>
  <c r="K1346" i="10"/>
  <c r="K1137" i="10"/>
  <c r="K160" i="10"/>
  <c r="I137" i="10"/>
  <c r="H1305" i="10"/>
  <c r="M500" i="10"/>
  <c r="M972" i="10"/>
  <c r="H943" i="10"/>
  <c r="K933" i="10"/>
  <c r="I94" i="10"/>
  <c r="M142" i="10"/>
  <c r="K774" i="10"/>
  <c r="L1258" i="10"/>
  <c r="K1244" i="10"/>
  <c r="K235" i="10"/>
  <c r="I464" i="10"/>
  <c r="H354" i="10"/>
  <c r="H1129" i="10"/>
  <c r="H153" i="10"/>
  <c r="I982" i="10"/>
  <c r="I889" i="10"/>
  <c r="M1281" i="10"/>
  <c r="K154" i="10"/>
  <c r="I341" i="10"/>
  <c r="M691" i="10"/>
  <c r="J65" i="10"/>
  <c r="M385" i="10"/>
  <c r="H992" i="10"/>
  <c r="I1193" i="10"/>
  <c r="J1065" i="10"/>
  <c r="M445" i="10"/>
  <c r="H1550" i="10"/>
  <c r="J451" i="10"/>
  <c r="J225" i="10"/>
  <c r="K223" i="10"/>
  <c r="I75" i="10"/>
  <c r="L131" i="10"/>
  <c r="J373" i="10"/>
  <c r="K238" i="10"/>
  <c r="I399" i="10"/>
  <c r="M1515" i="10"/>
  <c r="H914" i="10"/>
  <c r="J1454" i="10"/>
  <c r="L1410" i="10"/>
  <c r="K24" i="10"/>
  <c r="K375" i="10"/>
  <c r="L330" i="10"/>
  <c r="H1424" i="10"/>
  <c r="I891" i="10"/>
  <c r="H871" i="10"/>
  <c r="I1480" i="10"/>
  <c r="I647" i="10"/>
  <c r="I233" i="10"/>
  <c r="J357" i="10"/>
  <c r="K1355" i="10"/>
  <c r="J1373" i="10"/>
  <c r="H1390" i="10"/>
  <c r="K864" i="10"/>
  <c r="L169" i="10"/>
  <c r="K1085" i="10"/>
  <c r="I44" i="10"/>
  <c r="M990" i="10"/>
  <c r="L573" i="10"/>
  <c r="L268" i="10"/>
  <c r="M575" i="10"/>
  <c r="L707" i="10"/>
  <c r="I666" i="10"/>
  <c r="J1503" i="10"/>
  <c r="K1400" i="10"/>
  <c r="J1139" i="10"/>
  <c r="J1075" i="10"/>
  <c r="M1545" i="10"/>
  <c r="I1123" i="10"/>
  <c r="I246" i="10"/>
  <c r="L5" i="10"/>
  <c r="H172" i="10"/>
  <c r="M629" i="10"/>
  <c r="L1437" i="10"/>
  <c r="K117" i="10"/>
  <c r="I1506" i="10"/>
  <c r="K23" i="10"/>
  <c r="M44" i="10"/>
  <c r="I575" i="10"/>
  <c r="M802" i="10"/>
  <c r="L1340" i="10"/>
  <c r="J795" i="10"/>
  <c r="I221" i="10"/>
  <c r="I1248" i="10"/>
  <c r="I1294" i="10"/>
  <c r="K349" i="10"/>
  <c r="J164" i="10"/>
  <c r="K191" i="10"/>
  <c r="M1126" i="10"/>
  <c r="H1536" i="10"/>
  <c r="I1104" i="10"/>
  <c r="H1359" i="10"/>
  <c r="I1079" i="10"/>
  <c r="L502" i="10"/>
  <c r="M1231" i="10"/>
  <c r="J1197" i="10"/>
  <c r="K167" i="10"/>
  <c r="H749" i="10"/>
  <c r="L264" i="10"/>
  <c r="J1161" i="10"/>
  <c r="H1466" i="10"/>
  <c r="I1225" i="10"/>
  <c r="H792" i="10"/>
  <c r="H1100" i="10"/>
  <c r="I722" i="10"/>
  <c r="J1487" i="10"/>
  <c r="L976" i="10"/>
  <c r="M528" i="10"/>
  <c r="J1428" i="10"/>
  <c r="I386" i="10"/>
  <c r="M695" i="10"/>
  <c r="I208" i="10"/>
  <c r="I1532" i="10"/>
  <c r="I1474" i="10"/>
  <c r="M1411" i="10"/>
  <c r="J172" i="10"/>
  <c r="K794" i="10"/>
  <c r="H958" i="10"/>
  <c r="I301" i="10"/>
  <c r="H97" i="10"/>
  <c r="H1559" i="10"/>
  <c r="H784" i="10"/>
  <c r="K1462" i="10"/>
  <c r="H1096" i="10"/>
  <c r="K329" i="10"/>
  <c r="M895" i="10"/>
  <c r="M96" i="10"/>
  <c r="M9" i="10"/>
  <c r="M616" i="10"/>
  <c r="L221" i="10"/>
  <c r="I554" i="10"/>
  <c r="I847" i="10"/>
  <c r="L948" i="10"/>
  <c r="I731" i="10"/>
  <c r="H710" i="10"/>
  <c r="I588" i="10"/>
  <c r="M1457" i="10"/>
  <c r="K738" i="10"/>
  <c r="J1493" i="10"/>
  <c r="K353" i="10"/>
  <c r="J1141" i="10"/>
  <c r="H1229" i="10"/>
  <c r="J969" i="10"/>
  <c r="K1522" i="10"/>
  <c r="M1225" i="10"/>
  <c r="H1216" i="10"/>
  <c r="L1064" i="10"/>
  <c r="J1235" i="10"/>
  <c r="I808" i="10"/>
  <c r="L1382" i="10"/>
  <c r="L1006" i="10"/>
  <c r="L576" i="10"/>
  <c r="K693" i="10"/>
  <c r="M280" i="10"/>
  <c r="J1291" i="10"/>
  <c r="L152" i="10"/>
  <c r="L263" i="10"/>
  <c r="K1243" i="10"/>
  <c r="H1346" i="10"/>
  <c r="M5" i="10"/>
  <c r="M1227" i="10"/>
  <c r="M1004" i="10"/>
  <c r="K1505" i="10"/>
  <c r="L840" i="10"/>
  <c r="I210" i="10"/>
  <c r="L241" i="10"/>
  <c r="K1314" i="10"/>
  <c r="L1441" i="10"/>
  <c r="M352" i="10"/>
  <c r="M709" i="10"/>
  <c r="J401" i="10"/>
  <c r="I305" i="10"/>
  <c r="H410" i="10"/>
  <c r="K899" i="10"/>
  <c r="L386" i="10"/>
  <c r="H836" i="10"/>
  <c r="I910" i="10"/>
  <c r="M214" i="10"/>
  <c r="I1433" i="10"/>
  <c r="L1513" i="10"/>
  <c r="K974" i="10"/>
  <c r="J743" i="10"/>
  <c r="K634" i="10"/>
  <c r="J94" i="10"/>
  <c r="K344" i="10"/>
  <c r="K1060" i="10"/>
  <c r="J1568" i="10"/>
  <c r="I1273" i="10"/>
  <c r="K449" i="10"/>
  <c r="K576" i="10"/>
  <c r="M936" i="10"/>
  <c r="M295" i="10"/>
  <c r="H1266" i="10"/>
  <c r="H1147" i="10"/>
  <c r="K713" i="10"/>
  <c r="K801" i="10"/>
  <c r="J208" i="10"/>
  <c r="I877" i="10"/>
  <c r="K1129" i="10"/>
  <c r="M713" i="10"/>
  <c r="K212" i="10"/>
  <c r="L568" i="10"/>
  <c r="M917" i="10"/>
  <c r="H194" i="10"/>
  <c r="K893" i="10"/>
  <c r="J102" i="10"/>
  <c r="J907" i="10"/>
  <c r="M414" i="10"/>
  <c r="L1429" i="10"/>
  <c r="M676" i="10"/>
  <c r="H227" i="10"/>
  <c r="L72" i="10"/>
  <c r="H1522" i="10"/>
  <c r="I1013" i="10"/>
  <c r="K507" i="10"/>
  <c r="H341" i="10"/>
  <c r="M817" i="10"/>
  <c r="I378" i="10"/>
  <c r="M291" i="10"/>
  <c r="J1315" i="10"/>
  <c r="M43" i="10"/>
  <c r="J170" i="10"/>
  <c r="I319" i="10"/>
  <c r="H253" i="10"/>
  <c r="M1197" i="10"/>
  <c r="J184" i="10"/>
  <c r="H954" i="10"/>
  <c r="I1308" i="10"/>
  <c r="L571" i="10"/>
  <c r="L230" i="10"/>
  <c r="I138" i="10"/>
  <c r="L1141" i="10"/>
  <c r="M874" i="10"/>
  <c r="L613" i="10"/>
  <c r="M1008" i="10"/>
  <c r="L1236" i="10"/>
  <c r="K269" i="10"/>
  <c r="J257" i="10"/>
  <c r="H1297" i="10"/>
  <c r="H400" i="10"/>
  <c r="M1363" i="10"/>
  <c r="J1263" i="10"/>
  <c r="L123" i="10"/>
  <c r="K245" i="10"/>
  <c r="H824" i="10"/>
  <c r="I1279" i="10"/>
  <c r="H771" i="10"/>
  <c r="L449" i="10"/>
  <c r="J59" i="10"/>
  <c r="K1016" i="10"/>
  <c r="I607" i="10"/>
  <c r="J808" i="10"/>
  <c r="I963" i="10"/>
  <c r="I614" i="10"/>
  <c r="K478" i="10"/>
  <c r="I1003" i="10"/>
  <c r="H947" i="10"/>
  <c r="I925" i="10"/>
  <c r="H939" i="10"/>
  <c r="I715" i="10"/>
  <c r="L1290" i="10"/>
  <c r="L1332" i="10"/>
  <c r="J392" i="10"/>
  <c r="M876" i="10"/>
  <c r="M373" i="10"/>
  <c r="M1272" i="10"/>
  <c r="L1109" i="10"/>
  <c r="K1201" i="10"/>
  <c r="J356" i="10"/>
  <c r="J1349" i="10"/>
  <c r="H583" i="10"/>
  <c r="M404" i="10"/>
  <c r="K327" i="10"/>
  <c r="L1106" i="10"/>
  <c r="H323" i="10"/>
  <c r="K1408" i="10"/>
  <c r="H651" i="10"/>
  <c r="M754" i="10"/>
  <c r="H50" i="10"/>
  <c r="K1482" i="10"/>
  <c r="K1436" i="10"/>
  <c r="M555" i="10"/>
  <c r="I1242" i="10"/>
  <c r="M1170" i="10"/>
  <c r="K12" i="10"/>
  <c r="M725" i="10"/>
  <c r="I568" i="10"/>
  <c r="L1462" i="10"/>
  <c r="H702" i="10"/>
  <c r="L1074" i="10"/>
  <c r="M701" i="10"/>
  <c r="L1040" i="10"/>
  <c r="K629" i="10"/>
  <c r="J238" i="10"/>
  <c r="K177" i="10"/>
  <c r="L924" i="10"/>
  <c r="K524" i="10"/>
  <c r="L1061" i="10"/>
  <c r="K320" i="10"/>
  <c r="M569" i="10"/>
  <c r="L207" i="10"/>
  <c r="H1023" i="10"/>
  <c r="I472" i="10"/>
  <c r="H1303" i="10"/>
  <c r="J1174" i="10"/>
  <c r="M883" i="10"/>
  <c r="H111" i="10"/>
  <c r="L1085" i="10"/>
  <c r="H879" i="10"/>
  <c r="H63" i="10"/>
  <c r="L831" i="10"/>
  <c r="I603" i="10"/>
  <c r="J586" i="10"/>
  <c r="I1031" i="10"/>
  <c r="L1407" i="10"/>
  <c r="H653" i="10"/>
  <c r="I488" i="10"/>
  <c r="M572" i="10"/>
  <c r="L450" i="10"/>
  <c r="M948" i="10"/>
  <c r="H1541" i="10"/>
  <c r="K1161" i="10"/>
  <c r="J169" i="10"/>
  <c r="H115" i="10"/>
  <c r="J925" i="10"/>
  <c r="L693" i="10"/>
  <c r="M160" i="10"/>
  <c r="H199" i="10"/>
  <c r="L1013" i="10"/>
  <c r="I352" i="10"/>
  <c r="H1102" i="10"/>
  <c r="J716" i="10"/>
  <c r="K1227" i="10"/>
  <c r="L1019" i="10"/>
  <c r="K1384" i="10"/>
  <c r="I1137" i="10"/>
  <c r="I520" i="10"/>
  <c r="J144" i="10"/>
  <c r="H164" i="10"/>
  <c r="I1103" i="10"/>
  <c r="L849" i="10"/>
  <c r="J595" i="10"/>
  <c r="H320" i="10"/>
  <c r="M328" i="10"/>
  <c r="J747" i="10"/>
  <c r="I1492" i="10"/>
  <c r="M987" i="10"/>
  <c r="J909" i="10"/>
  <c r="H1292" i="10"/>
  <c r="L476" i="10"/>
  <c r="K869" i="10"/>
  <c r="H835" i="10"/>
  <c r="H1070" i="10"/>
  <c r="I1551" i="10"/>
  <c r="J1327" i="10"/>
  <c r="K1424" i="10"/>
  <c r="L93" i="10"/>
  <c r="L1234" i="10"/>
  <c r="H913" i="10"/>
  <c r="J1083" i="10"/>
  <c r="M600" i="10"/>
  <c r="J660" i="10"/>
  <c r="M72" i="10"/>
  <c r="M1441" i="10"/>
  <c r="K854" i="10"/>
  <c r="I585" i="10"/>
  <c r="L1212" i="10"/>
  <c r="I121" i="10"/>
  <c r="K1280" i="10"/>
  <c r="I98" i="10"/>
  <c r="L140" i="10"/>
  <c r="K1521" i="10"/>
  <c r="I885" i="10"/>
  <c r="I617" i="10"/>
  <c r="J1152" i="10"/>
  <c r="L162" i="10"/>
  <c r="J853" i="10"/>
  <c r="H420" i="10"/>
  <c r="J1415" i="10"/>
  <c r="K1553" i="10"/>
  <c r="H1538" i="10"/>
  <c r="L941" i="10"/>
  <c r="K82" i="10"/>
  <c r="I999" i="10"/>
  <c r="J482" i="10"/>
  <c r="H599" i="10"/>
  <c r="K187" i="10"/>
  <c r="L1130" i="10"/>
  <c r="M429" i="10"/>
  <c r="I1304" i="10"/>
  <c r="J815" i="10"/>
  <c r="J950" i="10"/>
  <c r="L708" i="10"/>
  <c r="L716" i="10"/>
  <c r="M1417" i="10"/>
  <c r="H1236" i="10"/>
  <c r="M1201" i="10"/>
  <c r="J693" i="10"/>
  <c r="K840" i="10"/>
  <c r="J1328" i="10"/>
  <c r="H18" i="9" l="1"/>
  <c r="O1569" i="10"/>
  <c r="N1569" i="10"/>
  <c r="P1569" i="10" s="1"/>
  <c r="H19" i="9"/>
  <c r="N57" i="10"/>
  <c r="O65" i="10"/>
  <c r="O57" i="10"/>
  <c r="N70" i="10"/>
  <c r="P70" i="10" s="1"/>
  <c r="N59" i="10"/>
  <c r="P59" i="10" s="1"/>
  <c r="N60" i="10"/>
  <c r="P60" i="10" s="1"/>
  <c r="O59" i="10"/>
  <c r="N61" i="10"/>
  <c r="P61" i="10" s="1"/>
  <c r="N63" i="10"/>
  <c r="P63" i="10" s="1"/>
  <c r="O61" i="10"/>
  <c r="O56" i="10"/>
  <c r="N62" i="10"/>
  <c r="P62" i="10" s="1"/>
  <c r="N69" i="10"/>
  <c r="P69" i="10" s="1"/>
  <c r="N75" i="10"/>
  <c r="P75" i="10" s="1"/>
  <c r="N83" i="10"/>
  <c r="P83" i="10" s="1"/>
  <c r="N91" i="10"/>
  <c r="P91" i="10" s="1"/>
  <c r="N99" i="10"/>
  <c r="P99" i="10" s="1"/>
  <c r="N107" i="10"/>
  <c r="P107" i="10" s="1"/>
  <c r="N115" i="10"/>
  <c r="P115" i="10" s="1"/>
  <c r="N123" i="10"/>
  <c r="P123" i="10" s="1"/>
  <c r="N131" i="10"/>
  <c r="P131" i="10" s="1"/>
  <c r="N139" i="10"/>
  <c r="P139" i="10" s="1"/>
  <c r="N147" i="10"/>
  <c r="P147" i="10" s="1"/>
  <c r="N155" i="10"/>
  <c r="P155" i="10" s="1"/>
  <c r="N163" i="10"/>
  <c r="P163" i="10" s="1"/>
  <c r="N171" i="10"/>
  <c r="P171" i="10" s="1"/>
  <c r="N179" i="10"/>
  <c r="P179" i="10" s="1"/>
  <c r="N187" i="10"/>
  <c r="P187" i="10" s="1"/>
  <c r="N195" i="10"/>
  <c r="P195" i="10" s="1"/>
  <c r="N203" i="10"/>
  <c r="P203" i="10" s="1"/>
  <c r="N211" i="10"/>
  <c r="P211" i="10" s="1"/>
  <c r="N219" i="10"/>
  <c r="P219" i="10" s="1"/>
  <c r="N227" i="10"/>
  <c r="P227" i="10" s="1"/>
  <c r="N231" i="10"/>
  <c r="P231" i="10" s="1"/>
  <c r="N239" i="10"/>
  <c r="P239" i="10" s="1"/>
  <c r="N255" i="10"/>
  <c r="P255" i="10" s="1"/>
  <c r="N263" i="10"/>
  <c r="P263" i="10" s="1"/>
  <c r="N271" i="10"/>
  <c r="P271" i="10" s="1"/>
  <c r="N279" i="10"/>
  <c r="P279" i="10" s="1"/>
  <c r="N287" i="10"/>
  <c r="P287" i="10" s="1"/>
  <c r="N295" i="10"/>
  <c r="P295" i="10" s="1"/>
  <c r="N303" i="10"/>
  <c r="P303" i="10" s="1"/>
  <c r="N311" i="10"/>
  <c r="P311" i="10" s="1"/>
  <c r="N67" i="10"/>
  <c r="P67" i="10" s="1"/>
  <c r="N76" i="10"/>
  <c r="P76" i="10" s="1"/>
  <c r="N84" i="10"/>
  <c r="P84" i="10" s="1"/>
  <c r="N92" i="10"/>
  <c r="P92" i="10" s="1"/>
  <c r="N100" i="10"/>
  <c r="P100" i="10" s="1"/>
  <c r="N108" i="10"/>
  <c r="P108" i="10" s="1"/>
  <c r="N116" i="10"/>
  <c r="P116" i="10" s="1"/>
  <c r="N124" i="10"/>
  <c r="P124" i="10" s="1"/>
  <c r="N132" i="10"/>
  <c r="P132" i="10" s="1"/>
  <c r="N140" i="10"/>
  <c r="P140" i="10" s="1"/>
  <c r="N148" i="10"/>
  <c r="P148" i="10" s="1"/>
  <c r="N156" i="10"/>
  <c r="P156" i="10" s="1"/>
  <c r="N164" i="10"/>
  <c r="P164" i="10" s="1"/>
  <c r="N172" i="10"/>
  <c r="P172" i="10" s="1"/>
  <c r="N180" i="10"/>
  <c r="P180" i="10" s="1"/>
  <c r="N188" i="10"/>
  <c r="P188" i="10" s="1"/>
  <c r="N196" i="10"/>
  <c r="P196" i="10" s="1"/>
  <c r="N204" i="10"/>
  <c r="P204" i="10" s="1"/>
  <c r="N212" i="10"/>
  <c r="P212" i="10" s="1"/>
  <c r="N220" i="10"/>
  <c r="P220" i="10" s="1"/>
  <c r="N228" i="10"/>
  <c r="P228" i="10" s="1"/>
  <c r="N230" i="10"/>
  <c r="P230" i="10" s="1"/>
  <c r="N233" i="10"/>
  <c r="P233" i="10" s="1"/>
  <c r="N249" i="10"/>
  <c r="P249" i="10" s="1"/>
  <c r="N260" i="10"/>
  <c r="P260" i="10" s="1"/>
  <c r="N268" i="10"/>
  <c r="P268" i="10" s="1"/>
  <c r="N276" i="10"/>
  <c r="P276" i="10" s="1"/>
  <c r="N284" i="10"/>
  <c r="P284" i="10" s="1"/>
  <c r="N292" i="10"/>
  <c r="P292" i="10" s="1"/>
  <c r="N300" i="10"/>
  <c r="P300" i="10" s="1"/>
  <c r="N308" i="10"/>
  <c r="P308" i="10" s="1"/>
  <c r="N316" i="10"/>
  <c r="P316" i="10" s="1"/>
  <c r="N56" i="10"/>
  <c r="N58" i="10"/>
  <c r="P58" i="10" s="1"/>
  <c r="N65" i="10"/>
  <c r="P65" i="10" s="1"/>
  <c r="O67" i="10"/>
  <c r="N77" i="10"/>
  <c r="P77" i="10" s="1"/>
  <c r="N85" i="10"/>
  <c r="P85" i="10" s="1"/>
  <c r="N93" i="10"/>
  <c r="P93" i="10" s="1"/>
  <c r="N101" i="10"/>
  <c r="P101" i="10" s="1"/>
  <c r="N109" i="10"/>
  <c r="P109" i="10" s="1"/>
  <c r="N117" i="10"/>
  <c r="P117" i="10" s="1"/>
  <c r="N125" i="10"/>
  <c r="P125" i="10" s="1"/>
  <c r="N133" i="10"/>
  <c r="P133" i="10" s="1"/>
  <c r="N141" i="10"/>
  <c r="P141" i="10" s="1"/>
  <c r="N149" i="10"/>
  <c r="P149" i="10" s="1"/>
  <c r="N157" i="10"/>
  <c r="P157" i="10" s="1"/>
  <c r="N165" i="10"/>
  <c r="P165" i="10" s="1"/>
  <c r="N173" i="10"/>
  <c r="P173" i="10" s="1"/>
  <c r="N181" i="10"/>
  <c r="P181" i="10" s="1"/>
  <c r="N189" i="10"/>
  <c r="P189" i="10" s="1"/>
  <c r="N197" i="10"/>
  <c r="P197" i="10" s="1"/>
  <c r="N205" i="10"/>
  <c r="P205" i="10" s="1"/>
  <c r="N213" i="10"/>
  <c r="P213" i="10" s="1"/>
  <c r="N221" i="10"/>
  <c r="P221" i="10" s="1"/>
  <c r="N229" i="10"/>
  <c r="P229" i="10" s="1"/>
  <c r="N243" i="10"/>
  <c r="P243" i="10" s="1"/>
  <c r="N257" i="10"/>
  <c r="P257" i="10" s="1"/>
  <c r="N265" i="10"/>
  <c r="P265" i="10" s="1"/>
  <c r="N273" i="10"/>
  <c r="P273" i="10" s="1"/>
  <c r="N281" i="10"/>
  <c r="P281" i="10" s="1"/>
  <c r="N289" i="10"/>
  <c r="P289" i="10" s="1"/>
  <c r="N297" i="10"/>
  <c r="P297" i="10" s="1"/>
  <c r="N305" i="10"/>
  <c r="P305" i="10" s="1"/>
  <c r="N313" i="10"/>
  <c r="P313" i="10" s="1"/>
  <c r="N78" i="10"/>
  <c r="P78" i="10" s="1"/>
  <c r="N86" i="10"/>
  <c r="P86" i="10" s="1"/>
  <c r="N94" i="10"/>
  <c r="P94" i="10" s="1"/>
  <c r="N102" i="10"/>
  <c r="P102" i="10" s="1"/>
  <c r="N110" i="10"/>
  <c r="P110" i="10" s="1"/>
  <c r="N118" i="10"/>
  <c r="P118" i="10" s="1"/>
  <c r="N126" i="10"/>
  <c r="P126" i="10" s="1"/>
  <c r="N134" i="10"/>
  <c r="P134" i="10" s="1"/>
  <c r="N142" i="10"/>
  <c r="P142" i="10" s="1"/>
  <c r="N150" i="10"/>
  <c r="P150" i="10" s="1"/>
  <c r="N158" i="10"/>
  <c r="P158" i="10" s="1"/>
  <c r="N166" i="10"/>
  <c r="P166" i="10" s="1"/>
  <c r="N174" i="10"/>
  <c r="P174" i="10" s="1"/>
  <c r="N182" i="10"/>
  <c r="P182" i="10" s="1"/>
  <c r="N190" i="10"/>
  <c r="P190" i="10" s="1"/>
  <c r="N198" i="10"/>
  <c r="P198" i="10" s="1"/>
  <c r="N206" i="10"/>
  <c r="P206" i="10" s="1"/>
  <c r="N214" i="10"/>
  <c r="P214" i="10" s="1"/>
  <c r="N222" i="10"/>
  <c r="P222" i="10" s="1"/>
  <c r="N237" i="10"/>
  <c r="P237" i="10" s="1"/>
  <c r="N253" i="10"/>
  <c r="P253" i="10" s="1"/>
  <c r="N262" i="10"/>
  <c r="P262" i="10" s="1"/>
  <c r="N270" i="10"/>
  <c r="P270" i="10" s="1"/>
  <c r="N278" i="10"/>
  <c r="P278" i="10" s="1"/>
  <c r="N286" i="10"/>
  <c r="P286" i="10" s="1"/>
  <c r="N294" i="10"/>
  <c r="P294" i="10" s="1"/>
  <c r="N302" i="10"/>
  <c r="P302" i="10" s="1"/>
  <c r="N310" i="10"/>
  <c r="P310" i="10" s="1"/>
  <c r="O63" i="10"/>
  <c r="N71" i="10"/>
  <c r="P71" i="10" s="1"/>
  <c r="N79" i="10"/>
  <c r="P79" i="10" s="1"/>
  <c r="N87" i="10"/>
  <c r="P87" i="10" s="1"/>
  <c r="N95" i="10"/>
  <c r="P95" i="10" s="1"/>
  <c r="N103" i="10"/>
  <c r="P103" i="10" s="1"/>
  <c r="N111" i="10"/>
  <c r="P111" i="10" s="1"/>
  <c r="N119" i="10"/>
  <c r="P119" i="10" s="1"/>
  <c r="N127" i="10"/>
  <c r="P127" i="10" s="1"/>
  <c r="N135" i="10"/>
  <c r="P135" i="10" s="1"/>
  <c r="N143" i="10"/>
  <c r="P143" i="10" s="1"/>
  <c r="N151" i="10"/>
  <c r="P151" i="10" s="1"/>
  <c r="N159" i="10"/>
  <c r="P159" i="10" s="1"/>
  <c r="N167" i="10"/>
  <c r="P167" i="10" s="1"/>
  <c r="N175" i="10"/>
  <c r="P175" i="10" s="1"/>
  <c r="N183" i="10"/>
  <c r="P183" i="10" s="1"/>
  <c r="N191" i="10"/>
  <c r="P191" i="10" s="1"/>
  <c r="N199" i="10"/>
  <c r="P199" i="10" s="1"/>
  <c r="N207" i="10"/>
  <c r="P207" i="10" s="1"/>
  <c r="N215" i="10"/>
  <c r="P215" i="10" s="1"/>
  <c r="N223" i="10"/>
  <c r="P223" i="10" s="1"/>
  <c r="N247" i="10"/>
  <c r="P247" i="10" s="1"/>
  <c r="N259" i="10"/>
  <c r="P259" i="10" s="1"/>
  <c r="N267" i="10"/>
  <c r="P267" i="10" s="1"/>
  <c r="N275" i="10"/>
  <c r="P275" i="10" s="1"/>
  <c r="N283" i="10"/>
  <c r="P283" i="10" s="1"/>
  <c r="N291" i="10"/>
  <c r="P291" i="10" s="1"/>
  <c r="N299" i="10"/>
  <c r="P299" i="10" s="1"/>
  <c r="N307" i="10"/>
  <c r="P307" i="10" s="1"/>
  <c r="N315" i="10"/>
  <c r="P315" i="10" s="1"/>
  <c r="N68" i="10"/>
  <c r="P68" i="10" s="1"/>
  <c r="N72" i="10"/>
  <c r="P72" i="10" s="1"/>
  <c r="N80" i="10"/>
  <c r="P80" i="10" s="1"/>
  <c r="N88" i="10"/>
  <c r="P88" i="10" s="1"/>
  <c r="N96" i="10"/>
  <c r="P96" i="10" s="1"/>
  <c r="N104" i="10"/>
  <c r="P104" i="10" s="1"/>
  <c r="N112" i="10"/>
  <c r="P112" i="10" s="1"/>
  <c r="N120" i="10"/>
  <c r="P120" i="10" s="1"/>
  <c r="N128" i="10"/>
  <c r="P128" i="10" s="1"/>
  <c r="N136" i="10"/>
  <c r="P136" i="10" s="1"/>
  <c r="N144" i="10"/>
  <c r="P144" i="10" s="1"/>
  <c r="N152" i="10"/>
  <c r="P152" i="10" s="1"/>
  <c r="N160" i="10"/>
  <c r="P160" i="10" s="1"/>
  <c r="N168" i="10"/>
  <c r="P168" i="10" s="1"/>
  <c r="N176" i="10"/>
  <c r="P176" i="10" s="1"/>
  <c r="N184" i="10"/>
  <c r="P184" i="10" s="1"/>
  <c r="N192" i="10"/>
  <c r="P192" i="10" s="1"/>
  <c r="N200" i="10"/>
  <c r="P200" i="10" s="1"/>
  <c r="N208" i="10"/>
  <c r="P208" i="10" s="1"/>
  <c r="N216" i="10"/>
  <c r="P216" i="10" s="1"/>
  <c r="N224" i="10"/>
  <c r="P224" i="10" s="1"/>
  <c r="N241" i="10"/>
  <c r="P241" i="10" s="1"/>
  <c r="N256" i="10"/>
  <c r="P256" i="10" s="1"/>
  <c r="N264" i="10"/>
  <c r="P264" i="10" s="1"/>
  <c r="N272" i="10"/>
  <c r="P272" i="10" s="1"/>
  <c r="N280" i="10"/>
  <c r="P280" i="10" s="1"/>
  <c r="N288" i="10"/>
  <c r="P288" i="10" s="1"/>
  <c r="N296" i="10"/>
  <c r="P296" i="10" s="1"/>
  <c r="N304" i="10"/>
  <c r="P304" i="10" s="1"/>
  <c r="N312" i="10"/>
  <c r="P312" i="10" s="1"/>
  <c r="N66" i="10"/>
  <c r="P66" i="10" s="1"/>
  <c r="N73" i="10"/>
  <c r="P73" i="10" s="1"/>
  <c r="N81" i="10"/>
  <c r="P81" i="10" s="1"/>
  <c r="N89" i="10"/>
  <c r="P89" i="10" s="1"/>
  <c r="N97" i="10"/>
  <c r="P97" i="10" s="1"/>
  <c r="N105" i="10"/>
  <c r="P105" i="10" s="1"/>
  <c r="N113" i="10"/>
  <c r="P113" i="10" s="1"/>
  <c r="N121" i="10"/>
  <c r="P121" i="10" s="1"/>
  <c r="N129" i="10"/>
  <c r="P129" i="10" s="1"/>
  <c r="N137" i="10"/>
  <c r="P137" i="10" s="1"/>
  <c r="N145" i="10"/>
  <c r="P145" i="10" s="1"/>
  <c r="N153" i="10"/>
  <c r="P153" i="10" s="1"/>
  <c r="N161" i="10"/>
  <c r="P161" i="10" s="1"/>
  <c r="N169" i="10"/>
  <c r="P169" i="10" s="1"/>
  <c r="N177" i="10"/>
  <c r="P177" i="10" s="1"/>
  <c r="N185" i="10"/>
  <c r="P185" i="10" s="1"/>
  <c r="N193" i="10"/>
  <c r="P193" i="10" s="1"/>
  <c r="N201" i="10"/>
  <c r="P201" i="10" s="1"/>
  <c r="N209" i="10"/>
  <c r="P209" i="10" s="1"/>
  <c r="N217" i="10"/>
  <c r="P217" i="10" s="1"/>
  <c r="N225" i="10"/>
  <c r="P225" i="10" s="1"/>
  <c r="N235" i="10"/>
  <c r="P235" i="10" s="1"/>
  <c r="N251" i="10"/>
  <c r="P251" i="10" s="1"/>
  <c r="N261" i="10"/>
  <c r="P261" i="10" s="1"/>
  <c r="N269" i="10"/>
  <c r="P269" i="10" s="1"/>
  <c r="N277" i="10"/>
  <c r="P277" i="10" s="1"/>
  <c r="N285" i="10"/>
  <c r="P285" i="10" s="1"/>
  <c r="N293" i="10"/>
  <c r="P293" i="10" s="1"/>
  <c r="N301" i="10"/>
  <c r="P301" i="10" s="1"/>
  <c r="N309" i="10"/>
  <c r="P309" i="10" s="1"/>
  <c r="N64" i="10"/>
  <c r="P64" i="10" s="1"/>
  <c r="N74" i="10"/>
  <c r="P74" i="10" s="1"/>
  <c r="N82" i="10"/>
  <c r="P82" i="10" s="1"/>
  <c r="N90" i="10"/>
  <c r="P90" i="10" s="1"/>
  <c r="N98" i="10"/>
  <c r="P98" i="10" s="1"/>
  <c r="N106" i="10"/>
  <c r="P106" i="10" s="1"/>
  <c r="N114" i="10"/>
  <c r="P114" i="10" s="1"/>
  <c r="N122" i="10"/>
  <c r="P122" i="10" s="1"/>
  <c r="N130" i="10"/>
  <c r="P130" i="10" s="1"/>
  <c r="N138" i="10"/>
  <c r="P138" i="10" s="1"/>
  <c r="N146" i="10"/>
  <c r="P146" i="10" s="1"/>
  <c r="N154" i="10"/>
  <c r="P154" i="10" s="1"/>
  <c r="N162" i="10"/>
  <c r="P162" i="10" s="1"/>
  <c r="N170" i="10"/>
  <c r="P170" i="10" s="1"/>
  <c r="N178" i="10"/>
  <c r="P178" i="10" s="1"/>
  <c r="N186" i="10"/>
  <c r="P186" i="10" s="1"/>
  <c r="N194" i="10"/>
  <c r="P194" i="10" s="1"/>
  <c r="N202" i="10"/>
  <c r="P202" i="10" s="1"/>
  <c r="N210" i="10"/>
  <c r="P210" i="10" s="1"/>
  <c r="N218" i="10"/>
  <c r="P218" i="10" s="1"/>
  <c r="N226" i="10"/>
  <c r="P226" i="10" s="1"/>
  <c r="N245" i="10"/>
  <c r="P245" i="10" s="1"/>
  <c r="N258" i="10"/>
  <c r="P258" i="10" s="1"/>
  <c r="N266" i="10"/>
  <c r="P266" i="10" s="1"/>
  <c r="N274" i="10"/>
  <c r="P274" i="10" s="1"/>
  <c r="N282" i="10"/>
  <c r="P282" i="10" s="1"/>
  <c r="N290" i="10"/>
  <c r="P290" i="10" s="1"/>
  <c r="N298" i="10"/>
  <c r="P298" i="10" s="1"/>
  <c r="N306" i="10"/>
  <c r="P306" i="10" s="1"/>
  <c r="N314" i="10"/>
  <c r="P314" i="10" s="1"/>
  <c r="N232" i="10"/>
  <c r="P232" i="10" s="1"/>
  <c r="N236" i="10"/>
  <c r="P236" i="10" s="1"/>
  <c r="N240" i="10"/>
  <c r="P240" i="10" s="1"/>
  <c r="N244" i="10"/>
  <c r="P244" i="10" s="1"/>
  <c r="N248" i="10"/>
  <c r="P248" i="10" s="1"/>
  <c r="N252" i="10"/>
  <c r="P252" i="10" s="1"/>
  <c r="O60" i="10"/>
  <c r="O64" i="10"/>
  <c r="O68" i="10"/>
  <c r="O72" i="10"/>
  <c r="O76" i="10"/>
  <c r="O80" i="10"/>
  <c r="O84" i="10"/>
  <c r="O88" i="10"/>
  <c r="O92" i="10"/>
  <c r="O96" i="10"/>
  <c r="O100" i="10"/>
  <c r="O104" i="10"/>
  <c r="O108" i="10"/>
  <c r="O112" i="10"/>
  <c r="O116" i="10"/>
  <c r="O120" i="10"/>
  <c r="O124" i="10"/>
  <c r="O128" i="10"/>
  <c r="O132" i="10"/>
  <c r="O136" i="10"/>
  <c r="O140" i="10"/>
  <c r="O144" i="10"/>
  <c r="O148" i="10"/>
  <c r="O152" i="10"/>
  <c r="O156" i="10"/>
  <c r="O160" i="10"/>
  <c r="O164" i="10"/>
  <c r="O168" i="10"/>
  <c r="O172" i="10"/>
  <c r="O176" i="10"/>
  <c r="O180" i="10"/>
  <c r="O184" i="10"/>
  <c r="O188" i="10"/>
  <c r="O192" i="10"/>
  <c r="O196" i="10"/>
  <c r="O200" i="10"/>
  <c r="O204" i="10"/>
  <c r="O208" i="10"/>
  <c r="O212" i="10"/>
  <c r="O216" i="10"/>
  <c r="O220" i="10"/>
  <c r="O224" i="10"/>
  <c r="O228" i="10"/>
  <c r="O232" i="10"/>
  <c r="O236" i="10"/>
  <c r="O240" i="10"/>
  <c r="O244" i="10"/>
  <c r="O248" i="10"/>
  <c r="O252" i="10"/>
  <c r="O71" i="10"/>
  <c r="O75" i="10"/>
  <c r="O79" i="10"/>
  <c r="O83" i="10"/>
  <c r="O87" i="10"/>
  <c r="O91" i="10"/>
  <c r="O95" i="10"/>
  <c r="O99" i="10"/>
  <c r="O103" i="10"/>
  <c r="O107" i="10"/>
  <c r="O111" i="10"/>
  <c r="O115" i="10"/>
  <c r="O119" i="10"/>
  <c r="O123" i="10"/>
  <c r="O127" i="10"/>
  <c r="O131" i="10"/>
  <c r="O135" i="10"/>
  <c r="O139" i="10"/>
  <c r="O143" i="10"/>
  <c r="O147" i="10"/>
  <c r="O151" i="10"/>
  <c r="O155" i="10"/>
  <c r="O159" i="10"/>
  <c r="O163" i="10"/>
  <c r="O167" i="10"/>
  <c r="O171" i="10"/>
  <c r="O175" i="10"/>
  <c r="O179" i="10"/>
  <c r="O183" i="10"/>
  <c r="O187" i="10"/>
  <c r="O191" i="10"/>
  <c r="O195" i="10"/>
  <c r="O199" i="10"/>
  <c r="O203" i="10"/>
  <c r="O207" i="10"/>
  <c r="O211" i="10"/>
  <c r="O215" i="10"/>
  <c r="O219" i="10"/>
  <c r="O223" i="10"/>
  <c r="O227" i="10"/>
  <c r="O231" i="10"/>
  <c r="O235" i="10"/>
  <c r="O239" i="10"/>
  <c r="O243" i="10"/>
  <c r="O247" i="10"/>
  <c r="O251" i="10"/>
  <c r="O255" i="10"/>
  <c r="O257" i="10"/>
  <c r="O259" i="10"/>
  <c r="O261" i="10"/>
  <c r="O263" i="10"/>
  <c r="O265" i="10"/>
  <c r="O267" i="10"/>
  <c r="O269" i="10"/>
  <c r="O271" i="10"/>
  <c r="O273" i="10"/>
  <c r="O275" i="10"/>
  <c r="O277" i="10"/>
  <c r="O279" i="10"/>
  <c r="O281" i="10"/>
  <c r="O283" i="10"/>
  <c r="O285" i="10"/>
  <c r="O287" i="10"/>
  <c r="O289" i="10"/>
  <c r="O291" i="10"/>
  <c r="O293" i="10"/>
  <c r="O295" i="10"/>
  <c r="O297" i="10"/>
  <c r="O299" i="10"/>
  <c r="O301" i="10"/>
  <c r="O303" i="10"/>
  <c r="O305" i="10"/>
  <c r="O307" i="10"/>
  <c r="O309" i="10"/>
  <c r="O311" i="10"/>
  <c r="O313" i="10"/>
  <c r="O315" i="10"/>
  <c r="N234" i="10"/>
  <c r="P234" i="10" s="1"/>
  <c r="N238" i="10"/>
  <c r="P238" i="10" s="1"/>
  <c r="N242" i="10"/>
  <c r="P242" i="10" s="1"/>
  <c r="N246" i="10"/>
  <c r="P246" i="10" s="1"/>
  <c r="N250" i="10"/>
  <c r="P250" i="10" s="1"/>
  <c r="N254" i="10"/>
  <c r="P254" i="10" s="1"/>
  <c r="O58" i="10"/>
  <c r="O62" i="10"/>
  <c r="O66" i="10"/>
  <c r="O70" i="10"/>
  <c r="O74" i="10"/>
  <c r="O78" i="10"/>
  <c r="O82" i="10"/>
  <c r="O86" i="10"/>
  <c r="O90" i="10"/>
  <c r="O94" i="10"/>
  <c r="O98" i="10"/>
  <c r="O102" i="10"/>
  <c r="O106" i="10"/>
  <c r="O110" i="10"/>
  <c r="O114" i="10"/>
  <c r="O118" i="10"/>
  <c r="O122" i="10"/>
  <c r="O126" i="10"/>
  <c r="O130" i="10"/>
  <c r="O134" i="10"/>
  <c r="O138" i="10"/>
  <c r="O142" i="10"/>
  <c r="O146" i="10"/>
  <c r="O150" i="10"/>
  <c r="O154" i="10"/>
  <c r="O158" i="10"/>
  <c r="O162" i="10"/>
  <c r="O166" i="10"/>
  <c r="O170" i="10"/>
  <c r="O174" i="10"/>
  <c r="O178" i="10"/>
  <c r="O182" i="10"/>
  <c r="O186" i="10"/>
  <c r="O190" i="10"/>
  <c r="O194" i="10"/>
  <c r="O198" i="10"/>
  <c r="O202" i="10"/>
  <c r="O206" i="10"/>
  <c r="O210" i="10"/>
  <c r="O214" i="10"/>
  <c r="O218" i="10"/>
  <c r="O222" i="10"/>
  <c r="O226" i="10"/>
  <c r="O230" i="10"/>
  <c r="O234" i="10"/>
  <c r="O238" i="10"/>
  <c r="O242" i="10"/>
  <c r="O246" i="10"/>
  <c r="O250" i="10"/>
  <c r="O254" i="10"/>
  <c r="O69" i="10"/>
  <c r="O73" i="10"/>
  <c r="O77" i="10"/>
  <c r="O81" i="10"/>
  <c r="O85" i="10"/>
  <c r="O89" i="10"/>
  <c r="O93" i="10"/>
  <c r="O97" i="10"/>
  <c r="O101" i="10"/>
  <c r="O105" i="10"/>
  <c r="O109" i="10"/>
  <c r="O113" i="10"/>
  <c r="O117" i="10"/>
  <c r="O121" i="10"/>
  <c r="O125" i="10"/>
  <c r="O129" i="10"/>
  <c r="O133" i="10"/>
  <c r="O137" i="10"/>
  <c r="O141" i="10"/>
  <c r="O145" i="10"/>
  <c r="O149" i="10"/>
  <c r="O153" i="10"/>
  <c r="O157" i="10"/>
  <c r="O161" i="10"/>
  <c r="O165" i="10"/>
  <c r="O169" i="10"/>
  <c r="O173" i="10"/>
  <c r="O177" i="10"/>
  <c r="O181" i="10"/>
  <c r="O185" i="10"/>
  <c r="O189" i="10"/>
  <c r="O193" i="10"/>
  <c r="O197" i="10"/>
  <c r="O201" i="10"/>
  <c r="O205" i="10"/>
  <c r="O209" i="10"/>
  <c r="O213" i="10"/>
  <c r="O217" i="10"/>
  <c r="O221" i="10"/>
  <c r="O225" i="10"/>
  <c r="O229" i="10"/>
  <c r="O233" i="10"/>
  <c r="O237" i="10"/>
  <c r="O241" i="10"/>
  <c r="O245" i="10"/>
  <c r="O249" i="10"/>
  <c r="O253" i="10"/>
  <c r="O256" i="10"/>
  <c r="O258" i="10"/>
  <c r="O260" i="10"/>
  <c r="O262" i="10"/>
  <c r="O264" i="10"/>
  <c r="O266" i="10"/>
  <c r="O268" i="10"/>
  <c r="O270" i="10"/>
  <c r="O272" i="10"/>
  <c r="O274" i="10"/>
  <c r="O276" i="10"/>
  <c r="O278" i="10"/>
  <c r="O280" i="10"/>
  <c r="O282" i="10"/>
  <c r="O284" i="10"/>
  <c r="O286" i="10"/>
  <c r="O288" i="10"/>
  <c r="O290" i="10"/>
  <c r="O292" i="10"/>
  <c r="O294" i="10"/>
  <c r="O296" i="10"/>
  <c r="O298" i="10"/>
  <c r="O300" i="10"/>
  <c r="O302" i="10"/>
  <c r="O304" i="10"/>
  <c r="O306" i="10"/>
  <c r="O308" i="10"/>
  <c r="O310" i="10"/>
  <c r="O312" i="10"/>
  <c r="O314" i="10"/>
  <c r="O316" i="10"/>
  <c r="N317" i="10"/>
  <c r="P317" i="10" s="1"/>
  <c r="N319" i="10"/>
  <c r="P319" i="10" s="1"/>
  <c r="N321" i="10"/>
  <c r="P321" i="10" s="1"/>
  <c r="N323" i="10"/>
  <c r="P323" i="10" s="1"/>
  <c r="N325" i="10"/>
  <c r="P325" i="10" s="1"/>
  <c r="N327" i="10"/>
  <c r="P327" i="10" s="1"/>
  <c r="N329" i="10"/>
  <c r="P329" i="10" s="1"/>
  <c r="N331" i="10"/>
  <c r="P331" i="10" s="1"/>
  <c r="N333" i="10"/>
  <c r="P333" i="10" s="1"/>
  <c r="N335" i="10"/>
  <c r="P335" i="10" s="1"/>
  <c r="N337" i="10"/>
  <c r="P337" i="10" s="1"/>
  <c r="N339" i="10"/>
  <c r="P339" i="10" s="1"/>
  <c r="N341" i="10"/>
  <c r="P341" i="10" s="1"/>
  <c r="N343" i="10"/>
  <c r="P343" i="10" s="1"/>
  <c r="N345" i="10"/>
  <c r="P345" i="10" s="1"/>
  <c r="N347" i="10"/>
  <c r="P347" i="10" s="1"/>
  <c r="N349" i="10"/>
  <c r="P349" i="10" s="1"/>
  <c r="N351" i="10"/>
  <c r="P351" i="10" s="1"/>
  <c r="N353" i="10"/>
  <c r="P353" i="10" s="1"/>
  <c r="N355" i="10"/>
  <c r="P355" i="10" s="1"/>
  <c r="N357" i="10"/>
  <c r="P357" i="10" s="1"/>
  <c r="N359" i="10"/>
  <c r="P359" i="10" s="1"/>
  <c r="N361" i="10"/>
  <c r="P361" i="10" s="1"/>
  <c r="N363" i="10"/>
  <c r="P363" i="10" s="1"/>
  <c r="N365" i="10"/>
  <c r="P365" i="10" s="1"/>
  <c r="N367" i="10"/>
  <c r="P367" i="10" s="1"/>
  <c r="N369" i="10"/>
  <c r="P369" i="10" s="1"/>
  <c r="N371" i="10"/>
  <c r="P371" i="10" s="1"/>
  <c r="N373" i="10"/>
  <c r="P373" i="10" s="1"/>
  <c r="N375" i="10"/>
  <c r="P375" i="10" s="1"/>
  <c r="N377" i="10"/>
  <c r="P377" i="10" s="1"/>
  <c r="N379" i="10"/>
  <c r="P379" i="10" s="1"/>
  <c r="N381" i="10"/>
  <c r="P381" i="10" s="1"/>
  <c r="N383" i="10"/>
  <c r="P383" i="10" s="1"/>
  <c r="N385" i="10"/>
  <c r="P385" i="10" s="1"/>
  <c r="N387" i="10"/>
  <c r="P387" i="10" s="1"/>
  <c r="N389" i="10"/>
  <c r="P389" i="10" s="1"/>
  <c r="N391" i="10"/>
  <c r="P391" i="10" s="1"/>
  <c r="N393" i="10"/>
  <c r="P393" i="10" s="1"/>
  <c r="N395" i="10"/>
  <c r="P395" i="10" s="1"/>
  <c r="N397" i="10"/>
  <c r="P397" i="10" s="1"/>
  <c r="N399" i="10"/>
  <c r="P399" i="10" s="1"/>
  <c r="N401" i="10"/>
  <c r="P401" i="10" s="1"/>
  <c r="N403" i="10"/>
  <c r="P403" i="10" s="1"/>
  <c r="N405" i="10"/>
  <c r="P405" i="10" s="1"/>
  <c r="N407" i="10"/>
  <c r="P407" i="10" s="1"/>
  <c r="N409" i="10"/>
  <c r="P409" i="10" s="1"/>
  <c r="N411" i="10"/>
  <c r="P411" i="10" s="1"/>
  <c r="N413" i="10"/>
  <c r="P413" i="10" s="1"/>
  <c r="N415" i="10"/>
  <c r="P415" i="10" s="1"/>
  <c r="N417" i="10"/>
  <c r="P417" i="10" s="1"/>
  <c r="N419" i="10"/>
  <c r="P419" i="10" s="1"/>
  <c r="N421" i="10"/>
  <c r="P421" i="10" s="1"/>
  <c r="N423" i="10"/>
  <c r="P423" i="10" s="1"/>
  <c r="N425" i="10"/>
  <c r="P425" i="10" s="1"/>
  <c r="N427" i="10"/>
  <c r="P427" i="10" s="1"/>
  <c r="N429" i="10"/>
  <c r="P429" i="10" s="1"/>
  <c r="N431" i="10"/>
  <c r="P431" i="10" s="1"/>
  <c r="O433" i="10"/>
  <c r="N436" i="10"/>
  <c r="P436" i="10" s="1"/>
  <c r="O441" i="10"/>
  <c r="N444" i="10"/>
  <c r="P444" i="10" s="1"/>
  <c r="O449" i="10"/>
  <c r="N452" i="10"/>
  <c r="P452" i="10" s="1"/>
  <c r="O457" i="10"/>
  <c r="N460" i="10"/>
  <c r="P460" i="10" s="1"/>
  <c r="O465" i="10"/>
  <c r="O317" i="10"/>
  <c r="O319" i="10"/>
  <c r="O321" i="10"/>
  <c r="O323" i="10"/>
  <c r="O325" i="10"/>
  <c r="O327" i="10"/>
  <c r="O329" i="10"/>
  <c r="O331" i="10"/>
  <c r="O333" i="10"/>
  <c r="O335" i="10"/>
  <c r="O337" i="10"/>
  <c r="O339" i="10"/>
  <c r="O341" i="10"/>
  <c r="O343" i="10"/>
  <c r="O345" i="10"/>
  <c r="O347" i="10"/>
  <c r="O349" i="10"/>
  <c r="O351" i="10"/>
  <c r="O353" i="10"/>
  <c r="O355" i="10"/>
  <c r="O357" i="10"/>
  <c r="O359" i="10"/>
  <c r="O361" i="10"/>
  <c r="O363" i="10"/>
  <c r="O365" i="10"/>
  <c r="O367" i="10"/>
  <c r="O369" i="10"/>
  <c r="O371" i="10"/>
  <c r="O373" i="10"/>
  <c r="O375" i="10"/>
  <c r="O377" i="10"/>
  <c r="O379" i="10"/>
  <c r="O381" i="10"/>
  <c r="O383" i="10"/>
  <c r="O385" i="10"/>
  <c r="O387" i="10"/>
  <c r="O389" i="10"/>
  <c r="O391" i="10"/>
  <c r="O393" i="10"/>
  <c r="O395" i="10"/>
  <c r="O397" i="10"/>
  <c r="O399" i="10"/>
  <c r="O401" i="10"/>
  <c r="O403" i="10"/>
  <c r="O405" i="10"/>
  <c r="O407" i="10"/>
  <c r="O409" i="10"/>
  <c r="O411" i="10"/>
  <c r="O413" i="10"/>
  <c r="O415" i="10"/>
  <c r="O417" i="10"/>
  <c r="O419" i="10"/>
  <c r="O421" i="10"/>
  <c r="O423" i="10"/>
  <c r="O425" i="10"/>
  <c r="O427" i="10"/>
  <c r="O429" i="10"/>
  <c r="O431" i="10"/>
  <c r="O436" i="10"/>
  <c r="N439" i="10"/>
  <c r="P439" i="10" s="1"/>
  <c r="O444" i="10"/>
  <c r="N447" i="10"/>
  <c r="P447" i="10" s="1"/>
  <c r="O452" i="10"/>
  <c r="N455" i="10"/>
  <c r="P455" i="10" s="1"/>
  <c r="O460" i="10"/>
  <c r="N463" i="10"/>
  <c r="P463" i="10" s="1"/>
  <c r="N434" i="10"/>
  <c r="P434" i="10" s="1"/>
  <c r="O439" i="10"/>
  <c r="N442" i="10"/>
  <c r="P442" i="10" s="1"/>
  <c r="O447" i="10"/>
  <c r="N450" i="10"/>
  <c r="P450" i="10" s="1"/>
  <c r="O455" i="10"/>
  <c r="N458" i="10"/>
  <c r="P458" i="10" s="1"/>
  <c r="O463" i="10"/>
  <c r="N466" i="10"/>
  <c r="P466" i="10" s="1"/>
  <c r="N468" i="10"/>
  <c r="P468" i="10" s="1"/>
  <c r="O434" i="10"/>
  <c r="N437" i="10"/>
  <c r="P437" i="10" s="1"/>
  <c r="O442" i="10"/>
  <c r="N445" i="10"/>
  <c r="P445" i="10" s="1"/>
  <c r="O450" i="10"/>
  <c r="N453" i="10"/>
  <c r="P453" i="10" s="1"/>
  <c r="O458" i="10"/>
  <c r="N461" i="10"/>
  <c r="P461" i="10" s="1"/>
  <c r="O466" i="10"/>
  <c r="N318" i="10"/>
  <c r="P318" i="10" s="1"/>
  <c r="N320" i="10"/>
  <c r="P320" i="10" s="1"/>
  <c r="N322" i="10"/>
  <c r="P322" i="10" s="1"/>
  <c r="N324" i="10"/>
  <c r="P324" i="10" s="1"/>
  <c r="N326" i="10"/>
  <c r="P326" i="10" s="1"/>
  <c r="N328" i="10"/>
  <c r="P328" i="10" s="1"/>
  <c r="N330" i="10"/>
  <c r="P330" i="10" s="1"/>
  <c r="N332" i="10"/>
  <c r="P332" i="10" s="1"/>
  <c r="N334" i="10"/>
  <c r="P334" i="10" s="1"/>
  <c r="N336" i="10"/>
  <c r="P336" i="10" s="1"/>
  <c r="N338" i="10"/>
  <c r="P338" i="10" s="1"/>
  <c r="N340" i="10"/>
  <c r="P340" i="10" s="1"/>
  <c r="N342" i="10"/>
  <c r="P342" i="10" s="1"/>
  <c r="N344" i="10"/>
  <c r="P344" i="10" s="1"/>
  <c r="N346" i="10"/>
  <c r="P346" i="10" s="1"/>
  <c r="N348" i="10"/>
  <c r="P348" i="10" s="1"/>
  <c r="N350" i="10"/>
  <c r="P350" i="10" s="1"/>
  <c r="N352" i="10"/>
  <c r="P352" i="10" s="1"/>
  <c r="N354" i="10"/>
  <c r="P354" i="10" s="1"/>
  <c r="N356" i="10"/>
  <c r="P356" i="10" s="1"/>
  <c r="N358" i="10"/>
  <c r="P358" i="10" s="1"/>
  <c r="N360" i="10"/>
  <c r="P360" i="10" s="1"/>
  <c r="N362" i="10"/>
  <c r="P362" i="10" s="1"/>
  <c r="N364" i="10"/>
  <c r="P364" i="10" s="1"/>
  <c r="N366" i="10"/>
  <c r="P366" i="10" s="1"/>
  <c r="N368" i="10"/>
  <c r="P368" i="10" s="1"/>
  <c r="N370" i="10"/>
  <c r="P370" i="10" s="1"/>
  <c r="N372" i="10"/>
  <c r="P372" i="10" s="1"/>
  <c r="N374" i="10"/>
  <c r="P374" i="10" s="1"/>
  <c r="N376" i="10"/>
  <c r="P376" i="10" s="1"/>
  <c r="N378" i="10"/>
  <c r="P378" i="10" s="1"/>
  <c r="N380" i="10"/>
  <c r="P380" i="10" s="1"/>
  <c r="N382" i="10"/>
  <c r="P382" i="10" s="1"/>
  <c r="N384" i="10"/>
  <c r="P384" i="10" s="1"/>
  <c r="N386" i="10"/>
  <c r="P386" i="10" s="1"/>
  <c r="N388" i="10"/>
  <c r="P388" i="10" s="1"/>
  <c r="N390" i="10"/>
  <c r="P390" i="10" s="1"/>
  <c r="N392" i="10"/>
  <c r="P392" i="10" s="1"/>
  <c r="N394" i="10"/>
  <c r="P394" i="10" s="1"/>
  <c r="N396" i="10"/>
  <c r="P396" i="10" s="1"/>
  <c r="N398" i="10"/>
  <c r="P398" i="10" s="1"/>
  <c r="N400" i="10"/>
  <c r="P400" i="10" s="1"/>
  <c r="N402" i="10"/>
  <c r="P402" i="10" s="1"/>
  <c r="N404" i="10"/>
  <c r="P404" i="10" s="1"/>
  <c r="N406" i="10"/>
  <c r="P406" i="10" s="1"/>
  <c r="N408" i="10"/>
  <c r="P408" i="10" s="1"/>
  <c r="N410" i="10"/>
  <c r="P410" i="10" s="1"/>
  <c r="N412" i="10"/>
  <c r="P412" i="10" s="1"/>
  <c r="N414" i="10"/>
  <c r="P414" i="10" s="1"/>
  <c r="N416" i="10"/>
  <c r="P416" i="10" s="1"/>
  <c r="N418" i="10"/>
  <c r="P418" i="10" s="1"/>
  <c r="N420" i="10"/>
  <c r="P420" i="10" s="1"/>
  <c r="N422" i="10"/>
  <c r="P422" i="10" s="1"/>
  <c r="N424" i="10"/>
  <c r="P424" i="10" s="1"/>
  <c r="N426" i="10"/>
  <c r="P426" i="10" s="1"/>
  <c r="N428" i="10"/>
  <c r="P428" i="10" s="1"/>
  <c r="N430" i="10"/>
  <c r="P430" i="10" s="1"/>
  <c r="N432" i="10"/>
  <c r="P432" i="10" s="1"/>
  <c r="O437" i="10"/>
  <c r="N440" i="10"/>
  <c r="P440" i="10" s="1"/>
  <c r="O445" i="10"/>
  <c r="N448" i="10"/>
  <c r="P448" i="10" s="1"/>
  <c r="O453" i="10"/>
  <c r="N456" i="10"/>
  <c r="P456" i="10" s="1"/>
  <c r="O461" i="10"/>
  <c r="N464" i="10"/>
  <c r="P464" i="10" s="1"/>
  <c r="N467" i="10"/>
  <c r="P467" i="10" s="1"/>
  <c r="O318" i="10"/>
  <c r="O320" i="10"/>
  <c r="O322" i="10"/>
  <c r="O324" i="10"/>
  <c r="O326" i="10"/>
  <c r="O328" i="10"/>
  <c r="O330" i="10"/>
  <c r="O332" i="10"/>
  <c r="O334" i="10"/>
  <c r="O336" i="10"/>
  <c r="O338" i="10"/>
  <c r="O340" i="10"/>
  <c r="O342" i="10"/>
  <c r="O344" i="10"/>
  <c r="O346" i="10"/>
  <c r="O348" i="10"/>
  <c r="O350" i="10"/>
  <c r="O352" i="10"/>
  <c r="O354" i="10"/>
  <c r="O356" i="10"/>
  <c r="O358" i="10"/>
  <c r="O360" i="10"/>
  <c r="O362" i="10"/>
  <c r="O364" i="10"/>
  <c r="O366" i="10"/>
  <c r="O368" i="10"/>
  <c r="O370" i="10"/>
  <c r="O372" i="10"/>
  <c r="O374" i="10"/>
  <c r="O376" i="10"/>
  <c r="O378" i="10"/>
  <c r="O380" i="10"/>
  <c r="O382" i="10"/>
  <c r="O384" i="10"/>
  <c r="O386" i="10"/>
  <c r="O388" i="10"/>
  <c r="O390" i="10"/>
  <c r="O392" i="10"/>
  <c r="O394" i="10"/>
  <c r="O396" i="10"/>
  <c r="O398" i="10"/>
  <c r="O400" i="10"/>
  <c r="O402" i="10"/>
  <c r="O404" i="10"/>
  <c r="O406" i="10"/>
  <c r="O408" i="10"/>
  <c r="O410" i="10"/>
  <c r="O412" i="10"/>
  <c r="O414" i="10"/>
  <c r="O416" i="10"/>
  <c r="O418" i="10"/>
  <c r="O420" i="10"/>
  <c r="O422" i="10"/>
  <c r="O424" i="10"/>
  <c r="O426" i="10"/>
  <c r="O428" i="10"/>
  <c r="O430" i="10"/>
  <c r="O432" i="10"/>
  <c r="N435" i="10"/>
  <c r="P435" i="10" s="1"/>
  <c r="O440" i="10"/>
  <c r="N443" i="10"/>
  <c r="P443" i="10" s="1"/>
  <c r="O448" i="10"/>
  <c r="N451" i="10"/>
  <c r="P451" i="10" s="1"/>
  <c r="O456" i="10"/>
  <c r="N459" i="10"/>
  <c r="P459" i="10" s="1"/>
  <c r="O464" i="10"/>
  <c r="O435" i="10"/>
  <c r="N438" i="10"/>
  <c r="P438" i="10" s="1"/>
  <c r="O443" i="10"/>
  <c r="N446" i="10"/>
  <c r="P446" i="10" s="1"/>
  <c r="O451" i="10"/>
  <c r="N454" i="10"/>
  <c r="P454" i="10" s="1"/>
  <c r="O459" i="10"/>
  <c r="N462" i="10"/>
  <c r="P462" i="10" s="1"/>
  <c r="N433" i="10"/>
  <c r="P433" i="10" s="1"/>
  <c r="O438" i="10"/>
  <c r="N441" i="10"/>
  <c r="P441" i="10" s="1"/>
  <c r="O446" i="10"/>
  <c r="N449" i="10"/>
  <c r="P449" i="10" s="1"/>
  <c r="O454" i="10"/>
  <c r="N457" i="10"/>
  <c r="P457" i="10" s="1"/>
  <c r="O462" i="10"/>
  <c r="N465" i="10"/>
  <c r="P465" i="10" s="1"/>
  <c r="N469" i="10"/>
  <c r="P469" i="10" s="1"/>
  <c r="O471" i="10"/>
  <c r="N474" i="10"/>
  <c r="P474" i="10" s="1"/>
  <c r="O479" i="10"/>
  <c r="N482" i="10"/>
  <c r="P482" i="10" s="1"/>
  <c r="O487" i="10"/>
  <c r="N490" i="10"/>
  <c r="P490" i="10" s="1"/>
  <c r="N493" i="10"/>
  <c r="P493" i="10" s="1"/>
  <c r="N497" i="10"/>
  <c r="P497" i="10" s="1"/>
  <c r="N501" i="10"/>
  <c r="P501" i="10" s="1"/>
  <c r="N505" i="10"/>
  <c r="P505" i="10" s="1"/>
  <c r="N509" i="10"/>
  <c r="P509" i="10" s="1"/>
  <c r="N513" i="10"/>
  <c r="P513" i="10" s="1"/>
  <c r="N517" i="10"/>
  <c r="P517" i="10" s="1"/>
  <c r="N521" i="10"/>
  <c r="P521" i="10" s="1"/>
  <c r="N525" i="10"/>
  <c r="P525" i="10" s="1"/>
  <c r="N529" i="10"/>
  <c r="P529" i="10" s="1"/>
  <c r="N533" i="10"/>
  <c r="P533" i="10" s="1"/>
  <c r="N537" i="10"/>
  <c r="P537" i="10" s="1"/>
  <c r="N541" i="10"/>
  <c r="P541" i="10" s="1"/>
  <c r="N545" i="10"/>
  <c r="P545" i="10" s="1"/>
  <c r="N549" i="10"/>
  <c r="P549" i="10" s="1"/>
  <c r="N553" i="10"/>
  <c r="P553" i="10" s="1"/>
  <c r="N557" i="10"/>
  <c r="P557" i="10" s="1"/>
  <c r="N561" i="10"/>
  <c r="P561" i="10" s="1"/>
  <c r="N565" i="10"/>
  <c r="P565" i="10" s="1"/>
  <c r="N569" i="10"/>
  <c r="P569" i="10" s="1"/>
  <c r="N573" i="10"/>
  <c r="P573" i="10" s="1"/>
  <c r="N577" i="10"/>
  <c r="P577" i="10" s="1"/>
  <c r="N581" i="10"/>
  <c r="P581" i="10" s="1"/>
  <c r="N585" i="10"/>
  <c r="P585" i="10" s="1"/>
  <c r="N589" i="10"/>
  <c r="P589" i="10" s="1"/>
  <c r="N593" i="10"/>
  <c r="P593" i="10" s="1"/>
  <c r="N597" i="10"/>
  <c r="P597" i="10" s="1"/>
  <c r="N601" i="10"/>
  <c r="P601" i="10" s="1"/>
  <c r="N605" i="10"/>
  <c r="P605" i="10" s="1"/>
  <c r="N609" i="10"/>
  <c r="P609" i="10" s="1"/>
  <c r="N613" i="10"/>
  <c r="P613" i="10" s="1"/>
  <c r="N617" i="10"/>
  <c r="P617" i="10" s="1"/>
  <c r="N621" i="10"/>
  <c r="P621" i="10" s="1"/>
  <c r="N625" i="10"/>
  <c r="P625" i="10" s="1"/>
  <c r="N629" i="10"/>
  <c r="P629" i="10" s="1"/>
  <c r="N633" i="10"/>
  <c r="P633" i="10" s="1"/>
  <c r="O474" i="10"/>
  <c r="N477" i="10"/>
  <c r="P477" i="10" s="1"/>
  <c r="O482" i="10"/>
  <c r="N485" i="10"/>
  <c r="P485" i="10" s="1"/>
  <c r="O490" i="10"/>
  <c r="O493" i="10"/>
  <c r="O497" i="10"/>
  <c r="O501" i="10"/>
  <c r="O505" i="10"/>
  <c r="O509" i="10"/>
  <c r="O513" i="10"/>
  <c r="O517" i="10"/>
  <c r="O521" i="10"/>
  <c r="O525" i="10"/>
  <c r="O529" i="10"/>
  <c r="O533" i="10"/>
  <c r="O537" i="10"/>
  <c r="O541" i="10"/>
  <c r="O545" i="10"/>
  <c r="O549" i="10"/>
  <c r="O553" i="10"/>
  <c r="O557" i="10"/>
  <c r="O561" i="10"/>
  <c r="O565" i="10"/>
  <c r="O569" i="10"/>
  <c r="O573" i="10"/>
  <c r="O577" i="10"/>
  <c r="O581" i="10"/>
  <c r="O585" i="10"/>
  <c r="O589" i="10"/>
  <c r="O593" i="10"/>
  <c r="O597" i="10"/>
  <c r="O601" i="10"/>
  <c r="O605" i="10"/>
  <c r="O609" i="10"/>
  <c r="O613" i="10"/>
  <c r="O617" i="10"/>
  <c r="O621" i="10"/>
  <c r="O625" i="10"/>
  <c r="O629" i="10"/>
  <c r="O633" i="10"/>
  <c r="O637" i="10"/>
  <c r="O469" i="10"/>
  <c r="N472" i="10"/>
  <c r="P472" i="10" s="1"/>
  <c r="O477" i="10"/>
  <c r="N480" i="10"/>
  <c r="P480" i="10" s="1"/>
  <c r="O485" i="10"/>
  <c r="N488" i="10"/>
  <c r="P488" i="10" s="1"/>
  <c r="N494" i="10"/>
  <c r="P494" i="10" s="1"/>
  <c r="N498" i="10"/>
  <c r="P498" i="10" s="1"/>
  <c r="N502" i="10"/>
  <c r="P502" i="10" s="1"/>
  <c r="N506" i="10"/>
  <c r="P506" i="10" s="1"/>
  <c r="N510" i="10"/>
  <c r="P510" i="10" s="1"/>
  <c r="N514" i="10"/>
  <c r="P514" i="10" s="1"/>
  <c r="N518" i="10"/>
  <c r="P518" i="10" s="1"/>
  <c r="N522" i="10"/>
  <c r="P522" i="10" s="1"/>
  <c r="N526" i="10"/>
  <c r="P526" i="10" s="1"/>
  <c r="N530" i="10"/>
  <c r="P530" i="10" s="1"/>
  <c r="N534" i="10"/>
  <c r="P534" i="10" s="1"/>
  <c r="N538" i="10"/>
  <c r="P538" i="10" s="1"/>
  <c r="N542" i="10"/>
  <c r="P542" i="10" s="1"/>
  <c r="N546" i="10"/>
  <c r="P546" i="10" s="1"/>
  <c r="N550" i="10"/>
  <c r="P550" i="10" s="1"/>
  <c r="N554" i="10"/>
  <c r="P554" i="10" s="1"/>
  <c r="N558" i="10"/>
  <c r="P558" i="10" s="1"/>
  <c r="N562" i="10"/>
  <c r="P562" i="10" s="1"/>
  <c r="N566" i="10"/>
  <c r="P566" i="10" s="1"/>
  <c r="N570" i="10"/>
  <c r="P570" i="10" s="1"/>
  <c r="N574" i="10"/>
  <c r="P574" i="10" s="1"/>
  <c r="N578" i="10"/>
  <c r="P578" i="10" s="1"/>
  <c r="N582" i="10"/>
  <c r="P582" i="10" s="1"/>
  <c r="N586" i="10"/>
  <c r="P586" i="10" s="1"/>
  <c r="N590" i="10"/>
  <c r="P590" i="10" s="1"/>
  <c r="N594" i="10"/>
  <c r="P594" i="10" s="1"/>
  <c r="N598" i="10"/>
  <c r="P598" i="10" s="1"/>
  <c r="N602" i="10"/>
  <c r="P602" i="10" s="1"/>
  <c r="N606" i="10"/>
  <c r="P606" i="10" s="1"/>
  <c r="N610" i="10"/>
  <c r="P610" i="10" s="1"/>
  <c r="N614" i="10"/>
  <c r="P614" i="10" s="1"/>
  <c r="N618" i="10"/>
  <c r="P618" i="10" s="1"/>
  <c r="N622" i="10"/>
  <c r="P622" i="10" s="1"/>
  <c r="N626" i="10"/>
  <c r="P626" i="10" s="1"/>
  <c r="N630" i="10"/>
  <c r="P630" i="10" s="1"/>
  <c r="N634" i="10"/>
  <c r="P634" i="10" s="1"/>
  <c r="O472" i="10"/>
  <c r="N475" i="10"/>
  <c r="P475" i="10" s="1"/>
  <c r="O480" i="10"/>
  <c r="N483" i="10"/>
  <c r="P483" i="10" s="1"/>
  <c r="O488" i="10"/>
  <c r="N491" i="10"/>
  <c r="P491" i="10" s="1"/>
  <c r="O494" i="10"/>
  <c r="O498" i="10"/>
  <c r="O502" i="10"/>
  <c r="O506" i="10"/>
  <c r="O510" i="10"/>
  <c r="O514" i="10"/>
  <c r="O518" i="10"/>
  <c r="O522" i="10"/>
  <c r="O526" i="10"/>
  <c r="O530" i="10"/>
  <c r="O534" i="10"/>
  <c r="O538" i="10"/>
  <c r="O542" i="10"/>
  <c r="O546" i="10"/>
  <c r="O550" i="10"/>
  <c r="O554" i="10"/>
  <c r="O558" i="10"/>
  <c r="O562" i="10"/>
  <c r="O566" i="10"/>
  <c r="O570" i="10"/>
  <c r="O574" i="10"/>
  <c r="O578" i="10"/>
  <c r="O582" i="10"/>
  <c r="O586" i="10"/>
  <c r="O590" i="10"/>
  <c r="O594" i="10"/>
  <c r="O598" i="10"/>
  <c r="O602" i="10"/>
  <c r="O606" i="10"/>
  <c r="O610" i="10"/>
  <c r="O614" i="10"/>
  <c r="O618" i="10"/>
  <c r="O622" i="10"/>
  <c r="O626" i="10"/>
  <c r="O630" i="10"/>
  <c r="O634" i="10"/>
  <c r="O467" i="10"/>
  <c r="N470" i="10"/>
  <c r="P470" i="10" s="1"/>
  <c r="O475" i="10"/>
  <c r="N478" i="10"/>
  <c r="P478" i="10" s="1"/>
  <c r="O483" i="10"/>
  <c r="N486" i="10"/>
  <c r="P486" i="10" s="1"/>
  <c r="O491" i="10"/>
  <c r="N495" i="10"/>
  <c r="P495" i="10" s="1"/>
  <c r="N499" i="10"/>
  <c r="P499" i="10" s="1"/>
  <c r="N503" i="10"/>
  <c r="P503" i="10" s="1"/>
  <c r="N507" i="10"/>
  <c r="P507" i="10" s="1"/>
  <c r="N511" i="10"/>
  <c r="P511" i="10" s="1"/>
  <c r="N515" i="10"/>
  <c r="P515" i="10" s="1"/>
  <c r="N519" i="10"/>
  <c r="P519" i="10" s="1"/>
  <c r="N523" i="10"/>
  <c r="P523" i="10" s="1"/>
  <c r="N527" i="10"/>
  <c r="P527" i="10" s="1"/>
  <c r="N531" i="10"/>
  <c r="P531" i="10" s="1"/>
  <c r="N535" i="10"/>
  <c r="P535" i="10" s="1"/>
  <c r="N539" i="10"/>
  <c r="P539" i="10" s="1"/>
  <c r="N543" i="10"/>
  <c r="P543" i="10" s="1"/>
  <c r="N547" i="10"/>
  <c r="P547" i="10" s="1"/>
  <c r="N551" i="10"/>
  <c r="P551" i="10" s="1"/>
  <c r="N555" i="10"/>
  <c r="P555" i="10" s="1"/>
  <c r="N559" i="10"/>
  <c r="P559" i="10" s="1"/>
  <c r="N563" i="10"/>
  <c r="P563" i="10" s="1"/>
  <c r="N567" i="10"/>
  <c r="P567" i="10" s="1"/>
  <c r="N571" i="10"/>
  <c r="P571" i="10" s="1"/>
  <c r="N575" i="10"/>
  <c r="P575" i="10" s="1"/>
  <c r="N579" i="10"/>
  <c r="P579" i="10" s="1"/>
  <c r="N583" i="10"/>
  <c r="P583" i="10" s="1"/>
  <c r="N587" i="10"/>
  <c r="P587" i="10" s="1"/>
  <c r="N591" i="10"/>
  <c r="P591" i="10" s="1"/>
  <c r="N595" i="10"/>
  <c r="P595" i="10" s="1"/>
  <c r="N599" i="10"/>
  <c r="P599" i="10" s="1"/>
  <c r="N603" i="10"/>
  <c r="P603" i="10" s="1"/>
  <c r="N607" i="10"/>
  <c r="P607" i="10" s="1"/>
  <c r="N611" i="10"/>
  <c r="P611" i="10" s="1"/>
  <c r="N615" i="10"/>
  <c r="P615" i="10" s="1"/>
  <c r="N619" i="10"/>
  <c r="P619" i="10" s="1"/>
  <c r="N623" i="10"/>
  <c r="P623" i="10" s="1"/>
  <c r="N627" i="10"/>
  <c r="P627" i="10" s="1"/>
  <c r="N631" i="10"/>
  <c r="P631" i="10" s="1"/>
  <c r="N635" i="10"/>
  <c r="P635" i="10" s="1"/>
  <c r="O638" i="10"/>
  <c r="O470" i="10"/>
  <c r="N473" i="10"/>
  <c r="P473" i="10" s="1"/>
  <c r="O478" i="10"/>
  <c r="N481" i="10"/>
  <c r="P481" i="10" s="1"/>
  <c r="O486" i="10"/>
  <c r="N489" i="10"/>
  <c r="P489" i="10" s="1"/>
  <c r="O495" i="10"/>
  <c r="O499" i="10"/>
  <c r="O503" i="10"/>
  <c r="O507" i="10"/>
  <c r="O511" i="10"/>
  <c r="O515" i="10"/>
  <c r="O519" i="10"/>
  <c r="O523" i="10"/>
  <c r="O527" i="10"/>
  <c r="O531" i="10"/>
  <c r="O535" i="10"/>
  <c r="O539" i="10"/>
  <c r="O543" i="10"/>
  <c r="O547" i="10"/>
  <c r="O551" i="10"/>
  <c r="O555" i="10"/>
  <c r="O559" i="10"/>
  <c r="O563" i="10"/>
  <c r="O567" i="10"/>
  <c r="O571" i="10"/>
  <c r="O575" i="10"/>
  <c r="O579" i="10"/>
  <c r="O583" i="10"/>
  <c r="O587" i="10"/>
  <c r="O591" i="10"/>
  <c r="O595" i="10"/>
  <c r="O599" i="10"/>
  <c r="O603" i="10"/>
  <c r="O607" i="10"/>
  <c r="O611" i="10"/>
  <c r="O615" i="10"/>
  <c r="O619" i="10"/>
  <c r="O623" i="10"/>
  <c r="O627" i="10"/>
  <c r="O631" i="10"/>
  <c r="O635" i="10"/>
  <c r="N636" i="10"/>
  <c r="P636" i="10" s="1"/>
  <c r="O473" i="10"/>
  <c r="N476" i="10"/>
  <c r="P476" i="10" s="1"/>
  <c r="O481" i="10"/>
  <c r="N484" i="10"/>
  <c r="P484" i="10" s="1"/>
  <c r="O489" i="10"/>
  <c r="N492" i="10"/>
  <c r="P492" i="10" s="1"/>
  <c r="N496" i="10"/>
  <c r="P496" i="10" s="1"/>
  <c r="N500" i="10"/>
  <c r="P500" i="10" s="1"/>
  <c r="N504" i="10"/>
  <c r="P504" i="10" s="1"/>
  <c r="N508" i="10"/>
  <c r="P508" i="10" s="1"/>
  <c r="N512" i="10"/>
  <c r="P512" i="10" s="1"/>
  <c r="N516" i="10"/>
  <c r="P516" i="10" s="1"/>
  <c r="N520" i="10"/>
  <c r="P520" i="10" s="1"/>
  <c r="N524" i="10"/>
  <c r="P524" i="10" s="1"/>
  <c r="N528" i="10"/>
  <c r="P528" i="10" s="1"/>
  <c r="N532" i="10"/>
  <c r="P532" i="10" s="1"/>
  <c r="N536" i="10"/>
  <c r="P536" i="10" s="1"/>
  <c r="N540" i="10"/>
  <c r="P540" i="10" s="1"/>
  <c r="N544" i="10"/>
  <c r="P544" i="10" s="1"/>
  <c r="N548" i="10"/>
  <c r="P548" i="10" s="1"/>
  <c r="N552" i="10"/>
  <c r="P552" i="10" s="1"/>
  <c r="N556" i="10"/>
  <c r="P556" i="10" s="1"/>
  <c r="N560" i="10"/>
  <c r="P560" i="10" s="1"/>
  <c r="N564" i="10"/>
  <c r="P564" i="10" s="1"/>
  <c r="N568" i="10"/>
  <c r="P568" i="10" s="1"/>
  <c r="N572" i="10"/>
  <c r="P572" i="10" s="1"/>
  <c r="N576" i="10"/>
  <c r="P576" i="10" s="1"/>
  <c r="N580" i="10"/>
  <c r="P580" i="10" s="1"/>
  <c r="N584" i="10"/>
  <c r="P584" i="10" s="1"/>
  <c r="N588" i="10"/>
  <c r="P588" i="10" s="1"/>
  <c r="N592" i="10"/>
  <c r="P592" i="10" s="1"/>
  <c r="N596" i="10"/>
  <c r="P596" i="10" s="1"/>
  <c r="N600" i="10"/>
  <c r="P600" i="10" s="1"/>
  <c r="N604" i="10"/>
  <c r="P604" i="10" s="1"/>
  <c r="N608" i="10"/>
  <c r="P608" i="10" s="1"/>
  <c r="N612" i="10"/>
  <c r="P612" i="10" s="1"/>
  <c r="N616" i="10"/>
  <c r="P616" i="10" s="1"/>
  <c r="N620" i="10"/>
  <c r="P620" i="10" s="1"/>
  <c r="N624" i="10"/>
  <c r="P624" i="10" s="1"/>
  <c r="N628" i="10"/>
  <c r="P628" i="10" s="1"/>
  <c r="N632" i="10"/>
  <c r="P632" i="10" s="1"/>
  <c r="O639" i="10"/>
  <c r="O468" i="10"/>
  <c r="N471" i="10"/>
  <c r="P471" i="10" s="1"/>
  <c r="O476" i="10"/>
  <c r="N479" i="10"/>
  <c r="P479" i="10" s="1"/>
  <c r="O484" i="10"/>
  <c r="N487" i="10"/>
  <c r="P487" i="10" s="1"/>
  <c r="O492" i="10"/>
  <c r="O496" i="10"/>
  <c r="O500" i="10"/>
  <c r="O504" i="10"/>
  <c r="O508" i="10"/>
  <c r="O512" i="10"/>
  <c r="O516" i="10"/>
  <c r="O520" i="10"/>
  <c r="O524" i="10"/>
  <c r="O528" i="10"/>
  <c r="O532" i="10"/>
  <c r="O536" i="10"/>
  <c r="O540" i="10"/>
  <c r="O544" i="10"/>
  <c r="O548" i="10"/>
  <c r="O552" i="10"/>
  <c r="O556" i="10"/>
  <c r="O560" i="10"/>
  <c r="O564" i="10"/>
  <c r="O568" i="10"/>
  <c r="O572" i="10"/>
  <c r="O576" i="10"/>
  <c r="O580" i="10"/>
  <c r="O584" i="10"/>
  <c r="O588" i="10"/>
  <c r="O592" i="10"/>
  <c r="O596" i="10"/>
  <c r="O600" i="10"/>
  <c r="O604" i="10"/>
  <c r="O608" i="10"/>
  <c r="O612" i="10"/>
  <c r="O616" i="10"/>
  <c r="O620" i="10"/>
  <c r="O624" i="10"/>
  <c r="O628" i="10"/>
  <c r="O632" i="10"/>
  <c r="O641" i="10"/>
  <c r="O645" i="10"/>
  <c r="O649" i="10"/>
  <c r="O653" i="10"/>
  <c r="O657" i="10"/>
  <c r="O661" i="10"/>
  <c r="O665" i="10"/>
  <c r="O669" i="10"/>
  <c r="O673" i="10"/>
  <c r="O677" i="10"/>
  <c r="O681" i="10"/>
  <c r="O685" i="10"/>
  <c r="O689" i="10"/>
  <c r="O693" i="10"/>
  <c r="O697" i="10"/>
  <c r="O701" i="10"/>
  <c r="O705" i="10"/>
  <c r="O709" i="10"/>
  <c r="O713" i="10"/>
  <c r="O717" i="10"/>
  <c r="O721" i="10"/>
  <c r="O725" i="10"/>
  <c r="O729" i="10"/>
  <c r="O733" i="10"/>
  <c r="O737" i="10"/>
  <c r="O741" i="10"/>
  <c r="O745" i="10"/>
  <c r="O749" i="10"/>
  <c r="O753" i="10"/>
  <c r="O757" i="10"/>
  <c r="O761" i="10"/>
  <c r="O765" i="10"/>
  <c r="O769" i="10"/>
  <c r="O773" i="10"/>
  <c r="O777" i="10"/>
  <c r="O781" i="10"/>
  <c r="O785" i="10"/>
  <c r="O789" i="10"/>
  <c r="O793" i="10"/>
  <c r="O797" i="10"/>
  <c r="O801" i="10"/>
  <c r="O805" i="10"/>
  <c r="N638" i="10"/>
  <c r="P638" i="10" s="1"/>
  <c r="N642" i="10"/>
  <c r="P642" i="10" s="1"/>
  <c r="N646" i="10"/>
  <c r="P646" i="10" s="1"/>
  <c r="N650" i="10"/>
  <c r="P650" i="10" s="1"/>
  <c r="N654" i="10"/>
  <c r="P654" i="10" s="1"/>
  <c r="N658" i="10"/>
  <c r="P658" i="10" s="1"/>
  <c r="N662" i="10"/>
  <c r="P662" i="10" s="1"/>
  <c r="N666" i="10"/>
  <c r="P666" i="10" s="1"/>
  <c r="N670" i="10"/>
  <c r="P670" i="10" s="1"/>
  <c r="N674" i="10"/>
  <c r="P674" i="10" s="1"/>
  <c r="N678" i="10"/>
  <c r="P678" i="10" s="1"/>
  <c r="N682" i="10"/>
  <c r="P682" i="10" s="1"/>
  <c r="N686" i="10"/>
  <c r="P686" i="10" s="1"/>
  <c r="N690" i="10"/>
  <c r="P690" i="10" s="1"/>
  <c r="N694" i="10"/>
  <c r="P694" i="10" s="1"/>
  <c r="N698" i="10"/>
  <c r="P698" i="10" s="1"/>
  <c r="N702" i="10"/>
  <c r="P702" i="10" s="1"/>
  <c r="N706" i="10"/>
  <c r="P706" i="10" s="1"/>
  <c r="N710" i="10"/>
  <c r="P710" i="10" s="1"/>
  <c r="N714" i="10"/>
  <c r="P714" i="10" s="1"/>
  <c r="N718" i="10"/>
  <c r="P718" i="10" s="1"/>
  <c r="N722" i="10"/>
  <c r="P722" i="10" s="1"/>
  <c r="N726" i="10"/>
  <c r="P726" i="10" s="1"/>
  <c r="N730" i="10"/>
  <c r="P730" i="10" s="1"/>
  <c r="N734" i="10"/>
  <c r="P734" i="10" s="1"/>
  <c r="N738" i="10"/>
  <c r="P738" i="10" s="1"/>
  <c r="N742" i="10"/>
  <c r="P742" i="10" s="1"/>
  <c r="N746" i="10"/>
  <c r="P746" i="10" s="1"/>
  <c r="N750" i="10"/>
  <c r="P750" i="10" s="1"/>
  <c r="N754" i="10"/>
  <c r="P754" i="10" s="1"/>
  <c r="N758" i="10"/>
  <c r="P758" i="10" s="1"/>
  <c r="N762" i="10"/>
  <c r="P762" i="10" s="1"/>
  <c r="N766" i="10"/>
  <c r="P766" i="10" s="1"/>
  <c r="N770" i="10"/>
  <c r="P770" i="10" s="1"/>
  <c r="N774" i="10"/>
  <c r="P774" i="10" s="1"/>
  <c r="N778" i="10"/>
  <c r="P778" i="10" s="1"/>
  <c r="N782" i="10"/>
  <c r="P782" i="10" s="1"/>
  <c r="N786" i="10"/>
  <c r="P786" i="10" s="1"/>
  <c r="N790" i="10"/>
  <c r="P790" i="10" s="1"/>
  <c r="N794" i="10"/>
  <c r="P794" i="10" s="1"/>
  <c r="N798" i="10"/>
  <c r="P798" i="10" s="1"/>
  <c r="N802" i="10"/>
  <c r="P802" i="10" s="1"/>
  <c r="O642" i="10"/>
  <c r="O646" i="10"/>
  <c r="O650" i="10"/>
  <c r="O654" i="10"/>
  <c r="O658" i="10"/>
  <c r="O662" i="10"/>
  <c r="O666" i="10"/>
  <c r="O670" i="10"/>
  <c r="O674" i="10"/>
  <c r="O678" i="10"/>
  <c r="O682" i="10"/>
  <c r="O686" i="10"/>
  <c r="O690" i="10"/>
  <c r="O694" i="10"/>
  <c r="O698" i="10"/>
  <c r="O702" i="10"/>
  <c r="O706" i="10"/>
  <c r="O710" i="10"/>
  <c r="O714" i="10"/>
  <c r="O718" i="10"/>
  <c r="O722" i="10"/>
  <c r="O726" i="10"/>
  <c r="O730" i="10"/>
  <c r="O734" i="10"/>
  <c r="O738" i="10"/>
  <c r="O742" i="10"/>
  <c r="O746" i="10"/>
  <c r="O750" i="10"/>
  <c r="O754" i="10"/>
  <c r="O758" i="10"/>
  <c r="O762" i="10"/>
  <c r="O766" i="10"/>
  <c r="O770" i="10"/>
  <c r="O774" i="10"/>
  <c r="O778" i="10"/>
  <c r="O782" i="10"/>
  <c r="O786" i="10"/>
  <c r="O790" i="10"/>
  <c r="O794" i="10"/>
  <c r="O798" i="10"/>
  <c r="O802" i="10"/>
  <c r="N639" i="10"/>
  <c r="P639" i="10" s="1"/>
  <c r="N643" i="10"/>
  <c r="P643" i="10" s="1"/>
  <c r="N647" i="10"/>
  <c r="P647" i="10" s="1"/>
  <c r="N651" i="10"/>
  <c r="P651" i="10" s="1"/>
  <c r="N655" i="10"/>
  <c r="P655" i="10" s="1"/>
  <c r="N659" i="10"/>
  <c r="P659" i="10" s="1"/>
  <c r="N663" i="10"/>
  <c r="P663" i="10" s="1"/>
  <c r="N667" i="10"/>
  <c r="P667" i="10" s="1"/>
  <c r="N671" i="10"/>
  <c r="P671" i="10" s="1"/>
  <c r="N675" i="10"/>
  <c r="P675" i="10" s="1"/>
  <c r="N679" i="10"/>
  <c r="P679" i="10" s="1"/>
  <c r="N683" i="10"/>
  <c r="P683" i="10" s="1"/>
  <c r="N687" i="10"/>
  <c r="P687" i="10" s="1"/>
  <c r="N691" i="10"/>
  <c r="P691" i="10" s="1"/>
  <c r="N695" i="10"/>
  <c r="P695" i="10" s="1"/>
  <c r="N699" i="10"/>
  <c r="P699" i="10" s="1"/>
  <c r="N703" i="10"/>
  <c r="P703" i="10" s="1"/>
  <c r="N707" i="10"/>
  <c r="P707" i="10" s="1"/>
  <c r="N711" i="10"/>
  <c r="P711" i="10" s="1"/>
  <c r="N715" i="10"/>
  <c r="P715" i="10" s="1"/>
  <c r="N719" i="10"/>
  <c r="P719" i="10" s="1"/>
  <c r="N723" i="10"/>
  <c r="P723" i="10" s="1"/>
  <c r="N727" i="10"/>
  <c r="P727" i="10" s="1"/>
  <c r="N731" i="10"/>
  <c r="P731" i="10" s="1"/>
  <c r="N735" i="10"/>
  <c r="P735" i="10" s="1"/>
  <c r="N739" i="10"/>
  <c r="P739" i="10" s="1"/>
  <c r="N743" i="10"/>
  <c r="P743" i="10" s="1"/>
  <c r="N747" i="10"/>
  <c r="P747" i="10" s="1"/>
  <c r="N751" i="10"/>
  <c r="P751" i="10" s="1"/>
  <c r="N755" i="10"/>
  <c r="P755" i="10" s="1"/>
  <c r="N759" i="10"/>
  <c r="P759" i="10" s="1"/>
  <c r="N763" i="10"/>
  <c r="P763" i="10" s="1"/>
  <c r="N767" i="10"/>
  <c r="P767" i="10" s="1"/>
  <c r="N771" i="10"/>
  <c r="P771" i="10" s="1"/>
  <c r="N775" i="10"/>
  <c r="P775" i="10" s="1"/>
  <c r="N779" i="10"/>
  <c r="P779" i="10" s="1"/>
  <c r="N783" i="10"/>
  <c r="P783" i="10" s="1"/>
  <c r="N787" i="10"/>
  <c r="P787" i="10" s="1"/>
  <c r="N791" i="10"/>
  <c r="P791" i="10" s="1"/>
  <c r="N795" i="10"/>
  <c r="P795" i="10" s="1"/>
  <c r="N799" i="10"/>
  <c r="P799" i="10" s="1"/>
  <c r="N803" i="10"/>
  <c r="P803" i="10" s="1"/>
  <c r="O643" i="10"/>
  <c r="O647" i="10"/>
  <c r="O651" i="10"/>
  <c r="O655" i="10"/>
  <c r="O659" i="10"/>
  <c r="O663" i="10"/>
  <c r="O667" i="10"/>
  <c r="O671" i="10"/>
  <c r="O675" i="10"/>
  <c r="O679" i="10"/>
  <c r="O683" i="10"/>
  <c r="O687" i="10"/>
  <c r="O691" i="10"/>
  <c r="O695" i="10"/>
  <c r="O699" i="10"/>
  <c r="O703" i="10"/>
  <c r="O707" i="10"/>
  <c r="O711" i="10"/>
  <c r="O715" i="10"/>
  <c r="O719" i="10"/>
  <c r="O723" i="10"/>
  <c r="O727" i="10"/>
  <c r="O731" i="10"/>
  <c r="O735" i="10"/>
  <c r="O739" i="10"/>
  <c r="O743" i="10"/>
  <c r="O747" i="10"/>
  <c r="O751" i="10"/>
  <c r="O755" i="10"/>
  <c r="O759" i="10"/>
  <c r="O763" i="10"/>
  <c r="O767" i="10"/>
  <c r="O771" i="10"/>
  <c r="O775" i="10"/>
  <c r="O779" i="10"/>
  <c r="O783" i="10"/>
  <c r="O787" i="10"/>
  <c r="O791" i="10"/>
  <c r="O795" i="10"/>
  <c r="O799" i="10"/>
  <c r="O803" i="10"/>
  <c r="N640" i="10"/>
  <c r="P640" i="10" s="1"/>
  <c r="N644" i="10"/>
  <c r="P644" i="10" s="1"/>
  <c r="N648" i="10"/>
  <c r="P648" i="10" s="1"/>
  <c r="N652" i="10"/>
  <c r="P652" i="10" s="1"/>
  <c r="N656" i="10"/>
  <c r="P656" i="10" s="1"/>
  <c r="N660" i="10"/>
  <c r="P660" i="10" s="1"/>
  <c r="N664" i="10"/>
  <c r="P664" i="10" s="1"/>
  <c r="N668" i="10"/>
  <c r="P668" i="10" s="1"/>
  <c r="N672" i="10"/>
  <c r="P672" i="10" s="1"/>
  <c r="N676" i="10"/>
  <c r="P676" i="10" s="1"/>
  <c r="N680" i="10"/>
  <c r="P680" i="10" s="1"/>
  <c r="N684" i="10"/>
  <c r="P684" i="10" s="1"/>
  <c r="N688" i="10"/>
  <c r="P688" i="10" s="1"/>
  <c r="N692" i="10"/>
  <c r="P692" i="10" s="1"/>
  <c r="N696" i="10"/>
  <c r="P696" i="10" s="1"/>
  <c r="N700" i="10"/>
  <c r="P700" i="10" s="1"/>
  <c r="N704" i="10"/>
  <c r="P704" i="10" s="1"/>
  <c r="N708" i="10"/>
  <c r="P708" i="10" s="1"/>
  <c r="N712" i="10"/>
  <c r="P712" i="10" s="1"/>
  <c r="N716" i="10"/>
  <c r="P716" i="10" s="1"/>
  <c r="N720" i="10"/>
  <c r="P720" i="10" s="1"/>
  <c r="N724" i="10"/>
  <c r="P724" i="10" s="1"/>
  <c r="N728" i="10"/>
  <c r="P728" i="10" s="1"/>
  <c r="N732" i="10"/>
  <c r="P732" i="10" s="1"/>
  <c r="N736" i="10"/>
  <c r="P736" i="10" s="1"/>
  <c r="N740" i="10"/>
  <c r="P740" i="10" s="1"/>
  <c r="N744" i="10"/>
  <c r="P744" i="10" s="1"/>
  <c r="N748" i="10"/>
  <c r="P748" i="10" s="1"/>
  <c r="N752" i="10"/>
  <c r="P752" i="10" s="1"/>
  <c r="N756" i="10"/>
  <c r="P756" i="10" s="1"/>
  <c r="N760" i="10"/>
  <c r="P760" i="10" s="1"/>
  <c r="N764" i="10"/>
  <c r="P764" i="10" s="1"/>
  <c r="N768" i="10"/>
  <c r="P768" i="10" s="1"/>
  <c r="N772" i="10"/>
  <c r="P772" i="10" s="1"/>
  <c r="N776" i="10"/>
  <c r="P776" i="10" s="1"/>
  <c r="N780" i="10"/>
  <c r="P780" i="10" s="1"/>
  <c r="N784" i="10"/>
  <c r="P784" i="10" s="1"/>
  <c r="N788" i="10"/>
  <c r="P788" i="10" s="1"/>
  <c r="N792" i="10"/>
  <c r="P792" i="10" s="1"/>
  <c r="N796" i="10"/>
  <c r="P796" i="10" s="1"/>
  <c r="N800" i="10"/>
  <c r="P800" i="10" s="1"/>
  <c r="N804" i="10"/>
  <c r="P804" i="10" s="1"/>
  <c r="O636" i="10"/>
  <c r="O640" i="10"/>
  <c r="O644" i="10"/>
  <c r="O648" i="10"/>
  <c r="O652" i="10"/>
  <c r="O656" i="10"/>
  <c r="O660" i="10"/>
  <c r="O664" i="10"/>
  <c r="O668" i="10"/>
  <c r="O672" i="10"/>
  <c r="O676" i="10"/>
  <c r="O680" i="10"/>
  <c r="O684" i="10"/>
  <c r="O688" i="10"/>
  <c r="O692" i="10"/>
  <c r="O696" i="10"/>
  <c r="O700" i="10"/>
  <c r="O704" i="10"/>
  <c r="O708" i="10"/>
  <c r="O712" i="10"/>
  <c r="O716" i="10"/>
  <c r="O720" i="10"/>
  <c r="O724" i="10"/>
  <c r="O728" i="10"/>
  <c r="O732" i="10"/>
  <c r="O736" i="10"/>
  <c r="O740" i="10"/>
  <c r="O744" i="10"/>
  <c r="O748" i="10"/>
  <c r="O752" i="10"/>
  <c r="O756" i="10"/>
  <c r="O760" i="10"/>
  <c r="O764" i="10"/>
  <c r="O768" i="10"/>
  <c r="O772" i="10"/>
  <c r="O776" i="10"/>
  <c r="O780" i="10"/>
  <c r="O784" i="10"/>
  <c r="O788" i="10"/>
  <c r="O792" i="10"/>
  <c r="O796" i="10"/>
  <c r="O800" i="10"/>
  <c r="O804" i="10"/>
  <c r="O807" i="10"/>
  <c r="N637" i="10"/>
  <c r="P637" i="10" s="1"/>
  <c r="N641" i="10"/>
  <c r="P641" i="10" s="1"/>
  <c r="N645" i="10"/>
  <c r="P645" i="10" s="1"/>
  <c r="N649" i="10"/>
  <c r="P649" i="10" s="1"/>
  <c r="N653" i="10"/>
  <c r="P653" i="10" s="1"/>
  <c r="N657" i="10"/>
  <c r="P657" i="10" s="1"/>
  <c r="N661" i="10"/>
  <c r="P661" i="10" s="1"/>
  <c r="N665" i="10"/>
  <c r="P665" i="10" s="1"/>
  <c r="N669" i="10"/>
  <c r="P669" i="10" s="1"/>
  <c r="N673" i="10"/>
  <c r="P673" i="10" s="1"/>
  <c r="N677" i="10"/>
  <c r="P677" i="10" s="1"/>
  <c r="N681" i="10"/>
  <c r="P681" i="10" s="1"/>
  <c r="N685" i="10"/>
  <c r="P685" i="10" s="1"/>
  <c r="N689" i="10"/>
  <c r="P689" i="10" s="1"/>
  <c r="N693" i="10"/>
  <c r="P693" i="10" s="1"/>
  <c r="N697" i="10"/>
  <c r="P697" i="10" s="1"/>
  <c r="N701" i="10"/>
  <c r="P701" i="10" s="1"/>
  <c r="N705" i="10"/>
  <c r="P705" i="10" s="1"/>
  <c r="N709" i="10"/>
  <c r="P709" i="10" s="1"/>
  <c r="N713" i="10"/>
  <c r="P713" i="10" s="1"/>
  <c r="N717" i="10"/>
  <c r="P717" i="10" s="1"/>
  <c r="N721" i="10"/>
  <c r="P721" i="10" s="1"/>
  <c r="N725" i="10"/>
  <c r="P725" i="10" s="1"/>
  <c r="N729" i="10"/>
  <c r="P729" i="10" s="1"/>
  <c r="N733" i="10"/>
  <c r="P733" i="10" s="1"/>
  <c r="N737" i="10"/>
  <c r="P737" i="10" s="1"/>
  <c r="N741" i="10"/>
  <c r="P741" i="10" s="1"/>
  <c r="N745" i="10"/>
  <c r="P745" i="10" s="1"/>
  <c r="N749" i="10"/>
  <c r="P749" i="10" s="1"/>
  <c r="N753" i="10"/>
  <c r="P753" i="10" s="1"/>
  <c r="N757" i="10"/>
  <c r="P757" i="10" s="1"/>
  <c r="N761" i="10"/>
  <c r="P761" i="10" s="1"/>
  <c r="N765" i="10"/>
  <c r="P765" i="10" s="1"/>
  <c r="N769" i="10"/>
  <c r="P769" i="10" s="1"/>
  <c r="N773" i="10"/>
  <c r="P773" i="10" s="1"/>
  <c r="N777" i="10"/>
  <c r="P777" i="10" s="1"/>
  <c r="N781" i="10"/>
  <c r="P781" i="10" s="1"/>
  <c r="N785" i="10"/>
  <c r="P785" i="10" s="1"/>
  <c r="N789" i="10"/>
  <c r="P789" i="10" s="1"/>
  <c r="N793" i="10"/>
  <c r="P793" i="10" s="1"/>
  <c r="N797" i="10"/>
  <c r="P797" i="10" s="1"/>
  <c r="N801" i="10"/>
  <c r="P801" i="10" s="1"/>
  <c r="N805" i="10"/>
  <c r="P805" i="10" s="1"/>
  <c r="N809" i="10"/>
  <c r="P809" i="10" s="1"/>
  <c r="N813" i="10"/>
  <c r="P813" i="10" s="1"/>
  <c r="N817" i="10"/>
  <c r="P817" i="10" s="1"/>
  <c r="N821" i="10"/>
  <c r="P821" i="10" s="1"/>
  <c r="N825" i="10"/>
  <c r="P825" i="10" s="1"/>
  <c r="N829" i="10"/>
  <c r="P829" i="10" s="1"/>
  <c r="N833" i="10"/>
  <c r="P833" i="10" s="1"/>
  <c r="N837" i="10"/>
  <c r="P837" i="10" s="1"/>
  <c r="N841" i="10"/>
  <c r="P841" i="10" s="1"/>
  <c r="N845" i="10"/>
  <c r="P845" i="10" s="1"/>
  <c r="N849" i="10"/>
  <c r="P849" i="10" s="1"/>
  <c r="N853" i="10"/>
  <c r="P853" i="10" s="1"/>
  <c r="N857" i="10"/>
  <c r="P857" i="10" s="1"/>
  <c r="N861" i="10"/>
  <c r="P861" i="10" s="1"/>
  <c r="N865" i="10"/>
  <c r="P865" i="10" s="1"/>
  <c r="N869" i="10"/>
  <c r="P869" i="10" s="1"/>
  <c r="N873" i="10"/>
  <c r="P873" i="10" s="1"/>
  <c r="N877" i="10"/>
  <c r="P877" i="10" s="1"/>
  <c r="N881" i="10"/>
  <c r="P881" i="10" s="1"/>
  <c r="N885" i="10"/>
  <c r="P885" i="10" s="1"/>
  <c r="O889" i="10"/>
  <c r="O809" i="10"/>
  <c r="O813" i="10"/>
  <c r="O817" i="10"/>
  <c r="O821" i="10"/>
  <c r="O825" i="10"/>
  <c r="O829" i="10"/>
  <c r="O833" i="10"/>
  <c r="O837" i="10"/>
  <c r="O841" i="10"/>
  <c r="O845" i="10"/>
  <c r="O849" i="10"/>
  <c r="O853" i="10"/>
  <c r="O857" i="10"/>
  <c r="O861" i="10"/>
  <c r="O865" i="10"/>
  <c r="O869" i="10"/>
  <c r="O873" i="10"/>
  <c r="O877" i="10"/>
  <c r="O881" i="10"/>
  <c r="O885" i="10"/>
  <c r="N806" i="10"/>
  <c r="P806" i="10" s="1"/>
  <c r="N810" i="10"/>
  <c r="P810" i="10" s="1"/>
  <c r="N814" i="10"/>
  <c r="P814" i="10" s="1"/>
  <c r="N818" i="10"/>
  <c r="P818" i="10" s="1"/>
  <c r="N822" i="10"/>
  <c r="P822" i="10" s="1"/>
  <c r="N826" i="10"/>
  <c r="P826" i="10" s="1"/>
  <c r="N830" i="10"/>
  <c r="P830" i="10" s="1"/>
  <c r="N834" i="10"/>
  <c r="P834" i="10" s="1"/>
  <c r="N838" i="10"/>
  <c r="P838" i="10" s="1"/>
  <c r="N842" i="10"/>
  <c r="P842" i="10" s="1"/>
  <c r="N846" i="10"/>
  <c r="P846" i="10" s="1"/>
  <c r="N850" i="10"/>
  <c r="P850" i="10" s="1"/>
  <c r="N854" i="10"/>
  <c r="P854" i="10" s="1"/>
  <c r="N858" i="10"/>
  <c r="P858" i="10" s="1"/>
  <c r="N862" i="10"/>
  <c r="P862" i="10" s="1"/>
  <c r="N866" i="10"/>
  <c r="P866" i="10" s="1"/>
  <c r="N870" i="10"/>
  <c r="P870" i="10" s="1"/>
  <c r="N874" i="10"/>
  <c r="P874" i="10" s="1"/>
  <c r="N878" i="10"/>
  <c r="P878" i="10" s="1"/>
  <c r="N882" i="10"/>
  <c r="P882" i="10" s="1"/>
  <c r="N886" i="10"/>
  <c r="P886" i="10" s="1"/>
  <c r="O806" i="10"/>
  <c r="O810" i="10"/>
  <c r="O814" i="10"/>
  <c r="O818" i="10"/>
  <c r="O822" i="10"/>
  <c r="O826" i="10"/>
  <c r="O830" i="10"/>
  <c r="O834" i="10"/>
  <c r="O838" i="10"/>
  <c r="O842" i="10"/>
  <c r="O846" i="10"/>
  <c r="O850" i="10"/>
  <c r="O854" i="10"/>
  <c r="O858" i="10"/>
  <c r="O862" i="10"/>
  <c r="O866" i="10"/>
  <c r="O870" i="10"/>
  <c r="O874" i="10"/>
  <c r="O878" i="10"/>
  <c r="O882" i="10"/>
  <c r="O886" i="10"/>
  <c r="N807" i="10"/>
  <c r="P807" i="10" s="1"/>
  <c r="N811" i="10"/>
  <c r="P811" i="10" s="1"/>
  <c r="N815" i="10"/>
  <c r="P815" i="10" s="1"/>
  <c r="N819" i="10"/>
  <c r="P819" i="10" s="1"/>
  <c r="N823" i="10"/>
  <c r="P823" i="10" s="1"/>
  <c r="N827" i="10"/>
  <c r="P827" i="10" s="1"/>
  <c r="N831" i="10"/>
  <c r="P831" i="10" s="1"/>
  <c r="N835" i="10"/>
  <c r="P835" i="10" s="1"/>
  <c r="N839" i="10"/>
  <c r="P839" i="10" s="1"/>
  <c r="N843" i="10"/>
  <c r="P843" i="10" s="1"/>
  <c r="N847" i="10"/>
  <c r="P847" i="10" s="1"/>
  <c r="N851" i="10"/>
  <c r="P851" i="10" s="1"/>
  <c r="N855" i="10"/>
  <c r="P855" i="10" s="1"/>
  <c r="N859" i="10"/>
  <c r="P859" i="10" s="1"/>
  <c r="N863" i="10"/>
  <c r="P863" i="10" s="1"/>
  <c r="N867" i="10"/>
  <c r="P867" i="10" s="1"/>
  <c r="N871" i="10"/>
  <c r="P871" i="10" s="1"/>
  <c r="N875" i="10"/>
  <c r="P875" i="10" s="1"/>
  <c r="N879" i="10"/>
  <c r="P879" i="10" s="1"/>
  <c r="N883" i="10"/>
  <c r="P883" i="10" s="1"/>
  <c r="N887" i="10"/>
  <c r="P887" i="10" s="1"/>
  <c r="O891" i="10"/>
  <c r="O811" i="10"/>
  <c r="O815" i="10"/>
  <c r="O819" i="10"/>
  <c r="O823" i="10"/>
  <c r="O827" i="10"/>
  <c r="O831" i="10"/>
  <c r="O835" i="10"/>
  <c r="O839" i="10"/>
  <c r="O843" i="10"/>
  <c r="O847" i="10"/>
  <c r="O851" i="10"/>
  <c r="O855" i="10"/>
  <c r="O859" i="10"/>
  <c r="O863" i="10"/>
  <c r="O867" i="10"/>
  <c r="O871" i="10"/>
  <c r="O875" i="10"/>
  <c r="O879" i="10"/>
  <c r="O883" i="10"/>
  <c r="O887" i="10"/>
  <c r="N808" i="10"/>
  <c r="P808" i="10" s="1"/>
  <c r="N812" i="10"/>
  <c r="P812" i="10" s="1"/>
  <c r="N816" i="10"/>
  <c r="P816" i="10" s="1"/>
  <c r="N820" i="10"/>
  <c r="P820" i="10" s="1"/>
  <c r="N824" i="10"/>
  <c r="P824" i="10" s="1"/>
  <c r="N828" i="10"/>
  <c r="P828" i="10" s="1"/>
  <c r="N832" i="10"/>
  <c r="P832" i="10" s="1"/>
  <c r="N836" i="10"/>
  <c r="P836" i="10" s="1"/>
  <c r="N840" i="10"/>
  <c r="P840" i="10" s="1"/>
  <c r="N844" i="10"/>
  <c r="P844" i="10" s="1"/>
  <c r="N848" i="10"/>
  <c r="P848" i="10" s="1"/>
  <c r="N852" i="10"/>
  <c r="P852" i="10" s="1"/>
  <c r="N856" i="10"/>
  <c r="P856" i="10" s="1"/>
  <c r="N860" i="10"/>
  <c r="P860" i="10" s="1"/>
  <c r="N864" i="10"/>
  <c r="P864" i="10" s="1"/>
  <c r="N868" i="10"/>
  <c r="P868" i="10" s="1"/>
  <c r="N872" i="10"/>
  <c r="P872" i="10" s="1"/>
  <c r="N876" i="10"/>
  <c r="P876" i="10" s="1"/>
  <c r="N880" i="10"/>
  <c r="P880" i="10" s="1"/>
  <c r="N884" i="10"/>
  <c r="P884" i="10" s="1"/>
  <c r="N888" i="10"/>
  <c r="P888" i="10" s="1"/>
  <c r="O808" i="10"/>
  <c r="O812" i="10"/>
  <c r="O816" i="10"/>
  <c r="O820" i="10"/>
  <c r="O824" i="10"/>
  <c r="O828" i="10"/>
  <c r="O832" i="10"/>
  <c r="O836" i="10"/>
  <c r="O840" i="10"/>
  <c r="O844" i="10"/>
  <c r="O848" i="10"/>
  <c r="O852" i="10"/>
  <c r="O856" i="10"/>
  <c r="O860" i="10"/>
  <c r="O864" i="10"/>
  <c r="O868" i="10"/>
  <c r="O872" i="10"/>
  <c r="O876" i="10"/>
  <c r="O880" i="10"/>
  <c r="O884" i="10"/>
  <c r="O888" i="10"/>
  <c r="O890" i="10"/>
  <c r="O894" i="10"/>
  <c r="O898" i="10"/>
  <c r="O902" i="10"/>
  <c r="O906" i="10"/>
  <c r="O910" i="10"/>
  <c r="O914" i="10"/>
  <c r="O918" i="10"/>
  <c r="O922" i="10"/>
  <c r="O926" i="10"/>
  <c r="O930" i="10"/>
  <c r="O934" i="10"/>
  <c r="O938" i="10"/>
  <c r="O942" i="10"/>
  <c r="O946" i="10"/>
  <c r="O950" i="10"/>
  <c r="O960" i="10"/>
  <c r="O968" i="10"/>
  <c r="O1006" i="10"/>
  <c r="N1023" i="10"/>
  <c r="P1023" i="10" s="1"/>
  <c r="N1066" i="10"/>
  <c r="P1066" i="10" s="1"/>
  <c r="O1258" i="10"/>
  <c r="N891" i="10"/>
  <c r="P891" i="10" s="1"/>
  <c r="N895" i="10"/>
  <c r="P895" i="10" s="1"/>
  <c r="N899" i="10"/>
  <c r="P899" i="10" s="1"/>
  <c r="N903" i="10"/>
  <c r="P903" i="10" s="1"/>
  <c r="N907" i="10"/>
  <c r="P907" i="10" s="1"/>
  <c r="N911" i="10"/>
  <c r="P911" i="10" s="1"/>
  <c r="N915" i="10"/>
  <c r="P915" i="10" s="1"/>
  <c r="N919" i="10"/>
  <c r="P919" i="10" s="1"/>
  <c r="N923" i="10"/>
  <c r="P923" i="10" s="1"/>
  <c r="N927" i="10"/>
  <c r="P927" i="10" s="1"/>
  <c r="N931" i="10"/>
  <c r="P931" i="10" s="1"/>
  <c r="N935" i="10"/>
  <c r="P935" i="10" s="1"/>
  <c r="N939" i="10"/>
  <c r="P939" i="10" s="1"/>
  <c r="N943" i="10"/>
  <c r="P943" i="10" s="1"/>
  <c r="N947" i="10"/>
  <c r="P947" i="10" s="1"/>
  <c r="N951" i="10"/>
  <c r="P951" i="10" s="1"/>
  <c r="O959" i="10"/>
  <c r="N972" i="10"/>
  <c r="P972" i="10" s="1"/>
  <c r="O1042" i="10"/>
  <c r="N1059" i="10"/>
  <c r="P1059" i="10" s="1"/>
  <c r="O895" i="10"/>
  <c r="O899" i="10"/>
  <c r="O903" i="10"/>
  <c r="O907" i="10"/>
  <c r="O911" i="10"/>
  <c r="O915" i="10"/>
  <c r="O919" i="10"/>
  <c r="O923" i="10"/>
  <c r="O927" i="10"/>
  <c r="O931" i="10"/>
  <c r="O935" i="10"/>
  <c r="O939" i="10"/>
  <c r="O943" i="10"/>
  <c r="O947" i="10"/>
  <c r="O951" i="10"/>
  <c r="N962" i="10"/>
  <c r="P962" i="10" s="1"/>
  <c r="O972" i="10"/>
  <c r="N991" i="10"/>
  <c r="P991" i="10" s="1"/>
  <c r="N1034" i="10"/>
  <c r="P1034" i="10" s="1"/>
  <c r="N1070" i="10"/>
  <c r="P1070" i="10" s="1"/>
  <c r="N892" i="10"/>
  <c r="P892" i="10" s="1"/>
  <c r="N896" i="10"/>
  <c r="P896" i="10" s="1"/>
  <c r="N900" i="10"/>
  <c r="P900" i="10" s="1"/>
  <c r="N904" i="10"/>
  <c r="P904" i="10" s="1"/>
  <c r="N908" i="10"/>
  <c r="P908" i="10" s="1"/>
  <c r="N912" i="10"/>
  <c r="P912" i="10" s="1"/>
  <c r="N916" i="10"/>
  <c r="P916" i="10" s="1"/>
  <c r="N920" i="10"/>
  <c r="P920" i="10" s="1"/>
  <c r="N924" i="10"/>
  <c r="P924" i="10" s="1"/>
  <c r="N928" i="10"/>
  <c r="P928" i="10" s="1"/>
  <c r="N932" i="10"/>
  <c r="P932" i="10" s="1"/>
  <c r="N936" i="10"/>
  <c r="P936" i="10" s="1"/>
  <c r="N940" i="10"/>
  <c r="P940" i="10" s="1"/>
  <c r="N944" i="10"/>
  <c r="P944" i="10" s="1"/>
  <c r="N948" i="10"/>
  <c r="P948" i="10" s="1"/>
  <c r="N952" i="10"/>
  <c r="P952" i="10" s="1"/>
  <c r="N958" i="10"/>
  <c r="P958" i="10" s="1"/>
  <c r="N964" i="10"/>
  <c r="P964" i="10" s="1"/>
  <c r="N976" i="10"/>
  <c r="P976" i="10" s="1"/>
  <c r="O1010" i="10"/>
  <c r="N1027" i="10"/>
  <c r="P1027" i="10" s="1"/>
  <c r="O892" i="10"/>
  <c r="O896" i="10"/>
  <c r="O900" i="10"/>
  <c r="O904" i="10"/>
  <c r="O908" i="10"/>
  <c r="O912" i="10"/>
  <c r="O916" i="10"/>
  <c r="O920" i="10"/>
  <c r="O924" i="10"/>
  <c r="O928" i="10"/>
  <c r="O932" i="10"/>
  <c r="O936" i="10"/>
  <c r="O940" i="10"/>
  <c r="O944" i="10"/>
  <c r="O948" i="10"/>
  <c r="O952" i="10"/>
  <c r="N953" i="10"/>
  <c r="P953" i="10" s="1"/>
  <c r="O964" i="10"/>
  <c r="O976" i="10"/>
  <c r="N1002" i="10"/>
  <c r="P1002" i="10" s="1"/>
  <c r="O1074" i="10"/>
  <c r="N889" i="10"/>
  <c r="P889" i="10" s="1"/>
  <c r="N893" i="10"/>
  <c r="P893" i="10" s="1"/>
  <c r="N897" i="10"/>
  <c r="P897" i="10" s="1"/>
  <c r="N901" i="10"/>
  <c r="P901" i="10" s="1"/>
  <c r="N905" i="10"/>
  <c r="P905" i="10" s="1"/>
  <c r="N909" i="10"/>
  <c r="P909" i="10" s="1"/>
  <c r="N913" i="10"/>
  <c r="P913" i="10" s="1"/>
  <c r="N917" i="10"/>
  <c r="P917" i="10" s="1"/>
  <c r="N921" i="10"/>
  <c r="P921" i="10" s="1"/>
  <c r="N925" i="10"/>
  <c r="P925" i="10" s="1"/>
  <c r="N929" i="10"/>
  <c r="P929" i="10" s="1"/>
  <c r="N933" i="10"/>
  <c r="P933" i="10" s="1"/>
  <c r="N937" i="10"/>
  <c r="P937" i="10" s="1"/>
  <c r="N941" i="10"/>
  <c r="P941" i="10" s="1"/>
  <c r="N945" i="10"/>
  <c r="P945" i="10" s="1"/>
  <c r="N949" i="10"/>
  <c r="P949" i="10" s="1"/>
  <c r="O953" i="10"/>
  <c r="N954" i="10"/>
  <c r="P954" i="10" s="1"/>
  <c r="N955" i="10"/>
  <c r="P955" i="10" s="1"/>
  <c r="N956" i="10"/>
  <c r="P956" i="10" s="1"/>
  <c r="N957" i="10"/>
  <c r="P957" i="10" s="1"/>
  <c r="N961" i="10"/>
  <c r="P961" i="10" s="1"/>
  <c r="N995" i="10"/>
  <c r="P995" i="10" s="1"/>
  <c r="N1038" i="10"/>
  <c r="P1038" i="10" s="1"/>
  <c r="N1341" i="10"/>
  <c r="P1341" i="10" s="1"/>
  <c r="O893" i="10"/>
  <c r="O897" i="10"/>
  <c r="O901" i="10"/>
  <c r="O905" i="10"/>
  <c r="O909" i="10"/>
  <c r="O913" i="10"/>
  <c r="O917" i="10"/>
  <c r="O921" i="10"/>
  <c r="O925" i="10"/>
  <c r="O929" i="10"/>
  <c r="O933" i="10"/>
  <c r="O937" i="10"/>
  <c r="O941" i="10"/>
  <c r="O945" i="10"/>
  <c r="O949" i="10"/>
  <c r="O955" i="10"/>
  <c r="O956" i="10"/>
  <c r="O1038" i="10"/>
  <c r="N1055" i="10"/>
  <c r="P1055" i="10" s="1"/>
  <c r="N1226" i="10"/>
  <c r="P1226" i="10" s="1"/>
  <c r="N890" i="10"/>
  <c r="P890" i="10" s="1"/>
  <c r="N894" i="10"/>
  <c r="P894" i="10" s="1"/>
  <c r="N898" i="10"/>
  <c r="P898" i="10" s="1"/>
  <c r="N902" i="10"/>
  <c r="P902" i="10" s="1"/>
  <c r="N906" i="10"/>
  <c r="P906" i="10" s="1"/>
  <c r="N910" i="10"/>
  <c r="P910" i="10" s="1"/>
  <c r="N914" i="10"/>
  <c r="P914" i="10" s="1"/>
  <c r="N918" i="10"/>
  <c r="P918" i="10" s="1"/>
  <c r="N922" i="10"/>
  <c r="P922" i="10" s="1"/>
  <c r="N926" i="10"/>
  <c r="P926" i="10" s="1"/>
  <c r="N930" i="10"/>
  <c r="P930" i="10" s="1"/>
  <c r="N934" i="10"/>
  <c r="P934" i="10" s="1"/>
  <c r="N938" i="10"/>
  <c r="P938" i="10" s="1"/>
  <c r="N942" i="10"/>
  <c r="P942" i="10" s="1"/>
  <c r="N946" i="10"/>
  <c r="P946" i="10" s="1"/>
  <c r="N950" i="10"/>
  <c r="P950" i="10" s="1"/>
  <c r="N960" i="10"/>
  <c r="P960" i="10" s="1"/>
  <c r="N968" i="10"/>
  <c r="P968" i="10" s="1"/>
  <c r="N1006" i="10"/>
  <c r="P1006" i="10" s="1"/>
  <c r="O963" i="10"/>
  <c r="O967" i="10"/>
  <c r="O971" i="10"/>
  <c r="O975" i="10"/>
  <c r="O979" i="10"/>
  <c r="O980" i="10"/>
  <c r="N999" i="10"/>
  <c r="P999" i="10" s="1"/>
  <c r="N1010" i="10"/>
  <c r="P1010" i="10" s="1"/>
  <c r="O1014" i="10"/>
  <c r="N1031" i="10"/>
  <c r="P1031" i="10" s="1"/>
  <c r="N1042" i="10"/>
  <c r="P1042" i="10" s="1"/>
  <c r="O1046" i="10"/>
  <c r="N1063" i="10"/>
  <c r="P1063" i="10" s="1"/>
  <c r="N1074" i="10"/>
  <c r="P1074" i="10" s="1"/>
  <c r="O1078" i="10"/>
  <c r="O1095" i="10"/>
  <c r="N1112" i="10"/>
  <c r="P1112" i="10" s="1"/>
  <c r="O1124" i="10"/>
  <c r="O1152" i="10"/>
  <c r="O1180" i="10"/>
  <c r="O1209" i="10"/>
  <c r="N1254" i="10"/>
  <c r="P1254" i="10" s="1"/>
  <c r="O1286" i="10"/>
  <c r="O1070" i="10"/>
  <c r="O1103" i="10"/>
  <c r="N1120" i="10"/>
  <c r="P1120" i="10" s="1"/>
  <c r="O1131" i="10"/>
  <c r="N1148" i="10"/>
  <c r="P1148" i="10" s="1"/>
  <c r="O1159" i="10"/>
  <c r="N1176" i="10"/>
  <c r="P1176" i="10" s="1"/>
  <c r="O1188" i="10"/>
  <c r="O1230" i="10"/>
  <c r="O1305" i="10"/>
  <c r="N965" i="10"/>
  <c r="P965" i="10" s="1"/>
  <c r="N969" i="10"/>
  <c r="P969" i="10" s="1"/>
  <c r="N973" i="10"/>
  <c r="P973" i="10" s="1"/>
  <c r="N977" i="10"/>
  <c r="P977" i="10" s="1"/>
  <c r="N983" i="10"/>
  <c r="P983" i="10" s="1"/>
  <c r="N987" i="10"/>
  <c r="P987" i="10" s="1"/>
  <c r="N998" i="10"/>
  <c r="P998" i="10" s="1"/>
  <c r="O1002" i="10"/>
  <c r="N1019" i="10"/>
  <c r="P1019" i="10" s="1"/>
  <c r="N1030" i="10"/>
  <c r="P1030" i="10" s="1"/>
  <c r="O1034" i="10"/>
  <c r="N1051" i="10"/>
  <c r="P1051" i="10" s="1"/>
  <c r="N1062" i="10"/>
  <c r="P1062" i="10" s="1"/>
  <c r="O1066" i="10"/>
  <c r="N1083" i="10"/>
  <c r="P1083" i="10" s="1"/>
  <c r="O1092" i="10"/>
  <c r="O1120" i="10"/>
  <c r="O1148" i="10"/>
  <c r="O1201" i="10"/>
  <c r="N1322" i="10"/>
  <c r="P1322" i="10" s="1"/>
  <c r="O957" i="10"/>
  <c r="O961" i="10"/>
  <c r="O965" i="10"/>
  <c r="O969" i="10"/>
  <c r="O973" i="10"/>
  <c r="O977" i="10"/>
  <c r="N982" i="10"/>
  <c r="P982" i="10" s="1"/>
  <c r="N994" i="10"/>
  <c r="P994" i="10" s="1"/>
  <c r="O998" i="10"/>
  <c r="N1015" i="10"/>
  <c r="P1015" i="10" s="1"/>
  <c r="N1026" i="10"/>
  <c r="P1026" i="10" s="1"/>
  <c r="O1030" i="10"/>
  <c r="N1047" i="10"/>
  <c r="P1047" i="10" s="1"/>
  <c r="N1058" i="10"/>
  <c r="P1058" i="10" s="1"/>
  <c r="O1062" i="10"/>
  <c r="N1079" i="10"/>
  <c r="P1079" i="10" s="1"/>
  <c r="O1167" i="10"/>
  <c r="N1184" i="10"/>
  <c r="P1184" i="10" s="1"/>
  <c r="N1218" i="10"/>
  <c r="P1218" i="10" s="1"/>
  <c r="O1322" i="10"/>
  <c r="N966" i="10"/>
  <c r="P966" i="10" s="1"/>
  <c r="N970" i="10"/>
  <c r="P970" i="10" s="1"/>
  <c r="N974" i="10"/>
  <c r="P974" i="10" s="1"/>
  <c r="N978" i="10"/>
  <c r="P978" i="10" s="1"/>
  <c r="O982" i="10"/>
  <c r="N990" i="10"/>
  <c r="P990" i="10" s="1"/>
  <c r="O994" i="10"/>
  <c r="N1011" i="10"/>
  <c r="P1011" i="10" s="1"/>
  <c r="N1022" i="10"/>
  <c r="P1022" i="10" s="1"/>
  <c r="O1026" i="10"/>
  <c r="N1043" i="10"/>
  <c r="P1043" i="10" s="1"/>
  <c r="N1054" i="10"/>
  <c r="P1054" i="10" s="1"/>
  <c r="O1058" i="10"/>
  <c r="N1075" i="10"/>
  <c r="P1075" i="10" s="1"/>
  <c r="N1088" i="10"/>
  <c r="P1088" i="10" s="1"/>
  <c r="O1099" i="10"/>
  <c r="N1116" i="10"/>
  <c r="P1116" i="10" s="1"/>
  <c r="O1127" i="10"/>
  <c r="N1144" i="10"/>
  <c r="P1144" i="10" s="1"/>
  <c r="O1156" i="10"/>
  <c r="O1184" i="10"/>
  <c r="O1294" i="10"/>
  <c r="O954" i="10"/>
  <c r="O958" i="10"/>
  <c r="O962" i="10"/>
  <c r="O966" i="10"/>
  <c r="O970" i="10"/>
  <c r="O974" i="10"/>
  <c r="O978" i="10"/>
  <c r="O981" i="10"/>
  <c r="N986" i="10"/>
  <c r="P986" i="10" s="1"/>
  <c r="O990" i="10"/>
  <c r="N1007" i="10"/>
  <c r="P1007" i="10" s="1"/>
  <c r="N1018" i="10"/>
  <c r="P1018" i="10" s="1"/>
  <c r="O1022" i="10"/>
  <c r="N1039" i="10"/>
  <c r="P1039" i="10" s="1"/>
  <c r="N1050" i="10"/>
  <c r="P1050" i="10" s="1"/>
  <c r="O1054" i="10"/>
  <c r="N1071" i="10"/>
  <c r="P1071" i="10" s="1"/>
  <c r="N1082" i="10"/>
  <c r="P1082" i="10" s="1"/>
  <c r="O1088" i="10"/>
  <c r="O1116" i="10"/>
  <c r="O1265" i="10"/>
  <c r="N1369" i="10"/>
  <c r="P1369" i="10" s="1"/>
  <c r="N959" i="10"/>
  <c r="P959" i="10" s="1"/>
  <c r="N963" i="10"/>
  <c r="P963" i="10" s="1"/>
  <c r="N967" i="10"/>
  <c r="P967" i="10" s="1"/>
  <c r="N971" i="10"/>
  <c r="P971" i="10" s="1"/>
  <c r="N975" i="10"/>
  <c r="P975" i="10" s="1"/>
  <c r="N979" i="10"/>
  <c r="P979" i="10" s="1"/>
  <c r="N980" i="10"/>
  <c r="P980" i="10" s="1"/>
  <c r="O986" i="10"/>
  <c r="N1003" i="10"/>
  <c r="P1003" i="10" s="1"/>
  <c r="N1014" i="10"/>
  <c r="P1014" i="10" s="1"/>
  <c r="O1018" i="10"/>
  <c r="N1035" i="10"/>
  <c r="P1035" i="10" s="1"/>
  <c r="N1046" i="10"/>
  <c r="P1046" i="10" s="1"/>
  <c r="O1050" i="10"/>
  <c r="N1067" i="10"/>
  <c r="P1067" i="10" s="1"/>
  <c r="N1078" i="10"/>
  <c r="P1078" i="10" s="1"/>
  <c r="O1082" i="10"/>
  <c r="O1135" i="10"/>
  <c r="N1152" i="10"/>
  <c r="P1152" i="10" s="1"/>
  <c r="O1163" i="10"/>
  <c r="N1180" i="10"/>
  <c r="P1180" i="10" s="1"/>
  <c r="O1237" i="10"/>
  <c r="N1282" i="10"/>
  <c r="P1282" i="10" s="1"/>
  <c r="O983" i="10"/>
  <c r="O987" i="10"/>
  <c r="O991" i="10"/>
  <c r="O995" i="10"/>
  <c r="O999" i="10"/>
  <c r="O1003" i="10"/>
  <c r="O1007" i="10"/>
  <c r="O1011" i="10"/>
  <c r="O1015" i="10"/>
  <c r="O1019" i="10"/>
  <c r="O1023" i="10"/>
  <c r="O1027" i="10"/>
  <c r="O1031" i="10"/>
  <c r="O1035" i="10"/>
  <c r="O1039" i="10"/>
  <c r="O1043" i="10"/>
  <c r="O1047" i="10"/>
  <c r="O1051" i="10"/>
  <c r="O1055" i="10"/>
  <c r="O1059" i="10"/>
  <c r="O1063" i="10"/>
  <c r="O1067" i="10"/>
  <c r="O1071" i="10"/>
  <c r="O1075" i="10"/>
  <c r="O1079" i="10"/>
  <c r="O1083" i="10"/>
  <c r="O1091" i="10"/>
  <c r="N1108" i="10"/>
  <c r="P1108" i="10" s="1"/>
  <c r="O1112" i="10"/>
  <c r="O1123" i="10"/>
  <c r="N1140" i="10"/>
  <c r="P1140" i="10" s="1"/>
  <c r="O1144" i="10"/>
  <c r="O1155" i="10"/>
  <c r="N1172" i="10"/>
  <c r="P1172" i="10" s="1"/>
  <c r="O1176" i="10"/>
  <c r="O1187" i="10"/>
  <c r="O1198" i="10"/>
  <c r="O1226" i="10"/>
  <c r="O1254" i="10"/>
  <c r="N984" i="10"/>
  <c r="P984" i="10" s="1"/>
  <c r="N988" i="10"/>
  <c r="P988" i="10" s="1"/>
  <c r="N992" i="10"/>
  <c r="P992" i="10" s="1"/>
  <c r="N996" i="10"/>
  <c r="P996" i="10" s="1"/>
  <c r="N1000" i="10"/>
  <c r="P1000" i="10" s="1"/>
  <c r="N1004" i="10"/>
  <c r="P1004" i="10" s="1"/>
  <c r="N1008" i="10"/>
  <c r="P1008" i="10" s="1"/>
  <c r="N1012" i="10"/>
  <c r="P1012" i="10" s="1"/>
  <c r="N1016" i="10"/>
  <c r="P1016" i="10" s="1"/>
  <c r="N1020" i="10"/>
  <c r="P1020" i="10" s="1"/>
  <c r="N1024" i="10"/>
  <c r="P1024" i="10" s="1"/>
  <c r="N1028" i="10"/>
  <c r="P1028" i="10" s="1"/>
  <c r="N1032" i="10"/>
  <c r="P1032" i="10" s="1"/>
  <c r="N1036" i="10"/>
  <c r="P1036" i="10" s="1"/>
  <c r="N1040" i="10"/>
  <c r="P1040" i="10" s="1"/>
  <c r="N1044" i="10"/>
  <c r="P1044" i="10" s="1"/>
  <c r="N1048" i="10"/>
  <c r="P1048" i="10" s="1"/>
  <c r="N1052" i="10"/>
  <c r="P1052" i="10" s="1"/>
  <c r="N1056" i="10"/>
  <c r="P1056" i="10" s="1"/>
  <c r="N1060" i="10"/>
  <c r="P1060" i="10" s="1"/>
  <c r="N1064" i="10"/>
  <c r="P1064" i="10" s="1"/>
  <c r="N1068" i="10"/>
  <c r="P1068" i="10" s="1"/>
  <c r="N1072" i="10"/>
  <c r="P1072" i="10" s="1"/>
  <c r="N1076" i="10"/>
  <c r="P1076" i="10" s="1"/>
  <c r="N1080" i="10"/>
  <c r="P1080" i="10" s="1"/>
  <c r="N1084" i="10"/>
  <c r="P1084" i="10" s="1"/>
  <c r="O1087" i="10"/>
  <c r="N1104" i="10"/>
  <c r="P1104" i="10" s="1"/>
  <c r="O1108" i="10"/>
  <c r="O1119" i="10"/>
  <c r="N1136" i="10"/>
  <c r="P1136" i="10" s="1"/>
  <c r="O1140" i="10"/>
  <c r="O1151" i="10"/>
  <c r="N1168" i="10"/>
  <c r="P1168" i="10" s="1"/>
  <c r="O1172" i="10"/>
  <c r="O1183" i="10"/>
  <c r="O1273" i="10"/>
  <c r="N1290" i="10"/>
  <c r="P1290" i="10" s="1"/>
  <c r="O1301" i="10"/>
  <c r="N1318" i="10"/>
  <c r="P1318" i="10" s="1"/>
  <c r="O984" i="10"/>
  <c r="O988" i="10"/>
  <c r="O992" i="10"/>
  <c r="O996" i="10"/>
  <c r="O1000" i="10"/>
  <c r="O1004" i="10"/>
  <c r="O1008" i="10"/>
  <c r="O1012" i="10"/>
  <c r="O1016" i="10"/>
  <c r="O1020" i="10"/>
  <c r="O1024" i="10"/>
  <c r="O1028" i="10"/>
  <c r="O1032" i="10"/>
  <c r="O1036" i="10"/>
  <c r="O1040" i="10"/>
  <c r="O1044" i="10"/>
  <c r="O1048" i="10"/>
  <c r="O1052" i="10"/>
  <c r="O1056" i="10"/>
  <c r="O1060" i="10"/>
  <c r="O1064" i="10"/>
  <c r="O1068" i="10"/>
  <c r="O1072" i="10"/>
  <c r="O1076" i="10"/>
  <c r="O1080" i="10"/>
  <c r="O1084" i="10"/>
  <c r="N1100" i="10"/>
  <c r="P1100" i="10" s="1"/>
  <c r="O1104" i="10"/>
  <c r="O1115" i="10"/>
  <c r="N1132" i="10"/>
  <c r="P1132" i="10" s="1"/>
  <c r="O1136" i="10"/>
  <c r="O1147" i="10"/>
  <c r="N1164" i="10"/>
  <c r="P1164" i="10" s="1"/>
  <c r="O1168" i="10"/>
  <c r="O1179" i="10"/>
  <c r="N1194" i="10"/>
  <c r="P1194" i="10" s="1"/>
  <c r="O1205" i="10"/>
  <c r="N1222" i="10"/>
  <c r="P1222" i="10" s="1"/>
  <c r="O1233" i="10"/>
  <c r="N1250" i="10"/>
  <c r="P1250" i="10" s="1"/>
  <c r="O1262" i="10"/>
  <c r="O1290" i="10"/>
  <c r="O1318" i="10"/>
  <c r="N1380" i="10"/>
  <c r="P1380" i="10" s="1"/>
  <c r="N981" i="10"/>
  <c r="P981" i="10" s="1"/>
  <c r="N985" i="10"/>
  <c r="P985" i="10" s="1"/>
  <c r="N989" i="10"/>
  <c r="P989" i="10" s="1"/>
  <c r="N993" i="10"/>
  <c r="P993" i="10" s="1"/>
  <c r="N997" i="10"/>
  <c r="P997" i="10" s="1"/>
  <c r="N1001" i="10"/>
  <c r="P1001" i="10" s="1"/>
  <c r="N1005" i="10"/>
  <c r="P1005" i="10" s="1"/>
  <c r="N1009" i="10"/>
  <c r="P1009" i="10" s="1"/>
  <c r="N1013" i="10"/>
  <c r="P1013" i="10" s="1"/>
  <c r="N1017" i="10"/>
  <c r="P1017" i="10" s="1"/>
  <c r="N1021" i="10"/>
  <c r="P1021" i="10" s="1"/>
  <c r="N1025" i="10"/>
  <c r="P1025" i="10" s="1"/>
  <c r="N1029" i="10"/>
  <c r="P1029" i="10" s="1"/>
  <c r="N1033" i="10"/>
  <c r="P1033" i="10" s="1"/>
  <c r="N1037" i="10"/>
  <c r="P1037" i="10" s="1"/>
  <c r="N1041" i="10"/>
  <c r="P1041" i="10" s="1"/>
  <c r="N1045" i="10"/>
  <c r="P1045" i="10" s="1"/>
  <c r="N1049" i="10"/>
  <c r="P1049" i="10" s="1"/>
  <c r="N1053" i="10"/>
  <c r="P1053" i="10" s="1"/>
  <c r="N1057" i="10"/>
  <c r="P1057" i="10" s="1"/>
  <c r="N1061" i="10"/>
  <c r="P1061" i="10" s="1"/>
  <c r="N1065" i="10"/>
  <c r="P1065" i="10" s="1"/>
  <c r="N1069" i="10"/>
  <c r="P1069" i="10" s="1"/>
  <c r="N1073" i="10"/>
  <c r="P1073" i="10" s="1"/>
  <c r="N1077" i="10"/>
  <c r="P1077" i="10" s="1"/>
  <c r="N1081" i="10"/>
  <c r="P1081" i="10" s="1"/>
  <c r="N1096" i="10"/>
  <c r="P1096" i="10" s="1"/>
  <c r="O1100" i="10"/>
  <c r="O1111" i="10"/>
  <c r="N1128" i="10"/>
  <c r="P1128" i="10" s="1"/>
  <c r="O1132" i="10"/>
  <c r="O1143" i="10"/>
  <c r="N1160" i="10"/>
  <c r="P1160" i="10" s="1"/>
  <c r="O1164" i="10"/>
  <c r="O1175" i="10"/>
  <c r="O1194" i="10"/>
  <c r="O1222" i="10"/>
  <c r="N1352" i="10"/>
  <c r="P1352" i="10" s="1"/>
  <c r="O1380" i="10"/>
  <c r="O985" i="10"/>
  <c r="O989" i="10"/>
  <c r="O993" i="10"/>
  <c r="O997" i="10"/>
  <c r="O1001" i="10"/>
  <c r="O1005" i="10"/>
  <c r="O1009" i="10"/>
  <c r="O1013" i="10"/>
  <c r="O1017" i="10"/>
  <c r="O1021" i="10"/>
  <c r="O1025" i="10"/>
  <c r="O1029" i="10"/>
  <c r="O1033" i="10"/>
  <c r="O1037" i="10"/>
  <c r="O1041" i="10"/>
  <c r="O1045" i="10"/>
  <c r="O1049" i="10"/>
  <c r="O1053" i="10"/>
  <c r="O1057" i="10"/>
  <c r="O1061" i="10"/>
  <c r="O1065" i="10"/>
  <c r="O1069" i="10"/>
  <c r="O1073" i="10"/>
  <c r="O1077" i="10"/>
  <c r="O1081" i="10"/>
  <c r="N1092" i="10"/>
  <c r="P1092" i="10" s="1"/>
  <c r="O1096" i="10"/>
  <c r="O1107" i="10"/>
  <c r="N1124" i="10"/>
  <c r="P1124" i="10" s="1"/>
  <c r="O1128" i="10"/>
  <c r="O1139" i="10"/>
  <c r="N1156" i="10"/>
  <c r="P1156" i="10" s="1"/>
  <c r="O1160" i="10"/>
  <c r="O1171" i="10"/>
  <c r="N1188" i="10"/>
  <c r="P1188" i="10" s="1"/>
  <c r="O1241" i="10"/>
  <c r="N1258" i="10"/>
  <c r="P1258" i="10" s="1"/>
  <c r="O1269" i="10"/>
  <c r="N1286" i="10"/>
  <c r="P1286" i="10" s="1"/>
  <c r="O1297" i="10"/>
  <c r="N1314" i="10"/>
  <c r="P1314" i="10" s="1"/>
  <c r="O1326" i="10"/>
  <c r="O1352" i="10"/>
  <c r="N1085" i="10"/>
  <c r="P1085" i="10" s="1"/>
  <c r="N1089" i="10"/>
  <c r="P1089" i="10" s="1"/>
  <c r="N1093" i="10"/>
  <c r="P1093" i="10" s="1"/>
  <c r="N1097" i="10"/>
  <c r="P1097" i="10" s="1"/>
  <c r="N1101" i="10"/>
  <c r="P1101" i="10" s="1"/>
  <c r="N1105" i="10"/>
  <c r="P1105" i="10" s="1"/>
  <c r="N1109" i="10"/>
  <c r="P1109" i="10" s="1"/>
  <c r="N1113" i="10"/>
  <c r="P1113" i="10" s="1"/>
  <c r="N1117" i="10"/>
  <c r="P1117" i="10" s="1"/>
  <c r="N1121" i="10"/>
  <c r="P1121" i="10" s="1"/>
  <c r="N1125" i="10"/>
  <c r="P1125" i="10" s="1"/>
  <c r="N1129" i="10"/>
  <c r="P1129" i="10" s="1"/>
  <c r="N1133" i="10"/>
  <c r="P1133" i="10" s="1"/>
  <c r="N1137" i="10"/>
  <c r="P1137" i="10" s="1"/>
  <c r="N1141" i="10"/>
  <c r="P1141" i="10" s="1"/>
  <c r="N1145" i="10"/>
  <c r="P1145" i="10" s="1"/>
  <c r="N1149" i="10"/>
  <c r="P1149" i="10" s="1"/>
  <c r="N1153" i="10"/>
  <c r="P1153" i="10" s="1"/>
  <c r="N1157" i="10"/>
  <c r="P1157" i="10" s="1"/>
  <c r="N1161" i="10"/>
  <c r="P1161" i="10" s="1"/>
  <c r="N1165" i="10"/>
  <c r="P1165" i="10" s="1"/>
  <c r="N1169" i="10"/>
  <c r="P1169" i="10" s="1"/>
  <c r="N1173" i="10"/>
  <c r="P1173" i="10" s="1"/>
  <c r="N1177" i="10"/>
  <c r="P1177" i="10" s="1"/>
  <c r="N1181" i="10"/>
  <c r="P1181" i="10" s="1"/>
  <c r="N1185" i="10"/>
  <c r="P1185" i="10" s="1"/>
  <c r="N1189" i="10"/>
  <c r="P1189" i="10" s="1"/>
  <c r="O1197" i="10"/>
  <c r="N1214" i="10"/>
  <c r="P1214" i="10" s="1"/>
  <c r="O1218" i="10"/>
  <c r="O1229" i="10"/>
  <c r="N1246" i="10"/>
  <c r="P1246" i="10" s="1"/>
  <c r="O1250" i="10"/>
  <c r="O1261" i="10"/>
  <c r="N1278" i="10"/>
  <c r="P1278" i="10" s="1"/>
  <c r="O1282" i="10"/>
  <c r="O1293" i="10"/>
  <c r="N1310" i="10"/>
  <c r="P1310" i="10" s="1"/>
  <c r="O1314" i="10"/>
  <c r="O1325" i="10"/>
  <c r="O1327" i="10"/>
  <c r="N1348" i="10"/>
  <c r="P1348" i="10" s="1"/>
  <c r="N1376" i="10"/>
  <c r="P1376" i="10" s="1"/>
  <c r="N1412" i="10"/>
  <c r="P1412" i="10" s="1"/>
  <c r="O1085" i="10"/>
  <c r="O1089" i="10"/>
  <c r="O1093" i="10"/>
  <c r="O1097" i="10"/>
  <c r="O1101" i="10"/>
  <c r="O1105" i="10"/>
  <c r="O1109" i="10"/>
  <c r="O1113" i="10"/>
  <c r="O1117" i="10"/>
  <c r="O1121" i="10"/>
  <c r="O1125" i="10"/>
  <c r="O1129" i="10"/>
  <c r="O1133" i="10"/>
  <c r="O1137" i="10"/>
  <c r="O1141" i="10"/>
  <c r="O1145" i="10"/>
  <c r="O1149" i="10"/>
  <c r="O1153" i="10"/>
  <c r="O1157" i="10"/>
  <c r="O1161" i="10"/>
  <c r="O1165" i="10"/>
  <c r="O1169" i="10"/>
  <c r="O1173" i="10"/>
  <c r="O1177" i="10"/>
  <c r="O1181" i="10"/>
  <c r="O1185" i="10"/>
  <c r="O1189" i="10"/>
  <c r="O1193" i="10"/>
  <c r="N1210" i="10"/>
  <c r="P1210" i="10" s="1"/>
  <c r="O1214" i="10"/>
  <c r="O1225" i="10"/>
  <c r="N1242" i="10"/>
  <c r="P1242" i="10" s="1"/>
  <c r="O1246" i="10"/>
  <c r="O1257" i="10"/>
  <c r="N1274" i="10"/>
  <c r="P1274" i="10" s="1"/>
  <c r="O1278" i="10"/>
  <c r="O1289" i="10"/>
  <c r="N1306" i="10"/>
  <c r="P1306" i="10" s="1"/>
  <c r="O1310" i="10"/>
  <c r="O1321" i="10"/>
  <c r="N1328" i="10"/>
  <c r="P1328" i="10" s="1"/>
  <c r="N1337" i="10"/>
  <c r="P1337" i="10" s="1"/>
  <c r="O1348" i="10"/>
  <c r="N1365" i="10"/>
  <c r="P1365" i="10" s="1"/>
  <c r="N1384" i="10"/>
  <c r="P1384" i="10" s="1"/>
  <c r="O1416" i="10"/>
  <c r="N1086" i="10"/>
  <c r="P1086" i="10" s="1"/>
  <c r="N1090" i="10"/>
  <c r="P1090" i="10" s="1"/>
  <c r="N1094" i="10"/>
  <c r="P1094" i="10" s="1"/>
  <c r="N1098" i="10"/>
  <c r="P1098" i="10" s="1"/>
  <c r="N1102" i="10"/>
  <c r="P1102" i="10" s="1"/>
  <c r="N1106" i="10"/>
  <c r="P1106" i="10" s="1"/>
  <c r="N1110" i="10"/>
  <c r="P1110" i="10" s="1"/>
  <c r="N1114" i="10"/>
  <c r="P1114" i="10" s="1"/>
  <c r="N1118" i="10"/>
  <c r="P1118" i="10" s="1"/>
  <c r="N1122" i="10"/>
  <c r="P1122" i="10" s="1"/>
  <c r="N1126" i="10"/>
  <c r="P1126" i="10" s="1"/>
  <c r="N1130" i="10"/>
  <c r="P1130" i="10" s="1"/>
  <c r="N1134" i="10"/>
  <c r="P1134" i="10" s="1"/>
  <c r="N1138" i="10"/>
  <c r="P1138" i="10" s="1"/>
  <c r="N1142" i="10"/>
  <c r="P1142" i="10" s="1"/>
  <c r="N1146" i="10"/>
  <c r="P1146" i="10" s="1"/>
  <c r="N1150" i="10"/>
  <c r="P1150" i="10" s="1"/>
  <c r="N1154" i="10"/>
  <c r="P1154" i="10" s="1"/>
  <c r="N1158" i="10"/>
  <c r="P1158" i="10" s="1"/>
  <c r="N1162" i="10"/>
  <c r="P1162" i="10" s="1"/>
  <c r="N1166" i="10"/>
  <c r="P1166" i="10" s="1"/>
  <c r="N1170" i="10"/>
  <c r="P1170" i="10" s="1"/>
  <c r="N1174" i="10"/>
  <c r="P1174" i="10" s="1"/>
  <c r="N1178" i="10"/>
  <c r="P1178" i="10" s="1"/>
  <c r="N1182" i="10"/>
  <c r="P1182" i="10" s="1"/>
  <c r="N1186" i="10"/>
  <c r="P1186" i="10" s="1"/>
  <c r="N1190" i="10"/>
  <c r="P1190" i="10" s="1"/>
  <c r="O1191" i="10"/>
  <c r="N1206" i="10"/>
  <c r="P1206" i="10" s="1"/>
  <c r="O1210" i="10"/>
  <c r="O1221" i="10"/>
  <c r="N1238" i="10"/>
  <c r="P1238" i="10" s="1"/>
  <c r="O1242" i="10"/>
  <c r="O1253" i="10"/>
  <c r="N1270" i="10"/>
  <c r="P1270" i="10" s="1"/>
  <c r="O1274" i="10"/>
  <c r="O1285" i="10"/>
  <c r="N1302" i="10"/>
  <c r="P1302" i="10" s="1"/>
  <c r="O1306" i="10"/>
  <c r="O1317" i="10"/>
  <c r="O1328" i="10"/>
  <c r="O1388" i="10"/>
  <c r="N1433" i="10"/>
  <c r="P1433" i="10" s="1"/>
  <c r="O1462" i="10"/>
  <c r="O1086" i="10"/>
  <c r="O1090" i="10"/>
  <c r="O1094" i="10"/>
  <c r="O1098" i="10"/>
  <c r="O1102" i="10"/>
  <c r="O1106" i="10"/>
  <c r="O1110" i="10"/>
  <c r="O1114" i="10"/>
  <c r="O1118" i="10"/>
  <c r="O1122" i="10"/>
  <c r="O1126" i="10"/>
  <c r="O1130" i="10"/>
  <c r="O1134" i="10"/>
  <c r="O1138" i="10"/>
  <c r="O1142" i="10"/>
  <c r="O1146" i="10"/>
  <c r="O1150" i="10"/>
  <c r="O1154" i="10"/>
  <c r="O1158" i="10"/>
  <c r="O1162" i="10"/>
  <c r="O1166" i="10"/>
  <c r="O1170" i="10"/>
  <c r="O1174" i="10"/>
  <c r="O1178" i="10"/>
  <c r="O1182" i="10"/>
  <c r="O1186" i="10"/>
  <c r="O1190" i="10"/>
  <c r="N1202" i="10"/>
  <c r="P1202" i="10" s="1"/>
  <c r="O1206" i="10"/>
  <c r="O1217" i="10"/>
  <c r="N1234" i="10"/>
  <c r="P1234" i="10" s="1"/>
  <c r="O1238" i="10"/>
  <c r="O1249" i="10"/>
  <c r="N1266" i="10"/>
  <c r="P1266" i="10" s="1"/>
  <c r="O1270" i="10"/>
  <c r="O1281" i="10"/>
  <c r="N1298" i="10"/>
  <c r="P1298" i="10" s="1"/>
  <c r="O1302" i="10"/>
  <c r="O1313" i="10"/>
  <c r="N1344" i="10"/>
  <c r="P1344" i="10" s="1"/>
  <c r="O1356" i="10"/>
  <c r="N1373" i="10"/>
  <c r="P1373" i="10" s="1"/>
  <c r="N1405" i="10"/>
  <c r="P1405" i="10" s="1"/>
  <c r="N1087" i="10"/>
  <c r="P1087" i="10" s="1"/>
  <c r="N1091" i="10"/>
  <c r="P1091" i="10" s="1"/>
  <c r="N1095" i="10"/>
  <c r="P1095" i="10" s="1"/>
  <c r="N1099" i="10"/>
  <c r="P1099" i="10" s="1"/>
  <c r="N1103" i="10"/>
  <c r="P1103" i="10" s="1"/>
  <c r="N1107" i="10"/>
  <c r="P1107" i="10" s="1"/>
  <c r="N1111" i="10"/>
  <c r="P1111" i="10" s="1"/>
  <c r="N1115" i="10"/>
  <c r="P1115" i="10" s="1"/>
  <c r="N1119" i="10"/>
  <c r="P1119" i="10" s="1"/>
  <c r="N1123" i="10"/>
  <c r="P1123" i="10" s="1"/>
  <c r="N1127" i="10"/>
  <c r="P1127" i="10" s="1"/>
  <c r="N1131" i="10"/>
  <c r="P1131" i="10" s="1"/>
  <c r="N1135" i="10"/>
  <c r="P1135" i="10" s="1"/>
  <c r="N1139" i="10"/>
  <c r="P1139" i="10" s="1"/>
  <c r="N1143" i="10"/>
  <c r="P1143" i="10" s="1"/>
  <c r="N1147" i="10"/>
  <c r="P1147" i="10" s="1"/>
  <c r="N1151" i="10"/>
  <c r="P1151" i="10" s="1"/>
  <c r="N1155" i="10"/>
  <c r="P1155" i="10" s="1"/>
  <c r="N1159" i="10"/>
  <c r="P1159" i="10" s="1"/>
  <c r="N1163" i="10"/>
  <c r="P1163" i="10" s="1"/>
  <c r="N1167" i="10"/>
  <c r="P1167" i="10" s="1"/>
  <c r="N1171" i="10"/>
  <c r="P1171" i="10" s="1"/>
  <c r="N1175" i="10"/>
  <c r="P1175" i="10" s="1"/>
  <c r="N1179" i="10"/>
  <c r="P1179" i="10" s="1"/>
  <c r="N1183" i="10"/>
  <c r="P1183" i="10" s="1"/>
  <c r="N1187" i="10"/>
  <c r="P1187" i="10" s="1"/>
  <c r="N1198" i="10"/>
  <c r="P1198" i="10" s="1"/>
  <c r="O1202" i="10"/>
  <c r="O1213" i="10"/>
  <c r="N1230" i="10"/>
  <c r="P1230" i="10" s="1"/>
  <c r="O1234" i="10"/>
  <c r="O1245" i="10"/>
  <c r="N1262" i="10"/>
  <c r="P1262" i="10" s="1"/>
  <c r="O1266" i="10"/>
  <c r="O1277" i="10"/>
  <c r="N1294" i="10"/>
  <c r="P1294" i="10" s="1"/>
  <c r="O1298" i="10"/>
  <c r="O1309" i="10"/>
  <c r="N1326" i="10"/>
  <c r="P1326" i="10" s="1"/>
  <c r="N1333" i="10"/>
  <c r="P1333" i="10" s="1"/>
  <c r="N1191" i="10"/>
  <c r="P1191" i="10" s="1"/>
  <c r="N1195" i="10"/>
  <c r="P1195" i="10" s="1"/>
  <c r="N1199" i="10"/>
  <c r="P1199" i="10" s="1"/>
  <c r="N1203" i="10"/>
  <c r="P1203" i="10" s="1"/>
  <c r="N1207" i="10"/>
  <c r="P1207" i="10" s="1"/>
  <c r="N1211" i="10"/>
  <c r="P1211" i="10" s="1"/>
  <c r="N1215" i="10"/>
  <c r="P1215" i="10" s="1"/>
  <c r="N1219" i="10"/>
  <c r="P1219" i="10" s="1"/>
  <c r="N1223" i="10"/>
  <c r="P1223" i="10" s="1"/>
  <c r="N1227" i="10"/>
  <c r="P1227" i="10" s="1"/>
  <c r="N1231" i="10"/>
  <c r="P1231" i="10" s="1"/>
  <c r="N1235" i="10"/>
  <c r="P1235" i="10" s="1"/>
  <c r="N1239" i="10"/>
  <c r="P1239" i="10" s="1"/>
  <c r="N1243" i="10"/>
  <c r="P1243" i="10" s="1"/>
  <c r="N1247" i="10"/>
  <c r="P1247" i="10" s="1"/>
  <c r="N1251" i="10"/>
  <c r="P1251" i="10" s="1"/>
  <c r="N1255" i="10"/>
  <c r="P1255" i="10" s="1"/>
  <c r="N1259" i="10"/>
  <c r="P1259" i="10" s="1"/>
  <c r="N1263" i="10"/>
  <c r="P1263" i="10" s="1"/>
  <c r="N1267" i="10"/>
  <c r="P1267" i="10" s="1"/>
  <c r="N1271" i="10"/>
  <c r="P1271" i="10" s="1"/>
  <c r="N1275" i="10"/>
  <c r="P1275" i="10" s="1"/>
  <c r="N1279" i="10"/>
  <c r="P1279" i="10" s="1"/>
  <c r="N1283" i="10"/>
  <c r="P1283" i="10" s="1"/>
  <c r="N1287" i="10"/>
  <c r="P1287" i="10" s="1"/>
  <c r="N1291" i="10"/>
  <c r="P1291" i="10" s="1"/>
  <c r="N1295" i="10"/>
  <c r="P1295" i="10" s="1"/>
  <c r="N1299" i="10"/>
  <c r="P1299" i="10" s="1"/>
  <c r="N1303" i="10"/>
  <c r="P1303" i="10" s="1"/>
  <c r="N1307" i="10"/>
  <c r="P1307" i="10" s="1"/>
  <c r="N1311" i="10"/>
  <c r="P1311" i="10" s="1"/>
  <c r="N1315" i="10"/>
  <c r="P1315" i="10" s="1"/>
  <c r="N1319" i="10"/>
  <c r="P1319" i="10" s="1"/>
  <c r="N1323" i="10"/>
  <c r="P1323" i="10" s="1"/>
  <c r="N1340" i="10"/>
  <c r="P1340" i="10" s="1"/>
  <c r="O1344" i="10"/>
  <c r="N1361" i="10"/>
  <c r="P1361" i="10" s="1"/>
  <c r="N1372" i="10"/>
  <c r="P1372" i="10" s="1"/>
  <c r="O1376" i="10"/>
  <c r="O1384" i="10"/>
  <c r="N1401" i="10"/>
  <c r="P1401" i="10" s="1"/>
  <c r="O1412" i="10"/>
  <c r="N1429" i="10"/>
  <c r="P1429" i="10" s="1"/>
  <c r="O1436" i="10"/>
  <c r="N1479" i="10"/>
  <c r="P1479" i="10" s="1"/>
  <c r="N1539" i="10"/>
  <c r="P1539" i="10" s="1"/>
  <c r="O1195" i="10"/>
  <c r="O1199" i="10"/>
  <c r="O1203" i="10"/>
  <c r="O1207" i="10"/>
  <c r="O1211" i="10"/>
  <c r="O1215" i="10"/>
  <c r="O1219" i="10"/>
  <c r="O1223" i="10"/>
  <c r="O1227" i="10"/>
  <c r="O1231" i="10"/>
  <c r="O1235" i="10"/>
  <c r="O1239" i="10"/>
  <c r="O1243" i="10"/>
  <c r="O1247" i="10"/>
  <c r="O1251" i="10"/>
  <c r="O1255" i="10"/>
  <c r="O1259" i="10"/>
  <c r="O1263" i="10"/>
  <c r="O1267" i="10"/>
  <c r="O1271" i="10"/>
  <c r="O1275" i="10"/>
  <c r="O1279" i="10"/>
  <c r="O1283" i="10"/>
  <c r="O1287" i="10"/>
  <c r="O1291" i="10"/>
  <c r="O1295" i="10"/>
  <c r="O1299" i="10"/>
  <c r="O1303" i="10"/>
  <c r="O1307" i="10"/>
  <c r="O1311" i="10"/>
  <c r="O1315" i="10"/>
  <c r="O1319" i="10"/>
  <c r="O1323" i="10"/>
  <c r="N1336" i="10"/>
  <c r="P1336" i="10" s="1"/>
  <c r="O1340" i="10"/>
  <c r="N1357" i="10"/>
  <c r="P1357" i="10" s="1"/>
  <c r="N1368" i="10"/>
  <c r="P1368" i="10" s="1"/>
  <c r="O1372" i="10"/>
  <c r="N1451" i="10"/>
  <c r="P1451" i="10" s="1"/>
  <c r="N1192" i="10"/>
  <c r="P1192" i="10" s="1"/>
  <c r="N1196" i="10"/>
  <c r="P1196" i="10" s="1"/>
  <c r="N1200" i="10"/>
  <c r="P1200" i="10" s="1"/>
  <c r="N1204" i="10"/>
  <c r="P1204" i="10" s="1"/>
  <c r="N1208" i="10"/>
  <c r="P1208" i="10" s="1"/>
  <c r="N1212" i="10"/>
  <c r="P1212" i="10" s="1"/>
  <c r="N1216" i="10"/>
  <c r="P1216" i="10" s="1"/>
  <c r="N1220" i="10"/>
  <c r="P1220" i="10" s="1"/>
  <c r="N1224" i="10"/>
  <c r="P1224" i="10" s="1"/>
  <c r="N1228" i="10"/>
  <c r="P1228" i="10" s="1"/>
  <c r="N1232" i="10"/>
  <c r="P1232" i="10" s="1"/>
  <c r="N1236" i="10"/>
  <c r="P1236" i="10" s="1"/>
  <c r="N1240" i="10"/>
  <c r="P1240" i="10" s="1"/>
  <c r="N1244" i="10"/>
  <c r="P1244" i="10" s="1"/>
  <c r="N1248" i="10"/>
  <c r="P1248" i="10" s="1"/>
  <c r="N1252" i="10"/>
  <c r="P1252" i="10" s="1"/>
  <c r="N1256" i="10"/>
  <c r="P1256" i="10" s="1"/>
  <c r="N1260" i="10"/>
  <c r="P1260" i="10" s="1"/>
  <c r="N1264" i="10"/>
  <c r="P1264" i="10" s="1"/>
  <c r="N1268" i="10"/>
  <c r="P1268" i="10" s="1"/>
  <c r="N1272" i="10"/>
  <c r="P1272" i="10" s="1"/>
  <c r="N1276" i="10"/>
  <c r="P1276" i="10" s="1"/>
  <c r="N1280" i="10"/>
  <c r="P1280" i="10" s="1"/>
  <c r="N1284" i="10"/>
  <c r="P1284" i="10" s="1"/>
  <c r="N1288" i="10"/>
  <c r="P1288" i="10" s="1"/>
  <c r="N1292" i="10"/>
  <c r="P1292" i="10" s="1"/>
  <c r="N1296" i="10"/>
  <c r="P1296" i="10" s="1"/>
  <c r="N1300" i="10"/>
  <c r="P1300" i="10" s="1"/>
  <c r="N1304" i="10"/>
  <c r="P1304" i="10" s="1"/>
  <c r="N1308" i="10"/>
  <c r="P1308" i="10" s="1"/>
  <c r="N1312" i="10"/>
  <c r="P1312" i="10" s="1"/>
  <c r="N1316" i="10"/>
  <c r="P1316" i="10" s="1"/>
  <c r="N1320" i="10"/>
  <c r="P1320" i="10" s="1"/>
  <c r="N1324" i="10"/>
  <c r="P1324" i="10" s="1"/>
  <c r="N1330" i="10"/>
  <c r="P1330" i="10" s="1"/>
  <c r="N1332" i="10"/>
  <c r="P1332" i="10" s="1"/>
  <c r="O1336" i="10"/>
  <c r="N1353" i="10"/>
  <c r="P1353" i="10" s="1"/>
  <c r="N1364" i="10"/>
  <c r="P1364" i="10" s="1"/>
  <c r="O1368" i="10"/>
  <c r="N1408" i="10"/>
  <c r="P1408" i="10" s="1"/>
  <c r="O1420" i="10"/>
  <c r="O1451" i="10"/>
  <c r="O1192" i="10"/>
  <c r="O1196" i="10"/>
  <c r="O1200" i="10"/>
  <c r="O1204" i="10"/>
  <c r="O1208" i="10"/>
  <c r="O1212" i="10"/>
  <c r="O1216" i="10"/>
  <c r="O1220" i="10"/>
  <c r="O1224" i="10"/>
  <c r="O1228" i="10"/>
  <c r="O1232" i="10"/>
  <c r="O1236" i="10"/>
  <c r="O1240" i="10"/>
  <c r="O1244" i="10"/>
  <c r="O1248" i="10"/>
  <c r="O1252" i="10"/>
  <c r="O1256" i="10"/>
  <c r="O1260" i="10"/>
  <c r="O1264" i="10"/>
  <c r="O1268" i="10"/>
  <c r="O1272" i="10"/>
  <c r="O1276" i="10"/>
  <c r="O1280" i="10"/>
  <c r="O1284" i="10"/>
  <c r="O1288" i="10"/>
  <c r="O1292" i="10"/>
  <c r="O1296" i="10"/>
  <c r="O1300" i="10"/>
  <c r="O1304" i="10"/>
  <c r="O1308" i="10"/>
  <c r="O1312" i="10"/>
  <c r="O1316" i="10"/>
  <c r="O1320" i="10"/>
  <c r="O1324" i="10"/>
  <c r="O1332" i="10"/>
  <c r="N1349" i="10"/>
  <c r="P1349" i="10" s="1"/>
  <c r="N1360" i="10"/>
  <c r="P1360" i="10" s="1"/>
  <c r="O1364" i="10"/>
  <c r="N1381" i="10"/>
  <c r="P1381" i="10" s="1"/>
  <c r="N1397" i="10"/>
  <c r="P1397" i="10" s="1"/>
  <c r="N1511" i="10"/>
  <c r="P1511" i="10" s="1"/>
  <c r="N1193" i="10"/>
  <c r="P1193" i="10" s="1"/>
  <c r="N1197" i="10"/>
  <c r="P1197" i="10" s="1"/>
  <c r="N1201" i="10"/>
  <c r="P1201" i="10" s="1"/>
  <c r="N1205" i="10"/>
  <c r="P1205" i="10" s="1"/>
  <c r="N1209" i="10"/>
  <c r="P1209" i="10" s="1"/>
  <c r="N1213" i="10"/>
  <c r="P1213" i="10" s="1"/>
  <c r="N1217" i="10"/>
  <c r="P1217" i="10" s="1"/>
  <c r="N1221" i="10"/>
  <c r="P1221" i="10" s="1"/>
  <c r="N1225" i="10"/>
  <c r="P1225" i="10" s="1"/>
  <c r="N1229" i="10"/>
  <c r="P1229" i="10" s="1"/>
  <c r="N1233" i="10"/>
  <c r="P1233" i="10" s="1"/>
  <c r="N1237" i="10"/>
  <c r="P1237" i="10" s="1"/>
  <c r="N1241" i="10"/>
  <c r="P1241" i="10" s="1"/>
  <c r="N1245" i="10"/>
  <c r="P1245" i="10" s="1"/>
  <c r="N1249" i="10"/>
  <c r="P1249" i="10" s="1"/>
  <c r="N1253" i="10"/>
  <c r="P1253" i="10" s="1"/>
  <c r="N1257" i="10"/>
  <c r="P1257" i="10" s="1"/>
  <c r="N1261" i="10"/>
  <c r="P1261" i="10" s="1"/>
  <c r="N1265" i="10"/>
  <c r="P1265" i="10" s="1"/>
  <c r="N1269" i="10"/>
  <c r="P1269" i="10" s="1"/>
  <c r="N1273" i="10"/>
  <c r="P1273" i="10" s="1"/>
  <c r="N1277" i="10"/>
  <c r="P1277" i="10" s="1"/>
  <c r="N1281" i="10"/>
  <c r="P1281" i="10" s="1"/>
  <c r="N1285" i="10"/>
  <c r="P1285" i="10" s="1"/>
  <c r="N1289" i="10"/>
  <c r="P1289" i="10" s="1"/>
  <c r="N1293" i="10"/>
  <c r="P1293" i="10" s="1"/>
  <c r="N1297" i="10"/>
  <c r="P1297" i="10" s="1"/>
  <c r="N1301" i="10"/>
  <c r="P1301" i="10" s="1"/>
  <c r="N1305" i="10"/>
  <c r="P1305" i="10" s="1"/>
  <c r="N1309" i="10"/>
  <c r="P1309" i="10" s="1"/>
  <c r="N1313" i="10"/>
  <c r="P1313" i="10" s="1"/>
  <c r="N1317" i="10"/>
  <c r="P1317" i="10" s="1"/>
  <c r="N1321" i="10"/>
  <c r="P1321" i="10" s="1"/>
  <c r="N1325" i="10"/>
  <c r="P1325" i="10" s="1"/>
  <c r="N1329" i="10"/>
  <c r="P1329" i="10" s="1"/>
  <c r="N1345" i="10"/>
  <c r="P1345" i="10" s="1"/>
  <c r="N1356" i="10"/>
  <c r="P1356" i="10" s="1"/>
  <c r="O1360" i="10"/>
  <c r="N1377" i="10"/>
  <c r="P1377" i="10" s="1"/>
  <c r="N1416" i="10"/>
  <c r="P1416" i="10" s="1"/>
  <c r="O1522" i="10"/>
  <c r="N1556" i="10"/>
  <c r="P1556" i="10" s="1"/>
  <c r="O1329" i="10"/>
  <c r="O1333" i="10"/>
  <c r="O1337" i="10"/>
  <c r="O1341" i="10"/>
  <c r="O1345" i="10"/>
  <c r="O1349" i="10"/>
  <c r="O1353" i="10"/>
  <c r="O1357" i="10"/>
  <c r="O1361" i="10"/>
  <c r="O1365" i="10"/>
  <c r="O1369" i="10"/>
  <c r="O1373" i="10"/>
  <c r="O1377" i="10"/>
  <c r="N1393" i="10"/>
  <c r="P1393" i="10" s="1"/>
  <c r="N1404" i="10"/>
  <c r="P1404" i="10" s="1"/>
  <c r="O1408" i="10"/>
  <c r="N1425" i="10"/>
  <c r="P1425" i="10" s="1"/>
  <c r="O1470" i="10"/>
  <c r="N1528" i="10"/>
  <c r="P1528" i="10" s="1"/>
  <c r="N1334" i="10"/>
  <c r="P1334" i="10" s="1"/>
  <c r="N1338" i="10"/>
  <c r="P1338" i="10" s="1"/>
  <c r="N1342" i="10"/>
  <c r="P1342" i="10" s="1"/>
  <c r="N1346" i="10"/>
  <c r="P1346" i="10" s="1"/>
  <c r="N1350" i="10"/>
  <c r="P1350" i="10" s="1"/>
  <c r="N1354" i="10"/>
  <c r="P1354" i="10" s="1"/>
  <c r="N1358" i="10"/>
  <c r="P1358" i="10" s="1"/>
  <c r="N1362" i="10"/>
  <c r="P1362" i="10" s="1"/>
  <c r="N1366" i="10"/>
  <c r="P1366" i="10" s="1"/>
  <c r="N1370" i="10"/>
  <c r="P1370" i="10" s="1"/>
  <c r="N1374" i="10"/>
  <c r="P1374" i="10" s="1"/>
  <c r="N1378" i="10"/>
  <c r="P1378" i="10" s="1"/>
  <c r="N1389" i="10"/>
  <c r="P1389" i="10" s="1"/>
  <c r="N1400" i="10"/>
  <c r="P1400" i="10" s="1"/>
  <c r="O1404" i="10"/>
  <c r="N1421" i="10"/>
  <c r="P1421" i="10" s="1"/>
  <c r="N1432" i="10"/>
  <c r="P1432" i="10" s="1"/>
  <c r="N1447" i="10"/>
  <c r="P1447" i="10" s="1"/>
  <c r="O1459" i="10"/>
  <c r="O1558" i="10"/>
  <c r="O1330" i="10"/>
  <c r="O1334" i="10"/>
  <c r="O1338" i="10"/>
  <c r="O1342" i="10"/>
  <c r="O1346" i="10"/>
  <c r="O1350" i="10"/>
  <c r="O1354" i="10"/>
  <c r="O1358" i="10"/>
  <c r="O1362" i="10"/>
  <c r="O1366" i="10"/>
  <c r="O1370" i="10"/>
  <c r="O1374" i="10"/>
  <c r="O1378" i="10"/>
  <c r="N1385" i="10"/>
  <c r="P1385" i="10" s="1"/>
  <c r="N1396" i="10"/>
  <c r="P1396" i="10" s="1"/>
  <c r="O1400" i="10"/>
  <c r="N1417" i="10"/>
  <c r="P1417" i="10" s="1"/>
  <c r="N1428" i="10"/>
  <c r="P1428" i="10" s="1"/>
  <c r="O1432" i="10"/>
  <c r="O1438" i="10"/>
  <c r="O1530" i="10"/>
  <c r="N1327" i="10"/>
  <c r="P1327" i="10" s="1"/>
  <c r="N1331" i="10"/>
  <c r="P1331" i="10" s="1"/>
  <c r="N1335" i="10"/>
  <c r="P1335" i="10" s="1"/>
  <c r="N1339" i="10"/>
  <c r="P1339" i="10" s="1"/>
  <c r="N1343" i="10"/>
  <c r="P1343" i="10" s="1"/>
  <c r="N1347" i="10"/>
  <c r="P1347" i="10" s="1"/>
  <c r="N1351" i="10"/>
  <c r="P1351" i="10" s="1"/>
  <c r="N1355" i="10"/>
  <c r="P1355" i="10" s="1"/>
  <c r="N1359" i="10"/>
  <c r="P1359" i="10" s="1"/>
  <c r="N1363" i="10"/>
  <c r="P1363" i="10" s="1"/>
  <c r="N1367" i="10"/>
  <c r="P1367" i="10" s="1"/>
  <c r="N1371" i="10"/>
  <c r="P1371" i="10" s="1"/>
  <c r="N1375" i="10"/>
  <c r="P1375" i="10" s="1"/>
  <c r="N1379" i="10"/>
  <c r="P1379" i="10" s="1"/>
  <c r="N1392" i="10"/>
  <c r="P1392" i="10" s="1"/>
  <c r="O1396" i="10"/>
  <c r="N1413" i="10"/>
  <c r="P1413" i="10" s="1"/>
  <c r="N1424" i="10"/>
  <c r="P1424" i="10" s="1"/>
  <c r="O1428" i="10"/>
  <c r="O1439" i="10"/>
  <c r="N1455" i="10"/>
  <c r="P1455" i="10" s="1"/>
  <c r="O1466" i="10"/>
  <c r="N1483" i="10"/>
  <c r="P1483" i="10" s="1"/>
  <c r="N1547" i="10"/>
  <c r="P1547" i="10" s="1"/>
  <c r="O1331" i="10"/>
  <c r="O1335" i="10"/>
  <c r="O1339" i="10"/>
  <c r="O1343" i="10"/>
  <c r="O1347" i="10"/>
  <c r="O1351" i="10"/>
  <c r="O1355" i="10"/>
  <c r="O1359" i="10"/>
  <c r="O1363" i="10"/>
  <c r="O1367" i="10"/>
  <c r="O1371" i="10"/>
  <c r="O1375" i="10"/>
  <c r="O1379" i="10"/>
  <c r="N1388" i="10"/>
  <c r="P1388" i="10" s="1"/>
  <c r="O1392" i="10"/>
  <c r="N1409" i="10"/>
  <c r="P1409" i="10" s="1"/>
  <c r="N1420" i="10"/>
  <c r="P1420" i="10" s="1"/>
  <c r="O1424" i="10"/>
  <c r="O1455" i="10"/>
  <c r="O1483" i="10"/>
  <c r="O1381" i="10"/>
  <c r="O1385" i="10"/>
  <c r="O1389" i="10"/>
  <c r="O1393" i="10"/>
  <c r="O1397" i="10"/>
  <c r="O1401" i="10"/>
  <c r="O1405" i="10"/>
  <c r="O1409" i="10"/>
  <c r="O1413" i="10"/>
  <c r="O1417" i="10"/>
  <c r="O1421" i="10"/>
  <c r="O1425" i="10"/>
  <c r="O1429" i="10"/>
  <c r="O1433" i="10"/>
  <c r="N1435" i="10"/>
  <c r="P1435" i="10" s="1"/>
  <c r="N1443" i="10"/>
  <c r="P1443" i="10" s="1"/>
  <c r="O1447" i="10"/>
  <c r="O1458" i="10"/>
  <c r="N1475" i="10"/>
  <c r="P1475" i="10" s="1"/>
  <c r="O1479" i="10"/>
  <c r="N1503" i="10"/>
  <c r="P1503" i="10" s="1"/>
  <c r="N1507" i="10"/>
  <c r="P1507" i="10" s="1"/>
  <c r="N1524" i="10"/>
  <c r="P1524" i="10" s="1"/>
  <c r="N1382" i="10"/>
  <c r="P1382" i="10" s="1"/>
  <c r="N1386" i="10"/>
  <c r="P1386" i="10" s="1"/>
  <c r="N1390" i="10"/>
  <c r="P1390" i="10" s="1"/>
  <c r="N1394" i="10"/>
  <c r="P1394" i="10" s="1"/>
  <c r="N1398" i="10"/>
  <c r="P1398" i="10" s="1"/>
  <c r="N1402" i="10"/>
  <c r="P1402" i="10" s="1"/>
  <c r="N1406" i="10"/>
  <c r="P1406" i="10" s="1"/>
  <c r="N1410" i="10"/>
  <c r="P1410" i="10" s="1"/>
  <c r="N1414" i="10"/>
  <c r="P1414" i="10" s="1"/>
  <c r="N1418" i="10"/>
  <c r="P1418" i="10" s="1"/>
  <c r="N1422" i="10"/>
  <c r="P1422" i="10" s="1"/>
  <c r="N1426" i="10"/>
  <c r="P1426" i="10" s="1"/>
  <c r="N1430" i="10"/>
  <c r="P1430" i="10" s="1"/>
  <c r="N1434" i="10"/>
  <c r="P1434" i="10" s="1"/>
  <c r="O1435" i="10"/>
  <c r="O1443" i="10"/>
  <c r="O1454" i="10"/>
  <c r="N1471" i="10"/>
  <c r="P1471" i="10" s="1"/>
  <c r="O1475" i="10"/>
  <c r="O1487" i="10"/>
  <c r="O1503" i="10"/>
  <c r="O1382" i="10"/>
  <c r="O1386" i="10"/>
  <c r="O1390" i="10"/>
  <c r="O1394" i="10"/>
  <c r="O1398" i="10"/>
  <c r="O1402" i="10"/>
  <c r="O1406" i="10"/>
  <c r="O1410" i="10"/>
  <c r="O1414" i="10"/>
  <c r="O1418" i="10"/>
  <c r="O1422" i="10"/>
  <c r="O1426" i="10"/>
  <c r="O1430" i="10"/>
  <c r="O1434" i="10"/>
  <c r="O1440" i="10"/>
  <c r="O1450" i="10"/>
  <c r="N1467" i="10"/>
  <c r="P1467" i="10" s="1"/>
  <c r="O1471" i="10"/>
  <c r="O1482" i="10"/>
  <c r="N1495" i="10"/>
  <c r="P1495" i="10" s="1"/>
  <c r="N1515" i="10"/>
  <c r="P1515" i="10" s="1"/>
  <c r="O1526" i="10"/>
  <c r="N1532" i="10"/>
  <c r="P1532" i="10" s="1"/>
  <c r="N1543" i="10"/>
  <c r="P1543" i="10" s="1"/>
  <c r="O1554" i="10"/>
  <c r="N1560" i="10"/>
  <c r="P1560" i="10" s="1"/>
  <c r="N1383" i="10"/>
  <c r="P1383" i="10" s="1"/>
  <c r="N1387" i="10"/>
  <c r="P1387" i="10" s="1"/>
  <c r="N1391" i="10"/>
  <c r="P1391" i="10" s="1"/>
  <c r="N1395" i="10"/>
  <c r="P1395" i="10" s="1"/>
  <c r="N1399" i="10"/>
  <c r="P1399" i="10" s="1"/>
  <c r="N1403" i="10"/>
  <c r="P1403" i="10" s="1"/>
  <c r="N1407" i="10"/>
  <c r="P1407" i="10" s="1"/>
  <c r="N1411" i="10"/>
  <c r="P1411" i="10" s="1"/>
  <c r="N1415" i="10"/>
  <c r="P1415" i="10" s="1"/>
  <c r="N1419" i="10"/>
  <c r="P1419" i="10" s="1"/>
  <c r="N1423" i="10"/>
  <c r="P1423" i="10" s="1"/>
  <c r="N1427" i="10"/>
  <c r="P1427" i="10" s="1"/>
  <c r="N1431" i="10"/>
  <c r="P1431" i="10" s="1"/>
  <c r="O1442" i="10"/>
  <c r="O1446" i="10"/>
  <c r="N1463" i="10"/>
  <c r="P1463" i="10" s="1"/>
  <c r="O1467" i="10"/>
  <c r="O1478" i="10"/>
  <c r="N1496" i="10"/>
  <c r="P1496" i="10" s="1"/>
  <c r="O1383" i="10"/>
  <c r="O1387" i="10"/>
  <c r="O1391" i="10"/>
  <c r="O1395" i="10"/>
  <c r="O1399" i="10"/>
  <c r="O1403" i="10"/>
  <c r="O1407" i="10"/>
  <c r="O1411" i="10"/>
  <c r="O1415" i="10"/>
  <c r="O1419" i="10"/>
  <c r="O1423" i="10"/>
  <c r="O1427" i="10"/>
  <c r="O1431" i="10"/>
  <c r="N1439" i="10"/>
  <c r="P1439" i="10" s="1"/>
  <c r="N1459" i="10"/>
  <c r="P1459" i="10" s="1"/>
  <c r="O1463" i="10"/>
  <c r="O1474" i="10"/>
  <c r="O1496" i="10"/>
  <c r="O1562" i="10"/>
  <c r="N1436" i="10"/>
  <c r="P1436" i="10" s="1"/>
  <c r="N1440" i="10"/>
  <c r="P1440" i="10" s="1"/>
  <c r="N1444" i="10"/>
  <c r="P1444" i="10" s="1"/>
  <c r="N1448" i="10"/>
  <c r="P1448" i="10" s="1"/>
  <c r="N1452" i="10"/>
  <c r="P1452" i="10" s="1"/>
  <c r="N1456" i="10"/>
  <c r="P1456" i="10" s="1"/>
  <c r="N1460" i="10"/>
  <c r="P1460" i="10" s="1"/>
  <c r="N1464" i="10"/>
  <c r="P1464" i="10" s="1"/>
  <c r="N1468" i="10"/>
  <c r="P1468" i="10" s="1"/>
  <c r="N1472" i="10"/>
  <c r="P1472" i="10" s="1"/>
  <c r="N1476" i="10"/>
  <c r="P1476" i="10" s="1"/>
  <c r="N1480" i="10"/>
  <c r="P1480" i="10" s="1"/>
  <c r="N1484" i="10"/>
  <c r="P1484" i="10" s="1"/>
  <c r="N1485" i="10"/>
  <c r="P1485" i="10" s="1"/>
  <c r="O1495" i="10"/>
  <c r="O1518" i="10"/>
  <c r="N1520" i="10"/>
  <c r="P1520" i="10" s="1"/>
  <c r="N1535" i="10"/>
  <c r="P1535" i="10" s="1"/>
  <c r="O1550" i="10"/>
  <c r="N1552" i="10"/>
  <c r="P1552" i="10" s="1"/>
  <c r="O1565" i="10"/>
  <c r="O1444" i="10"/>
  <c r="O1448" i="10"/>
  <c r="O1452" i="10"/>
  <c r="O1456" i="10"/>
  <c r="O1460" i="10"/>
  <c r="O1464" i="10"/>
  <c r="O1468" i="10"/>
  <c r="O1472" i="10"/>
  <c r="O1476" i="10"/>
  <c r="O1480" i="10"/>
  <c r="O1484" i="10"/>
  <c r="O1485" i="10"/>
  <c r="N1492" i="10"/>
  <c r="P1492" i="10" s="1"/>
  <c r="N1500" i="10"/>
  <c r="P1500" i="10" s="1"/>
  <c r="O1514" i="10"/>
  <c r="N1516" i="10"/>
  <c r="P1516" i="10" s="1"/>
  <c r="N1531" i="10"/>
  <c r="P1531" i="10" s="1"/>
  <c r="O1546" i="10"/>
  <c r="N1548" i="10"/>
  <c r="P1548" i="10" s="1"/>
  <c r="N1563" i="10"/>
  <c r="P1563" i="10" s="1"/>
  <c r="N1437" i="10"/>
  <c r="P1437" i="10" s="1"/>
  <c r="N1441" i="10"/>
  <c r="P1441" i="10" s="1"/>
  <c r="N1445" i="10"/>
  <c r="P1445" i="10" s="1"/>
  <c r="N1449" i="10"/>
  <c r="P1449" i="10" s="1"/>
  <c r="N1453" i="10"/>
  <c r="P1453" i="10" s="1"/>
  <c r="N1457" i="10"/>
  <c r="P1457" i="10" s="1"/>
  <c r="N1461" i="10"/>
  <c r="P1461" i="10" s="1"/>
  <c r="N1465" i="10"/>
  <c r="P1465" i="10" s="1"/>
  <c r="N1469" i="10"/>
  <c r="P1469" i="10" s="1"/>
  <c r="N1473" i="10"/>
  <c r="P1473" i="10" s="1"/>
  <c r="N1477" i="10"/>
  <c r="P1477" i="10" s="1"/>
  <c r="N1481" i="10"/>
  <c r="P1481" i="10" s="1"/>
  <c r="N1489" i="10"/>
  <c r="P1489" i="10" s="1"/>
  <c r="O1492" i="10"/>
  <c r="O1500" i="10"/>
  <c r="O1510" i="10"/>
  <c r="N1512" i="10"/>
  <c r="P1512" i="10" s="1"/>
  <c r="N1527" i="10"/>
  <c r="P1527" i="10" s="1"/>
  <c r="O1542" i="10"/>
  <c r="N1544" i="10"/>
  <c r="P1544" i="10" s="1"/>
  <c r="N1559" i="10"/>
  <c r="P1559" i="10" s="1"/>
  <c r="N1568" i="10"/>
  <c r="P1568" i="10" s="1"/>
  <c r="O1437" i="10"/>
  <c r="O1441" i="10"/>
  <c r="O1445" i="10"/>
  <c r="O1449" i="10"/>
  <c r="O1453" i="10"/>
  <c r="O1457" i="10"/>
  <c r="O1461" i="10"/>
  <c r="O1465" i="10"/>
  <c r="O1469" i="10"/>
  <c r="O1473" i="10"/>
  <c r="O1477" i="10"/>
  <c r="O1481" i="10"/>
  <c r="N1488" i="10"/>
  <c r="P1488" i="10" s="1"/>
  <c r="N1491" i="10"/>
  <c r="P1491" i="10" s="1"/>
  <c r="N1499" i="10"/>
  <c r="P1499" i="10" s="1"/>
  <c r="O1504" i="10"/>
  <c r="O1506" i="10"/>
  <c r="N1508" i="10"/>
  <c r="P1508" i="10" s="1"/>
  <c r="N1523" i="10"/>
  <c r="P1523" i="10" s="1"/>
  <c r="O1538" i="10"/>
  <c r="N1540" i="10"/>
  <c r="P1540" i="10" s="1"/>
  <c r="N1555" i="10"/>
  <c r="P1555" i="10" s="1"/>
  <c r="N1564" i="10"/>
  <c r="P1564" i="10" s="1"/>
  <c r="O1568" i="10"/>
  <c r="N1438" i="10"/>
  <c r="P1438" i="10" s="1"/>
  <c r="N1442" i="10"/>
  <c r="P1442" i="10" s="1"/>
  <c r="N1446" i="10"/>
  <c r="P1446" i="10" s="1"/>
  <c r="N1450" i="10"/>
  <c r="P1450" i="10" s="1"/>
  <c r="N1454" i="10"/>
  <c r="P1454" i="10" s="1"/>
  <c r="N1458" i="10"/>
  <c r="P1458" i="10" s="1"/>
  <c r="N1462" i="10"/>
  <c r="P1462" i="10" s="1"/>
  <c r="N1466" i="10"/>
  <c r="P1466" i="10" s="1"/>
  <c r="N1470" i="10"/>
  <c r="P1470" i="10" s="1"/>
  <c r="N1474" i="10"/>
  <c r="P1474" i="10" s="1"/>
  <c r="N1478" i="10"/>
  <c r="P1478" i="10" s="1"/>
  <c r="N1482" i="10"/>
  <c r="P1482" i="10" s="1"/>
  <c r="N1487" i="10"/>
  <c r="P1487" i="10" s="1"/>
  <c r="O1488" i="10"/>
  <c r="O1491" i="10"/>
  <c r="O1499" i="10"/>
  <c r="N1519" i="10"/>
  <c r="P1519" i="10" s="1"/>
  <c r="O1534" i="10"/>
  <c r="N1536" i="10"/>
  <c r="P1536" i="10" s="1"/>
  <c r="N1551" i="10"/>
  <c r="P1551" i="10" s="1"/>
  <c r="O1564" i="10"/>
  <c r="N1504" i="10"/>
  <c r="P1504" i="10" s="1"/>
  <c r="O1507" i="10"/>
  <c r="O1511" i="10"/>
  <c r="O1515" i="10"/>
  <c r="O1519" i="10"/>
  <c r="O1523" i="10"/>
  <c r="O1527" i="10"/>
  <c r="O1531" i="10"/>
  <c r="O1535" i="10"/>
  <c r="O1539" i="10"/>
  <c r="O1543" i="10"/>
  <c r="O1547" i="10"/>
  <c r="O1551" i="10"/>
  <c r="O1555" i="10"/>
  <c r="O1559" i="10"/>
  <c r="O1563" i="10"/>
  <c r="N1565" i="10"/>
  <c r="P1565" i="10" s="1"/>
  <c r="N1493" i="10"/>
  <c r="P1493" i="10" s="1"/>
  <c r="N1497" i="10"/>
  <c r="P1497" i="10" s="1"/>
  <c r="N1501" i="10"/>
  <c r="P1501" i="10" s="1"/>
  <c r="N1505" i="10"/>
  <c r="P1505" i="10" s="1"/>
  <c r="O1508" i="10"/>
  <c r="O1512" i="10"/>
  <c r="O1516" i="10"/>
  <c r="O1520" i="10"/>
  <c r="O1524" i="10"/>
  <c r="O1528" i="10"/>
  <c r="O1532" i="10"/>
  <c r="O1536" i="10"/>
  <c r="O1540" i="10"/>
  <c r="O1544" i="10"/>
  <c r="O1548" i="10"/>
  <c r="O1552" i="10"/>
  <c r="O1556" i="10"/>
  <c r="O1560" i="10"/>
  <c r="N1566" i="10"/>
  <c r="P1566" i="10" s="1"/>
  <c r="O1489" i="10"/>
  <c r="O1493" i="10"/>
  <c r="O1497" i="10"/>
  <c r="O1501" i="10"/>
  <c r="O1505" i="10"/>
  <c r="N1509" i="10"/>
  <c r="P1509" i="10" s="1"/>
  <c r="N1513" i="10"/>
  <c r="P1513" i="10" s="1"/>
  <c r="N1517" i="10"/>
  <c r="P1517" i="10" s="1"/>
  <c r="N1521" i="10"/>
  <c r="P1521" i="10" s="1"/>
  <c r="N1525" i="10"/>
  <c r="P1525" i="10" s="1"/>
  <c r="N1529" i="10"/>
  <c r="P1529" i="10" s="1"/>
  <c r="N1533" i="10"/>
  <c r="P1533" i="10" s="1"/>
  <c r="N1537" i="10"/>
  <c r="P1537" i="10" s="1"/>
  <c r="N1541" i="10"/>
  <c r="P1541" i="10" s="1"/>
  <c r="N1545" i="10"/>
  <c r="P1545" i="10" s="1"/>
  <c r="N1549" i="10"/>
  <c r="P1549" i="10" s="1"/>
  <c r="N1553" i="10"/>
  <c r="P1553" i="10" s="1"/>
  <c r="N1557" i="10"/>
  <c r="P1557" i="10" s="1"/>
  <c r="N1561" i="10"/>
  <c r="P1561" i="10" s="1"/>
  <c r="O1566" i="10"/>
  <c r="N1486" i="10"/>
  <c r="P1486" i="10" s="1"/>
  <c r="N1490" i="10"/>
  <c r="P1490" i="10" s="1"/>
  <c r="N1494" i="10"/>
  <c r="P1494" i="10" s="1"/>
  <c r="N1498" i="10"/>
  <c r="P1498" i="10" s="1"/>
  <c r="N1502" i="10"/>
  <c r="P1502" i="10" s="1"/>
  <c r="O1509" i="10"/>
  <c r="O1513" i="10"/>
  <c r="O1517" i="10"/>
  <c r="O1521" i="10"/>
  <c r="O1525" i="10"/>
  <c r="O1529" i="10"/>
  <c r="O1533" i="10"/>
  <c r="O1537" i="10"/>
  <c r="O1541" i="10"/>
  <c r="O1545" i="10"/>
  <c r="O1549" i="10"/>
  <c r="O1553" i="10"/>
  <c r="O1557" i="10"/>
  <c r="O1561" i="10"/>
  <c r="N1567" i="10"/>
  <c r="P1567" i="10" s="1"/>
  <c r="O1486" i="10"/>
  <c r="O1490" i="10"/>
  <c r="O1494" i="10"/>
  <c r="O1498" i="10"/>
  <c r="O1502" i="10"/>
  <c r="N1506" i="10"/>
  <c r="P1506" i="10" s="1"/>
  <c r="N1510" i="10"/>
  <c r="P1510" i="10" s="1"/>
  <c r="N1514" i="10"/>
  <c r="P1514" i="10" s="1"/>
  <c r="N1518" i="10"/>
  <c r="P1518" i="10" s="1"/>
  <c r="N1522" i="10"/>
  <c r="P1522" i="10" s="1"/>
  <c r="N1526" i="10"/>
  <c r="P1526" i="10" s="1"/>
  <c r="N1530" i="10"/>
  <c r="P1530" i="10" s="1"/>
  <c r="N1534" i="10"/>
  <c r="P1534" i="10" s="1"/>
  <c r="N1538" i="10"/>
  <c r="P1538" i="10" s="1"/>
  <c r="N1542" i="10"/>
  <c r="P1542" i="10" s="1"/>
  <c r="N1546" i="10"/>
  <c r="P1546" i="10" s="1"/>
  <c r="N1550" i="10"/>
  <c r="P1550" i="10" s="1"/>
  <c r="N1554" i="10"/>
  <c r="P1554" i="10" s="1"/>
  <c r="N1558" i="10"/>
  <c r="P1558" i="10" s="1"/>
  <c r="N1562" i="10"/>
  <c r="P1562" i="10" s="1"/>
  <c r="O1567" i="10"/>
  <c r="Q57" i="10" l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0" i="10" s="1"/>
  <c r="Q111" i="10" s="1"/>
  <c r="Q112" i="10" s="1"/>
  <c r="Q113" i="10" s="1"/>
  <c r="Q114" i="10" s="1"/>
  <c r="Q115" i="10" s="1"/>
  <c r="Q116" i="10" s="1"/>
  <c r="Q117" i="10" s="1"/>
  <c r="Q118" i="10" s="1"/>
  <c r="Q119" i="10" s="1"/>
  <c r="Q120" i="10" s="1"/>
  <c r="Q121" i="10" s="1"/>
  <c r="Q122" i="10" s="1"/>
  <c r="Q123" i="10" s="1"/>
  <c r="Q124" i="10" s="1"/>
  <c r="Q125" i="10" s="1"/>
  <c r="Q126" i="10" s="1"/>
  <c r="Q127" i="10" s="1"/>
  <c r="Q128" i="10" s="1"/>
  <c r="Q129" i="10" s="1"/>
  <c r="Q130" i="10" s="1"/>
  <c r="Q131" i="10" s="1"/>
  <c r="Q132" i="10" s="1"/>
  <c r="Q133" i="10" s="1"/>
  <c r="Q134" i="10" s="1"/>
  <c r="Q135" i="10" s="1"/>
  <c r="Q136" i="10" s="1"/>
  <c r="Q137" i="10" s="1"/>
  <c r="Q138" i="10" s="1"/>
  <c r="Q139" i="10" s="1"/>
  <c r="Q140" i="10" s="1"/>
  <c r="Q141" i="10" s="1"/>
  <c r="Q142" i="10" s="1"/>
  <c r="Q143" i="10" s="1"/>
  <c r="Q144" i="10" s="1"/>
  <c r="Q145" i="10" s="1"/>
  <c r="Q146" i="10" s="1"/>
  <c r="Q147" i="10" s="1"/>
  <c r="Q148" i="10" s="1"/>
  <c r="Q149" i="10" s="1"/>
  <c r="Q150" i="10" s="1"/>
  <c r="Q151" i="10" s="1"/>
  <c r="Q152" i="10" s="1"/>
  <c r="Q153" i="10" s="1"/>
  <c r="Q154" i="10" s="1"/>
  <c r="Q155" i="10" s="1"/>
  <c r="Q156" i="10" s="1"/>
  <c r="Q157" i="10" s="1"/>
  <c r="Q158" i="10" s="1"/>
  <c r="Q159" i="10" s="1"/>
  <c r="Q160" i="10" s="1"/>
  <c r="Q161" i="10" s="1"/>
  <c r="Q162" i="10" s="1"/>
  <c r="Q163" i="10" s="1"/>
  <c r="Q164" i="10" s="1"/>
  <c r="Q165" i="10" s="1"/>
  <c r="Q166" i="10" s="1"/>
  <c r="Q167" i="10" s="1"/>
  <c r="Q168" i="10" s="1"/>
  <c r="Q169" i="10" s="1"/>
  <c r="Q170" i="10" s="1"/>
  <c r="Q171" i="10" s="1"/>
  <c r="Q172" i="10" s="1"/>
  <c r="Q173" i="10" s="1"/>
  <c r="Q174" i="10" s="1"/>
  <c r="Q175" i="10" s="1"/>
  <c r="Q176" i="10" s="1"/>
  <c r="Q177" i="10" s="1"/>
  <c r="Q178" i="10" s="1"/>
  <c r="Q179" i="10" s="1"/>
  <c r="Q180" i="10" s="1"/>
  <c r="Q181" i="10" s="1"/>
  <c r="Q182" i="10" s="1"/>
  <c r="Q183" i="10" s="1"/>
  <c r="Q184" i="10" s="1"/>
  <c r="Q185" i="10" s="1"/>
  <c r="Q186" i="10" s="1"/>
  <c r="Q187" i="10" s="1"/>
  <c r="Q188" i="10" s="1"/>
  <c r="Q189" i="10" s="1"/>
  <c r="Q190" i="10" s="1"/>
  <c r="Q191" i="10" s="1"/>
  <c r="Q192" i="10" s="1"/>
  <c r="Q193" i="10" s="1"/>
  <c r="Q194" i="10" s="1"/>
  <c r="Q195" i="10" s="1"/>
  <c r="Q196" i="10" s="1"/>
  <c r="Q197" i="10" s="1"/>
  <c r="Q198" i="10" s="1"/>
  <c r="Q199" i="10" s="1"/>
  <c r="Q200" i="10" s="1"/>
  <c r="Q201" i="10" s="1"/>
  <c r="Q202" i="10" s="1"/>
  <c r="Q203" i="10" s="1"/>
  <c r="Q204" i="10" s="1"/>
  <c r="Q205" i="10" s="1"/>
  <c r="Q206" i="10" s="1"/>
  <c r="Q207" i="10" s="1"/>
  <c r="Q208" i="10" s="1"/>
  <c r="Q209" i="10" s="1"/>
  <c r="Q210" i="10" s="1"/>
  <c r="Q211" i="10" s="1"/>
  <c r="Q212" i="10" s="1"/>
  <c r="Q213" i="10" s="1"/>
  <c r="Q214" i="10" s="1"/>
  <c r="Q215" i="10" s="1"/>
  <c r="Q216" i="10" s="1"/>
  <c r="Q217" i="10" s="1"/>
  <c r="Q218" i="10" s="1"/>
  <c r="Q219" i="10" s="1"/>
  <c r="Q220" i="10" s="1"/>
  <c r="Q221" i="10" s="1"/>
  <c r="Q222" i="10" s="1"/>
  <c r="Q223" i="10" s="1"/>
  <c r="Q224" i="10" s="1"/>
  <c r="Q225" i="10" s="1"/>
  <c r="Q226" i="10" s="1"/>
  <c r="Q227" i="10" s="1"/>
  <c r="Q228" i="10" s="1"/>
  <c r="Q229" i="10" s="1"/>
  <c r="Q230" i="10" s="1"/>
  <c r="Q231" i="10" s="1"/>
  <c r="Q232" i="10" s="1"/>
  <c r="Q233" i="10" s="1"/>
  <c r="Q234" i="10" s="1"/>
  <c r="Q235" i="10" s="1"/>
  <c r="Q236" i="10" s="1"/>
  <c r="Q237" i="10" s="1"/>
  <c r="Q238" i="10" s="1"/>
  <c r="Q239" i="10" s="1"/>
  <c r="Q240" i="10" s="1"/>
  <c r="Q241" i="10" s="1"/>
  <c r="Q242" i="10" s="1"/>
  <c r="Q243" i="10" s="1"/>
  <c r="Q244" i="10" s="1"/>
  <c r="Q245" i="10" s="1"/>
  <c r="Q246" i="10" s="1"/>
  <c r="Q247" i="10" s="1"/>
  <c r="Q248" i="10" s="1"/>
  <c r="Q249" i="10" s="1"/>
  <c r="Q250" i="10" s="1"/>
  <c r="Q251" i="10" s="1"/>
  <c r="Q252" i="10" s="1"/>
  <c r="Q253" i="10" s="1"/>
  <c r="Q254" i="10" s="1"/>
  <c r="Q255" i="10" s="1"/>
  <c r="Q256" i="10" s="1"/>
  <c r="Q257" i="10" s="1"/>
  <c r="Q258" i="10" s="1"/>
  <c r="Q259" i="10" s="1"/>
  <c r="Q260" i="10" s="1"/>
  <c r="Q261" i="10" s="1"/>
  <c r="Q262" i="10" s="1"/>
  <c r="Q263" i="10" s="1"/>
  <c r="Q264" i="10" s="1"/>
  <c r="Q265" i="10" s="1"/>
  <c r="Q266" i="10" s="1"/>
  <c r="Q267" i="10" s="1"/>
  <c r="Q268" i="10" s="1"/>
  <c r="Q269" i="10" s="1"/>
  <c r="Q270" i="10" s="1"/>
  <c r="Q271" i="10" s="1"/>
  <c r="Q272" i="10" s="1"/>
  <c r="Q273" i="10" s="1"/>
  <c r="Q274" i="10" s="1"/>
  <c r="Q275" i="10" s="1"/>
  <c r="Q276" i="10" s="1"/>
  <c r="Q277" i="10" s="1"/>
  <c r="Q278" i="10" s="1"/>
  <c r="Q279" i="10" s="1"/>
  <c r="Q280" i="10" s="1"/>
  <c r="Q281" i="10" s="1"/>
  <c r="Q282" i="10" s="1"/>
  <c r="Q283" i="10" s="1"/>
  <c r="Q284" i="10" s="1"/>
  <c r="Q285" i="10" s="1"/>
  <c r="Q286" i="10" s="1"/>
  <c r="Q287" i="10" s="1"/>
  <c r="Q288" i="10" s="1"/>
  <c r="Q289" i="10" s="1"/>
  <c r="Q290" i="10" s="1"/>
  <c r="Q291" i="10" s="1"/>
  <c r="Q292" i="10" s="1"/>
  <c r="Q293" i="10" s="1"/>
  <c r="Q294" i="10" s="1"/>
  <c r="Q295" i="10" s="1"/>
  <c r="Q296" i="10" s="1"/>
  <c r="Q297" i="10" s="1"/>
  <c r="Q298" i="10" s="1"/>
  <c r="Q299" i="10" s="1"/>
  <c r="Q300" i="10" s="1"/>
  <c r="Q301" i="10" s="1"/>
  <c r="Q302" i="10" s="1"/>
  <c r="Q303" i="10" s="1"/>
  <c r="Q304" i="10" s="1"/>
  <c r="Q305" i="10" s="1"/>
  <c r="Q306" i="10" s="1"/>
  <c r="Q307" i="10" s="1"/>
  <c r="Q308" i="10" s="1"/>
  <c r="Q309" i="10" s="1"/>
  <c r="Q310" i="10" s="1"/>
  <c r="Q311" i="10" s="1"/>
  <c r="Q312" i="10" s="1"/>
  <c r="Q313" i="10" s="1"/>
  <c r="Q314" i="10" s="1"/>
  <c r="Q315" i="10" s="1"/>
  <c r="Q316" i="10" s="1"/>
  <c r="Q317" i="10" s="1"/>
  <c r="Q318" i="10" s="1"/>
  <c r="Q319" i="10" s="1"/>
  <c r="Q320" i="10" s="1"/>
  <c r="Q321" i="10" s="1"/>
  <c r="Q322" i="10" s="1"/>
  <c r="Q323" i="10" s="1"/>
  <c r="Q324" i="10" s="1"/>
  <c r="Q325" i="10" s="1"/>
  <c r="Q326" i="10" s="1"/>
  <c r="Q327" i="10" s="1"/>
  <c r="Q328" i="10" s="1"/>
  <c r="Q329" i="10" s="1"/>
  <c r="Q330" i="10" s="1"/>
  <c r="Q331" i="10" s="1"/>
  <c r="Q332" i="10" s="1"/>
  <c r="Q333" i="10" s="1"/>
  <c r="Q334" i="10" s="1"/>
  <c r="Q335" i="10" s="1"/>
  <c r="Q336" i="10" s="1"/>
  <c r="Q337" i="10" s="1"/>
  <c r="Q338" i="10" s="1"/>
  <c r="Q339" i="10" s="1"/>
  <c r="Q340" i="10" s="1"/>
  <c r="Q341" i="10" s="1"/>
  <c r="Q342" i="10" s="1"/>
  <c r="Q343" i="10" s="1"/>
  <c r="Q344" i="10" s="1"/>
  <c r="Q345" i="10" s="1"/>
  <c r="Q346" i="10" s="1"/>
  <c r="Q347" i="10" s="1"/>
  <c r="Q348" i="10" s="1"/>
  <c r="Q349" i="10" s="1"/>
  <c r="Q350" i="10" s="1"/>
  <c r="Q351" i="10" s="1"/>
  <c r="Q352" i="10" s="1"/>
  <c r="Q353" i="10" s="1"/>
  <c r="Q354" i="10" s="1"/>
  <c r="Q355" i="10" s="1"/>
  <c r="Q356" i="10" s="1"/>
  <c r="Q357" i="10" s="1"/>
  <c r="Q358" i="10" s="1"/>
  <c r="Q359" i="10" s="1"/>
  <c r="Q360" i="10" s="1"/>
  <c r="Q361" i="10" s="1"/>
  <c r="Q362" i="10" s="1"/>
  <c r="Q363" i="10" s="1"/>
  <c r="Q364" i="10" s="1"/>
  <c r="Q365" i="10" s="1"/>
  <c r="Q366" i="10" s="1"/>
  <c r="Q367" i="10" s="1"/>
  <c r="Q368" i="10" s="1"/>
  <c r="Q369" i="10" s="1"/>
  <c r="Q370" i="10" s="1"/>
  <c r="Q371" i="10" s="1"/>
  <c r="Q372" i="10" s="1"/>
  <c r="Q373" i="10" s="1"/>
  <c r="Q374" i="10" s="1"/>
  <c r="Q375" i="10" s="1"/>
  <c r="Q376" i="10" s="1"/>
  <c r="Q377" i="10" s="1"/>
  <c r="Q378" i="10" s="1"/>
  <c r="Q379" i="10" s="1"/>
  <c r="Q380" i="10" s="1"/>
  <c r="Q381" i="10" s="1"/>
  <c r="Q382" i="10" s="1"/>
  <c r="Q383" i="10" s="1"/>
  <c r="Q384" i="10" s="1"/>
  <c r="Q385" i="10" s="1"/>
  <c r="Q386" i="10" s="1"/>
  <c r="Q387" i="10" s="1"/>
  <c r="Q388" i="10" s="1"/>
  <c r="Q389" i="10" s="1"/>
  <c r="Q390" i="10" s="1"/>
  <c r="Q391" i="10" s="1"/>
  <c r="Q392" i="10" s="1"/>
  <c r="Q393" i="10" s="1"/>
  <c r="Q394" i="10" s="1"/>
  <c r="Q395" i="10" s="1"/>
  <c r="Q396" i="10" s="1"/>
  <c r="Q397" i="10" s="1"/>
  <c r="Q398" i="10" s="1"/>
  <c r="Q399" i="10" s="1"/>
  <c r="Q400" i="10" s="1"/>
  <c r="Q401" i="10" s="1"/>
  <c r="Q402" i="10" s="1"/>
  <c r="Q403" i="10" s="1"/>
  <c r="Q404" i="10" s="1"/>
  <c r="Q405" i="10" s="1"/>
  <c r="Q406" i="10" s="1"/>
  <c r="Q407" i="10" s="1"/>
  <c r="Q408" i="10" s="1"/>
  <c r="Q409" i="10" s="1"/>
  <c r="Q410" i="10" s="1"/>
  <c r="Q411" i="10" s="1"/>
  <c r="Q412" i="10" s="1"/>
  <c r="Q413" i="10" s="1"/>
  <c r="Q414" i="10" s="1"/>
  <c r="Q415" i="10" s="1"/>
  <c r="Q416" i="10" s="1"/>
  <c r="Q417" i="10" s="1"/>
  <c r="Q418" i="10" s="1"/>
  <c r="Q419" i="10" s="1"/>
  <c r="Q420" i="10" s="1"/>
  <c r="Q421" i="10" s="1"/>
  <c r="Q422" i="10" s="1"/>
  <c r="Q423" i="10" s="1"/>
  <c r="Q424" i="10" s="1"/>
  <c r="Q425" i="10" s="1"/>
  <c r="Q426" i="10" s="1"/>
  <c r="Q427" i="10" s="1"/>
  <c r="Q428" i="10" s="1"/>
  <c r="Q429" i="10" s="1"/>
  <c r="Q430" i="10" s="1"/>
  <c r="Q431" i="10" s="1"/>
  <c r="Q432" i="10" s="1"/>
  <c r="Q433" i="10" s="1"/>
  <c r="Q434" i="10" s="1"/>
  <c r="Q435" i="10" s="1"/>
  <c r="Q436" i="10" s="1"/>
  <c r="Q437" i="10" s="1"/>
  <c r="Q438" i="10" s="1"/>
  <c r="Q439" i="10" s="1"/>
  <c r="Q440" i="10" s="1"/>
  <c r="Q441" i="10" s="1"/>
  <c r="Q442" i="10" s="1"/>
  <c r="Q443" i="10" s="1"/>
  <c r="Q444" i="10" s="1"/>
  <c r="Q445" i="10" s="1"/>
  <c r="Q446" i="10" s="1"/>
  <c r="Q447" i="10" s="1"/>
  <c r="Q448" i="10" s="1"/>
  <c r="Q449" i="10" s="1"/>
  <c r="Q450" i="10" s="1"/>
  <c r="Q451" i="10" s="1"/>
  <c r="Q452" i="10" s="1"/>
  <c r="Q453" i="10" s="1"/>
  <c r="Q454" i="10" s="1"/>
  <c r="Q455" i="10" s="1"/>
  <c r="Q456" i="10" s="1"/>
  <c r="Q457" i="10" s="1"/>
  <c r="Q458" i="10" s="1"/>
  <c r="Q459" i="10" s="1"/>
  <c r="Q460" i="10" s="1"/>
  <c r="Q461" i="10" s="1"/>
  <c r="Q462" i="10" s="1"/>
  <c r="Q463" i="10" s="1"/>
  <c r="Q464" i="10" s="1"/>
  <c r="Q465" i="10" s="1"/>
  <c r="Q466" i="10" s="1"/>
  <c r="Q467" i="10" s="1"/>
  <c r="Q468" i="10" s="1"/>
  <c r="Q469" i="10" s="1"/>
  <c r="Q470" i="10" s="1"/>
  <c r="Q471" i="10" s="1"/>
  <c r="Q472" i="10" s="1"/>
  <c r="Q473" i="10" s="1"/>
  <c r="Q474" i="10" s="1"/>
  <c r="Q475" i="10" s="1"/>
  <c r="Q476" i="10" s="1"/>
  <c r="Q477" i="10" s="1"/>
  <c r="Q478" i="10" s="1"/>
  <c r="Q479" i="10" s="1"/>
  <c r="Q480" i="10" s="1"/>
  <c r="Q481" i="10" s="1"/>
  <c r="Q482" i="10" s="1"/>
  <c r="Q483" i="10" s="1"/>
  <c r="Q484" i="10" s="1"/>
  <c r="Q485" i="10" s="1"/>
  <c r="Q486" i="10" s="1"/>
  <c r="Q487" i="10" s="1"/>
  <c r="Q488" i="10" s="1"/>
  <c r="Q489" i="10" s="1"/>
  <c r="Q490" i="10" s="1"/>
  <c r="Q491" i="10" s="1"/>
  <c r="Q492" i="10" s="1"/>
  <c r="Q493" i="10" s="1"/>
  <c r="Q494" i="10" s="1"/>
  <c r="Q495" i="10" s="1"/>
  <c r="Q496" i="10" s="1"/>
  <c r="Q497" i="10" s="1"/>
  <c r="Q498" i="10" s="1"/>
  <c r="Q499" i="10" s="1"/>
  <c r="Q500" i="10" s="1"/>
  <c r="Q501" i="10" s="1"/>
  <c r="Q502" i="10" s="1"/>
  <c r="Q503" i="10" s="1"/>
  <c r="Q504" i="10" s="1"/>
  <c r="Q505" i="10" s="1"/>
  <c r="Q506" i="10" s="1"/>
  <c r="Q507" i="10" s="1"/>
  <c r="Q508" i="10" s="1"/>
  <c r="Q509" i="10" s="1"/>
  <c r="Q510" i="10" s="1"/>
  <c r="Q511" i="10" s="1"/>
  <c r="Q512" i="10" s="1"/>
  <c r="Q513" i="10" s="1"/>
  <c r="Q514" i="10" s="1"/>
  <c r="Q515" i="10" s="1"/>
  <c r="Q516" i="10" s="1"/>
  <c r="Q517" i="10" s="1"/>
  <c r="Q518" i="10" s="1"/>
  <c r="Q519" i="10" s="1"/>
  <c r="Q520" i="10" s="1"/>
  <c r="Q521" i="10" s="1"/>
  <c r="Q522" i="10" s="1"/>
  <c r="Q523" i="10" s="1"/>
  <c r="Q524" i="10" s="1"/>
  <c r="Q525" i="10" s="1"/>
  <c r="Q526" i="10" s="1"/>
  <c r="Q527" i="10" s="1"/>
  <c r="Q528" i="10" s="1"/>
  <c r="Q529" i="10" s="1"/>
  <c r="Q530" i="10" s="1"/>
  <c r="Q531" i="10" s="1"/>
  <c r="Q532" i="10" s="1"/>
  <c r="Q533" i="10" s="1"/>
  <c r="Q534" i="10" s="1"/>
  <c r="Q535" i="10" s="1"/>
  <c r="Q536" i="10" s="1"/>
  <c r="Q537" i="10" s="1"/>
  <c r="Q538" i="10" s="1"/>
  <c r="Q539" i="10" s="1"/>
  <c r="Q540" i="10" s="1"/>
  <c r="Q541" i="10" s="1"/>
  <c r="Q542" i="10" s="1"/>
  <c r="Q543" i="10" s="1"/>
  <c r="Q544" i="10" s="1"/>
  <c r="Q545" i="10" s="1"/>
  <c r="Q546" i="10" s="1"/>
  <c r="Q547" i="10" s="1"/>
  <c r="Q548" i="10" s="1"/>
  <c r="Q549" i="10" s="1"/>
  <c r="Q550" i="10" s="1"/>
  <c r="Q551" i="10" s="1"/>
  <c r="Q552" i="10" s="1"/>
  <c r="Q553" i="10" s="1"/>
  <c r="Q554" i="10" s="1"/>
  <c r="Q555" i="10" s="1"/>
  <c r="Q556" i="10" s="1"/>
  <c r="Q557" i="10" s="1"/>
  <c r="Q558" i="10" s="1"/>
  <c r="Q559" i="10" s="1"/>
  <c r="Q560" i="10" s="1"/>
  <c r="Q561" i="10" s="1"/>
  <c r="Q562" i="10" s="1"/>
  <c r="Q563" i="10" s="1"/>
  <c r="Q564" i="10" s="1"/>
  <c r="Q565" i="10" s="1"/>
  <c r="Q566" i="10" s="1"/>
  <c r="Q567" i="10" s="1"/>
  <c r="Q568" i="10" s="1"/>
  <c r="Q569" i="10" s="1"/>
  <c r="Q570" i="10" s="1"/>
  <c r="Q571" i="10" s="1"/>
  <c r="Q572" i="10" s="1"/>
  <c r="Q573" i="10" s="1"/>
  <c r="Q574" i="10" s="1"/>
  <c r="Q575" i="10" s="1"/>
  <c r="Q576" i="10" s="1"/>
  <c r="Q577" i="10" s="1"/>
  <c r="Q578" i="10" s="1"/>
  <c r="Q579" i="10" s="1"/>
  <c r="Q580" i="10" s="1"/>
  <c r="Q581" i="10" s="1"/>
  <c r="Q582" i="10" s="1"/>
  <c r="Q583" i="10" s="1"/>
  <c r="Q584" i="10" s="1"/>
  <c r="Q585" i="10" s="1"/>
  <c r="Q586" i="10" s="1"/>
  <c r="Q587" i="10" s="1"/>
  <c r="Q588" i="10" s="1"/>
  <c r="Q589" i="10" s="1"/>
  <c r="Q590" i="10" s="1"/>
  <c r="Q591" i="10" s="1"/>
  <c r="Q592" i="10" s="1"/>
  <c r="Q593" i="10" s="1"/>
  <c r="Q594" i="10" s="1"/>
  <c r="Q595" i="10" s="1"/>
  <c r="Q596" i="10" s="1"/>
  <c r="Q597" i="10" s="1"/>
  <c r="Q598" i="10" s="1"/>
  <c r="Q599" i="10" s="1"/>
  <c r="Q600" i="10" s="1"/>
  <c r="Q601" i="10" s="1"/>
  <c r="Q602" i="10" s="1"/>
  <c r="Q603" i="10" s="1"/>
  <c r="Q604" i="10" s="1"/>
  <c r="Q605" i="10" s="1"/>
  <c r="Q606" i="10" s="1"/>
  <c r="Q607" i="10" s="1"/>
  <c r="Q608" i="10" s="1"/>
  <c r="Q609" i="10" s="1"/>
  <c r="Q610" i="10" s="1"/>
  <c r="Q611" i="10" s="1"/>
  <c r="Q612" i="10" s="1"/>
  <c r="Q613" i="10" s="1"/>
  <c r="Q614" i="10" s="1"/>
  <c r="Q615" i="10" s="1"/>
  <c r="Q616" i="10" s="1"/>
  <c r="Q617" i="10" s="1"/>
  <c r="Q618" i="10" s="1"/>
  <c r="Q619" i="10" s="1"/>
  <c r="Q620" i="10" s="1"/>
  <c r="Q621" i="10" s="1"/>
  <c r="Q622" i="10" s="1"/>
  <c r="Q623" i="10" s="1"/>
  <c r="Q624" i="10" s="1"/>
  <c r="Q625" i="10" s="1"/>
  <c r="Q626" i="10" s="1"/>
  <c r="Q627" i="10" s="1"/>
  <c r="Q628" i="10" s="1"/>
  <c r="Q629" i="10" s="1"/>
  <c r="Q630" i="10" s="1"/>
  <c r="Q631" i="10" s="1"/>
  <c r="Q632" i="10" s="1"/>
  <c r="Q633" i="10" s="1"/>
  <c r="Q634" i="10" s="1"/>
  <c r="Q635" i="10" s="1"/>
  <c r="Q636" i="10" s="1"/>
  <c r="Q637" i="10" s="1"/>
  <c r="Q638" i="10" s="1"/>
  <c r="Q639" i="10" s="1"/>
  <c r="Q640" i="10" s="1"/>
  <c r="Q641" i="10" s="1"/>
  <c r="Q642" i="10" s="1"/>
  <c r="Q643" i="10" s="1"/>
  <c r="Q644" i="10" s="1"/>
  <c r="Q645" i="10" s="1"/>
  <c r="Q646" i="10" s="1"/>
  <c r="Q647" i="10" s="1"/>
  <c r="Q648" i="10" s="1"/>
  <c r="Q649" i="10" s="1"/>
  <c r="Q650" i="10" s="1"/>
  <c r="Q651" i="10" s="1"/>
  <c r="Q652" i="10" s="1"/>
  <c r="Q653" i="10" s="1"/>
  <c r="Q654" i="10" s="1"/>
  <c r="Q655" i="10" s="1"/>
  <c r="Q656" i="10" s="1"/>
  <c r="Q657" i="10" s="1"/>
  <c r="Q658" i="10" s="1"/>
  <c r="Q659" i="10" s="1"/>
  <c r="Q660" i="10" s="1"/>
  <c r="Q661" i="10" s="1"/>
  <c r="Q662" i="10" s="1"/>
  <c r="Q663" i="10" s="1"/>
  <c r="Q664" i="10" s="1"/>
  <c r="Q665" i="10" s="1"/>
  <c r="Q666" i="10" s="1"/>
  <c r="Q667" i="10" s="1"/>
  <c r="Q668" i="10" s="1"/>
  <c r="Q669" i="10" s="1"/>
  <c r="Q670" i="10" s="1"/>
  <c r="Q671" i="10" s="1"/>
  <c r="Q672" i="10" s="1"/>
  <c r="Q673" i="10" s="1"/>
  <c r="Q674" i="10" s="1"/>
  <c r="Q675" i="10" s="1"/>
  <c r="Q676" i="10" s="1"/>
  <c r="Q677" i="10" s="1"/>
  <c r="Q678" i="10" s="1"/>
  <c r="Q679" i="10" s="1"/>
  <c r="Q680" i="10" s="1"/>
  <c r="Q681" i="10" s="1"/>
  <c r="Q682" i="10" s="1"/>
  <c r="Q683" i="10" s="1"/>
  <c r="Q684" i="10" s="1"/>
  <c r="Q685" i="10" s="1"/>
  <c r="Q686" i="10" s="1"/>
  <c r="Q687" i="10" s="1"/>
  <c r="Q688" i="10" s="1"/>
  <c r="Q689" i="10" s="1"/>
  <c r="Q690" i="10" s="1"/>
  <c r="Q691" i="10" s="1"/>
  <c r="Q692" i="10" s="1"/>
  <c r="Q693" i="10" s="1"/>
  <c r="Q694" i="10" s="1"/>
  <c r="Q695" i="10" s="1"/>
  <c r="Q696" i="10" s="1"/>
  <c r="Q697" i="10" s="1"/>
  <c r="Q698" i="10" s="1"/>
  <c r="Q699" i="10" s="1"/>
  <c r="Q700" i="10" s="1"/>
  <c r="Q701" i="10" s="1"/>
  <c r="Q702" i="10" s="1"/>
  <c r="Q703" i="10" s="1"/>
  <c r="Q704" i="10" s="1"/>
  <c r="Q705" i="10" s="1"/>
  <c r="Q706" i="10" s="1"/>
  <c r="Q707" i="10" s="1"/>
  <c r="Q708" i="10" s="1"/>
  <c r="Q709" i="10" s="1"/>
  <c r="Q710" i="10" s="1"/>
  <c r="Q711" i="10" s="1"/>
  <c r="Q712" i="10" s="1"/>
  <c r="Q713" i="10" s="1"/>
  <c r="Q714" i="10" s="1"/>
  <c r="Q715" i="10" s="1"/>
  <c r="Q716" i="10" s="1"/>
  <c r="Q717" i="10" s="1"/>
  <c r="Q718" i="10" s="1"/>
  <c r="Q719" i="10" s="1"/>
  <c r="Q720" i="10" s="1"/>
  <c r="Q721" i="10" s="1"/>
  <c r="Q722" i="10" s="1"/>
  <c r="Q723" i="10" s="1"/>
  <c r="Q724" i="10" s="1"/>
  <c r="Q725" i="10" s="1"/>
  <c r="Q726" i="10" s="1"/>
  <c r="Q727" i="10" s="1"/>
  <c r="Q728" i="10" s="1"/>
  <c r="Q729" i="10" s="1"/>
  <c r="Q730" i="10" s="1"/>
  <c r="Q731" i="10" s="1"/>
  <c r="Q732" i="10" s="1"/>
  <c r="Q733" i="10" s="1"/>
  <c r="Q734" i="10" s="1"/>
  <c r="Q735" i="10" s="1"/>
  <c r="Q736" i="10" s="1"/>
  <c r="Q737" i="10" s="1"/>
  <c r="Q738" i="10" s="1"/>
  <c r="Q739" i="10" s="1"/>
  <c r="Q740" i="10" s="1"/>
  <c r="Q741" i="10" s="1"/>
  <c r="Q742" i="10" s="1"/>
  <c r="Q743" i="10" s="1"/>
  <c r="Q744" i="10" s="1"/>
  <c r="Q745" i="10" s="1"/>
  <c r="Q746" i="10" s="1"/>
  <c r="Q747" i="10" s="1"/>
  <c r="Q748" i="10" s="1"/>
  <c r="Q749" i="10" s="1"/>
  <c r="Q750" i="10" s="1"/>
  <c r="Q751" i="10" s="1"/>
  <c r="Q752" i="10" s="1"/>
  <c r="Q753" i="10" s="1"/>
  <c r="Q754" i="10" s="1"/>
  <c r="Q755" i="10" s="1"/>
  <c r="Q756" i="10" s="1"/>
  <c r="Q757" i="10" s="1"/>
  <c r="Q758" i="10" s="1"/>
  <c r="Q759" i="10" s="1"/>
  <c r="Q760" i="10" s="1"/>
  <c r="Q761" i="10" s="1"/>
  <c r="Q762" i="10" s="1"/>
  <c r="Q763" i="10" s="1"/>
  <c r="Q764" i="10" s="1"/>
  <c r="Q765" i="10" s="1"/>
  <c r="Q766" i="10" s="1"/>
  <c r="Q767" i="10" s="1"/>
  <c r="Q768" i="10" s="1"/>
  <c r="Q769" i="10" s="1"/>
  <c r="Q770" i="10" s="1"/>
  <c r="Q771" i="10" s="1"/>
  <c r="Q772" i="10" s="1"/>
  <c r="Q773" i="10" s="1"/>
  <c r="Q774" i="10" s="1"/>
  <c r="Q775" i="10" s="1"/>
  <c r="Q776" i="10" s="1"/>
  <c r="Q777" i="10" s="1"/>
  <c r="Q778" i="10" s="1"/>
  <c r="Q779" i="10" s="1"/>
  <c r="Q780" i="10" s="1"/>
  <c r="Q781" i="10" s="1"/>
  <c r="Q782" i="10" s="1"/>
  <c r="Q783" i="10" s="1"/>
  <c r="Q784" i="10" s="1"/>
  <c r="Q785" i="10" s="1"/>
  <c r="Q786" i="10" s="1"/>
  <c r="Q787" i="10" s="1"/>
  <c r="Q788" i="10" s="1"/>
  <c r="Q789" i="10" s="1"/>
  <c r="Q790" i="10" s="1"/>
  <c r="Q791" i="10" s="1"/>
  <c r="Q792" i="10" s="1"/>
  <c r="Q793" i="10" s="1"/>
  <c r="Q794" i="10" s="1"/>
  <c r="Q795" i="10" s="1"/>
  <c r="Q796" i="10" s="1"/>
  <c r="Q797" i="10" s="1"/>
  <c r="Q798" i="10" s="1"/>
  <c r="Q799" i="10" s="1"/>
  <c r="Q800" i="10" s="1"/>
  <c r="Q801" i="10" s="1"/>
  <c r="Q802" i="10" s="1"/>
  <c r="Q803" i="10" s="1"/>
  <c r="Q804" i="10" s="1"/>
  <c r="Q805" i="10" s="1"/>
  <c r="Q806" i="10" s="1"/>
  <c r="Q807" i="10" s="1"/>
  <c r="Q808" i="10" s="1"/>
  <c r="Q809" i="10" s="1"/>
  <c r="Q810" i="10" s="1"/>
  <c r="Q811" i="10" s="1"/>
  <c r="Q812" i="10" s="1"/>
  <c r="Q813" i="10" s="1"/>
  <c r="Q814" i="10" s="1"/>
  <c r="Q815" i="10" s="1"/>
  <c r="Q816" i="10" s="1"/>
  <c r="Q817" i="10" s="1"/>
  <c r="Q818" i="10" s="1"/>
  <c r="Q819" i="10" s="1"/>
  <c r="Q820" i="10" s="1"/>
  <c r="Q821" i="10" s="1"/>
  <c r="Q822" i="10" s="1"/>
  <c r="Q823" i="10" s="1"/>
  <c r="Q824" i="10" s="1"/>
  <c r="Q825" i="10" s="1"/>
  <c r="Q826" i="10" s="1"/>
  <c r="Q827" i="10" s="1"/>
  <c r="Q828" i="10" s="1"/>
  <c r="Q829" i="10" s="1"/>
  <c r="Q830" i="10" s="1"/>
  <c r="Q831" i="10" s="1"/>
  <c r="Q832" i="10" s="1"/>
  <c r="Q833" i="10" s="1"/>
  <c r="Q834" i="10" s="1"/>
  <c r="Q835" i="10" s="1"/>
  <c r="Q836" i="10" s="1"/>
  <c r="Q837" i="10" s="1"/>
  <c r="Q838" i="10" s="1"/>
  <c r="Q839" i="10" s="1"/>
  <c r="Q840" i="10" s="1"/>
  <c r="Q841" i="10" s="1"/>
  <c r="Q842" i="10" s="1"/>
  <c r="Q843" i="10" s="1"/>
  <c r="Q844" i="10" s="1"/>
  <c r="Q845" i="10" s="1"/>
  <c r="Q846" i="10" s="1"/>
  <c r="Q847" i="10" s="1"/>
  <c r="Q848" i="10" s="1"/>
  <c r="Q849" i="10" s="1"/>
  <c r="Q850" i="10" s="1"/>
  <c r="Q851" i="10" s="1"/>
  <c r="Q852" i="10" s="1"/>
  <c r="Q853" i="10" s="1"/>
  <c r="Q854" i="10" s="1"/>
  <c r="Q855" i="10" s="1"/>
  <c r="Q856" i="10" s="1"/>
  <c r="Q857" i="10" s="1"/>
  <c r="Q858" i="10" s="1"/>
  <c r="Q859" i="10" s="1"/>
  <c r="Q860" i="10" s="1"/>
  <c r="Q861" i="10" s="1"/>
  <c r="Q862" i="10" s="1"/>
  <c r="Q863" i="10" s="1"/>
  <c r="Q864" i="10" s="1"/>
  <c r="Q865" i="10" s="1"/>
  <c r="Q866" i="10" s="1"/>
  <c r="Q867" i="10" s="1"/>
  <c r="Q868" i="10" s="1"/>
  <c r="Q869" i="10" s="1"/>
  <c r="Q870" i="10" s="1"/>
  <c r="Q871" i="10" s="1"/>
  <c r="Q872" i="10" s="1"/>
  <c r="Q873" i="10" s="1"/>
  <c r="Q874" i="10" s="1"/>
  <c r="Q875" i="10" s="1"/>
  <c r="Q876" i="10" s="1"/>
  <c r="Q877" i="10" s="1"/>
  <c r="Q878" i="10" s="1"/>
  <c r="Q879" i="10" s="1"/>
  <c r="Q880" i="10" s="1"/>
  <c r="Q881" i="10" s="1"/>
  <c r="Q882" i="10" s="1"/>
  <c r="Q883" i="10" s="1"/>
  <c r="Q884" i="10" s="1"/>
  <c r="Q885" i="10" s="1"/>
  <c r="Q886" i="10" s="1"/>
  <c r="Q887" i="10" s="1"/>
  <c r="Q888" i="10" s="1"/>
  <c r="Q889" i="10" s="1"/>
  <c r="Q890" i="10" s="1"/>
  <c r="Q891" i="10" s="1"/>
  <c r="Q892" i="10" s="1"/>
  <c r="Q893" i="10" s="1"/>
  <c r="Q894" i="10" s="1"/>
  <c r="Q895" i="10" s="1"/>
  <c r="Q896" i="10" s="1"/>
  <c r="Q897" i="10" s="1"/>
  <c r="Q898" i="10" s="1"/>
  <c r="Q899" i="10" s="1"/>
  <c r="Q900" i="10" s="1"/>
  <c r="Q901" i="10" s="1"/>
  <c r="Q902" i="10" s="1"/>
  <c r="Q903" i="10" s="1"/>
  <c r="Q904" i="10" s="1"/>
  <c r="Q905" i="10" s="1"/>
  <c r="Q906" i="10" s="1"/>
  <c r="Q907" i="10" s="1"/>
  <c r="Q908" i="10" s="1"/>
  <c r="Q909" i="10" s="1"/>
  <c r="Q910" i="10" s="1"/>
  <c r="Q911" i="10" s="1"/>
  <c r="Q912" i="10" s="1"/>
  <c r="Q913" i="10" s="1"/>
  <c r="Q914" i="10" s="1"/>
  <c r="Q915" i="10" s="1"/>
  <c r="Q916" i="10" s="1"/>
  <c r="Q917" i="10" s="1"/>
  <c r="Q918" i="10" s="1"/>
  <c r="Q919" i="10" s="1"/>
  <c r="Q920" i="10" s="1"/>
  <c r="Q921" i="10" s="1"/>
  <c r="Q922" i="10" s="1"/>
  <c r="Q923" i="10" s="1"/>
  <c r="Q924" i="10" s="1"/>
  <c r="Q925" i="10" s="1"/>
  <c r="Q926" i="10" s="1"/>
  <c r="Q927" i="10" s="1"/>
  <c r="Q928" i="10" s="1"/>
  <c r="Q929" i="10" s="1"/>
  <c r="Q930" i="10" s="1"/>
  <c r="Q931" i="10" s="1"/>
  <c r="Q932" i="10" s="1"/>
  <c r="Q933" i="10" s="1"/>
  <c r="Q934" i="10" s="1"/>
  <c r="Q935" i="10" s="1"/>
  <c r="Q936" i="10" s="1"/>
  <c r="Q937" i="10" s="1"/>
  <c r="Q938" i="10" s="1"/>
  <c r="Q939" i="10" s="1"/>
  <c r="Q940" i="10" s="1"/>
  <c r="Q941" i="10" s="1"/>
  <c r="Q942" i="10" s="1"/>
  <c r="Q943" i="10" s="1"/>
  <c r="Q944" i="10" s="1"/>
  <c r="Q945" i="10" s="1"/>
  <c r="Q946" i="10" s="1"/>
  <c r="Q947" i="10" s="1"/>
  <c r="Q948" i="10" s="1"/>
  <c r="Q949" i="10" s="1"/>
  <c r="Q950" i="10" s="1"/>
  <c r="Q951" i="10" s="1"/>
  <c r="Q952" i="10" s="1"/>
  <c r="Q953" i="10" s="1"/>
  <c r="Q954" i="10" s="1"/>
  <c r="Q955" i="10" s="1"/>
  <c r="Q956" i="10" s="1"/>
  <c r="Q957" i="10" s="1"/>
  <c r="Q958" i="10" s="1"/>
  <c r="Q959" i="10" s="1"/>
  <c r="Q960" i="10" s="1"/>
  <c r="Q961" i="10" s="1"/>
  <c r="Q962" i="10" s="1"/>
  <c r="Q963" i="10" s="1"/>
  <c r="Q964" i="10" s="1"/>
  <c r="Q965" i="10" s="1"/>
  <c r="Q966" i="10" s="1"/>
  <c r="Q967" i="10" s="1"/>
  <c r="Q968" i="10" s="1"/>
  <c r="Q969" i="10" s="1"/>
  <c r="Q970" i="10" s="1"/>
  <c r="Q971" i="10" s="1"/>
  <c r="Q972" i="10" s="1"/>
  <c r="Q973" i="10" s="1"/>
  <c r="Q974" i="10" s="1"/>
  <c r="Q975" i="10" s="1"/>
  <c r="Q976" i="10" s="1"/>
  <c r="Q977" i="10" s="1"/>
  <c r="Q978" i="10" s="1"/>
  <c r="Q979" i="10" s="1"/>
  <c r="Q980" i="10" s="1"/>
  <c r="Q981" i="10" s="1"/>
  <c r="Q982" i="10" s="1"/>
  <c r="Q983" i="10" s="1"/>
  <c r="Q984" i="10" s="1"/>
  <c r="Q985" i="10" s="1"/>
  <c r="Q986" i="10" s="1"/>
  <c r="Q987" i="10" s="1"/>
  <c r="Q988" i="10" s="1"/>
  <c r="Q989" i="10" s="1"/>
  <c r="Q990" i="10" s="1"/>
  <c r="Q991" i="10" s="1"/>
  <c r="Q992" i="10" s="1"/>
  <c r="Q993" i="10" s="1"/>
  <c r="Q994" i="10" s="1"/>
  <c r="Q995" i="10" s="1"/>
  <c r="Q996" i="10" s="1"/>
  <c r="Q997" i="10" s="1"/>
  <c r="Q998" i="10" s="1"/>
  <c r="Q999" i="10" s="1"/>
  <c r="Q1000" i="10" s="1"/>
  <c r="Q1001" i="10" s="1"/>
  <c r="Q1002" i="10" s="1"/>
  <c r="Q1003" i="10" s="1"/>
  <c r="Q1004" i="10" s="1"/>
  <c r="Q1005" i="10" s="1"/>
  <c r="Q1006" i="10" s="1"/>
  <c r="Q1007" i="10" s="1"/>
  <c r="Q1008" i="10" s="1"/>
  <c r="Q1009" i="10" s="1"/>
  <c r="Q1010" i="10" s="1"/>
  <c r="Q1011" i="10" s="1"/>
  <c r="Q1012" i="10" s="1"/>
  <c r="Q1013" i="10" s="1"/>
  <c r="Q1014" i="10" s="1"/>
  <c r="Q1015" i="10" s="1"/>
  <c r="Q1016" i="10" s="1"/>
  <c r="Q1017" i="10" s="1"/>
  <c r="Q1018" i="10" s="1"/>
  <c r="Q1019" i="10" s="1"/>
  <c r="Q1020" i="10" s="1"/>
  <c r="Q1021" i="10" s="1"/>
  <c r="Q1022" i="10" s="1"/>
  <c r="Q1023" i="10" s="1"/>
  <c r="Q1024" i="10" s="1"/>
  <c r="Q1025" i="10" s="1"/>
  <c r="Q1026" i="10" s="1"/>
  <c r="Q1027" i="10" s="1"/>
  <c r="Q1028" i="10" s="1"/>
  <c r="Q1029" i="10" s="1"/>
  <c r="Q1030" i="10" s="1"/>
  <c r="Q1031" i="10" s="1"/>
  <c r="Q1032" i="10" s="1"/>
  <c r="Q1033" i="10" s="1"/>
  <c r="Q1034" i="10" s="1"/>
  <c r="Q1035" i="10" s="1"/>
  <c r="Q1036" i="10" s="1"/>
  <c r="Q1037" i="10" s="1"/>
  <c r="Q1038" i="10" s="1"/>
  <c r="Q1039" i="10" s="1"/>
  <c r="Q1040" i="10" s="1"/>
  <c r="Q1041" i="10" s="1"/>
  <c r="Q1042" i="10" s="1"/>
  <c r="Q1043" i="10" s="1"/>
  <c r="Q1044" i="10" s="1"/>
  <c r="Q1045" i="10" s="1"/>
  <c r="Q1046" i="10" s="1"/>
  <c r="Q1047" i="10" s="1"/>
  <c r="Q1048" i="10" s="1"/>
  <c r="Q1049" i="10" s="1"/>
  <c r="Q1050" i="10" s="1"/>
  <c r="Q1051" i="10" s="1"/>
  <c r="Q1052" i="10" s="1"/>
  <c r="Q1053" i="10" s="1"/>
  <c r="Q1054" i="10" s="1"/>
  <c r="Q1055" i="10" s="1"/>
  <c r="Q1056" i="10" s="1"/>
  <c r="Q1057" i="10" s="1"/>
  <c r="Q1058" i="10" s="1"/>
  <c r="Q1059" i="10" s="1"/>
  <c r="Q1060" i="10" s="1"/>
  <c r="Q1061" i="10" s="1"/>
  <c r="Q1062" i="10" s="1"/>
  <c r="Q1063" i="10" s="1"/>
  <c r="Q1064" i="10" s="1"/>
  <c r="Q1065" i="10" s="1"/>
  <c r="Q1066" i="10" s="1"/>
  <c r="Q1067" i="10" s="1"/>
  <c r="Q1068" i="10" s="1"/>
  <c r="Q1069" i="10" s="1"/>
  <c r="Q1070" i="10" s="1"/>
  <c r="Q1071" i="10" s="1"/>
  <c r="Q1072" i="10" s="1"/>
  <c r="Q1073" i="10" s="1"/>
  <c r="Q1074" i="10" s="1"/>
  <c r="Q1075" i="10" s="1"/>
  <c r="Q1076" i="10" s="1"/>
  <c r="Q1077" i="10" s="1"/>
  <c r="Q1078" i="10" s="1"/>
  <c r="Q1079" i="10" s="1"/>
  <c r="Q1080" i="10" s="1"/>
  <c r="Q1081" i="10" s="1"/>
  <c r="Q1082" i="10" s="1"/>
  <c r="Q1083" i="10" s="1"/>
  <c r="Q1084" i="10" s="1"/>
  <c r="Q1085" i="10" s="1"/>
  <c r="Q1086" i="10" s="1"/>
  <c r="Q1087" i="10" s="1"/>
  <c r="Q1088" i="10" s="1"/>
  <c r="Q1089" i="10" s="1"/>
  <c r="Q1090" i="10" s="1"/>
  <c r="Q1091" i="10" s="1"/>
  <c r="Q1092" i="10" s="1"/>
  <c r="Q1093" i="10" s="1"/>
  <c r="Q1094" i="10" s="1"/>
  <c r="Q1095" i="10" s="1"/>
  <c r="Q1096" i="10" s="1"/>
  <c r="Q1097" i="10" s="1"/>
  <c r="Q1098" i="10" s="1"/>
  <c r="Q1099" i="10" s="1"/>
  <c r="Q1100" i="10" s="1"/>
  <c r="Q1101" i="10" s="1"/>
  <c r="Q1102" i="10" s="1"/>
  <c r="Q1103" i="10" s="1"/>
  <c r="Q1104" i="10" s="1"/>
  <c r="Q1105" i="10" s="1"/>
  <c r="Q1106" i="10" s="1"/>
  <c r="Q1107" i="10" s="1"/>
  <c r="Q1108" i="10" s="1"/>
  <c r="Q1109" i="10" s="1"/>
  <c r="Q1110" i="10" s="1"/>
  <c r="Q1111" i="10" s="1"/>
  <c r="Q1112" i="10" s="1"/>
  <c r="Q1113" i="10" s="1"/>
  <c r="Q1114" i="10" s="1"/>
  <c r="Q1115" i="10" s="1"/>
  <c r="Q1116" i="10" s="1"/>
  <c r="Q1117" i="10" s="1"/>
  <c r="Q1118" i="10" s="1"/>
  <c r="Q1119" i="10" s="1"/>
  <c r="Q1120" i="10" s="1"/>
  <c r="Q1121" i="10" s="1"/>
  <c r="Q1122" i="10" s="1"/>
  <c r="Q1123" i="10" s="1"/>
  <c r="Q1124" i="10" s="1"/>
  <c r="Q1125" i="10" s="1"/>
  <c r="Q1126" i="10" s="1"/>
  <c r="Q1127" i="10" s="1"/>
  <c r="Q1128" i="10" s="1"/>
  <c r="Q1129" i="10" s="1"/>
  <c r="Q1130" i="10" s="1"/>
  <c r="Q1131" i="10" s="1"/>
  <c r="Q1132" i="10" s="1"/>
  <c r="Q1133" i="10" s="1"/>
  <c r="Q1134" i="10" s="1"/>
  <c r="Q1135" i="10" s="1"/>
  <c r="Q1136" i="10" s="1"/>
  <c r="Q1137" i="10" s="1"/>
  <c r="Q1138" i="10" s="1"/>
  <c r="Q1139" i="10" s="1"/>
  <c r="Q1140" i="10" s="1"/>
  <c r="Q1141" i="10" s="1"/>
  <c r="Q1142" i="10" s="1"/>
  <c r="Q1143" i="10" s="1"/>
  <c r="Q1144" i="10" s="1"/>
  <c r="Q1145" i="10" s="1"/>
  <c r="Q1146" i="10" s="1"/>
  <c r="Q1147" i="10" s="1"/>
  <c r="Q1148" i="10" s="1"/>
  <c r="Q1149" i="10" s="1"/>
  <c r="Q1150" i="10" s="1"/>
  <c r="Q1151" i="10" s="1"/>
  <c r="Q1152" i="10" s="1"/>
  <c r="Q1153" i="10" s="1"/>
  <c r="Q1154" i="10" s="1"/>
  <c r="Q1155" i="10" s="1"/>
  <c r="Q1156" i="10" s="1"/>
  <c r="Q1157" i="10" s="1"/>
  <c r="Q1158" i="10" s="1"/>
  <c r="Q1159" i="10" s="1"/>
  <c r="Q1160" i="10" s="1"/>
  <c r="Q1161" i="10" s="1"/>
  <c r="Q1162" i="10" s="1"/>
  <c r="Q1163" i="10" s="1"/>
  <c r="Q1164" i="10" s="1"/>
  <c r="Q1165" i="10" s="1"/>
  <c r="Q1166" i="10" s="1"/>
  <c r="Q1167" i="10" s="1"/>
  <c r="Q1168" i="10" s="1"/>
  <c r="Q1169" i="10" s="1"/>
  <c r="Q1170" i="10" s="1"/>
  <c r="Q1171" i="10" s="1"/>
  <c r="Q1172" i="10" s="1"/>
  <c r="Q1173" i="10" s="1"/>
  <c r="Q1174" i="10" s="1"/>
  <c r="Q1175" i="10" s="1"/>
  <c r="Q1176" i="10" s="1"/>
  <c r="Q1177" i="10" s="1"/>
  <c r="Q1178" i="10" s="1"/>
  <c r="Q1179" i="10" s="1"/>
  <c r="Q1180" i="10" s="1"/>
  <c r="Q1181" i="10" s="1"/>
  <c r="Q1182" i="10" s="1"/>
  <c r="Q1183" i="10" s="1"/>
  <c r="Q1184" i="10" s="1"/>
  <c r="Q1185" i="10" s="1"/>
  <c r="Q1186" i="10" s="1"/>
  <c r="Q1187" i="10" s="1"/>
  <c r="Q1188" i="10" s="1"/>
  <c r="Q1189" i="10" s="1"/>
  <c r="Q1190" i="10" s="1"/>
  <c r="Q1191" i="10" s="1"/>
  <c r="Q1192" i="10" s="1"/>
  <c r="Q1193" i="10" s="1"/>
  <c r="Q1194" i="10" s="1"/>
  <c r="Q1195" i="10" s="1"/>
  <c r="Q1196" i="10" s="1"/>
  <c r="Q1197" i="10" s="1"/>
  <c r="Q1198" i="10" s="1"/>
  <c r="Q1199" i="10" s="1"/>
  <c r="Q1200" i="10" s="1"/>
  <c r="Q1201" i="10" s="1"/>
  <c r="Q1202" i="10" s="1"/>
  <c r="Q1203" i="10" s="1"/>
  <c r="Q1204" i="10" s="1"/>
  <c r="Q1205" i="10" s="1"/>
  <c r="Q1206" i="10" s="1"/>
  <c r="Q1207" i="10" s="1"/>
  <c r="Q1208" i="10" s="1"/>
  <c r="Q1209" i="10" s="1"/>
  <c r="Q1210" i="10" s="1"/>
  <c r="Q1211" i="10" s="1"/>
  <c r="Q1212" i="10" s="1"/>
  <c r="Q1213" i="10" s="1"/>
  <c r="Q1214" i="10" s="1"/>
  <c r="Q1215" i="10" s="1"/>
  <c r="Q1216" i="10" s="1"/>
  <c r="Q1217" i="10" s="1"/>
  <c r="Q1218" i="10" s="1"/>
  <c r="Q1219" i="10" s="1"/>
  <c r="Q1220" i="10" s="1"/>
  <c r="Q1221" i="10" s="1"/>
  <c r="Q1222" i="10" s="1"/>
  <c r="Q1223" i="10" s="1"/>
  <c r="Q1224" i="10" s="1"/>
  <c r="Q1225" i="10" s="1"/>
  <c r="Q1226" i="10" s="1"/>
  <c r="Q1227" i="10" s="1"/>
  <c r="Q1228" i="10" s="1"/>
  <c r="Q1229" i="10" s="1"/>
  <c r="Q1230" i="10" s="1"/>
  <c r="Q1231" i="10" s="1"/>
  <c r="Q1232" i="10" s="1"/>
  <c r="Q1233" i="10" s="1"/>
  <c r="Q1234" i="10" s="1"/>
  <c r="Q1235" i="10" s="1"/>
  <c r="Q1236" i="10" s="1"/>
  <c r="Q1237" i="10" s="1"/>
  <c r="Q1238" i="10" s="1"/>
  <c r="Q1239" i="10" s="1"/>
  <c r="Q1240" i="10" s="1"/>
  <c r="Q1241" i="10" s="1"/>
  <c r="Q1242" i="10" s="1"/>
  <c r="Q1243" i="10" s="1"/>
  <c r="Q1244" i="10" s="1"/>
  <c r="Q1245" i="10" s="1"/>
  <c r="Q1246" i="10" s="1"/>
  <c r="Q1247" i="10" s="1"/>
  <c r="Q1248" i="10" s="1"/>
  <c r="Q1249" i="10" s="1"/>
  <c r="Q1250" i="10" s="1"/>
  <c r="Q1251" i="10" s="1"/>
  <c r="Q1252" i="10" s="1"/>
  <c r="Q1253" i="10" s="1"/>
  <c r="Q1254" i="10" s="1"/>
  <c r="Q1255" i="10" s="1"/>
  <c r="Q1256" i="10" s="1"/>
  <c r="Q1257" i="10" s="1"/>
  <c r="Q1258" i="10" s="1"/>
  <c r="Q1259" i="10" s="1"/>
  <c r="Q1260" i="10" s="1"/>
  <c r="Q1261" i="10" s="1"/>
  <c r="Q1262" i="10" s="1"/>
  <c r="Q1263" i="10" s="1"/>
  <c r="Q1264" i="10" s="1"/>
  <c r="Q1265" i="10" s="1"/>
  <c r="Q1266" i="10" s="1"/>
  <c r="Q1267" i="10" s="1"/>
  <c r="Q1268" i="10" s="1"/>
  <c r="Q1269" i="10" s="1"/>
  <c r="Q1270" i="10" s="1"/>
  <c r="Q1271" i="10" s="1"/>
  <c r="Q1272" i="10" s="1"/>
  <c r="Q1273" i="10" s="1"/>
  <c r="Q1274" i="10" s="1"/>
  <c r="Q1275" i="10" s="1"/>
  <c r="Q1276" i="10" s="1"/>
  <c r="Q1277" i="10" s="1"/>
  <c r="Q1278" i="10" s="1"/>
  <c r="Q1279" i="10" s="1"/>
  <c r="Q1280" i="10" s="1"/>
  <c r="Q1281" i="10" s="1"/>
  <c r="Q1282" i="10" s="1"/>
  <c r="Q1283" i="10" s="1"/>
  <c r="Q1284" i="10" s="1"/>
  <c r="Q1285" i="10" s="1"/>
  <c r="Q1286" i="10" s="1"/>
  <c r="Q1287" i="10" s="1"/>
  <c r="Q1288" i="10" s="1"/>
  <c r="Q1289" i="10" s="1"/>
  <c r="Q1290" i="10" s="1"/>
  <c r="Q1291" i="10" s="1"/>
  <c r="Q1292" i="10" s="1"/>
  <c r="Q1293" i="10" s="1"/>
  <c r="Q1294" i="10" s="1"/>
  <c r="Q1295" i="10" s="1"/>
  <c r="Q1296" i="10" s="1"/>
  <c r="Q1297" i="10" s="1"/>
  <c r="Q1298" i="10" s="1"/>
  <c r="Q1299" i="10" s="1"/>
  <c r="Q1300" i="10" s="1"/>
  <c r="Q1301" i="10" s="1"/>
  <c r="Q1302" i="10" s="1"/>
  <c r="Q1303" i="10" s="1"/>
  <c r="Q1304" i="10" s="1"/>
  <c r="Q1305" i="10" s="1"/>
  <c r="Q1306" i="10" s="1"/>
  <c r="Q1307" i="10" s="1"/>
  <c r="Q1308" i="10" s="1"/>
  <c r="Q1309" i="10" s="1"/>
  <c r="Q1310" i="10" s="1"/>
  <c r="Q1311" i="10" s="1"/>
  <c r="Q1312" i="10" s="1"/>
  <c r="Q1313" i="10" s="1"/>
  <c r="Q1314" i="10" s="1"/>
  <c r="Q1315" i="10" s="1"/>
  <c r="Q1316" i="10" s="1"/>
  <c r="Q1317" i="10" s="1"/>
  <c r="Q1318" i="10" s="1"/>
  <c r="Q1319" i="10" s="1"/>
  <c r="Q1320" i="10" s="1"/>
  <c r="Q1321" i="10" s="1"/>
  <c r="Q1322" i="10" s="1"/>
  <c r="Q1323" i="10" s="1"/>
  <c r="Q1324" i="10" s="1"/>
  <c r="Q1325" i="10" s="1"/>
  <c r="Q1326" i="10" s="1"/>
  <c r="Q1327" i="10" s="1"/>
  <c r="Q1328" i="10" s="1"/>
  <c r="Q1329" i="10" s="1"/>
  <c r="Q1330" i="10" s="1"/>
  <c r="Q1331" i="10" s="1"/>
  <c r="Q1332" i="10" s="1"/>
  <c r="Q1333" i="10" s="1"/>
  <c r="Q1334" i="10" s="1"/>
  <c r="Q1335" i="10" s="1"/>
  <c r="Q1336" i="10" s="1"/>
  <c r="Q1337" i="10" s="1"/>
  <c r="Q1338" i="10" s="1"/>
  <c r="Q1339" i="10" s="1"/>
  <c r="Q1340" i="10" s="1"/>
  <c r="Q1341" i="10" s="1"/>
  <c r="Q1342" i="10" s="1"/>
  <c r="Q1343" i="10" s="1"/>
  <c r="Q1344" i="10" s="1"/>
  <c r="Q1345" i="10" s="1"/>
  <c r="Q1346" i="10" s="1"/>
  <c r="Q1347" i="10" s="1"/>
  <c r="Q1348" i="10" s="1"/>
  <c r="Q1349" i="10" s="1"/>
  <c r="Q1350" i="10" s="1"/>
  <c r="Q1351" i="10" s="1"/>
  <c r="Q1352" i="10" s="1"/>
  <c r="Q1353" i="10" s="1"/>
  <c r="Q1354" i="10" s="1"/>
  <c r="Q1355" i="10" s="1"/>
  <c r="Q1356" i="10" s="1"/>
  <c r="Q1357" i="10" s="1"/>
  <c r="Q1358" i="10" s="1"/>
  <c r="Q1359" i="10" s="1"/>
  <c r="Q1360" i="10" s="1"/>
  <c r="Q1361" i="10" s="1"/>
  <c r="Q1362" i="10" s="1"/>
  <c r="Q1363" i="10" s="1"/>
  <c r="Q1364" i="10" s="1"/>
  <c r="Q1365" i="10" s="1"/>
  <c r="Q1366" i="10" s="1"/>
  <c r="Q1367" i="10" s="1"/>
  <c r="Q1368" i="10" s="1"/>
  <c r="Q1369" i="10" s="1"/>
  <c r="Q1370" i="10" s="1"/>
  <c r="Q1371" i="10" s="1"/>
  <c r="Q1372" i="10" s="1"/>
  <c r="Q1373" i="10" s="1"/>
  <c r="Q1374" i="10" s="1"/>
  <c r="Q1375" i="10" s="1"/>
  <c r="Q1376" i="10" s="1"/>
  <c r="Q1377" i="10" s="1"/>
  <c r="Q1378" i="10" s="1"/>
  <c r="Q1379" i="10" s="1"/>
  <c r="Q1380" i="10" s="1"/>
  <c r="Q1381" i="10" s="1"/>
  <c r="Q1382" i="10" s="1"/>
  <c r="Q1383" i="10" s="1"/>
  <c r="Q1384" i="10" s="1"/>
  <c r="Q1385" i="10" s="1"/>
  <c r="Q1386" i="10" s="1"/>
  <c r="Q1387" i="10" s="1"/>
  <c r="Q1388" i="10" s="1"/>
  <c r="Q1389" i="10" s="1"/>
  <c r="Q1390" i="10" s="1"/>
  <c r="Q1391" i="10" s="1"/>
  <c r="Q1392" i="10" s="1"/>
  <c r="Q1393" i="10" s="1"/>
  <c r="Q1394" i="10" s="1"/>
  <c r="Q1395" i="10" s="1"/>
  <c r="Q1396" i="10" s="1"/>
  <c r="Q1397" i="10" s="1"/>
  <c r="Q1398" i="10" s="1"/>
  <c r="Q1399" i="10" s="1"/>
  <c r="Q1400" i="10" s="1"/>
  <c r="Q1401" i="10" s="1"/>
  <c r="Q1402" i="10" s="1"/>
  <c r="Q1403" i="10" s="1"/>
  <c r="Q1404" i="10" s="1"/>
  <c r="Q1405" i="10" s="1"/>
  <c r="Q1406" i="10" s="1"/>
  <c r="Q1407" i="10" s="1"/>
  <c r="Q1408" i="10" s="1"/>
  <c r="Q1409" i="10" s="1"/>
  <c r="Q1410" i="10" s="1"/>
  <c r="Q1411" i="10" s="1"/>
  <c r="Q1412" i="10" s="1"/>
  <c r="Q1413" i="10" s="1"/>
  <c r="Q1414" i="10" s="1"/>
  <c r="Q1415" i="10" s="1"/>
  <c r="Q1416" i="10" s="1"/>
  <c r="Q1417" i="10" s="1"/>
  <c r="Q1418" i="10" s="1"/>
  <c r="Q1419" i="10" s="1"/>
  <c r="Q1420" i="10" s="1"/>
  <c r="Q1421" i="10" s="1"/>
  <c r="Q1422" i="10" s="1"/>
  <c r="Q1423" i="10" s="1"/>
  <c r="Q1424" i="10" s="1"/>
  <c r="Q1425" i="10" s="1"/>
  <c r="Q1426" i="10" s="1"/>
  <c r="Q1427" i="10" s="1"/>
  <c r="Q1428" i="10" s="1"/>
  <c r="Q1429" i="10" s="1"/>
  <c r="Q1430" i="10" s="1"/>
  <c r="Q1431" i="10" s="1"/>
  <c r="Q1432" i="10" s="1"/>
  <c r="Q1433" i="10" s="1"/>
  <c r="Q1434" i="10" s="1"/>
  <c r="Q1435" i="10" s="1"/>
  <c r="Q1436" i="10" s="1"/>
  <c r="Q1437" i="10" s="1"/>
  <c r="Q1438" i="10" s="1"/>
  <c r="Q1439" i="10" s="1"/>
  <c r="Q1440" i="10" s="1"/>
  <c r="Q1441" i="10" s="1"/>
  <c r="Q1442" i="10" s="1"/>
  <c r="Q1443" i="10" s="1"/>
  <c r="Q1444" i="10" s="1"/>
  <c r="Q1445" i="10" s="1"/>
  <c r="Q1446" i="10" s="1"/>
  <c r="Q1447" i="10" s="1"/>
  <c r="Q1448" i="10" s="1"/>
  <c r="Q1449" i="10" s="1"/>
  <c r="Q1450" i="10" s="1"/>
  <c r="Q1451" i="10" s="1"/>
  <c r="Q1452" i="10" s="1"/>
  <c r="Q1453" i="10" s="1"/>
  <c r="Q1454" i="10" s="1"/>
  <c r="Q1455" i="10" s="1"/>
  <c r="Q1456" i="10" s="1"/>
  <c r="Q1457" i="10" s="1"/>
  <c r="Q1458" i="10" s="1"/>
  <c r="Q1459" i="10" s="1"/>
  <c r="Q1460" i="10" s="1"/>
  <c r="Q1461" i="10" s="1"/>
  <c r="Q1462" i="10" s="1"/>
  <c r="Q1463" i="10" s="1"/>
  <c r="Q1464" i="10" s="1"/>
  <c r="Q1465" i="10" s="1"/>
  <c r="Q1466" i="10" s="1"/>
  <c r="Q1467" i="10" s="1"/>
  <c r="Q1468" i="10" s="1"/>
  <c r="Q1469" i="10" s="1"/>
  <c r="Q1470" i="10" s="1"/>
  <c r="Q1471" i="10" s="1"/>
  <c r="Q1472" i="10" s="1"/>
  <c r="Q1473" i="10" s="1"/>
  <c r="Q1474" i="10" s="1"/>
  <c r="Q1475" i="10" s="1"/>
  <c r="Q1476" i="10" s="1"/>
  <c r="Q1477" i="10" s="1"/>
  <c r="Q1478" i="10" s="1"/>
  <c r="Q1479" i="10" s="1"/>
  <c r="Q1480" i="10" s="1"/>
  <c r="Q1481" i="10" s="1"/>
  <c r="Q1482" i="10" s="1"/>
  <c r="Q1483" i="10" s="1"/>
  <c r="Q1484" i="10" s="1"/>
  <c r="Q1485" i="10" s="1"/>
  <c r="Q1486" i="10" s="1"/>
  <c r="Q1487" i="10" s="1"/>
  <c r="Q1488" i="10" s="1"/>
  <c r="Q1489" i="10" s="1"/>
  <c r="Q1490" i="10" s="1"/>
  <c r="Q1491" i="10" s="1"/>
  <c r="Q1492" i="10" s="1"/>
  <c r="Q1493" i="10" s="1"/>
  <c r="Q1494" i="10" s="1"/>
  <c r="Q1495" i="10" s="1"/>
  <c r="Q1496" i="10" s="1"/>
  <c r="Q1497" i="10" s="1"/>
  <c r="Q1498" i="10" s="1"/>
  <c r="Q1499" i="10" s="1"/>
  <c r="Q1500" i="10" s="1"/>
  <c r="Q1501" i="10" s="1"/>
  <c r="Q1502" i="10" s="1"/>
  <c r="Q1503" i="10" s="1"/>
  <c r="Q1504" i="10" s="1"/>
  <c r="Q1505" i="10" s="1"/>
  <c r="Q1506" i="10" s="1"/>
  <c r="Q1507" i="10" s="1"/>
  <c r="Q1508" i="10" s="1"/>
  <c r="Q1509" i="10" s="1"/>
  <c r="Q1510" i="10" s="1"/>
  <c r="Q1511" i="10" s="1"/>
  <c r="Q1512" i="10" s="1"/>
  <c r="Q1513" i="10" s="1"/>
  <c r="Q1514" i="10" s="1"/>
  <c r="Q1515" i="10" s="1"/>
  <c r="Q1516" i="10" s="1"/>
  <c r="Q1517" i="10" s="1"/>
  <c r="Q1518" i="10" s="1"/>
  <c r="Q1519" i="10" s="1"/>
  <c r="Q1520" i="10" s="1"/>
  <c r="Q1521" i="10" s="1"/>
  <c r="Q1522" i="10" s="1"/>
  <c r="Q1523" i="10" s="1"/>
  <c r="Q1524" i="10" s="1"/>
  <c r="Q1525" i="10" s="1"/>
  <c r="Q1526" i="10" s="1"/>
  <c r="Q1527" i="10" s="1"/>
  <c r="Q1528" i="10" s="1"/>
  <c r="Q1529" i="10" s="1"/>
  <c r="Q1530" i="10" s="1"/>
  <c r="Q1531" i="10" s="1"/>
  <c r="Q1532" i="10" s="1"/>
  <c r="Q1533" i="10" s="1"/>
  <c r="Q1534" i="10" s="1"/>
  <c r="Q1535" i="10" s="1"/>
  <c r="Q1536" i="10" s="1"/>
  <c r="Q1537" i="10" s="1"/>
  <c r="Q1538" i="10" s="1"/>
  <c r="Q1539" i="10" s="1"/>
  <c r="Q1540" i="10" s="1"/>
  <c r="Q1541" i="10" s="1"/>
  <c r="Q1542" i="10" s="1"/>
  <c r="Q1543" i="10" s="1"/>
  <c r="Q1544" i="10" s="1"/>
  <c r="Q1545" i="10" s="1"/>
  <c r="Q1546" i="10" s="1"/>
  <c r="Q1547" i="10" s="1"/>
  <c r="Q1548" i="10" s="1"/>
  <c r="Q1549" i="10" s="1"/>
  <c r="Q1550" i="10" s="1"/>
  <c r="Q1551" i="10" s="1"/>
  <c r="Q1552" i="10" s="1"/>
  <c r="Q1553" i="10" s="1"/>
  <c r="Q1554" i="10" s="1"/>
  <c r="Q1555" i="10" s="1"/>
  <c r="Q1556" i="10" s="1"/>
  <c r="Q1557" i="10" s="1"/>
  <c r="Q1558" i="10" s="1"/>
  <c r="Q1559" i="10" s="1"/>
  <c r="Q1560" i="10" s="1"/>
  <c r="Q1561" i="10" s="1"/>
  <c r="Q1562" i="10" s="1"/>
  <c r="Q1563" i="10" s="1"/>
  <c r="Q1564" i="10" s="1"/>
  <c r="Q1565" i="10" s="1"/>
  <c r="Q1566" i="10" s="1"/>
  <c r="Q1567" i="10" s="1"/>
  <c r="Q1568" i="10" s="1"/>
  <c r="Q1569" i="10" s="1"/>
  <c r="Q1570" i="10" s="1"/>
  <c r="Q1571" i="10" s="1"/>
  <c r="Q1572" i="10" s="1"/>
  <c r="Q1573" i="10" s="1"/>
  <c r="Q1574" i="10" s="1"/>
  <c r="Q1575" i="10" s="1"/>
  <c r="Q1576" i="10" s="1"/>
  <c r="Q1577" i="10" s="1"/>
  <c r="Q1578" i="10" s="1"/>
  <c r="Q1579" i="10" s="1"/>
  <c r="Q1580" i="10" s="1"/>
  <c r="Q1581" i="10" s="1"/>
  <c r="Q1582" i="10" s="1"/>
  <c r="Q1583" i="10" s="1"/>
  <c r="Q1584" i="10" s="1"/>
  <c r="Q1585" i="10" s="1"/>
  <c r="Q1586" i="10" s="1"/>
  <c r="Q1587" i="10" s="1"/>
  <c r="P57" i="10"/>
  <c r="X3" i="9"/>
  <c r="X3" i="37" s="1"/>
  <c r="F14" i="30"/>
  <c r="X3" i="38" l="1"/>
  <c r="X3" i="36"/>
  <c r="X3" i="35"/>
  <c r="A1" i="39"/>
  <c r="B1" i="39" s="1"/>
  <c r="F5" i="39"/>
  <c r="G9" i="39"/>
  <c r="D6" i="39"/>
  <c r="E11" i="39"/>
  <c r="G7" i="39"/>
  <c r="C3" i="39"/>
  <c r="C5" i="39"/>
  <c r="F46" i="30"/>
  <c r="C9" i="39"/>
  <c r="D8" i="39"/>
  <c r="F3" i="39"/>
  <c r="C7" i="39"/>
  <c r="D7" i="39"/>
  <c r="F8" i="39"/>
  <c r="D4" i="39"/>
  <c r="E9" i="39"/>
  <c r="E3" i="39"/>
  <c r="F11" i="39"/>
  <c r="E10" i="39"/>
  <c r="E5" i="39"/>
  <c r="D5" i="39"/>
  <c r="G4" i="39"/>
  <c r="E4" i="39"/>
  <c r="G10" i="39"/>
  <c r="F6" i="39"/>
  <c r="F7" i="39"/>
  <c r="D3" i="39"/>
  <c r="G6" i="39"/>
  <c r="G8" i="39"/>
  <c r="G5" i="39"/>
  <c r="B5" i="38"/>
  <c r="D9" i="39"/>
  <c r="E7" i="39"/>
  <c r="D10" i="39"/>
  <c r="C10" i="39"/>
  <c r="C11" i="39"/>
  <c r="F9" i="39"/>
  <c r="D11" i="39"/>
  <c r="E8" i="39"/>
  <c r="G3" i="39"/>
  <c r="G11" i="39"/>
  <c r="C8" i="39"/>
  <c r="E6" i="39"/>
  <c r="F10" i="39"/>
  <c r="C6" i="39"/>
  <c r="C4" i="39"/>
  <c r="F4" i="39"/>
  <c r="C1" i="39" l="1"/>
  <c r="H1" i="38"/>
  <c r="D3" i="38"/>
  <c r="N3" i="38" s="1"/>
  <c r="H1" i="37"/>
  <c r="D3" i="37"/>
  <c r="H1" i="36"/>
  <c r="D3" i="36"/>
  <c r="D2" i="36" s="1"/>
  <c r="B18" i="35"/>
  <c r="H1" i="35"/>
  <c r="D3" i="35"/>
  <c r="I3" i="35" s="1"/>
  <c r="L3" i="35" s="1"/>
  <c r="L2" i="35" s="1"/>
  <c r="L1" i="35" s="1"/>
  <c r="AL6" i="38"/>
  <c r="R1" i="38"/>
  <c r="Q1" i="38"/>
  <c r="AL7" i="37"/>
  <c r="R1" i="37"/>
  <c r="Q1" i="37"/>
  <c r="R1" i="36"/>
  <c r="Q1" i="36"/>
  <c r="R1" i="35"/>
  <c r="Q1" i="35"/>
  <c r="B9" i="36"/>
  <c r="D6" i="35"/>
  <c r="B5" i="37"/>
  <c r="B6" i="38"/>
  <c r="F14" i="35"/>
  <c r="B9" i="35"/>
  <c r="E5" i="36"/>
  <c r="G5" i="37"/>
  <c r="G8" i="37"/>
  <c r="G12" i="37"/>
  <c r="V17" i="35"/>
  <c r="G6" i="35"/>
  <c r="B12" i="35"/>
  <c r="E7" i="37"/>
  <c r="D11" i="35"/>
  <c r="P2" i="37"/>
  <c r="G7" i="35"/>
  <c r="D7" i="35"/>
  <c r="E12" i="36"/>
  <c r="D13" i="36"/>
  <c r="G6" i="38"/>
  <c r="F11" i="35"/>
  <c r="F7" i="38"/>
  <c r="D14" i="36"/>
  <c r="D8" i="35"/>
  <c r="D15" i="36"/>
  <c r="J9" i="39"/>
  <c r="E14" i="35"/>
  <c r="D7" i="37"/>
  <c r="E5" i="35"/>
  <c r="E14" i="36"/>
  <c r="E6" i="35"/>
  <c r="G15" i="36"/>
  <c r="F12" i="37"/>
  <c r="F7" i="36"/>
  <c r="G10" i="35"/>
  <c r="G8" i="36"/>
  <c r="F11" i="36"/>
  <c r="B12" i="37"/>
  <c r="G9" i="38"/>
  <c r="E6" i="36"/>
  <c r="E7" i="38"/>
  <c r="B9" i="38"/>
  <c r="K7" i="39"/>
  <c r="K6" i="39"/>
  <c r="F10" i="37"/>
  <c r="K10" i="39"/>
  <c r="G9" i="35"/>
  <c r="D8" i="38"/>
  <c r="B13" i="35"/>
  <c r="G10" i="36"/>
  <c r="F8" i="35"/>
  <c r="B15" i="36"/>
  <c r="D9" i="37"/>
  <c r="F6" i="35"/>
  <c r="E13" i="35"/>
  <c r="F5" i="37"/>
  <c r="G7" i="36"/>
  <c r="D10" i="35"/>
  <c r="D6" i="37"/>
  <c r="B10" i="36"/>
  <c r="Q17" i="35"/>
  <c r="P3" i="36"/>
  <c r="F7" i="35"/>
  <c r="B8" i="37"/>
  <c r="D9" i="36"/>
  <c r="J5" i="39"/>
  <c r="K3" i="39"/>
  <c r="B7" i="36"/>
  <c r="B14" i="35"/>
  <c r="G8" i="38"/>
  <c r="B14" i="36"/>
  <c r="E8" i="37"/>
  <c r="P2" i="35"/>
  <c r="D5" i="36"/>
  <c r="J3" i="39"/>
  <c r="D6" i="36"/>
  <c r="E7" i="36"/>
  <c r="D12" i="37"/>
  <c r="E12" i="35"/>
  <c r="B7" i="35"/>
  <c r="P3" i="35"/>
  <c r="B8" i="35"/>
  <c r="K9" i="39"/>
  <c r="E15" i="35"/>
  <c r="E10" i="35"/>
  <c r="E8" i="36"/>
  <c r="E10" i="37"/>
  <c r="D7" i="38"/>
  <c r="D5" i="38"/>
  <c r="G6" i="36"/>
  <c r="D7" i="36"/>
  <c r="F12" i="36"/>
  <c r="I17" i="35"/>
  <c r="G13" i="36"/>
  <c r="G12" i="36"/>
  <c r="E9" i="35"/>
  <c r="W17" i="35"/>
  <c r="F8" i="36"/>
  <c r="G11" i="35"/>
  <c r="K11" i="39"/>
  <c r="G5" i="36"/>
  <c r="B6" i="36"/>
  <c r="E5" i="37"/>
  <c r="G11" i="37"/>
  <c r="G9" i="37"/>
  <c r="F10" i="36"/>
  <c r="E7" i="35"/>
  <c r="E10" i="36"/>
  <c r="B15" i="35"/>
  <c r="R17" i="35"/>
  <c r="S17" i="35"/>
  <c r="D14" i="35"/>
  <c r="G14" i="35"/>
  <c r="F8" i="37"/>
  <c r="D10" i="37"/>
  <c r="D10" i="36"/>
  <c r="B7" i="38"/>
  <c r="B11" i="35"/>
  <c r="J4" i="39"/>
  <c r="D5" i="37"/>
  <c r="F6" i="36"/>
  <c r="P2" i="36"/>
  <c r="E11" i="37"/>
  <c r="E11" i="36"/>
  <c r="D8" i="36"/>
  <c r="J8" i="39"/>
  <c r="F7" i="37"/>
  <c r="E5" i="38"/>
  <c r="F11" i="37"/>
  <c r="E8" i="35"/>
  <c r="B8" i="38"/>
  <c r="F6" i="38"/>
  <c r="P3" i="37"/>
  <c r="D11" i="36"/>
  <c r="G13" i="35"/>
  <c r="G10" i="37"/>
  <c r="P3" i="38"/>
  <c r="F6" i="37"/>
  <c r="F5" i="38"/>
  <c r="K5" i="39"/>
  <c r="D15" i="35"/>
  <c r="F8" i="38"/>
  <c r="D13" i="35"/>
  <c r="B10" i="37"/>
  <c r="G7" i="38"/>
  <c r="E11" i="35"/>
  <c r="D6" i="38"/>
  <c r="E9" i="36"/>
  <c r="J11" i="39"/>
  <c r="B13" i="36"/>
  <c r="T17" i="35"/>
  <c r="B9" i="37"/>
  <c r="G5" i="35"/>
  <c r="D11" i="37"/>
  <c r="E9" i="37"/>
  <c r="B12" i="36"/>
  <c r="P2" i="38"/>
  <c r="B8" i="36"/>
  <c r="E6" i="37"/>
  <c r="K4" i="39"/>
  <c r="J7" i="39"/>
  <c r="G15" i="35"/>
  <c r="F12" i="35"/>
  <c r="B6" i="37"/>
  <c r="O17" i="35"/>
  <c r="U17" i="35"/>
  <c r="B7" i="37"/>
  <c r="E12" i="37"/>
  <c r="E15" i="36"/>
  <c r="G14" i="36"/>
  <c r="D8" i="37"/>
  <c r="F14" i="36"/>
  <c r="D12" i="35"/>
  <c r="F9" i="37"/>
  <c r="F9" i="36"/>
  <c r="D12" i="36"/>
  <c r="B11" i="36"/>
  <c r="G6" i="37"/>
  <c r="E9" i="38"/>
  <c r="F5" i="36"/>
  <c r="G11" i="36"/>
  <c r="F10" i="35"/>
  <c r="F9" i="38"/>
  <c r="F13" i="35"/>
  <c r="G7" i="37"/>
  <c r="G9" i="36"/>
  <c r="B10" i="35"/>
  <c r="D9" i="35"/>
  <c r="F15" i="35"/>
  <c r="J10" i="39"/>
  <c r="G8" i="35"/>
  <c r="B11" i="37"/>
  <c r="J6" i="39"/>
  <c r="D5" i="35"/>
  <c r="G12" i="35"/>
  <c r="F13" i="36"/>
  <c r="F9" i="35"/>
  <c r="E6" i="38"/>
  <c r="K8" i="39"/>
  <c r="E8" i="38"/>
  <c r="D9" i="38"/>
  <c r="F5" i="35"/>
  <c r="B6" i="35"/>
  <c r="B5" i="35"/>
  <c r="F15" i="36"/>
  <c r="E13" i="36"/>
  <c r="P18" i="36" l="1"/>
  <c r="H6" i="39"/>
  <c r="H9" i="39"/>
  <c r="I11" i="39"/>
  <c r="H8" i="39"/>
  <c r="H11" i="39"/>
  <c r="I9" i="39"/>
  <c r="I10" i="39"/>
  <c r="H4" i="39"/>
  <c r="I8" i="39"/>
  <c r="H10" i="39"/>
  <c r="I4" i="39"/>
  <c r="I6" i="39"/>
  <c r="I7" i="39"/>
  <c r="H5" i="39"/>
  <c r="H7" i="39"/>
  <c r="I5" i="39"/>
  <c r="I3" i="39"/>
  <c r="H3" i="39"/>
  <c r="I3" i="36"/>
  <c r="L3" i="36" s="1"/>
  <c r="J3" i="36"/>
  <c r="M3" i="36" s="1"/>
  <c r="M2" i="36" s="1"/>
  <c r="M1" i="36" s="1"/>
  <c r="D2" i="38"/>
  <c r="I3" i="38"/>
  <c r="L3" i="38" s="1"/>
  <c r="J3" i="38"/>
  <c r="J2" i="38" s="1"/>
  <c r="J1" i="38" s="1"/>
  <c r="H3" i="38"/>
  <c r="X2" i="38" s="1"/>
  <c r="N3" i="36"/>
  <c r="N16" i="36" s="1"/>
  <c r="P12" i="38"/>
  <c r="P11" i="38"/>
  <c r="J3" i="35"/>
  <c r="M3" i="35" s="1"/>
  <c r="D2" i="35"/>
  <c r="N3" i="35"/>
  <c r="N16" i="35" s="1"/>
  <c r="H3" i="35"/>
  <c r="X2" i="35" s="1"/>
  <c r="P15" i="37"/>
  <c r="I3" i="37"/>
  <c r="L3" i="37" s="1"/>
  <c r="H3" i="37"/>
  <c r="J3" i="37"/>
  <c r="M3" i="37" s="1"/>
  <c r="N3" i="37"/>
  <c r="N13" i="37" s="1"/>
  <c r="D2" i="37"/>
  <c r="H3" i="36"/>
  <c r="K3" i="36" s="1"/>
  <c r="P14" i="37"/>
  <c r="P17" i="36"/>
  <c r="AK8" i="38"/>
  <c r="P1" i="38"/>
  <c r="AH8" i="38"/>
  <c r="AL8" i="38"/>
  <c r="T8" i="38"/>
  <c r="S8" i="38"/>
  <c r="W8" i="38"/>
  <c r="U8" i="38"/>
  <c r="V8" i="38"/>
  <c r="S5" i="38"/>
  <c r="O5" i="38"/>
  <c r="V5" i="38"/>
  <c r="T5" i="38"/>
  <c r="U5" i="38"/>
  <c r="S6" i="38"/>
  <c r="O6" i="38"/>
  <c r="N6" i="38"/>
  <c r="I6" i="38"/>
  <c r="T6" i="38"/>
  <c r="U6" i="38"/>
  <c r="N10" i="38"/>
  <c r="AL9" i="37"/>
  <c r="P1" i="37"/>
  <c r="AH9" i="37"/>
  <c r="AK9" i="37"/>
  <c r="U12" i="37"/>
  <c r="U5" i="37"/>
  <c r="V9" i="37"/>
  <c r="V10" i="37"/>
  <c r="T8" i="37"/>
  <c r="U8" i="37"/>
  <c r="P1" i="36"/>
  <c r="V8" i="36"/>
  <c r="W8" i="36"/>
  <c r="W5" i="36"/>
  <c r="V5" i="36"/>
  <c r="U5" i="36"/>
  <c r="T6" i="36"/>
  <c r="S6" i="36"/>
  <c r="U6" i="36"/>
  <c r="W11" i="36"/>
  <c r="V11" i="36"/>
  <c r="T9" i="36"/>
  <c r="U9" i="36"/>
  <c r="V9" i="36"/>
  <c r="U14" i="36"/>
  <c r="V14" i="36"/>
  <c r="P1" i="35"/>
  <c r="U10" i="35"/>
  <c r="T10" i="35"/>
  <c r="U8" i="35"/>
  <c r="T8" i="35"/>
  <c r="U7" i="35"/>
  <c r="T7" i="35"/>
  <c r="U13" i="35"/>
  <c r="T13" i="35"/>
  <c r="S13" i="35"/>
  <c r="O13" i="35"/>
  <c r="U14" i="35"/>
  <c r="T12" i="35"/>
  <c r="S12" i="35"/>
  <c r="U12" i="35"/>
  <c r="S11" i="35"/>
  <c r="O11" i="35"/>
  <c r="I11" i="35"/>
  <c r="U11" i="35"/>
  <c r="T11" i="35"/>
  <c r="I9" i="38"/>
  <c r="I5" i="38"/>
  <c r="I7" i="38"/>
  <c r="I8" i="38"/>
  <c r="I14" i="35"/>
  <c r="I5" i="35"/>
  <c r="I9" i="35"/>
  <c r="I15" i="35"/>
  <c r="I12" i="35"/>
  <c r="I10" i="35"/>
  <c r="I8" i="35"/>
  <c r="I7" i="35"/>
  <c r="I6" i="35"/>
  <c r="I13" i="35"/>
  <c r="O10" i="36"/>
  <c r="T10" i="36"/>
  <c r="U10" i="36"/>
  <c r="N5" i="38"/>
  <c r="S10" i="36"/>
  <c r="N10" i="36"/>
  <c r="T14" i="35"/>
  <c r="T5" i="36"/>
  <c r="S8" i="37"/>
  <c r="T15" i="36"/>
  <c r="X5" i="38"/>
  <c r="X12" i="35"/>
  <c r="O10" i="37"/>
  <c r="O15" i="36"/>
  <c r="S13" i="36"/>
  <c r="S5" i="35"/>
  <c r="N13" i="35"/>
  <c r="H13" i="35"/>
  <c r="T15" i="35"/>
  <c r="H5" i="37"/>
  <c r="O9" i="35"/>
  <c r="N15" i="35"/>
  <c r="T5" i="35"/>
  <c r="U10" i="37"/>
  <c r="J9" i="38"/>
  <c r="S7" i="36"/>
  <c r="S15" i="36"/>
  <c r="O12" i="37"/>
  <c r="T11" i="37"/>
  <c r="O14" i="36"/>
  <c r="H8" i="38"/>
  <c r="N10" i="35"/>
  <c r="H7" i="36"/>
  <c r="O14" i="35"/>
  <c r="J6" i="38"/>
  <c r="U5" i="35"/>
  <c r="S6" i="37"/>
  <c r="S14" i="35"/>
  <c r="U12" i="36"/>
  <c r="S5" i="36"/>
  <c r="N11" i="37"/>
  <c r="T9" i="37"/>
  <c r="T9" i="38"/>
  <c r="O5" i="35"/>
  <c r="T14" i="36"/>
  <c r="U15" i="36"/>
  <c r="S10" i="37"/>
  <c r="N9" i="37"/>
  <c r="X8" i="38"/>
  <c r="X7" i="35"/>
  <c r="O8" i="38"/>
  <c r="V15" i="36"/>
  <c r="T6" i="37"/>
  <c r="N11" i="36"/>
  <c r="N15" i="36"/>
  <c r="N9" i="36"/>
  <c r="N9" i="35"/>
  <c r="S7" i="35"/>
  <c r="V7" i="36"/>
  <c r="N12" i="36"/>
  <c r="U11" i="36"/>
  <c r="H10" i="35"/>
  <c r="H8" i="36"/>
  <c r="S9" i="36"/>
  <c r="N11" i="35"/>
  <c r="U11" i="37"/>
  <c r="N14" i="35"/>
  <c r="X6" i="38"/>
  <c r="X7" i="38"/>
  <c r="N8" i="35"/>
  <c r="S7" i="37"/>
  <c r="N8" i="38"/>
  <c r="N5" i="35"/>
  <c r="H7" i="37"/>
  <c r="H11" i="36"/>
  <c r="X6" i="35"/>
  <c r="T7" i="38"/>
  <c r="H12" i="37"/>
  <c r="T12" i="37"/>
  <c r="S12" i="36"/>
  <c r="O10" i="35"/>
  <c r="H14" i="35"/>
  <c r="O13" i="36"/>
  <c r="N5" i="36"/>
  <c r="S15" i="35"/>
  <c r="X15" i="35"/>
  <c r="N7" i="35"/>
  <c r="H12" i="35"/>
  <c r="N9" i="38"/>
  <c r="O7" i="37"/>
  <c r="S9" i="37"/>
  <c r="S14" i="36"/>
  <c r="T9" i="35"/>
  <c r="H6" i="37"/>
  <c r="U15" i="35"/>
  <c r="H6" i="36"/>
  <c r="W9" i="38"/>
  <c r="V13" i="36"/>
  <c r="T12" i="36"/>
  <c r="X10" i="35"/>
  <c r="H14" i="36"/>
  <c r="U6" i="37"/>
  <c r="T7" i="36"/>
  <c r="S9" i="35"/>
  <c r="S11" i="36"/>
  <c r="U9" i="38"/>
  <c r="H12" i="36"/>
  <c r="O11" i="37"/>
  <c r="H7" i="38"/>
  <c r="T6" i="35"/>
  <c r="X5" i="35"/>
  <c r="N13" i="36"/>
  <c r="O6" i="37"/>
  <c r="H9" i="36"/>
  <c r="O8" i="36"/>
  <c r="H5" i="35"/>
  <c r="N8" i="36"/>
  <c r="H6" i="35"/>
  <c r="O7" i="35"/>
  <c r="H5" i="38"/>
  <c r="T10" i="37"/>
  <c r="S12" i="37"/>
  <c r="H13" i="36"/>
  <c r="O12" i="36"/>
  <c r="H9" i="35"/>
  <c r="H9" i="38"/>
  <c r="U9" i="35"/>
  <c r="U9" i="37"/>
  <c r="N12" i="35"/>
  <c r="N6" i="37"/>
  <c r="N10" i="37"/>
  <c r="H15" i="36"/>
  <c r="S9" i="38"/>
  <c r="O5" i="37"/>
  <c r="V9" i="38"/>
  <c r="J8" i="38"/>
  <c r="U13" i="36"/>
  <c r="N5" i="37"/>
  <c r="O11" i="36"/>
  <c r="S7" i="38"/>
  <c r="H10" i="37"/>
  <c r="X8" i="35"/>
  <c r="J7" i="38"/>
  <c r="U6" i="35"/>
  <c r="H8" i="35"/>
  <c r="W7" i="36"/>
  <c r="N6" i="36"/>
  <c r="H7" i="35"/>
  <c r="H15" i="35"/>
  <c r="X14" i="35"/>
  <c r="O9" i="37"/>
  <c r="H9" i="37"/>
  <c r="H11" i="35"/>
  <c r="O8" i="37"/>
  <c r="H8" i="37"/>
  <c r="T13" i="36"/>
  <c r="H10" i="36"/>
  <c r="O5" i="36"/>
  <c r="N8" i="37"/>
  <c r="T5" i="37"/>
  <c r="N7" i="38"/>
  <c r="S6" i="35"/>
  <c r="U7" i="37"/>
  <c r="O12" i="35"/>
  <c r="S11" i="37"/>
  <c r="O8" i="35"/>
  <c r="O15" i="35"/>
  <c r="X13" i="35"/>
  <c r="O9" i="38"/>
  <c r="O9" i="36"/>
  <c r="N7" i="37"/>
  <c r="O6" i="35"/>
  <c r="S8" i="35"/>
  <c r="U7" i="38"/>
  <c r="S10" i="35"/>
  <c r="H11" i="37"/>
  <c r="T11" i="36"/>
  <c r="U7" i="36"/>
  <c r="O7" i="38"/>
  <c r="U8" i="36"/>
  <c r="H5" i="36"/>
  <c r="X11" i="35"/>
  <c r="H6" i="38"/>
  <c r="T8" i="36"/>
  <c r="N12" i="37"/>
  <c r="T7" i="37"/>
  <c r="N7" i="36"/>
  <c r="S8" i="36"/>
  <c r="N6" i="35"/>
  <c r="X9" i="35"/>
  <c r="O6" i="36"/>
  <c r="N14" i="36"/>
  <c r="O7" i="36"/>
  <c r="S5" i="37"/>
  <c r="AM9" i="37"/>
  <c r="P17" i="35"/>
  <c r="Y18" i="35"/>
  <c r="AM8" i="37"/>
  <c r="N17" i="35"/>
  <c r="J5" i="38" l="1"/>
  <c r="K3" i="37"/>
  <c r="K2" i="37" s="1"/>
  <c r="K1" i="37" s="1"/>
  <c r="M3" i="38"/>
  <c r="M2" i="38" s="1"/>
  <c r="M1" i="38" s="1"/>
  <c r="I18" i="36"/>
  <c r="J2" i="36"/>
  <c r="J16" i="36" s="1"/>
  <c r="J2" i="37"/>
  <c r="J1" i="37" s="1"/>
  <c r="K3" i="38"/>
  <c r="K2" i="38" s="1"/>
  <c r="J10" i="38"/>
  <c r="AF6" i="38" s="1"/>
  <c r="Y12" i="38"/>
  <c r="I12" i="38"/>
  <c r="I11" i="38"/>
  <c r="J2" i="35"/>
  <c r="K3" i="35"/>
  <c r="K2" i="35" s="1"/>
  <c r="Y15" i="37"/>
  <c r="X2" i="37"/>
  <c r="I15" i="37"/>
  <c r="X2" i="36"/>
  <c r="Y18" i="36"/>
  <c r="I14" i="37"/>
  <c r="I17" i="36"/>
  <c r="K2" i="36"/>
  <c r="K10" i="36" s="1"/>
  <c r="P16" i="35"/>
  <c r="N19" i="35"/>
  <c r="L2" i="36"/>
  <c r="L1" i="36" s="1"/>
  <c r="L2" i="38"/>
  <c r="L1" i="38" s="1"/>
  <c r="AJ8" i="38"/>
  <c r="Y10" i="38"/>
  <c r="AM6" i="38" s="1"/>
  <c r="T10" i="38"/>
  <c r="S10" i="38"/>
  <c r="O10" i="38"/>
  <c r="AH6" i="38"/>
  <c r="AI8" i="38"/>
  <c r="I10" i="38"/>
  <c r="Y13" i="37"/>
  <c r="AM7" i="37" s="1"/>
  <c r="T13" i="37"/>
  <c r="S13" i="37"/>
  <c r="O13" i="37"/>
  <c r="L2" i="37"/>
  <c r="L1" i="37" s="1"/>
  <c r="M2" i="37"/>
  <c r="M1" i="37" s="1"/>
  <c r="AK8" i="37"/>
  <c r="AJ8" i="37"/>
  <c r="AJ9" i="37"/>
  <c r="AH7" i="37"/>
  <c r="AL8" i="37"/>
  <c r="AI9" i="37"/>
  <c r="AI8" i="37"/>
  <c r="S16" i="36"/>
  <c r="O16" i="36"/>
  <c r="Y16" i="36"/>
  <c r="I16" i="35"/>
  <c r="I19" i="35" s="1"/>
  <c r="L16" i="35"/>
  <c r="L19" i="35" s="1"/>
  <c r="Y16" i="35"/>
  <c r="R16" i="35"/>
  <c r="Q16" i="35"/>
  <c r="O16" i="35"/>
  <c r="M2" i="35"/>
  <c r="M1" i="35" s="1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7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5" i="33"/>
  <c r="D216" i="33"/>
  <c r="D217" i="33"/>
  <c r="D218" i="33"/>
  <c r="D219" i="33"/>
  <c r="D220" i="33"/>
  <c r="D221" i="33"/>
  <c r="D222" i="33"/>
  <c r="D223" i="33"/>
  <c r="D224" i="33"/>
  <c r="D225" i="33"/>
  <c r="D226" i="33"/>
  <c r="D227" i="33"/>
  <c r="D228" i="33"/>
  <c r="D229" i="33"/>
  <c r="D230" i="33"/>
  <c r="D231" i="33"/>
  <c r="D232" i="33"/>
  <c r="D233" i="33"/>
  <c r="D234" i="33"/>
  <c r="D235" i="33"/>
  <c r="D236" i="33"/>
  <c r="D237" i="33"/>
  <c r="D238" i="33"/>
  <c r="D239" i="33"/>
  <c r="D240" i="33"/>
  <c r="D241" i="33"/>
  <c r="D242" i="33"/>
  <c r="D243" i="33"/>
  <c r="D244" i="33"/>
  <c r="D245" i="33"/>
  <c r="D246" i="33"/>
  <c r="D247" i="33"/>
  <c r="D248" i="33"/>
  <c r="D249" i="33"/>
  <c r="D250" i="33"/>
  <c r="D251" i="33"/>
  <c r="D252" i="33"/>
  <c r="D253" i="33"/>
  <c r="D254" i="33"/>
  <c r="D255" i="33"/>
  <c r="D256" i="33"/>
  <c r="D257" i="33"/>
  <c r="D258" i="33"/>
  <c r="D259" i="33"/>
  <c r="D260" i="33"/>
  <c r="D261" i="33"/>
  <c r="D262" i="33"/>
  <c r="D263" i="33"/>
  <c r="D264" i="33"/>
  <c r="D265" i="33"/>
  <c r="D266" i="33"/>
  <c r="D267" i="33"/>
  <c r="D268" i="33"/>
  <c r="D269" i="33"/>
  <c r="D270" i="33"/>
  <c r="D271" i="33"/>
  <c r="D272" i="33"/>
  <c r="D273" i="33"/>
  <c r="D274" i="33"/>
  <c r="D275" i="33"/>
  <c r="D276" i="33"/>
  <c r="D277" i="33"/>
  <c r="D278" i="33"/>
  <c r="D279" i="33"/>
  <c r="D280" i="33"/>
  <c r="D281" i="33"/>
  <c r="D282" i="33"/>
  <c r="D283" i="33"/>
  <c r="D284" i="33"/>
  <c r="D285" i="33"/>
  <c r="D286" i="33"/>
  <c r="D287" i="33"/>
  <c r="D288" i="33"/>
  <c r="D289" i="33"/>
  <c r="D290" i="33"/>
  <c r="D291" i="33"/>
  <c r="D292" i="33"/>
  <c r="D293" i="33"/>
  <c r="D294" i="33"/>
  <c r="D295" i="33"/>
  <c r="D296" i="33"/>
  <c r="D297" i="33"/>
  <c r="D298" i="33"/>
  <c r="D299" i="33"/>
  <c r="D300" i="33"/>
  <c r="D301" i="33"/>
  <c r="D302" i="33"/>
  <c r="D303" i="33"/>
  <c r="D304" i="33"/>
  <c r="D305" i="33"/>
  <c r="D306" i="33"/>
  <c r="D307" i="33"/>
  <c r="D308" i="33"/>
  <c r="D309" i="33"/>
  <c r="D310" i="33"/>
  <c r="D311" i="33"/>
  <c r="D312" i="33"/>
  <c r="D313" i="33"/>
  <c r="D314" i="33"/>
  <c r="D315" i="33"/>
  <c r="D316" i="33"/>
  <c r="D317" i="33"/>
  <c r="D318" i="33"/>
  <c r="D319" i="33"/>
  <c r="D320" i="33"/>
  <c r="D321" i="33"/>
  <c r="D322" i="33"/>
  <c r="D323" i="33"/>
  <c r="D324" i="33"/>
  <c r="D325" i="33"/>
  <c r="D326" i="33"/>
  <c r="D327" i="33"/>
  <c r="D328" i="33"/>
  <c r="D329" i="33"/>
  <c r="D330" i="33"/>
  <c r="D331" i="33"/>
  <c r="D332" i="33"/>
  <c r="D333" i="33"/>
  <c r="D334" i="33"/>
  <c r="D335" i="33"/>
  <c r="D336" i="33"/>
  <c r="D337" i="33"/>
  <c r="D338" i="33"/>
  <c r="D339" i="33"/>
  <c r="D340" i="33"/>
  <c r="D341" i="33"/>
  <c r="D342" i="33"/>
  <c r="D343" i="33"/>
  <c r="D344" i="33"/>
  <c r="D345" i="33"/>
  <c r="D346" i="33"/>
  <c r="D347" i="33"/>
  <c r="D348" i="33"/>
  <c r="D349" i="33"/>
  <c r="D350" i="33"/>
  <c r="D351" i="33"/>
  <c r="D352" i="33"/>
  <c r="D353" i="33"/>
  <c r="D354" i="33"/>
  <c r="D355" i="33"/>
  <c r="D356" i="33"/>
  <c r="D357" i="33"/>
  <c r="D358" i="33"/>
  <c r="D359" i="33"/>
  <c r="D360" i="33"/>
  <c r="D361" i="33"/>
  <c r="D362" i="33"/>
  <c r="D363" i="33"/>
  <c r="D364" i="33"/>
  <c r="D365" i="33"/>
  <c r="D366" i="33"/>
  <c r="D367" i="33"/>
  <c r="D368" i="33"/>
  <c r="D369" i="33"/>
  <c r="D370" i="33"/>
  <c r="D371" i="33"/>
  <c r="D372" i="33"/>
  <c r="D373" i="33"/>
  <c r="D374" i="33"/>
  <c r="D375" i="33"/>
  <c r="D376" i="33"/>
  <c r="D377" i="33"/>
  <c r="D378" i="33"/>
  <c r="D379" i="33"/>
  <c r="D380" i="33"/>
  <c r="D381" i="33"/>
  <c r="D382" i="33"/>
  <c r="D383" i="33"/>
  <c r="D384" i="33"/>
  <c r="D385" i="33"/>
  <c r="D386" i="33"/>
  <c r="D387" i="33"/>
  <c r="D388" i="33"/>
  <c r="D389" i="33"/>
  <c r="D390" i="33"/>
  <c r="D391" i="33"/>
  <c r="D392" i="33"/>
  <c r="D393" i="33"/>
  <c r="D394" i="33"/>
  <c r="D395" i="33"/>
  <c r="D396" i="33"/>
  <c r="D397" i="33"/>
  <c r="D398" i="33"/>
  <c r="D399" i="33"/>
  <c r="D400" i="33"/>
  <c r="D401" i="33"/>
  <c r="D402" i="33"/>
  <c r="D403" i="33"/>
  <c r="D404" i="33"/>
  <c r="D405" i="33"/>
  <c r="D406" i="33"/>
  <c r="D407" i="33"/>
  <c r="D408" i="33"/>
  <c r="D409" i="33"/>
  <c r="D410" i="33"/>
  <c r="D411" i="33"/>
  <c r="D412" i="33"/>
  <c r="D413" i="33"/>
  <c r="D414" i="33"/>
  <c r="D415" i="33"/>
  <c r="D416" i="33"/>
  <c r="D417" i="33"/>
  <c r="D418" i="33"/>
  <c r="D419" i="33"/>
  <c r="D420" i="33"/>
  <c r="D421" i="33"/>
  <c r="D422" i="33"/>
  <c r="D423" i="33"/>
  <c r="D424" i="33"/>
  <c r="D425" i="33"/>
  <c r="D426" i="33"/>
  <c r="D427" i="33"/>
  <c r="D428" i="33"/>
  <c r="D429" i="33"/>
  <c r="D430" i="33"/>
  <c r="D431" i="33"/>
  <c r="D432" i="33"/>
  <c r="D433" i="33"/>
  <c r="D434" i="33"/>
  <c r="D435" i="33"/>
  <c r="D436" i="33"/>
  <c r="D437" i="33"/>
  <c r="D438" i="33"/>
  <c r="D439" i="33"/>
  <c r="D440" i="33"/>
  <c r="D441" i="33"/>
  <c r="D442" i="33"/>
  <c r="D443" i="33"/>
  <c r="D444" i="33"/>
  <c r="D445" i="33"/>
  <c r="D446" i="33"/>
  <c r="D447" i="33"/>
  <c r="D448" i="33"/>
  <c r="D449" i="33"/>
  <c r="D450" i="33"/>
  <c r="D451" i="33"/>
  <c r="D452" i="33"/>
  <c r="D453" i="33"/>
  <c r="D454" i="33"/>
  <c r="D455" i="33"/>
  <c r="D456" i="33"/>
  <c r="D457" i="33"/>
  <c r="D458" i="33"/>
  <c r="D459" i="33"/>
  <c r="D460" i="33"/>
  <c r="D461" i="33"/>
  <c r="D462" i="33"/>
  <c r="D463" i="33"/>
  <c r="D464" i="33"/>
  <c r="D465" i="33"/>
  <c r="D466" i="33"/>
  <c r="D467" i="33"/>
  <c r="D468" i="33"/>
  <c r="D469" i="33"/>
  <c r="D470" i="33"/>
  <c r="D471" i="33"/>
  <c r="D472" i="33"/>
  <c r="D473" i="33"/>
  <c r="D474" i="33"/>
  <c r="D475" i="33"/>
  <c r="D476" i="33"/>
  <c r="D477" i="33"/>
  <c r="D478" i="33"/>
  <c r="D479" i="33"/>
  <c r="D480" i="33"/>
  <c r="D481" i="33"/>
  <c r="D482" i="33"/>
  <c r="D483" i="33"/>
  <c r="D484" i="33"/>
  <c r="D485" i="33"/>
  <c r="D486" i="33"/>
  <c r="D487" i="33"/>
  <c r="D488" i="33"/>
  <c r="D489" i="33"/>
  <c r="D490" i="33"/>
  <c r="D491" i="33"/>
  <c r="D492" i="33"/>
  <c r="D493" i="33"/>
  <c r="D494" i="33"/>
  <c r="D495" i="33"/>
  <c r="D496" i="33"/>
  <c r="D497" i="33"/>
  <c r="D498" i="33"/>
  <c r="D499" i="33"/>
  <c r="D500" i="33"/>
  <c r="D501" i="33"/>
  <c r="D502" i="33"/>
  <c r="D503" i="33"/>
  <c r="D504" i="33"/>
  <c r="D505" i="33"/>
  <c r="D506" i="33"/>
  <c r="D507" i="33"/>
  <c r="D508" i="33"/>
  <c r="D509" i="33"/>
  <c r="D510" i="33"/>
  <c r="D511" i="33"/>
  <c r="D512" i="33"/>
  <c r="D513" i="33"/>
  <c r="D514" i="33"/>
  <c r="D515" i="33"/>
  <c r="D516" i="33"/>
  <c r="D517" i="33"/>
  <c r="D518" i="33"/>
  <c r="D519" i="33"/>
  <c r="D520" i="33"/>
  <c r="D521" i="33"/>
  <c r="D522" i="33"/>
  <c r="D523" i="33"/>
  <c r="D524" i="33"/>
  <c r="D525" i="33"/>
  <c r="D526" i="33"/>
  <c r="D527" i="33"/>
  <c r="D528" i="33"/>
  <c r="D529" i="33"/>
  <c r="D530" i="33"/>
  <c r="D531" i="33"/>
  <c r="D532" i="33"/>
  <c r="D533" i="33"/>
  <c r="D534" i="33"/>
  <c r="D535" i="33"/>
  <c r="D536" i="33"/>
  <c r="D537" i="33"/>
  <c r="D538" i="33"/>
  <c r="D539" i="33"/>
  <c r="D540" i="33"/>
  <c r="D541" i="33"/>
  <c r="D542" i="33"/>
  <c r="D543" i="33"/>
  <c r="D544" i="33"/>
  <c r="D545" i="33"/>
  <c r="D546" i="33"/>
  <c r="D547" i="33"/>
  <c r="D548" i="33"/>
  <c r="D549" i="33"/>
  <c r="D550" i="33"/>
  <c r="D551" i="33"/>
  <c r="D552" i="33"/>
  <c r="D553" i="33"/>
  <c r="D554" i="33"/>
  <c r="D555" i="33"/>
  <c r="D556" i="33"/>
  <c r="D557" i="33"/>
  <c r="D558" i="33"/>
  <c r="D559" i="33"/>
  <c r="D560" i="33"/>
  <c r="D561" i="33"/>
  <c r="D562" i="33"/>
  <c r="D563" i="33"/>
  <c r="D564" i="33"/>
  <c r="D565" i="33"/>
  <c r="D566" i="33"/>
  <c r="D567" i="33"/>
  <c r="D568" i="33"/>
  <c r="D569" i="33"/>
  <c r="D570" i="33"/>
  <c r="D571" i="33"/>
  <c r="D572" i="33"/>
  <c r="D573" i="33"/>
  <c r="D574" i="33"/>
  <c r="D575" i="33"/>
  <c r="D576" i="33"/>
  <c r="D577" i="33"/>
  <c r="D578" i="33"/>
  <c r="D579" i="33"/>
  <c r="D580" i="33"/>
  <c r="D581" i="33"/>
  <c r="D582" i="33"/>
  <c r="D583" i="33"/>
  <c r="D584" i="33"/>
  <c r="D585" i="33"/>
  <c r="D586" i="33"/>
  <c r="D587" i="33"/>
  <c r="D588" i="33"/>
  <c r="D589" i="33"/>
  <c r="D590" i="33"/>
  <c r="D591" i="33"/>
  <c r="D592" i="33"/>
  <c r="D593" i="33"/>
  <c r="D594" i="33"/>
  <c r="D595" i="33"/>
  <c r="D596" i="33"/>
  <c r="D597" i="33"/>
  <c r="D598" i="33"/>
  <c r="D599" i="33"/>
  <c r="D600" i="33"/>
  <c r="D601" i="33"/>
  <c r="D602" i="33"/>
  <c r="D603" i="33"/>
  <c r="D604" i="33"/>
  <c r="D605" i="33"/>
  <c r="D606" i="33"/>
  <c r="D607" i="33"/>
  <c r="D608" i="33"/>
  <c r="D609" i="33"/>
  <c r="D610" i="33"/>
  <c r="D611" i="33"/>
  <c r="D612" i="33"/>
  <c r="D613" i="33"/>
  <c r="D614" i="33"/>
  <c r="D615" i="33"/>
  <c r="D616" i="33"/>
  <c r="D617" i="33"/>
  <c r="D618" i="33"/>
  <c r="D619" i="33"/>
  <c r="D620" i="33"/>
  <c r="D621" i="33"/>
  <c r="D622" i="33"/>
  <c r="D623" i="33"/>
  <c r="D624" i="33"/>
  <c r="D625" i="33"/>
  <c r="D626" i="33"/>
  <c r="D627" i="33"/>
  <c r="D628" i="33"/>
  <c r="D629" i="33"/>
  <c r="D630" i="33"/>
  <c r="D631" i="33"/>
  <c r="D632" i="33"/>
  <c r="D633" i="33"/>
  <c r="D634" i="33"/>
  <c r="D635" i="33"/>
  <c r="D636" i="33"/>
  <c r="D637" i="33"/>
  <c r="D638" i="33"/>
  <c r="D639" i="33"/>
  <c r="D640" i="33"/>
  <c r="D641" i="33"/>
  <c r="D642" i="33"/>
  <c r="D643" i="33"/>
  <c r="D644" i="33"/>
  <c r="D645" i="33"/>
  <c r="D646" i="33"/>
  <c r="D647" i="33"/>
  <c r="D648" i="33"/>
  <c r="D649" i="33"/>
  <c r="D650" i="33"/>
  <c r="D651" i="33"/>
  <c r="D652" i="33"/>
  <c r="D653" i="33"/>
  <c r="D654" i="33"/>
  <c r="D655" i="33"/>
  <c r="D656" i="33"/>
  <c r="D657" i="33"/>
  <c r="D658" i="33"/>
  <c r="D659" i="33"/>
  <c r="D660" i="33"/>
  <c r="D661" i="33"/>
  <c r="D662" i="33"/>
  <c r="D663" i="33"/>
  <c r="D664" i="33"/>
  <c r="D665" i="33"/>
  <c r="D666" i="33"/>
  <c r="D667" i="33"/>
  <c r="D668" i="33"/>
  <c r="D669" i="33"/>
  <c r="D670" i="33"/>
  <c r="D671" i="33"/>
  <c r="D672" i="33"/>
  <c r="D673" i="33"/>
  <c r="D674" i="33"/>
  <c r="D675" i="33"/>
  <c r="D676" i="33"/>
  <c r="D677" i="33"/>
  <c r="D678" i="33"/>
  <c r="D679" i="33"/>
  <c r="D680" i="33"/>
  <c r="D681" i="33"/>
  <c r="D682" i="33"/>
  <c r="D683" i="33"/>
  <c r="D684" i="33"/>
  <c r="D685" i="33"/>
  <c r="D686" i="33"/>
  <c r="D687" i="33"/>
  <c r="D688" i="33"/>
  <c r="D689" i="33"/>
  <c r="D690" i="33"/>
  <c r="D691" i="33"/>
  <c r="D692" i="33"/>
  <c r="D693" i="33"/>
  <c r="D694" i="33"/>
  <c r="D695" i="33"/>
  <c r="D696" i="33"/>
  <c r="D697" i="33"/>
  <c r="D698" i="33"/>
  <c r="D699" i="33"/>
  <c r="D700" i="33"/>
  <c r="D701" i="33"/>
  <c r="D702" i="33"/>
  <c r="D703" i="33"/>
  <c r="D704" i="33"/>
  <c r="D705" i="33"/>
  <c r="D706" i="33"/>
  <c r="D707" i="33"/>
  <c r="D708" i="33"/>
  <c r="D709" i="33"/>
  <c r="D710" i="33"/>
  <c r="D711" i="33"/>
  <c r="D712" i="33"/>
  <c r="D713" i="33"/>
  <c r="D714" i="33"/>
  <c r="D715" i="33"/>
  <c r="D716" i="33"/>
  <c r="D717" i="33"/>
  <c r="D718" i="33"/>
  <c r="D719" i="33"/>
  <c r="D720" i="33"/>
  <c r="D721" i="33"/>
  <c r="D722" i="33"/>
  <c r="D723" i="33"/>
  <c r="D724" i="33"/>
  <c r="D725" i="33"/>
  <c r="D726" i="33"/>
  <c r="D727" i="33"/>
  <c r="D728" i="33"/>
  <c r="D729" i="33"/>
  <c r="D730" i="33"/>
  <c r="D731" i="33"/>
  <c r="D732" i="33"/>
  <c r="D733" i="33"/>
  <c r="D734" i="33"/>
  <c r="D735" i="33"/>
  <c r="D736" i="33"/>
  <c r="D737" i="33"/>
  <c r="D738" i="33"/>
  <c r="D739" i="33"/>
  <c r="D740" i="33"/>
  <c r="D741" i="33"/>
  <c r="D742" i="33"/>
  <c r="D743" i="33"/>
  <c r="D744" i="33"/>
  <c r="D745" i="33"/>
  <c r="D746" i="33"/>
  <c r="D747" i="33"/>
  <c r="D748" i="33"/>
  <c r="D749" i="33"/>
  <c r="D750" i="33"/>
  <c r="D751" i="33"/>
  <c r="D752" i="33"/>
  <c r="D753" i="33"/>
  <c r="D754" i="33"/>
  <c r="D755" i="33"/>
  <c r="D756" i="33"/>
  <c r="D757" i="33"/>
  <c r="D758" i="33"/>
  <c r="D759" i="33"/>
  <c r="D760" i="33"/>
  <c r="D761" i="33"/>
  <c r="D762" i="33"/>
  <c r="D763" i="33"/>
  <c r="D764" i="33"/>
  <c r="D765" i="33"/>
  <c r="D766" i="33"/>
  <c r="D767" i="33"/>
  <c r="D768" i="33"/>
  <c r="D769" i="33"/>
  <c r="D770" i="33"/>
  <c r="D771" i="33"/>
  <c r="D772" i="33"/>
  <c r="D773" i="33"/>
  <c r="D774" i="33"/>
  <c r="D775" i="33"/>
  <c r="D776" i="33"/>
  <c r="D777" i="33"/>
  <c r="D778" i="33"/>
  <c r="D779" i="33"/>
  <c r="D780" i="33"/>
  <c r="D781" i="33"/>
  <c r="D782" i="33"/>
  <c r="D783" i="33"/>
  <c r="D784" i="33"/>
  <c r="D785" i="33"/>
  <c r="D786" i="33"/>
  <c r="D787" i="33"/>
  <c r="D788" i="33"/>
  <c r="D789" i="33"/>
  <c r="D790" i="33"/>
  <c r="D791" i="33"/>
  <c r="D792" i="33"/>
  <c r="D793" i="33"/>
  <c r="D794" i="33"/>
  <c r="D795" i="33"/>
  <c r="D796" i="33"/>
  <c r="D797" i="33"/>
  <c r="D798" i="33"/>
  <c r="D799" i="33"/>
  <c r="D800" i="33"/>
  <c r="D801" i="33"/>
  <c r="D802" i="33"/>
  <c r="D803" i="33"/>
  <c r="D804" i="33"/>
  <c r="D805" i="33"/>
  <c r="D806" i="33"/>
  <c r="D807" i="33"/>
  <c r="D808" i="33"/>
  <c r="D809" i="33"/>
  <c r="D810" i="33"/>
  <c r="D811" i="33"/>
  <c r="D812" i="33"/>
  <c r="D813" i="33"/>
  <c r="D814" i="33"/>
  <c r="D815" i="33"/>
  <c r="D816" i="33"/>
  <c r="D817" i="33"/>
  <c r="D818" i="33"/>
  <c r="D819" i="33"/>
  <c r="D820" i="33"/>
  <c r="D821" i="33"/>
  <c r="D822" i="33"/>
  <c r="D823" i="33"/>
  <c r="D824" i="33"/>
  <c r="D825" i="33"/>
  <c r="D826" i="33"/>
  <c r="D827" i="33"/>
  <c r="D828" i="33"/>
  <c r="D829" i="33"/>
  <c r="D830" i="33"/>
  <c r="D831" i="33"/>
  <c r="D832" i="33"/>
  <c r="D833" i="33"/>
  <c r="D834" i="33"/>
  <c r="D835" i="33"/>
  <c r="D836" i="33"/>
  <c r="D837" i="33"/>
  <c r="D838" i="33"/>
  <c r="D839" i="33"/>
  <c r="D840" i="33"/>
  <c r="D841" i="33"/>
  <c r="D842" i="33"/>
  <c r="D843" i="33"/>
  <c r="D844" i="33"/>
  <c r="D845" i="33"/>
  <c r="D846" i="33"/>
  <c r="D847" i="33"/>
  <c r="D848" i="33"/>
  <c r="D849" i="33"/>
  <c r="D850" i="33"/>
  <c r="D851" i="33"/>
  <c r="D852" i="33"/>
  <c r="D853" i="33"/>
  <c r="D854" i="33"/>
  <c r="D855" i="33"/>
  <c r="D856" i="33"/>
  <c r="D857" i="33"/>
  <c r="D858" i="33"/>
  <c r="D859" i="33"/>
  <c r="D860" i="33"/>
  <c r="D861" i="33"/>
  <c r="D862" i="33"/>
  <c r="D863" i="33"/>
  <c r="D864" i="33"/>
  <c r="D865" i="33"/>
  <c r="D866" i="33"/>
  <c r="D867" i="33"/>
  <c r="D868" i="33"/>
  <c r="D869" i="33"/>
  <c r="D870" i="33"/>
  <c r="D871" i="33"/>
  <c r="D872" i="33"/>
  <c r="D873" i="33"/>
  <c r="D874" i="33"/>
  <c r="D875" i="33"/>
  <c r="D876" i="33"/>
  <c r="D877" i="33"/>
  <c r="D878" i="33"/>
  <c r="D879" i="33"/>
  <c r="D880" i="33"/>
  <c r="D881" i="33"/>
  <c r="D882" i="33"/>
  <c r="D883" i="33"/>
  <c r="D884" i="33"/>
  <c r="D885" i="33"/>
  <c r="D886" i="33"/>
  <c r="D887" i="33"/>
  <c r="D888" i="33"/>
  <c r="D889" i="33"/>
  <c r="D890" i="33"/>
  <c r="D891" i="33"/>
  <c r="D892" i="33"/>
  <c r="D893" i="33"/>
  <c r="D894" i="33"/>
  <c r="D895" i="33"/>
  <c r="D896" i="33"/>
  <c r="D897" i="33"/>
  <c r="D898" i="33"/>
  <c r="D899" i="33"/>
  <c r="D900" i="33"/>
  <c r="D901" i="33"/>
  <c r="D902" i="33"/>
  <c r="D903" i="33"/>
  <c r="D904" i="33"/>
  <c r="D905" i="33"/>
  <c r="D906" i="33"/>
  <c r="D907" i="33"/>
  <c r="D908" i="33"/>
  <c r="D909" i="33"/>
  <c r="D910" i="33"/>
  <c r="D911" i="33"/>
  <c r="D912" i="33"/>
  <c r="D913" i="33"/>
  <c r="D914" i="33"/>
  <c r="D915" i="33"/>
  <c r="D916" i="33"/>
  <c r="D917" i="33"/>
  <c r="D918" i="33"/>
  <c r="D919" i="33"/>
  <c r="D920" i="33"/>
  <c r="D921" i="33"/>
  <c r="D922" i="33"/>
  <c r="D923" i="33"/>
  <c r="D924" i="33"/>
  <c r="D925" i="33"/>
  <c r="D926" i="33"/>
  <c r="D927" i="33"/>
  <c r="D928" i="33"/>
  <c r="D929" i="33"/>
  <c r="D930" i="33"/>
  <c r="D931" i="33"/>
  <c r="D932" i="33"/>
  <c r="D933" i="33"/>
  <c r="D934" i="33"/>
  <c r="D935" i="33"/>
  <c r="D936" i="33"/>
  <c r="D937" i="33"/>
  <c r="D938" i="33"/>
  <c r="D939" i="33"/>
  <c r="D940" i="33"/>
  <c r="D941" i="33"/>
  <c r="D942" i="33"/>
  <c r="D943" i="33"/>
  <c r="D944" i="33"/>
  <c r="D945" i="33"/>
  <c r="D946" i="33"/>
  <c r="D947" i="33"/>
  <c r="D948" i="33"/>
  <c r="D949" i="33"/>
  <c r="D950" i="33"/>
  <c r="D951" i="33"/>
  <c r="D952" i="33"/>
  <c r="D953" i="33"/>
  <c r="D954" i="33"/>
  <c r="D955" i="33"/>
  <c r="D956" i="33"/>
  <c r="D957" i="33"/>
  <c r="D958" i="33"/>
  <c r="D959" i="33"/>
  <c r="D960" i="33"/>
  <c r="D961" i="33"/>
  <c r="D962" i="33"/>
  <c r="D963" i="33"/>
  <c r="D964" i="33"/>
  <c r="D965" i="33"/>
  <c r="D966" i="33"/>
  <c r="D967" i="33"/>
  <c r="D968" i="33"/>
  <c r="D969" i="33"/>
  <c r="D970" i="33"/>
  <c r="D971" i="33"/>
  <c r="D972" i="33"/>
  <c r="D973" i="33"/>
  <c r="D974" i="33"/>
  <c r="D975" i="33"/>
  <c r="D976" i="33"/>
  <c r="D977" i="33"/>
  <c r="D978" i="33"/>
  <c r="D979" i="33"/>
  <c r="D980" i="33"/>
  <c r="D981" i="33"/>
  <c r="D982" i="33"/>
  <c r="D983" i="33"/>
  <c r="D984" i="33"/>
  <c r="D985" i="33"/>
  <c r="D986" i="33"/>
  <c r="D987" i="33"/>
  <c r="D988" i="33"/>
  <c r="D989" i="33"/>
  <c r="D990" i="33"/>
  <c r="D991" i="33"/>
  <c r="D992" i="33"/>
  <c r="D993" i="33"/>
  <c r="D994" i="33"/>
  <c r="D995" i="33"/>
  <c r="D996" i="33"/>
  <c r="D997" i="33"/>
  <c r="D998" i="33"/>
  <c r="D999" i="33"/>
  <c r="D1000" i="33"/>
  <c r="D1001" i="33"/>
  <c r="D1002" i="33"/>
  <c r="D1003" i="33"/>
  <c r="D1004" i="33"/>
  <c r="D1005" i="33"/>
  <c r="D1006" i="33"/>
  <c r="D1007" i="33"/>
  <c r="D1008" i="33"/>
  <c r="D1009" i="33"/>
  <c r="D1010" i="33"/>
  <c r="D1011" i="33"/>
  <c r="D1012" i="33"/>
  <c r="D1013" i="33"/>
  <c r="D1014" i="33"/>
  <c r="D1015" i="33"/>
  <c r="D1016" i="33"/>
  <c r="D1017" i="33"/>
  <c r="D1018" i="33"/>
  <c r="D1019" i="33"/>
  <c r="D1020" i="33"/>
  <c r="D1021" i="33"/>
  <c r="D1022" i="33"/>
  <c r="D1023" i="33"/>
  <c r="D1024" i="33"/>
  <c r="D1025" i="33"/>
  <c r="D1026" i="33"/>
  <c r="D1027" i="33"/>
  <c r="D1028" i="33"/>
  <c r="D1029" i="33"/>
  <c r="D1030" i="33"/>
  <c r="D1031" i="33"/>
  <c r="D1032" i="33"/>
  <c r="D1033" i="33"/>
  <c r="D1034" i="33"/>
  <c r="D1035" i="33"/>
  <c r="D1036" i="33"/>
  <c r="D1037" i="33"/>
  <c r="D1038" i="33"/>
  <c r="D1039" i="33"/>
  <c r="D1040" i="33"/>
  <c r="D1041" i="33"/>
  <c r="D1042" i="33"/>
  <c r="D1043" i="33"/>
  <c r="D1044" i="33"/>
  <c r="D1045" i="33"/>
  <c r="D1046" i="33"/>
  <c r="D1047" i="33"/>
  <c r="D1048" i="33"/>
  <c r="D1049" i="33"/>
  <c r="D1050" i="33"/>
  <c r="D1051" i="33"/>
  <c r="D1052" i="33"/>
  <c r="D1053" i="33"/>
  <c r="D1054" i="33"/>
  <c r="D1055" i="33"/>
  <c r="D1056" i="33"/>
  <c r="D1057" i="33"/>
  <c r="D1058" i="33"/>
  <c r="D1059" i="33"/>
  <c r="D1060" i="33"/>
  <c r="D1061" i="33"/>
  <c r="D1062" i="33"/>
  <c r="D1063" i="33"/>
  <c r="D1064" i="33"/>
  <c r="D1065" i="33"/>
  <c r="D1066" i="33"/>
  <c r="D1067" i="33"/>
  <c r="D1068" i="33"/>
  <c r="D1069" i="33"/>
  <c r="D1070" i="33"/>
  <c r="D1071" i="33"/>
  <c r="D1072" i="33"/>
  <c r="D1073" i="33"/>
  <c r="D1074" i="33"/>
  <c r="D1075" i="33"/>
  <c r="D1076" i="33"/>
  <c r="D1077" i="33"/>
  <c r="D1078" i="33"/>
  <c r="D1079" i="33"/>
  <c r="D1080" i="33"/>
  <c r="D1081" i="33"/>
  <c r="D1082" i="33"/>
  <c r="D1083" i="33"/>
  <c r="D1084" i="33"/>
  <c r="D1085" i="33"/>
  <c r="D1086" i="33"/>
  <c r="D1087" i="33"/>
  <c r="D1088" i="33"/>
  <c r="D1089" i="33"/>
  <c r="D1090" i="33"/>
  <c r="D1091" i="33"/>
  <c r="D1092" i="33"/>
  <c r="D1093" i="33"/>
  <c r="D1094" i="33"/>
  <c r="D1095" i="33"/>
  <c r="D1096" i="33"/>
  <c r="D1097" i="33"/>
  <c r="D1098" i="33"/>
  <c r="D1099" i="33"/>
  <c r="D1100" i="33"/>
  <c r="D1101" i="33"/>
  <c r="D1102" i="33"/>
  <c r="D1103" i="33"/>
  <c r="D1104" i="33"/>
  <c r="D1105" i="33"/>
  <c r="D1106" i="33"/>
  <c r="D1107" i="33"/>
  <c r="D1108" i="33"/>
  <c r="D1109" i="33"/>
  <c r="D1110" i="33"/>
  <c r="D1111" i="33"/>
  <c r="D1112" i="33"/>
  <c r="D1113" i="33"/>
  <c r="D1114" i="33"/>
  <c r="D1115" i="33"/>
  <c r="D1116" i="33"/>
  <c r="D1117" i="33"/>
  <c r="D1118" i="33"/>
  <c r="D1119" i="33"/>
  <c r="D1120" i="33"/>
  <c r="D1121" i="33"/>
  <c r="D1122" i="33"/>
  <c r="D1123" i="33"/>
  <c r="D1124" i="33"/>
  <c r="D1125" i="33"/>
  <c r="D1126" i="33"/>
  <c r="D1127" i="33"/>
  <c r="D1128" i="33"/>
  <c r="D1129" i="33"/>
  <c r="D1130" i="33"/>
  <c r="D1131" i="33"/>
  <c r="D1132" i="33"/>
  <c r="D1133" i="33"/>
  <c r="D1134" i="33"/>
  <c r="D1135" i="33"/>
  <c r="D1136" i="33"/>
  <c r="D1137" i="33"/>
  <c r="D1138" i="33"/>
  <c r="D1139" i="33"/>
  <c r="D1140" i="33"/>
  <c r="D1141" i="33"/>
  <c r="D1142" i="33"/>
  <c r="D1143" i="33"/>
  <c r="D1144" i="33"/>
  <c r="D1145" i="33"/>
  <c r="D1146" i="33"/>
  <c r="D1147" i="33"/>
  <c r="D1148" i="33"/>
  <c r="D1149" i="33"/>
  <c r="D1150" i="33"/>
  <c r="D1151" i="33"/>
  <c r="D1152" i="33"/>
  <c r="D1153" i="33"/>
  <c r="D1154" i="33"/>
  <c r="D1155" i="33"/>
  <c r="D1156" i="33"/>
  <c r="D1157" i="33"/>
  <c r="D1158" i="33"/>
  <c r="D1159" i="33"/>
  <c r="D1160" i="33"/>
  <c r="D1161" i="33"/>
  <c r="D1162" i="33"/>
  <c r="D1163" i="33"/>
  <c r="D1164" i="33"/>
  <c r="D1165" i="33"/>
  <c r="D1166" i="33"/>
  <c r="D1167" i="33"/>
  <c r="D1168" i="33"/>
  <c r="D1169" i="33"/>
  <c r="D1170" i="33"/>
  <c r="D1171" i="33"/>
  <c r="D1172" i="33"/>
  <c r="D1173" i="33"/>
  <c r="D1174" i="33"/>
  <c r="D1175" i="33"/>
  <c r="D1176" i="33"/>
  <c r="D1177" i="33"/>
  <c r="D1178" i="33"/>
  <c r="D1179" i="33"/>
  <c r="D1180" i="33"/>
  <c r="D1181" i="33"/>
  <c r="D1182" i="33"/>
  <c r="D1183" i="33"/>
  <c r="D1184" i="33"/>
  <c r="D1185" i="33"/>
  <c r="D1186" i="33"/>
  <c r="D1187" i="33"/>
  <c r="D1188" i="33"/>
  <c r="D1189" i="33"/>
  <c r="D1190" i="33"/>
  <c r="D1191" i="33"/>
  <c r="D1192" i="33"/>
  <c r="D1193" i="33"/>
  <c r="D1194" i="33"/>
  <c r="D1195" i="33"/>
  <c r="D1196" i="33"/>
  <c r="D1197" i="33"/>
  <c r="D1198" i="33"/>
  <c r="D1199" i="33"/>
  <c r="D1200" i="33"/>
  <c r="D1201" i="33"/>
  <c r="D1202" i="33"/>
  <c r="D1203" i="33"/>
  <c r="D1204" i="33"/>
  <c r="D1205" i="33"/>
  <c r="D1206" i="33"/>
  <c r="D1207" i="33"/>
  <c r="D1208" i="33"/>
  <c r="D1209" i="33"/>
  <c r="D1210" i="33"/>
  <c r="D1211" i="33"/>
  <c r="D1212" i="33"/>
  <c r="D1213" i="33"/>
  <c r="D1214" i="33"/>
  <c r="D1215" i="33"/>
  <c r="D1216" i="33"/>
  <c r="D1217" i="33"/>
  <c r="D1218" i="33"/>
  <c r="D1219" i="33"/>
  <c r="D1220" i="33"/>
  <c r="D1221" i="33"/>
  <c r="D1222" i="33"/>
  <c r="D1223" i="33"/>
  <c r="D1224" i="33"/>
  <c r="D1225" i="33"/>
  <c r="D1226" i="33"/>
  <c r="D1227" i="33"/>
  <c r="D1228" i="33"/>
  <c r="D1229" i="33"/>
  <c r="D1230" i="33"/>
  <c r="D1231" i="33"/>
  <c r="D1232" i="33"/>
  <c r="D1233" i="33"/>
  <c r="D1234" i="33"/>
  <c r="D1235" i="33"/>
  <c r="D1236" i="33"/>
  <c r="D1237" i="33"/>
  <c r="D1238" i="33"/>
  <c r="D1239" i="33"/>
  <c r="D1240" i="33"/>
  <c r="D1241" i="33"/>
  <c r="D1242" i="33"/>
  <c r="D1243" i="33"/>
  <c r="D1244" i="33"/>
  <c r="D1245" i="33"/>
  <c r="D1246" i="33"/>
  <c r="D1247" i="33"/>
  <c r="D1248" i="33"/>
  <c r="D1249" i="33"/>
  <c r="D1250" i="33"/>
  <c r="D1251" i="33"/>
  <c r="D1252" i="33"/>
  <c r="D1253" i="33"/>
  <c r="D1254" i="33"/>
  <c r="D1255" i="33"/>
  <c r="D1256" i="33"/>
  <c r="D1257" i="33"/>
  <c r="D1258" i="33"/>
  <c r="D1259" i="33"/>
  <c r="D1260" i="33"/>
  <c r="D1261" i="33"/>
  <c r="D1262" i="33"/>
  <c r="D1263" i="33"/>
  <c r="D1264" i="33"/>
  <c r="D1265" i="33"/>
  <c r="D1266" i="33"/>
  <c r="D1267" i="33"/>
  <c r="D1268" i="33"/>
  <c r="D1269" i="33"/>
  <c r="D1270" i="33"/>
  <c r="D1271" i="33"/>
  <c r="D1272" i="33"/>
  <c r="D1273" i="33"/>
  <c r="D1274" i="33"/>
  <c r="D1275" i="33"/>
  <c r="D1276" i="33"/>
  <c r="D1277" i="33"/>
  <c r="D1278" i="33"/>
  <c r="D1279" i="33"/>
  <c r="D1280" i="33"/>
  <c r="D1281" i="33"/>
  <c r="D1282" i="33"/>
  <c r="D1283" i="33"/>
  <c r="D1284" i="33"/>
  <c r="D1285" i="33"/>
  <c r="D1286" i="33"/>
  <c r="D1287" i="33"/>
  <c r="D1288" i="33"/>
  <c r="D1289" i="33"/>
  <c r="D1290" i="33"/>
  <c r="D1291" i="33"/>
  <c r="D1292" i="33"/>
  <c r="D1293" i="33"/>
  <c r="D1294" i="33"/>
  <c r="D1295" i="33"/>
  <c r="D1296" i="33"/>
  <c r="D1297" i="33"/>
  <c r="D1298" i="33"/>
  <c r="D1299" i="33"/>
  <c r="D1300" i="33"/>
  <c r="D1301" i="33"/>
  <c r="D1302" i="33"/>
  <c r="D1303" i="33"/>
  <c r="D1304" i="33"/>
  <c r="D1305" i="33"/>
  <c r="D1306" i="33"/>
  <c r="D1307" i="33"/>
  <c r="D1308" i="33"/>
  <c r="D1309" i="33"/>
  <c r="D1310" i="33"/>
  <c r="D1311" i="33"/>
  <c r="D1312" i="33"/>
  <c r="D1313" i="33"/>
  <c r="D1314" i="33"/>
  <c r="D1315" i="33"/>
  <c r="D1316" i="33"/>
  <c r="D1317" i="33"/>
  <c r="D1318" i="33"/>
  <c r="D1319" i="33"/>
  <c r="D1320" i="33"/>
  <c r="D1321" i="33"/>
  <c r="D1322" i="33"/>
  <c r="D1323" i="33"/>
  <c r="D1324" i="33"/>
  <c r="D1325" i="33"/>
  <c r="D1326" i="33"/>
  <c r="D1327" i="33"/>
  <c r="D1328" i="33"/>
  <c r="D1329" i="33"/>
  <c r="D1330" i="33"/>
  <c r="D1331" i="33"/>
  <c r="D1332" i="33"/>
  <c r="D1333" i="33"/>
  <c r="D1334" i="33"/>
  <c r="D1335" i="33"/>
  <c r="D1336" i="33"/>
  <c r="D1337" i="33"/>
  <c r="D1338" i="33"/>
  <c r="D1339" i="33"/>
  <c r="D1340" i="33"/>
  <c r="D1341" i="33"/>
  <c r="D1342" i="33"/>
  <c r="D1343" i="33"/>
  <c r="D1344" i="33"/>
  <c r="D1345" i="33"/>
  <c r="D1346" i="33"/>
  <c r="D1347" i="33"/>
  <c r="D1348" i="33"/>
  <c r="D1349" i="33"/>
  <c r="D1350" i="33"/>
  <c r="D1351" i="33"/>
  <c r="D1352" i="33"/>
  <c r="D1353" i="33"/>
  <c r="D1354" i="33"/>
  <c r="D1355" i="33"/>
  <c r="D1356" i="33"/>
  <c r="D1357" i="33"/>
  <c r="D1358" i="33"/>
  <c r="D1359" i="33"/>
  <c r="D1360" i="33"/>
  <c r="D1361" i="33"/>
  <c r="D1362" i="33"/>
  <c r="D1363" i="33"/>
  <c r="D1364" i="33"/>
  <c r="D1365" i="33"/>
  <c r="D1366" i="33"/>
  <c r="D1367" i="33"/>
  <c r="D1368" i="33"/>
  <c r="D1369" i="33"/>
  <c r="D1370" i="33"/>
  <c r="D1371" i="33"/>
  <c r="D1372" i="33"/>
  <c r="D1373" i="33"/>
  <c r="D1374" i="33"/>
  <c r="D1375" i="33"/>
  <c r="D1376" i="33"/>
  <c r="D1377" i="33"/>
  <c r="D1378" i="33"/>
  <c r="D1379" i="33"/>
  <c r="D1380" i="33"/>
  <c r="D1381" i="33"/>
  <c r="D1382" i="33"/>
  <c r="D1383" i="33"/>
  <c r="D1384" i="33"/>
  <c r="D1385" i="33"/>
  <c r="D1386" i="33"/>
  <c r="D1387" i="33"/>
  <c r="D1388" i="33"/>
  <c r="D1389" i="33"/>
  <c r="D1390" i="33"/>
  <c r="D1391" i="33"/>
  <c r="D1392" i="33"/>
  <c r="D1393" i="33"/>
  <c r="D1394" i="33"/>
  <c r="D1395" i="33"/>
  <c r="D1396" i="33"/>
  <c r="D1397" i="33"/>
  <c r="D1398" i="33"/>
  <c r="D1399" i="33"/>
  <c r="D1400" i="33"/>
  <c r="D1401" i="33"/>
  <c r="D1402" i="33"/>
  <c r="D1403" i="33"/>
  <c r="D1404" i="33"/>
  <c r="D1405" i="33"/>
  <c r="D1406" i="33"/>
  <c r="D1407" i="33"/>
  <c r="D1408" i="33"/>
  <c r="D1409" i="33"/>
  <c r="D1410" i="33"/>
  <c r="D1411" i="33"/>
  <c r="D1412" i="33"/>
  <c r="D1413" i="33"/>
  <c r="D1414" i="33"/>
  <c r="D1415" i="33"/>
  <c r="D1416" i="33"/>
  <c r="D1417" i="33"/>
  <c r="D1418" i="33"/>
  <c r="D1419" i="33"/>
  <c r="D1420" i="33"/>
  <c r="D1421" i="33"/>
  <c r="D1422" i="33"/>
  <c r="D1423" i="33"/>
  <c r="D1424" i="33"/>
  <c r="D1425" i="33"/>
  <c r="D1426" i="33"/>
  <c r="D1427" i="33"/>
  <c r="D1428" i="33"/>
  <c r="D1429" i="33"/>
  <c r="D1430" i="33"/>
  <c r="D1431" i="33"/>
  <c r="D1432" i="33"/>
  <c r="D1433" i="33"/>
  <c r="D1434" i="33"/>
  <c r="D1435" i="33"/>
  <c r="D1436" i="33"/>
  <c r="D1437" i="33"/>
  <c r="D1438" i="33"/>
  <c r="D1439" i="33"/>
  <c r="D1440" i="33"/>
  <c r="D1441" i="33"/>
  <c r="D1442" i="33"/>
  <c r="D1443" i="33"/>
  <c r="D1444" i="33"/>
  <c r="D1445" i="33"/>
  <c r="D1446" i="33"/>
  <c r="D1447" i="33"/>
  <c r="D1448" i="33"/>
  <c r="D1449" i="33"/>
  <c r="D1450" i="33"/>
  <c r="D1451" i="33"/>
  <c r="D1452" i="33"/>
  <c r="D1453" i="33"/>
  <c r="D1454" i="33"/>
  <c r="D1455" i="33"/>
  <c r="D1456" i="33"/>
  <c r="D1457" i="33"/>
  <c r="D1458" i="33"/>
  <c r="D1459" i="33"/>
  <c r="D1460" i="33"/>
  <c r="D1461" i="33"/>
  <c r="D1462" i="33"/>
  <c r="D1463" i="33"/>
  <c r="D1464" i="33"/>
  <c r="D1465" i="33"/>
  <c r="D1466" i="33"/>
  <c r="D1467" i="33"/>
  <c r="D1468" i="33"/>
  <c r="D1469" i="33"/>
  <c r="D1470" i="33"/>
  <c r="D1471" i="33"/>
  <c r="D1472" i="33"/>
  <c r="D1473" i="33"/>
  <c r="D1474" i="33"/>
  <c r="D1475" i="33"/>
  <c r="D1476" i="33"/>
  <c r="D1477" i="33"/>
  <c r="D1478" i="33"/>
  <c r="D1479" i="33"/>
  <c r="D1480" i="33"/>
  <c r="D1481" i="33"/>
  <c r="D1482" i="33"/>
  <c r="D1483" i="33"/>
  <c r="D1484" i="33"/>
  <c r="D1485" i="33"/>
  <c r="D1486" i="33"/>
  <c r="D1487" i="33"/>
  <c r="D1488" i="33"/>
  <c r="D1489" i="33"/>
  <c r="D1490" i="33"/>
  <c r="D1491" i="33"/>
  <c r="D1492" i="33"/>
  <c r="D1493" i="33"/>
  <c r="D1494" i="33"/>
  <c r="D1495" i="33"/>
  <c r="D1496" i="33"/>
  <c r="D1497" i="33"/>
  <c r="D1498" i="33"/>
  <c r="D1499" i="33"/>
  <c r="D1500" i="33"/>
  <c r="D1501" i="33"/>
  <c r="D1502" i="33"/>
  <c r="D1503" i="33"/>
  <c r="D1504" i="33"/>
  <c r="D1505" i="33"/>
  <c r="D1506" i="33"/>
  <c r="D1507" i="33"/>
  <c r="D1508" i="33"/>
  <c r="D1509" i="33"/>
  <c r="D1510" i="33"/>
  <c r="D1511" i="33"/>
  <c r="D1512" i="33"/>
  <c r="D1513" i="33"/>
  <c r="D1514" i="33"/>
  <c r="D1515" i="33"/>
  <c r="D1516" i="33"/>
  <c r="D1517" i="33"/>
  <c r="D1518" i="33"/>
  <c r="D1519" i="33"/>
  <c r="D1520" i="33"/>
  <c r="D1521" i="33"/>
  <c r="D1522" i="33"/>
  <c r="D1523" i="33"/>
  <c r="D1524" i="33"/>
  <c r="D1525" i="33"/>
  <c r="D1526" i="33"/>
  <c r="D1527" i="33"/>
  <c r="D1528" i="33"/>
  <c r="D1529" i="33"/>
  <c r="D1530" i="33"/>
  <c r="D1531" i="33"/>
  <c r="D1532" i="33"/>
  <c r="D1533" i="33"/>
  <c r="D1534" i="33"/>
  <c r="D1535" i="33"/>
  <c r="D1536" i="33"/>
  <c r="D1537" i="33"/>
  <c r="D1538" i="33"/>
  <c r="D1539" i="33"/>
  <c r="D1540" i="33"/>
  <c r="D1541" i="33"/>
  <c r="D1542" i="33"/>
  <c r="D1543" i="33"/>
  <c r="D1544" i="33"/>
  <c r="D1545" i="33"/>
  <c r="D1546" i="33"/>
  <c r="D1547" i="33"/>
  <c r="D1548" i="33"/>
  <c r="D1549" i="33"/>
  <c r="D1550" i="33"/>
  <c r="D1551" i="33"/>
  <c r="D1552" i="33"/>
  <c r="D1553" i="33"/>
  <c r="D1554" i="33"/>
  <c r="D1555" i="33"/>
  <c r="D1556" i="33"/>
  <c r="D1557" i="33"/>
  <c r="D1558" i="33"/>
  <c r="D1559" i="33"/>
  <c r="D1560" i="33"/>
  <c r="D1561" i="33"/>
  <c r="D1562" i="33"/>
  <c r="D1563" i="33"/>
  <c r="D1564" i="33"/>
  <c r="D1565" i="33"/>
  <c r="D1566" i="33"/>
  <c r="D1567" i="33"/>
  <c r="D1568" i="33"/>
  <c r="D1569" i="33"/>
  <c r="D1570" i="33"/>
  <c r="D1571" i="33"/>
  <c r="D1572" i="33"/>
  <c r="D1573" i="33"/>
  <c r="D1574" i="33"/>
  <c r="D1575" i="33"/>
  <c r="D1576" i="33"/>
  <c r="D1577" i="33"/>
  <c r="D1578" i="33"/>
  <c r="D1579" i="33"/>
  <c r="D1580" i="33"/>
  <c r="D1581" i="33"/>
  <c r="D1582" i="33"/>
  <c r="D1583" i="33"/>
  <c r="D1584" i="33"/>
  <c r="D1585" i="33"/>
  <c r="D1586" i="33"/>
  <c r="D1587" i="33"/>
  <c r="D1588" i="33"/>
  <c r="D1589" i="33"/>
  <c r="D1590" i="33"/>
  <c r="D1591" i="33"/>
  <c r="D1592" i="33"/>
  <c r="D1593" i="33"/>
  <c r="D1594" i="33"/>
  <c r="D1595" i="33"/>
  <c r="D1596" i="33"/>
  <c r="D1597" i="33"/>
  <c r="D1598" i="33"/>
  <c r="D1599" i="33"/>
  <c r="D1600" i="33"/>
  <c r="D1601" i="33"/>
  <c r="D1602" i="33"/>
  <c r="D1603" i="33"/>
  <c r="D1604" i="33"/>
  <c r="D1605" i="33"/>
  <c r="D1606" i="33"/>
  <c r="D1607" i="33"/>
  <c r="D1608" i="33"/>
  <c r="D1609" i="33"/>
  <c r="D1610" i="33"/>
  <c r="D1611" i="33"/>
  <c r="D1612" i="33"/>
  <c r="D1613" i="33"/>
  <c r="D1614" i="33"/>
  <c r="D1615" i="33"/>
  <c r="D1616" i="33"/>
  <c r="D1617" i="33"/>
  <c r="D1618" i="33"/>
  <c r="D1619" i="33"/>
  <c r="D1620" i="33"/>
  <c r="D1621" i="33"/>
  <c r="D1622" i="33"/>
  <c r="D1623" i="33"/>
  <c r="D1624" i="33"/>
  <c r="D1625" i="33"/>
  <c r="D1626" i="33"/>
  <c r="D1627" i="33"/>
  <c r="D1628" i="33"/>
  <c r="D1629" i="33"/>
  <c r="D1630" i="33"/>
  <c r="D1631" i="33"/>
  <c r="D1632" i="33"/>
  <c r="D1633" i="33"/>
  <c r="D1634" i="33"/>
  <c r="D1635" i="33"/>
  <c r="D1636" i="33"/>
  <c r="D1637" i="33"/>
  <c r="D1638" i="33"/>
  <c r="D1639" i="33"/>
  <c r="D1640" i="33"/>
  <c r="D1641" i="33"/>
  <c r="D1642" i="33"/>
  <c r="D1643" i="33"/>
  <c r="D1644" i="33"/>
  <c r="D1645" i="33"/>
  <c r="D1646" i="33"/>
  <c r="D1647" i="33"/>
  <c r="D1648" i="33"/>
  <c r="D1649" i="33"/>
  <c r="D1650" i="33"/>
  <c r="D1651" i="33"/>
  <c r="D1652" i="33"/>
  <c r="D1653" i="33"/>
  <c r="D1654" i="33"/>
  <c r="D1655" i="33"/>
  <c r="D1656" i="33"/>
  <c r="D1657" i="33"/>
  <c r="D1658" i="33"/>
  <c r="D1659" i="33"/>
  <c r="D1660" i="33"/>
  <c r="D1661" i="33"/>
  <c r="D1662" i="33"/>
  <c r="D1663" i="33"/>
  <c r="D1664" i="33"/>
  <c r="D1665" i="33"/>
  <c r="D1666" i="33"/>
  <c r="D1667" i="33"/>
  <c r="D1668" i="33"/>
  <c r="D1669" i="33"/>
  <c r="D1670" i="33"/>
  <c r="D1671" i="33"/>
  <c r="D1672" i="33"/>
  <c r="D1673" i="33"/>
  <c r="D1674" i="33"/>
  <c r="D1675" i="33"/>
  <c r="D1676" i="33"/>
  <c r="D1677" i="33"/>
  <c r="D1678" i="33"/>
  <c r="D1679" i="33"/>
  <c r="D1680" i="33"/>
  <c r="D1681" i="33"/>
  <c r="D1682" i="33"/>
  <c r="D1683" i="33"/>
  <c r="D1684" i="33"/>
  <c r="D1685" i="33"/>
  <c r="D1686" i="33"/>
  <c r="D1687" i="33"/>
  <c r="D1688" i="33"/>
  <c r="D1689" i="33"/>
  <c r="D1690" i="33"/>
  <c r="D1691" i="33"/>
  <c r="D1692" i="33"/>
  <c r="D1693" i="33"/>
  <c r="D1694" i="33"/>
  <c r="D1695" i="33"/>
  <c r="D1696" i="33"/>
  <c r="D1697" i="33"/>
  <c r="D1698" i="33"/>
  <c r="D1699" i="33"/>
  <c r="D1700" i="33"/>
  <c r="D1701" i="33"/>
  <c r="D1702" i="33"/>
  <c r="D1703" i="33"/>
  <c r="D1704" i="33"/>
  <c r="D1705" i="33"/>
  <c r="D1706" i="33"/>
  <c r="D1707" i="33"/>
  <c r="D1708" i="33"/>
  <c r="D1709" i="33"/>
  <c r="D1710" i="33"/>
  <c r="D1711" i="33"/>
  <c r="D1712" i="33"/>
  <c r="D1713" i="33"/>
  <c r="D1714" i="33"/>
  <c r="D1715" i="33"/>
  <c r="D1716" i="33"/>
  <c r="D1717" i="33"/>
  <c r="D1718" i="33"/>
  <c r="D1719" i="33"/>
  <c r="D1720" i="33"/>
  <c r="D1721" i="33"/>
  <c r="D1722" i="33"/>
  <c r="D1723" i="33"/>
  <c r="D1724" i="33"/>
  <c r="D1725" i="33"/>
  <c r="D1726" i="33"/>
  <c r="D1727" i="33"/>
  <c r="D1728" i="33"/>
  <c r="D1729" i="33"/>
  <c r="D1730" i="33"/>
  <c r="D1731" i="33"/>
  <c r="D1732" i="33"/>
  <c r="D1733" i="33"/>
  <c r="D1734" i="33"/>
  <c r="D1735" i="33"/>
  <c r="D1736" i="33"/>
  <c r="D1737" i="33"/>
  <c r="D1738" i="33"/>
  <c r="D1739" i="33"/>
  <c r="D1740" i="33"/>
  <c r="D1741" i="33"/>
  <c r="D1742" i="33"/>
  <c r="D1743" i="33"/>
  <c r="D1744" i="33"/>
  <c r="D1745" i="33"/>
  <c r="D1746" i="33"/>
  <c r="D1747" i="33"/>
  <c r="D1748" i="33"/>
  <c r="D1749" i="33"/>
  <c r="D1750" i="33"/>
  <c r="D1751" i="33"/>
  <c r="D1752" i="33"/>
  <c r="D1753" i="33"/>
  <c r="D1754" i="33"/>
  <c r="D1755" i="33"/>
  <c r="D1756" i="33"/>
  <c r="D1757" i="33"/>
  <c r="D1758" i="33"/>
  <c r="D1759" i="33"/>
  <c r="D1760" i="33"/>
  <c r="D1761" i="33"/>
  <c r="D1762" i="33"/>
  <c r="D1763" i="33"/>
  <c r="D1764" i="33"/>
  <c r="D1765" i="33"/>
  <c r="D1766" i="33"/>
  <c r="D1767" i="33"/>
  <c r="D1768" i="33"/>
  <c r="D1769" i="33"/>
  <c r="D1770" i="33"/>
  <c r="D1771" i="33"/>
  <c r="D1772" i="33"/>
  <c r="D1773" i="33"/>
  <c r="D1774" i="33"/>
  <c r="D1775" i="33"/>
  <c r="D1776" i="33"/>
  <c r="D1777" i="33"/>
  <c r="D1778" i="33"/>
  <c r="D1779" i="33"/>
  <c r="D1780" i="33"/>
  <c r="D1781" i="33"/>
  <c r="D1782" i="33"/>
  <c r="D1783" i="33"/>
  <c r="D1784" i="33"/>
  <c r="D1785" i="33"/>
  <c r="D1786" i="33"/>
  <c r="D1787" i="33"/>
  <c r="D1788" i="33"/>
  <c r="D1789" i="33"/>
  <c r="D1790" i="33"/>
  <c r="D1791" i="33"/>
  <c r="D1792" i="33"/>
  <c r="D1793" i="33"/>
  <c r="D1794" i="33"/>
  <c r="D1795" i="33"/>
  <c r="D1796" i="33"/>
  <c r="D1797" i="33"/>
  <c r="D1798" i="33"/>
  <c r="D1799" i="33"/>
  <c r="D1800" i="33"/>
  <c r="D1801" i="33"/>
  <c r="D1802" i="33"/>
  <c r="D1803" i="33"/>
  <c r="D1804" i="33"/>
  <c r="D1805" i="33"/>
  <c r="D1806" i="33"/>
  <c r="D1807" i="33"/>
  <c r="D1808" i="33"/>
  <c r="D1809" i="33"/>
  <c r="D1810" i="33"/>
  <c r="D1811" i="33"/>
  <c r="D1812" i="33"/>
  <c r="D1813" i="33"/>
  <c r="D1814" i="33"/>
  <c r="D1815" i="33"/>
  <c r="D1816" i="33"/>
  <c r="D1817" i="33"/>
  <c r="D1818" i="33"/>
  <c r="D1819" i="33"/>
  <c r="D1820" i="33"/>
  <c r="D1821" i="33"/>
  <c r="D1822" i="33"/>
  <c r="D1823" i="33"/>
  <c r="D1824" i="33"/>
  <c r="D1825" i="33"/>
  <c r="D1826" i="33"/>
  <c r="D1827" i="33"/>
  <c r="D1828" i="33"/>
  <c r="D1829" i="33"/>
  <c r="D1830" i="33"/>
  <c r="D1831" i="33"/>
  <c r="D1832" i="33"/>
  <c r="D1833" i="33"/>
  <c r="D1834" i="33"/>
  <c r="D1835" i="33"/>
  <c r="D1836" i="33"/>
  <c r="D1837" i="33"/>
  <c r="D1838" i="33"/>
  <c r="D1839" i="33"/>
  <c r="D1840" i="33"/>
  <c r="D1841" i="33"/>
  <c r="D1842" i="33"/>
  <c r="D1843" i="33"/>
  <c r="D1844" i="33"/>
  <c r="D1845" i="33"/>
  <c r="D1846" i="33"/>
  <c r="D1847" i="33"/>
  <c r="D1848" i="33"/>
  <c r="D1849" i="33"/>
  <c r="D1850" i="33"/>
  <c r="D1851" i="33"/>
  <c r="D1852" i="33"/>
  <c r="D1853" i="33"/>
  <c r="D1854" i="33"/>
  <c r="D1855" i="33"/>
  <c r="D1856" i="33"/>
  <c r="D1857" i="33"/>
  <c r="D1858" i="33"/>
  <c r="D1859" i="33"/>
  <c r="D1860" i="33"/>
  <c r="D1861" i="33"/>
  <c r="D1862" i="33"/>
  <c r="D1863" i="33"/>
  <c r="D1864" i="33"/>
  <c r="D1865" i="33"/>
  <c r="D1866" i="33"/>
  <c r="D1867" i="33"/>
  <c r="D1868" i="33"/>
  <c r="D1869" i="33"/>
  <c r="D1870" i="33"/>
  <c r="D1871" i="33"/>
  <c r="D1872" i="33"/>
  <c r="D1873" i="33"/>
  <c r="D1874" i="33"/>
  <c r="D1875" i="33"/>
  <c r="D1876" i="33"/>
  <c r="D1877" i="33"/>
  <c r="D1878" i="33"/>
  <c r="D1879" i="33"/>
  <c r="D1880" i="33"/>
  <c r="D1881" i="33"/>
  <c r="D1882" i="33"/>
  <c r="D1883" i="33"/>
  <c r="D1884" i="33"/>
  <c r="D1885" i="33"/>
  <c r="D1886" i="33"/>
  <c r="D1887" i="33"/>
  <c r="D1888" i="33"/>
  <c r="D1889" i="33"/>
  <c r="D1890" i="33"/>
  <c r="D1891" i="33"/>
  <c r="D1892" i="33"/>
  <c r="D1893" i="33"/>
  <c r="D1894" i="33"/>
  <c r="D1895" i="33"/>
  <c r="D1896" i="33"/>
  <c r="D1897" i="33"/>
  <c r="D1898" i="33"/>
  <c r="D1899" i="33"/>
  <c r="D1900" i="33"/>
  <c r="D1901" i="33"/>
  <c r="D1902" i="33"/>
  <c r="D1903" i="33"/>
  <c r="D1904" i="33"/>
  <c r="D1905" i="33"/>
  <c r="D1906" i="33"/>
  <c r="D1907" i="33"/>
  <c r="D1908" i="33"/>
  <c r="D1909" i="33"/>
  <c r="D1910" i="33"/>
  <c r="D1911" i="33"/>
  <c r="D1912" i="33"/>
  <c r="D1913" i="33"/>
  <c r="D1914" i="33"/>
  <c r="D1915" i="33"/>
  <c r="D1916" i="33"/>
  <c r="D1917" i="33"/>
  <c r="D1918" i="33"/>
  <c r="D1919" i="33"/>
  <c r="D1920" i="33"/>
  <c r="D1921" i="33"/>
  <c r="D1922" i="33"/>
  <c r="D1923" i="33"/>
  <c r="D1924" i="33"/>
  <c r="D1925" i="33"/>
  <c r="D1926" i="33"/>
  <c r="D1927" i="33"/>
  <c r="D1928" i="33"/>
  <c r="D1929" i="33"/>
  <c r="D1930" i="33"/>
  <c r="D1931" i="33"/>
  <c r="D1932" i="33"/>
  <c r="D1933" i="33"/>
  <c r="D1934" i="33"/>
  <c r="D1935" i="33"/>
  <c r="D1936" i="33"/>
  <c r="D1937" i="33"/>
  <c r="D1938" i="33"/>
  <c r="D1939" i="33"/>
  <c r="D1940" i="33"/>
  <c r="D1941" i="33"/>
  <c r="D1942" i="33"/>
  <c r="D1943" i="33"/>
  <c r="D1944" i="33"/>
  <c r="D1945" i="33"/>
  <c r="D1946" i="33"/>
  <c r="D1947" i="33"/>
  <c r="D1948" i="33"/>
  <c r="D1949" i="33"/>
  <c r="D1950" i="33"/>
  <c r="D1951" i="33"/>
  <c r="D1952" i="33"/>
  <c r="D1953" i="33"/>
  <c r="D1954" i="33"/>
  <c r="D1955" i="33"/>
  <c r="D1956" i="33"/>
  <c r="D1957" i="33"/>
  <c r="D1958" i="33"/>
  <c r="D1959" i="33"/>
  <c r="D1960" i="33"/>
  <c r="D1961" i="33"/>
  <c r="D1962" i="33"/>
  <c r="D1963" i="33"/>
  <c r="D1964" i="33"/>
  <c r="D1965" i="33"/>
  <c r="D1966" i="33"/>
  <c r="D1967" i="33"/>
  <c r="D1968" i="33"/>
  <c r="D1969" i="33"/>
  <c r="D1970" i="33"/>
  <c r="D1971" i="33"/>
  <c r="D1972" i="33"/>
  <c r="D1973" i="33"/>
  <c r="D1974" i="33"/>
  <c r="D1975" i="33"/>
  <c r="D1976" i="33"/>
  <c r="D1977" i="33"/>
  <c r="D1978" i="33"/>
  <c r="D1979" i="33"/>
  <c r="D1980" i="33"/>
  <c r="D1981" i="33"/>
  <c r="D1982" i="33"/>
  <c r="D1983" i="33"/>
  <c r="D1984" i="33"/>
  <c r="D1985" i="33"/>
  <c r="D1986" i="33"/>
  <c r="D1987" i="33"/>
  <c r="D1988" i="33"/>
  <c r="D1989" i="33"/>
  <c r="D1990" i="33"/>
  <c r="D1991" i="33"/>
  <c r="D1992" i="33"/>
  <c r="D1993" i="33"/>
  <c r="D1994" i="33"/>
  <c r="D1995" i="33"/>
  <c r="D1996" i="33"/>
  <c r="D1997" i="33"/>
  <c r="D1998" i="33"/>
  <c r="D1999" i="33"/>
  <c r="D2000" i="33"/>
  <c r="D2001" i="33"/>
  <c r="D2002" i="33"/>
  <c r="D2003" i="33"/>
  <c r="D2004" i="33"/>
  <c r="D2005" i="33"/>
  <c r="D2006" i="33"/>
  <c r="D2007" i="33"/>
  <c r="D2008" i="33"/>
  <c r="D2009" i="33"/>
  <c r="D2010" i="33"/>
  <c r="D2011" i="33"/>
  <c r="D2012" i="33"/>
  <c r="D2013" i="33"/>
  <c r="D2014" i="33"/>
  <c r="D2015" i="33"/>
  <c r="D2016" i="33"/>
  <c r="D2017" i="33"/>
  <c r="D2018" i="33"/>
  <c r="D2019" i="33"/>
  <c r="D2020" i="33"/>
  <c r="D2021" i="33"/>
  <c r="D2022" i="33"/>
  <c r="D2023" i="33"/>
  <c r="D2024" i="33"/>
  <c r="D2025" i="33"/>
  <c r="D2026" i="33"/>
  <c r="D2027" i="33"/>
  <c r="D2028" i="33"/>
  <c r="D2029" i="33"/>
  <c r="D2030" i="33"/>
  <c r="D2031" i="33"/>
  <c r="D2032" i="33"/>
  <c r="D2033" i="33"/>
  <c r="D2034" i="33"/>
  <c r="D2035" i="33"/>
  <c r="D2036" i="33"/>
  <c r="D2037" i="33"/>
  <c r="D2038" i="33"/>
  <c r="D2039" i="33"/>
  <c r="D2040" i="33"/>
  <c r="D2041" i="33"/>
  <c r="D2042" i="33"/>
  <c r="D2043" i="33"/>
  <c r="D2044" i="33"/>
  <c r="D2045" i="33"/>
  <c r="D2046" i="33"/>
  <c r="D2047" i="33"/>
  <c r="D2048" i="33"/>
  <c r="D2049" i="33"/>
  <c r="D2050" i="33"/>
  <c r="D2051" i="33"/>
  <c r="D2052" i="33"/>
  <c r="D2053" i="33"/>
  <c r="D2054" i="33"/>
  <c r="D2055" i="33"/>
  <c r="D2056" i="33"/>
  <c r="D2057" i="33"/>
  <c r="D2058" i="33"/>
  <c r="D2059" i="33"/>
  <c r="D2060" i="33"/>
  <c r="D2061" i="33"/>
  <c r="D2062" i="33"/>
  <c r="D2063" i="33"/>
  <c r="D2064" i="33"/>
  <c r="D2065" i="33"/>
  <c r="D2066" i="33"/>
  <c r="D2067" i="33"/>
  <c r="D2068" i="33"/>
  <c r="D2069" i="33"/>
  <c r="D2070" i="33"/>
  <c r="D2071" i="33"/>
  <c r="D2072" i="33"/>
  <c r="D2073" i="33"/>
  <c r="D2074" i="33"/>
  <c r="D2075" i="33"/>
  <c r="D2076" i="33"/>
  <c r="D2077" i="33"/>
  <c r="D2078" i="33"/>
  <c r="D2079" i="33"/>
  <c r="D2080" i="33"/>
  <c r="D2081" i="33"/>
  <c r="D2082" i="33"/>
  <c r="D2083" i="33"/>
  <c r="D2084" i="33"/>
  <c r="D2085" i="33"/>
  <c r="D2086" i="33"/>
  <c r="D2087" i="33"/>
  <c r="D2088" i="33"/>
  <c r="D2089" i="33"/>
  <c r="D2090" i="33"/>
  <c r="D2091" i="33"/>
  <c r="D2092" i="33"/>
  <c r="D2093" i="33"/>
  <c r="D2094" i="33"/>
  <c r="D2095" i="33"/>
  <c r="D2096" i="33"/>
  <c r="D2097" i="33"/>
  <c r="D2098" i="33"/>
  <c r="D2099" i="33"/>
  <c r="D2100" i="33"/>
  <c r="D2101" i="33"/>
  <c r="D2102" i="33"/>
  <c r="D2103" i="33"/>
  <c r="D2104" i="33"/>
  <c r="D2105" i="33"/>
  <c r="D2106" i="33"/>
  <c r="D2107" i="33"/>
  <c r="D2108" i="33"/>
  <c r="D2109" i="33"/>
  <c r="D2110" i="33"/>
  <c r="D2111" i="33"/>
  <c r="D2112" i="33"/>
  <c r="D2113" i="33"/>
  <c r="D2114" i="33"/>
  <c r="D2115" i="33"/>
  <c r="D2116" i="33"/>
  <c r="D2117" i="33"/>
  <c r="D2118" i="33"/>
  <c r="D2119" i="33"/>
  <c r="D2120" i="33"/>
  <c r="D2121" i="33"/>
  <c r="D2122" i="33"/>
  <c r="D2123" i="33"/>
  <c r="D2124" i="33"/>
  <c r="D2125" i="33"/>
  <c r="D2126" i="33"/>
  <c r="D2127" i="33"/>
  <c r="D2128" i="33"/>
  <c r="D2129" i="33"/>
  <c r="D2130" i="33"/>
  <c r="D2131" i="33"/>
  <c r="D2132" i="33"/>
  <c r="D2133" i="33"/>
  <c r="D2134" i="33"/>
  <c r="D2135" i="33"/>
  <c r="D2136" i="33"/>
  <c r="D2137" i="33"/>
  <c r="D2138" i="33"/>
  <c r="D2139" i="33"/>
  <c r="D2140" i="33"/>
  <c r="D2141" i="33"/>
  <c r="D2142" i="33"/>
  <c r="D2143" i="33"/>
  <c r="D2144" i="33"/>
  <c r="D2145" i="33"/>
  <c r="D2146" i="33"/>
  <c r="D2147" i="33"/>
  <c r="D2148" i="33"/>
  <c r="D2149" i="33"/>
  <c r="D2150" i="33"/>
  <c r="D2151" i="33"/>
  <c r="D2152" i="33"/>
  <c r="D2153" i="33"/>
  <c r="D2154" i="33"/>
  <c r="D2155" i="33"/>
  <c r="D2156" i="33"/>
  <c r="D2157" i="33"/>
  <c r="D2158" i="33"/>
  <c r="D2159" i="33"/>
  <c r="D2160" i="33"/>
  <c r="D2161" i="33"/>
  <c r="D2162" i="33"/>
  <c r="D2163" i="33"/>
  <c r="D2164" i="33"/>
  <c r="D2165" i="33"/>
  <c r="D2166" i="33"/>
  <c r="D2167" i="33"/>
  <c r="D2168" i="33"/>
  <c r="D2169" i="33"/>
  <c r="D2170" i="33"/>
  <c r="D2171" i="33"/>
  <c r="D2172" i="33"/>
  <c r="D2173" i="33"/>
  <c r="D2174" i="33"/>
  <c r="D2175" i="33"/>
  <c r="D2176" i="33"/>
  <c r="D2177" i="33"/>
  <c r="D2178" i="33"/>
  <c r="D2179" i="33"/>
  <c r="D2180" i="33"/>
  <c r="D2181" i="33"/>
  <c r="D2182" i="33"/>
  <c r="D2183" i="33"/>
  <c r="D2184" i="33"/>
  <c r="D2185" i="33"/>
  <c r="D2186" i="33"/>
  <c r="D2187" i="33"/>
  <c r="D2188" i="33"/>
  <c r="D2189" i="33"/>
  <c r="D2190" i="33"/>
  <c r="D2191" i="33"/>
  <c r="D2192" i="33"/>
  <c r="D2193" i="33"/>
  <c r="D2194" i="33"/>
  <c r="D2195" i="33"/>
  <c r="D2196" i="33"/>
  <c r="D2197" i="33"/>
  <c r="D2198" i="33"/>
  <c r="D2199" i="33"/>
  <c r="D2200" i="33"/>
  <c r="D2201" i="33"/>
  <c r="D2202" i="33"/>
  <c r="D2203" i="33"/>
  <c r="D2204" i="33"/>
  <c r="D2205" i="33"/>
  <c r="D2206" i="33"/>
  <c r="D2207" i="33"/>
  <c r="D2208" i="33"/>
  <c r="D2209" i="33"/>
  <c r="D2210" i="33"/>
  <c r="D2211" i="33"/>
  <c r="D2212" i="33"/>
  <c r="D2213" i="33"/>
  <c r="D2214" i="33"/>
  <c r="D2215" i="33"/>
  <c r="D2216" i="33"/>
  <c r="D2217" i="33"/>
  <c r="D2218" i="33"/>
  <c r="D2219" i="33"/>
  <c r="D2220" i="33"/>
  <c r="D2221" i="33"/>
  <c r="D2222" i="33"/>
  <c r="D2223" i="33"/>
  <c r="D2224" i="33"/>
  <c r="D2225" i="33"/>
  <c r="D2226" i="33"/>
  <c r="D2227" i="33"/>
  <c r="D2228" i="33"/>
  <c r="D2229" i="33"/>
  <c r="D2230" i="33"/>
  <c r="D2231" i="33"/>
  <c r="D2232" i="33"/>
  <c r="D2233" i="33"/>
  <c r="D2234" i="33"/>
  <c r="D2235" i="33"/>
  <c r="D2236" i="33"/>
  <c r="D2237" i="33"/>
  <c r="D2238" i="33"/>
  <c r="D2239" i="33"/>
  <c r="D2240" i="33"/>
  <c r="D2241" i="33"/>
  <c r="D2242" i="33"/>
  <c r="D2243" i="33"/>
  <c r="D2244" i="33"/>
  <c r="D2245" i="33"/>
  <c r="D2246" i="33"/>
  <c r="D2247" i="33"/>
  <c r="D2248" i="33"/>
  <c r="D2249" i="33"/>
  <c r="D2250" i="33"/>
  <c r="D2251" i="33"/>
  <c r="D2252" i="33"/>
  <c r="D2253" i="33"/>
  <c r="D2254" i="33"/>
  <c r="D2255" i="33"/>
  <c r="D2256" i="33"/>
  <c r="D2257" i="33"/>
  <c r="D2258" i="33"/>
  <c r="D2259" i="33"/>
  <c r="D2260" i="33"/>
  <c r="D2261" i="33"/>
  <c r="D2262" i="33"/>
  <c r="D2263" i="33"/>
  <c r="D2264" i="33"/>
  <c r="D2265" i="33"/>
  <c r="D2266" i="33"/>
  <c r="D2267" i="33"/>
  <c r="D2268" i="33"/>
  <c r="D2269" i="33"/>
  <c r="D2270" i="33"/>
  <c r="D2271" i="33"/>
  <c r="D2272" i="33"/>
  <c r="D2273" i="33"/>
  <c r="D2274" i="33"/>
  <c r="D2275" i="33"/>
  <c r="D2276" i="33"/>
  <c r="D2277" i="33"/>
  <c r="D2278" i="33"/>
  <c r="D2279" i="33"/>
  <c r="D2280" i="33"/>
  <c r="D2281" i="33"/>
  <c r="D2282" i="33"/>
  <c r="D2283" i="33"/>
  <c r="D2284" i="33"/>
  <c r="D2285" i="33"/>
  <c r="D2286" i="33"/>
  <c r="D2287" i="33"/>
  <c r="D2288" i="33"/>
  <c r="D2289" i="33"/>
  <c r="D2290" i="33"/>
  <c r="D2291" i="33"/>
  <c r="D2292" i="33"/>
  <c r="D2293" i="33"/>
  <c r="D2294" i="33"/>
  <c r="D2295" i="33"/>
  <c r="D2296" i="33"/>
  <c r="D2297" i="33"/>
  <c r="D2298" i="33"/>
  <c r="D2299" i="33"/>
  <c r="D2300" i="33"/>
  <c r="D2301" i="33"/>
  <c r="D2302" i="33"/>
  <c r="D2303" i="33"/>
  <c r="D2304" i="33"/>
  <c r="D2305" i="33"/>
  <c r="D2306" i="33"/>
  <c r="D2307" i="33"/>
  <c r="D2308" i="33"/>
  <c r="D2309" i="33"/>
  <c r="D2310" i="33"/>
  <c r="D2311" i="33"/>
  <c r="D2312" i="33"/>
  <c r="D2313" i="33"/>
  <c r="D2314" i="33"/>
  <c r="D2315" i="33"/>
  <c r="D2316" i="33"/>
  <c r="D2317" i="33"/>
  <c r="D2318" i="33"/>
  <c r="D2319" i="33"/>
  <c r="D2320" i="33"/>
  <c r="D2321" i="33"/>
  <c r="D2322" i="33"/>
  <c r="D2323" i="33"/>
  <c r="D2324" i="33"/>
  <c r="D2325" i="33"/>
  <c r="D2326" i="33"/>
  <c r="D2327" i="33"/>
  <c r="D2328" i="33"/>
  <c r="D2329" i="33"/>
  <c r="D2330" i="33"/>
  <c r="D2331" i="33"/>
  <c r="D2332" i="33"/>
  <c r="D2333" i="33"/>
  <c r="D2334" i="33"/>
  <c r="D2335" i="33"/>
  <c r="D2336" i="33"/>
  <c r="D2337" i="33"/>
  <c r="D2338" i="33"/>
  <c r="D2339" i="33"/>
  <c r="D2340" i="33"/>
  <c r="D2341" i="33"/>
  <c r="D2342" i="33"/>
  <c r="D2343" i="33"/>
  <c r="D2344" i="33"/>
  <c r="D2345" i="33"/>
  <c r="D2346" i="33"/>
  <c r="D2347" i="33"/>
  <c r="D2348" i="33"/>
  <c r="D2349" i="33"/>
  <c r="D2350" i="33"/>
  <c r="D2351" i="33"/>
  <c r="D2352" i="33"/>
  <c r="D2353" i="33"/>
  <c r="D2354" i="33"/>
  <c r="D2355" i="33"/>
  <c r="D2356" i="33"/>
  <c r="D2357" i="33"/>
  <c r="D2358" i="33"/>
  <c r="D2359" i="33"/>
  <c r="D2360" i="33"/>
  <c r="D2361" i="33"/>
  <c r="D2362" i="33"/>
  <c r="D2363" i="33"/>
  <c r="D2364" i="33"/>
  <c r="D2365" i="33"/>
  <c r="D2366" i="33"/>
  <c r="D2367" i="33"/>
  <c r="D2368" i="33"/>
  <c r="D2369" i="33"/>
  <c r="D2370" i="33"/>
  <c r="D2371" i="33"/>
  <c r="D2372" i="33"/>
  <c r="D2373" i="33"/>
  <c r="D2374" i="33"/>
  <c r="D2375" i="33"/>
  <c r="D2376" i="33"/>
  <c r="D2377" i="33"/>
  <c r="D2378" i="33"/>
  <c r="D2379" i="33"/>
  <c r="D2380" i="33"/>
  <c r="D2381" i="33"/>
  <c r="D2382" i="33"/>
  <c r="D2383" i="33"/>
  <c r="D2384" i="33"/>
  <c r="D2385" i="33"/>
  <c r="D2386" i="33"/>
  <c r="D2387" i="33"/>
  <c r="D2388" i="33"/>
  <c r="D2389" i="33"/>
  <c r="D2390" i="33"/>
  <c r="D2391" i="33"/>
  <c r="D2392" i="33"/>
  <c r="D2393" i="33"/>
  <c r="D2394" i="33"/>
  <c r="D2395" i="33"/>
  <c r="D2396" i="33"/>
  <c r="D2397" i="33"/>
  <c r="D2398" i="33"/>
  <c r="D2399" i="33"/>
  <c r="D2400" i="33"/>
  <c r="D2401" i="33"/>
  <c r="D2402" i="33"/>
  <c r="D2403" i="33"/>
  <c r="D2404" i="33"/>
  <c r="D2405" i="33"/>
  <c r="D2406" i="33"/>
  <c r="D2407" i="33"/>
  <c r="D2408" i="33"/>
  <c r="D2409" i="33"/>
  <c r="D2410" i="33"/>
  <c r="D2411" i="33"/>
  <c r="D2412" i="33"/>
  <c r="D2413" i="33"/>
  <c r="D2414" i="33"/>
  <c r="D2415" i="33"/>
  <c r="D2416" i="33"/>
  <c r="D2417" i="33"/>
  <c r="D2418" i="33"/>
  <c r="D2419" i="33"/>
  <c r="D2420" i="33"/>
  <c r="D2421" i="33"/>
  <c r="D2422" i="33"/>
  <c r="D2423" i="33"/>
  <c r="D2424" i="33"/>
  <c r="D2425" i="33"/>
  <c r="D2426" i="33"/>
  <c r="D2427" i="33"/>
  <c r="D2428" i="33"/>
  <c r="D2429" i="33"/>
  <c r="D2430" i="33"/>
  <c r="D2431" i="33"/>
  <c r="D2432" i="33"/>
  <c r="D2433" i="33"/>
  <c r="D2434" i="33"/>
  <c r="D2435" i="33"/>
  <c r="D2436" i="33"/>
  <c r="D2437" i="33"/>
  <c r="D2438" i="33"/>
  <c r="D2439" i="33"/>
  <c r="D2440" i="33"/>
  <c r="D2441" i="33"/>
  <c r="D2442" i="33"/>
  <c r="D2443" i="33"/>
  <c r="D2444" i="33"/>
  <c r="D2445" i="33"/>
  <c r="D2446" i="33"/>
  <c r="D2447" i="33"/>
  <c r="D2448" i="33"/>
  <c r="D2449" i="33"/>
  <c r="D2450" i="33"/>
  <c r="D2451" i="33"/>
  <c r="D2452" i="33"/>
  <c r="D2453" i="33"/>
  <c r="D2454" i="33"/>
  <c r="D2455" i="33"/>
  <c r="D2456" i="33"/>
  <c r="D2457" i="33"/>
  <c r="D2458" i="33"/>
  <c r="D2459" i="33"/>
  <c r="D2460" i="33"/>
  <c r="D2461" i="33"/>
  <c r="D2462" i="33"/>
  <c r="D2463" i="33"/>
  <c r="D2464" i="33"/>
  <c r="D2465" i="33"/>
  <c r="D2466" i="33"/>
  <c r="D2467" i="33"/>
  <c r="D2468" i="33"/>
  <c r="D2469" i="33"/>
  <c r="D2470" i="33"/>
  <c r="D2471" i="33"/>
  <c r="D2472" i="33"/>
  <c r="D2473" i="33"/>
  <c r="D2474" i="33"/>
  <c r="D2475" i="33"/>
  <c r="D2476" i="33"/>
  <c r="D2477" i="33"/>
  <c r="D2478" i="33"/>
  <c r="D2479" i="33"/>
  <c r="D2480" i="33"/>
  <c r="D2481" i="33"/>
  <c r="D2482" i="33"/>
  <c r="D2483" i="33"/>
  <c r="D2484" i="33"/>
  <c r="D2485" i="33"/>
  <c r="D2486" i="33"/>
  <c r="D2487" i="33"/>
  <c r="D2488" i="33"/>
  <c r="D2489" i="33"/>
  <c r="D2490" i="33"/>
  <c r="D2491" i="33"/>
  <c r="D2492" i="33"/>
  <c r="D2493" i="33"/>
  <c r="D2494" i="33"/>
  <c r="D2495" i="33"/>
  <c r="D2496" i="33"/>
  <c r="D2497" i="33"/>
  <c r="D2498" i="33"/>
  <c r="D2499" i="33"/>
  <c r="D2500" i="33"/>
  <c r="D2501" i="33"/>
  <c r="D2502" i="33"/>
  <c r="D2503" i="33"/>
  <c r="D2504" i="33"/>
  <c r="D2505" i="33"/>
  <c r="D2506" i="33"/>
  <c r="D2507" i="33"/>
  <c r="D2508" i="33"/>
  <c r="D2509" i="33"/>
  <c r="D2510" i="33"/>
  <c r="D2511" i="33"/>
  <c r="D2512" i="33"/>
  <c r="D2513" i="33"/>
  <c r="D2514" i="33"/>
  <c r="D2515" i="33"/>
  <c r="D2516" i="33"/>
  <c r="D2517" i="33"/>
  <c r="D2518" i="33"/>
  <c r="D2519" i="33"/>
  <c r="D2520" i="33"/>
  <c r="D2521" i="33"/>
  <c r="D2522" i="33"/>
  <c r="D2523" i="33"/>
  <c r="D2524" i="33"/>
  <c r="D2525" i="33"/>
  <c r="D2526" i="33"/>
  <c r="D2527" i="33"/>
  <c r="D2528" i="33"/>
  <c r="D2529" i="33"/>
  <c r="D2530" i="33"/>
  <c r="D2531" i="33"/>
  <c r="D2532" i="33"/>
  <c r="D2533" i="33"/>
  <c r="D2534" i="33"/>
  <c r="D2535" i="33"/>
  <c r="D2536" i="33"/>
  <c r="D2537" i="33"/>
  <c r="D2538" i="33"/>
  <c r="D2539" i="33"/>
  <c r="D2540" i="33"/>
  <c r="D2541" i="33"/>
  <c r="D2542" i="33"/>
  <c r="D2543" i="33"/>
  <c r="D2544" i="33"/>
  <c r="D2545" i="33"/>
  <c r="D2546" i="33"/>
  <c r="D2547" i="33"/>
  <c r="D2548" i="33"/>
  <c r="D2549" i="33"/>
  <c r="D2550" i="33"/>
  <c r="D2551" i="33"/>
  <c r="D2552" i="33"/>
  <c r="D2553" i="33"/>
  <c r="D2554" i="33"/>
  <c r="D2555" i="33"/>
  <c r="D2556" i="33"/>
  <c r="D2557" i="33"/>
  <c r="D2558" i="33"/>
  <c r="D2559" i="33"/>
  <c r="D2560" i="33"/>
  <c r="D2561" i="33"/>
  <c r="D2562" i="33"/>
  <c r="D2563" i="33"/>
  <c r="D2564" i="33"/>
  <c r="D2565" i="33"/>
  <c r="D2566" i="33"/>
  <c r="D2567" i="33"/>
  <c r="D2568" i="33"/>
  <c r="D2569" i="33"/>
  <c r="D2570" i="33"/>
  <c r="D2571" i="33"/>
  <c r="D2572" i="33"/>
  <c r="D2573" i="33"/>
  <c r="D2574" i="33"/>
  <c r="D2575" i="33"/>
  <c r="D2576" i="33"/>
  <c r="D2577" i="33"/>
  <c r="D2578" i="33"/>
  <c r="D2579" i="33"/>
  <c r="D2580" i="33"/>
  <c r="D2581" i="33"/>
  <c r="D2582" i="33"/>
  <c r="D2583" i="33"/>
  <c r="D2584" i="33"/>
  <c r="D2585" i="33"/>
  <c r="D2586" i="33"/>
  <c r="D2587" i="33"/>
  <c r="D2588" i="33"/>
  <c r="D2589" i="33"/>
  <c r="D2590" i="33"/>
  <c r="D2591" i="33"/>
  <c r="D2592" i="33"/>
  <c r="D2593" i="33"/>
  <c r="D2594" i="33"/>
  <c r="D2595" i="33"/>
  <c r="D2596" i="33"/>
  <c r="D2597" i="33"/>
  <c r="D2598" i="33"/>
  <c r="D2599" i="33"/>
  <c r="D2600" i="33"/>
  <c r="D2601" i="33"/>
  <c r="D2602" i="33"/>
  <c r="D2603" i="33"/>
  <c r="D2604" i="33"/>
  <c r="D2605" i="33"/>
  <c r="D2606" i="33"/>
  <c r="D2607" i="33"/>
  <c r="D2608" i="33"/>
  <c r="D2609" i="33"/>
  <c r="D2610" i="33"/>
  <c r="D2611" i="33"/>
  <c r="D2612" i="33"/>
  <c r="D2613" i="33"/>
  <c r="D2614" i="33"/>
  <c r="D2615" i="33"/>
  <c r="D2616" i="33"/>
  <c r="D2617" i="33"/>
  <c r="D2618" i="33"/>
  <c r="D2619" i="33"/>
  <c r="D2620" i="33"/>
  <c r="D2621" i="33"/>
  <c r="D2622" i="33"/>
  <c r="D2623" i="33"/>
  <c r="D2624" i="33"/>
  <c r="D2625" i="33"/>
  <c r="D2626" i="33"/>
  <c r="D2627" i="33"/>
  <c r="D2628" i="33"/>
  <c r="D2629" i="33"/>
  <c r="D2630" i="33"/>
  <c r="D2631" i="33"/>
  <c r="D2632" i="33"/>
  <c r="D2633" i="33"/>
  <c r="D2634" i="33"/>
  <c r="D2635" i="33"/>
  <c r="D2636" i="33"/>
  <c r="D2637" i="33"/>
  <c r="D2638" i="33"/>
  <c r="D2639" i="33"/>
  <c r="D2640" i="33"/>
  <c r="D2641" i="33"/>
  <c r="D2642" i="33"/>
  <c r="D2643" i="33"/>
  <c r="D2644" i="33"/>
  <c r="D2645" i="33"/>
  <c r="D2646" i="33"/>
  <c r="D2647" i="33"/>
  <c r="D2648" i="33"/>
  <c r="D2649" i="33"/>
  <c r="D2650" i="33"/>
  <c r="D2651" i="33"/>
  <c r="D2652" i="33"/>
  <c r="D2653" i="33"/>
  <c r="D2654" i="33"/>
  <c r="D2655" i="33"/>
  <c r="D2656" i="33"/>
  <c r="D2657" i="33"/>
  <c r="D2658" i="33"/>
  <c r="D2659" i="33"/>
  <c r="D2660" i="33"/>
  <c r="D2661" i="33"/>
  <c r="D2662" i="33"/>
  <c r="D2663" i="33"/>
  <c r="D2664" i="33"/>
  <c r="D2665" i="33"/>
  <c r="D2666" i="33"/>
  <c r="D2667" i="33"/>
  <c r="D2668" i="33"/>
  <c r="D2669" i="33"/>
  <c r="D2670" i="33"/>
  <c r="D2671" i="33"/>
  <c r="D2672" i="33"/>
  <c r="D2673" i="33"/>
  <c r="D2674" i="33"/>
  <c r="D2675" i="33"/>
  <c r="D2676" i="33"/>
  <c r="D2677" i="33"/>
  <c r="D2678" i="33"/>
  <c r="D2679" i="33"/>
  <c r="D2680" i="33"/>
  <c r="D2681" i="33"/>
  <c r="D2682" i="33"/>
  <c r="D2683" i="33"/>
  <c r="D2684" i="33"/>
  <c r="D2685" i="33"/>
  <c r="D2686" i="33"/>
  <c r="D2687" i="33"/>
  <c r="D2688" i="33"/>
  <c r="D2689" i="33"/>
  <c r="D2690" i="33"/>
  <c r="D2691" i="33"/>
  <c r="D2692" i="33"/>
  <c r="D2693" i="33"/>
  <c r="D2694" i="33"/>
  <c r="D2695" i="33"/>
  <c r="D2696" i="33"/>
  <c r="D2697" i="33"/>
  <c r="D2698" i="33"/>
  <c r="D2699" i="33"/>
  <c r="D2700" i="33"/>
  <c r="D2701" i="33"/>
  <c r="D2702" i="33"/>
  <c r="D2703" i="33"/>
  <c r="D2704" i="33"/>
  <c r="D2705" i="33"/>
  <c r="D2706" i="33"/>
  <c r="D2707" i="33"/>
  <c r="D2708" i="33"/>
  <c r="D2709" i="33"/>
  <c r="D2710" i="33"/>
  <c r="D2711" i="33"/>
  <c r="D2712" i="33"/>
  <c r="D2713" i="33"/>
  <c r="D2714" i="33"/>
  <c r="D2715" i="33"/>
  <c r="D2716" i="33"/>
  <c r="D2717" i="33"/>
  <c r="D2718" i="33"/>
  <c r="D2719" i="33"/>
  <c r="D2720" i="33"/>
  <c r="D2721" i="33"/>
  <c r="D2722" i="33"/>
  <c r="D2723" i="33"/>
  <c r="D2724" i="33"/>
  <c r="D2725" i="33"/>
  <c r="D2726" i="33"/>
  <c r="D2727" i="33"/>
  <c r="D2728" i="33"/>
  <c r="D2729" i="33"/>
  <c r="D2730" i="33"/>
  <c r="D2731" i="33"/>
  <c r="D2732" i="33"/>
  <c r="D2733" i="33"/>
  <c r="D2734" i="33"/>
  <c r="D2735" i="33"/>
  <c r="D2736" i="33"/>
  <c r="D2737" i="33"/>
  <c r="D2738" i="33"/>
  <c r="D2739" i="33"/>
  <c r="D2740" i="33"/>
  <c r="D2741" i="33"/>
  <c r="D2742" i="33"/>
  <c r="D2743" i="33"/>
  <c r="D2744" i="33"/>
  <c r="D2745" i="33"/>
  <c r="D2746" i="33"/>
  <c r="D2747" i="33"/>
  <c r="D2748" i="33"/>
  <c r="D2749" i="33"/>
  <c r="D2750" i="33"/>
  <c r="D2751" i="33"/>
  <c r="D2752" i="33"/>
  <c r="D2753" i="33"/>
  <c r="D2754" i="33"/>
  <c r="D2755" i="33"/>
  <c r="D2756" i="33"/>
  <c r="D2757" i="33"/>
  <c r="D2758" i="33"/>
  <c r="D2759" i="33"/>
  <c r="D2760" i="33"/>
  <c r="D2761" i="33"/>
  <c r="D2762" i="33"/>
  <c r="D2763" i="33"/>
  <c r="D2764" i="33"/>
  <c r="D2765" i="33"/>
  <c r="D2766" i="33"/>
  <c r="D2767" i="33"/>
  <c r="D2768" i="33"/>
  <c r="D2769" i="33"/>
  <c r="D2770" i="33"/>
  <c r="D2771" i="33"/>
  <c r="D2772" i="33"/>
  <c r="D2773" i="33"/>
  <c r="D2774" i="33"/>
  <c r="D2775" i="33"/>
  <c r="D2776" i="33"/>
  <c r="D2777" i="33"/>
  <c r="D2778" i="33"/>
  <c r="D2779" i="33"/>
  <c r="D2780" i="33"/>
  <c r="D2781" i="33"/>
  <c r="D2782" i="33"/>
  <c r="D2783" i="33"/>
  <c r="D2784" i="33"/>
  <c r="D2785" i="33"/>
  <c r="D2786" i="33"/>
  <c r="D2787" i="33"/>
  <c r="D2788" i="33"/>
  <c r="D2789" i="33"/>
  <c r="D2790" i="33"/>
  <c r="D2791" i="33"/>
  <c r="D2792" i="33"/>
  <c r="D2793" i="33"/>
  <c r="D2794" i="33"/>
  <c r="D2795" i="33"/>
  <c r="D2796" i="33"/>
  <c r="D2797" i="33"/>
  <c r="D2798" i="33"/>
  <c r="D2799" i="33"/>
  <c r="D2800" i="33"/>
  <c r="D2801" i="33"/>
  <c r="D2802" i="33"/>
  <c r="D2803" i="33"/>
  <c r="D2804" i="33"/>
  <c r="D2805" i="33"/>
  <c r="D2806" i="33"/>
  <c r="D2807" i="33"/>
  <c r="D2808" i="33"/>
  <c r="D2809" i="33"/>
  <c r="D2810" i="33"/>
  <c r="D2811" i="33"/>
  <c r="D2812" i="33"/>
  <c r="D2813" i="33"/>
  <c r="D2814" i="33"/>
  <c r="D2815" i="33"/>
  <c r="D2816" i="33"/>
  <c r="D2817" i="33"/>
  <c r="D2818" i="33"/>
  <c r="D2819" i="33"/>
  <c r="D2820" i="33"/>
  <c r="D2821" i="33"/>
  <c r="D2822" i="33"/>
  <c r="D2823" i="33"/>
  <c r="D2824" i="33"/>
  <c r="D2825" i="33"/>
  <c r="D2826" i="33"/>
  <c r="D2827" i="33"/>
  <c r="D2828" i="33"/>
  <c r="D2829" i="33"/>
  <c r="D2830" i="33"/>
  <c r="D2831" i="33"/>
  <c r="D2832" i="33"/>
  <c r="D2833" i="33"/>
  <c r="D2834" i="33"/>
  <c r="D2835" i="33"/>
  <c r="D2836" i="33"/>
  <c r="D2837" i="33"/>
  <c r="D2838" i="33"/>
  <c r="D2839" i="33"/>
  <c r="D2840" i="33"/>
  <c r="D2841" i="33"/>
  <c r="D2842" i="33"/>
  <c r="D2843" i="33"/>
  <c r="D2844" i="33"/>
  <c r="D2845" i="33"/>
  <c r="D2846" i="33"/>
  <c r="D2847" i="33"/>
  <c r="D2848" i="33"/>
  <c r="D2849" i="33"/>
  <c r="D2850" i="33"/>
  <c r="D2851" i="33"/>
  <c r="D2852" i="33"/>
  <c r="D2853" i="33"/>
  <c r="D2854" i="33"/>
  <c r="D2855" i="33"/>
  <c r="D2856" i="33"/>
  <c r="D2857" i="33"/>
  <c r="D2858" i="33"/>
  <c r="D2859" i="33"/>
  <c r="D2860" i="33"/>
  <c r="D2861" i="33"/>
  <c r="D2862" i="33"/>
  <c r="D2863" i="33"/>
  <c r="D2864" i="33"/>
  <c r="D2865" i="33"/>
  <c r="D2866" i="33"/>
  <c r="D2867" i="33"/>
  <c r="D2868" i="33"/>
  <c r="D2869" i="33"/>
  <c r="D2870" i="33"/>
  <c r="D2871" i="33"/>
  <c r="D2872" i="33"/>
  <c r="D2873" i="33"/>
  <c r="D2874" i="33"/>
  <c r="D2875" i="33"/>
  <c r="D2876" i="33"/>
  <c r="D2877" i="33"/>
  <c r="D2878" i="33"/>
  <c r="D2879" i="33"/>
  <c r="D2880" i="33"/>
  <c r="D2881" i="33"/>
  <c r="D2882" i="33"/>
  <c r="D2883" i="33"/>
  <c r="D2884" i="33"/>
  <c r="D2885" i="33"/>
  <c r="D2886" i="33"/>
  <c r="D2887" i="33"/>
  <c r="D2888" i="33"/>
  <c r="D2889" i="33"/>
  <c r="D2890" i="33"/>
  <c r="D2891" i="33"/>
  <c r="D2892" i="33"/>
  <c r="D2893" i="33"/>
  <c r="D2894" i="33"/>
  <c r="D2895" i="33"/>
  <c r="D2896" i="33"/>
  <c r="D2897" i="33"/>
  <c r="D2898" i="33"/>
  <c r="D2899" i="33"/>
  <c r="D2900" i="33"/>
  <c r="D2901" i="33"/>
  <c r="D2902" i="33"/>
  <c r="D2903" i="33"/>
  <c r="D2904" i="33"/>
  <c r="D2905" i="33"/>
  <c r="D2906" i="33"/>
  <c r="D2907" i="33"/>
  <c r="D2908" i="33"/>
  <c r="D2909" i="33"/>
  <c r="D2910" i="33"/>
  <c r="D2911" i="33"/>
  <c r="D2912" i="33"/>
  <c r="D2913" i="33"/>
  <c r="D2914" i="33"/>
  <c r="D2915" i="33"/>
  <c r="D2916" i="33"/>
  <c r="D2917" i="33"/>
  <c r="D2918" i="33"/>
  <c r="D2919" i="33"/>
  <c r="D2920" i="33"/>
  <c r="D2921" i="33"/>
  <c r="D2922" i="33"/>
  <c r="D2923" i="33"/>
  <c r="D2924" i="33"/>
  <c r="D2925" i="33"/>
  <c r="D2926" i="33"/>
  <c r="D2927" i="33"/>
  <c r="D2928" i="33"/>
  <c r="D2929" i="33"/>
  <c r="D2930" i="33"/>
  <c r="D2931" i="33"/>
  <c r="D2932" i="33"/>
  <c r="D2933" i="33"/>
  <c r="D2934" i="33"/>
  <c r="D2935" i="33"/>
  <c r="D2936" i="33"/>
  <c r="D2937" i="33"/>
  <c r="D2938" i="33"/>
  <c r="D2939" i="33"/>
  <c r="D2940" i="33"/>
  <c r="D2941" i="33"/>
  <c r="D2942" i="33"/>
  <c r="D2943" i="33"/>
  <c r="D2944" i="33"/>
  <c r="D2945" i="33"/>
  <c r="D2946" i="33"/>
  <c r="D2947" i="33"/>
  <c r="D2948" i="33"/>
  <c r="D2949" i="33"/>
  <c r="D2950" i="33"/>
  <c r="D2951" i="33"/>
  <c r="D2952" i="33"/>
  <c r="D2953" i="33"/>
  <c r="D2954" i="33"/>
  <c r="D2955" i="33"/>
  <c r="D2956" i="33"/>
  <c r="D2957" i="33"/>
  <c r="D2958" i="33"/>
  <c r="D2959" i="33"/>
  <c r="D2960" i="33"/>
  <c r="D2961" i="33"/>
  <c r="D2962" i="33"/>
  <c r="D2963" i="33"/>
  <c r="D2964" i="33"/>
  <c r="D2965" i="33"/>
  <c r="D2966" i="33"/>
  <c r="D2967" i="33"/>
  <c r="D2968" i="33"/>
  <c r="D2969" i="33"/>
  <c r="D2970" i="33"/>
  <c r="D2971" i="33"/>
  <c r="D2972" i="33"/>
  <c r="D2973" i="33"/>
  <c r="D2974" i="33"/>
  <c r="D2975" i="33"/>
  <c r="D2976" i="33"/>
  <c r="D2977" i="33"/>
  <c r="D2978" i="33"/>
  <c r="D2979" i="33"/>
  <c r="D2980" i="33"/>
  <c r="D2981" i="33"/>
  <c r="D2982" i="33"/>
  <c r="D2983" i="33"/>
  <c r="D2984" i="33"/>
  <c r="D2985" i="33"/>
  <c r="D2986" i="33"/>
  <c r="D2987" i="33"/>
  <c r="D2988" i="33"/>
  <c r="D2989" i="33"/>
  <c r="D2990" i="33"/>
  <c r="D2991" i="33"/>
  <c r="D2992" i="33"/>
  <c r="D2993" i="33"/>
  <c r="D2994" i="33"/>
  <c r="D2995" i="33"/>
  <c r="D2996" i="33"/>
  <c r="D2997" i="33"/>
  <c r="D2998" i="33"/>
  <c r="D2999" i="33"/>
  <c r="D3000" i="33"/>
  <c r="D3001" i="33"/>
  <c r="D3002" i="33"/>
  <c r="D3003" i="33"/>
  <c r="D3004" i="33"/>
  <c r="D3005" i="33"/>
  <c r="D3006" i="33"/>
  <c r="D3007" i="33"/>
  <c r="D3008" i="33"/>
  <c r="D3009" i="33"/>
  <c r="D3010" i="33"/>
  <c r="D3011" i="33"/>
  <c r="D3012" i="33"/>
  <c r="D3013" i="33"/>
  <c r="D3014" i="33"/>
  <c r="D3015" i="33"/>
  <c r="D3016" i="33"/>
  <c r="D3017" i="33"/>
  <c r="D3018" i="33"/>
  <c r="D3019" i="33"/>
  <c r="D3020" i="33"/>
  <c r="D3021" i="33"/>
  <c r="D3022" i="33"/>
  <c r="D3023" i="33"/>
  <c r="D3024" i="33"/>
  <c r="D3025" i="33"/>
  <c r="D3026" i="33"/>
  <c r="D3027" i="33"/>
  <c r="D3028" i="33"/>
  <c r="D3029" i="33"/>
  <c r="D3030" i="33"/>
  <c r="D3031" i="33"/>
  <c r="D3032" i="33"/>
  <c r="D3033" i="33"/>
  <c r="D3034" i="33"/>
  <c r="D3035" i="33"/>
  <c r="D3036" i="33"/>
  <c r="D3037" i="33"/>
  <c r="D3038" i="33"/>
  <c r="D3039" i="33"/>
  <c r="D3040" i="33"/>
  <c r="D3041" i="33"/>
  <c r="D3042" i="33"/>
  <c r="D3043" i="33"/>
  <c r="D3044" i="33"/>
  <c r="D3045" i="33"/>
  <c r="D3046" i="33"/>
  <c r="D3047" i="33"/>
  <c r="D3048" i="33"/>
  <c r="D3049" i="33"/>
  <c r="D3050" i="33"/>
  <c r="D3051" i="33"/>
  <c r="D3052" i="33"/>
  <c r="D3053" i="33"/>
  <c r="D3054" i="33"/>
  <c r="D3055" i="33"/>
  <c r="D3056" i="33"/>
  <c r="D3057" i="33"/>
  <c r="D3058" i="33"/>
  <c r="D3059" i="33"/>
  <c r="D3060" i="33"/>
  <c r="D3061" i="33"/>
  <c r="D3062" i="33"/>
  <c r="D3063" i="33"/>
  <c r="D3064" i="33"/>
  <c r="D3065" i="33"/>
  <c r="D3066" i="33"/>
  <c r="D3067" i="33"/>
  <c r="D3068" i="33"/>
  <c r="D3069" i="33"/>
  <c r="D3070" i="33"/>
  <c r="D3071" i="33"/>
  <c r="D3072" i="33"/>
  <c r="D3073" i="33"/>
  <c r="D3074" i="33"/>
  <c r="D3075" i="33"/>
  <c r="D3076" i="33"/>
  <c r="D3077" i="33"/>
  <c r="D3078" i="33"/>
  <c r="D3079" i="33"/>
  <c r="D3080" i="33"/>
  <c r="D3081" i="33"/>
  <c r="D3082" i="33"/>
  <c r="D3083" i="33"/>
  <c r="D3084" i="33"/>
  <c r="D3085" i="33"/>
  <c r="D3086" i="33"/>
  <c r="D3087" i="33"/>
  <c r="D3088" i="33"/>
  <c r="D3089" i="33"/>
  <c r="D3090" i="33"/>
  <c r="D3091" i="33"/>
  <c r="D3092" i="33"/>
  <c r="D3093" i="33"/>
  <c r="D3094" i="33"/>
  <c r="D3095" i="33"/>
  <c r="D3096" i="33"/>
  <c r="D3097" i="33"/>
  <c r="D3098" i="33"/>
  <c r="D3099" i="33"/>
  <c r="D3100" i="33"/>
  <c r="D3101" i="33"/>
  <c r="D3102" i="33"/>
  <c r="D3103" i="33"/>
  <c r="D3104" i="33"/>
  <c r="D3105" i="33"/>
  <c r="D3106" i="33"/>
  <c r="D3107" i="33"/>
  <c r="D3108" i="33"/>
  <c r="D3109" i="33"/>
  <c r="D3110" i="33"/>
  <c r="D3111" i="33"/>
  <c r="D3112" i="33"/>
  <c r="D3113" i="33"/>
  <c r="D3114" i="33"/>
  <c r="D3115" i="33"/>
  <c r="D3116" i="33"/>
  <c r="D3117" i="33"/>
  <c r="D3118" i="33"/>
  <c r="D3119" i="33"/>
  <c r="D3120" i="33"/>
  <c r="D3121" i="33"/>
  <c r="D3122" i="33"/>
  <c r="D3123" i="33"/>
  <c r="D3124" i="33"/>
  <c r="D3125" i="33"/>
  <c r="D3126" i="33"/>
  <c r="D3127" i="33"/>
  <c r="D3128" i="33"/>
  <c r="D3129" i="33"/>
  <c r="D3130" i="33"/>
  <c r="D3131" i="33"/>
  <c r="D3132" i="33"/>
  <c r="D3133" i="33"/>
  <c r="D3134" i="33"/>
  <c r="D3135" i="33"/>
  <c r="D3136" i="33"/>
  <c r="D3137" i="33"/>
  <c r="D3138" i="33"/>
  <c r="D3139" i="33"/>
  <c r="D3140" i="33"/>
  <c r="D3141" i="33"/>
  <c r="D3142" i="33"/>
  <c r="D3143" i="33"/>
  <c r="D3144" i="33"/>
  <c r="D3145" i="33"/>
  <c r="D3146" i="33"/>
  <c r="D3147" i="33"/>
  <c r="D3148" i="33"/>
  <c r="D3149" i="33"/>
  <c r="D3150" i="33"/>
  <c r="D3151" i="33"/>
  <c r="D3152" i="33"/>
  <c r="D3153" i="33"/>
  <c r="D3154" i="33"/>
  <c r="D3155" i="33"/>
  <c r="D3156" i="33"/>
  <c r="D3157" i="33"/>
  <c r="D3158" i="33"/>
  <c r="D3159" i="33"/>
  <c r="D3160" i="33"/>
  <c r="D3161" i="33"/>
  <c r="D3162" i="33"/>
  <c r="D3163" i="33"/>
  <c r="D3164" i="33"/>
  <c r="D3165" i="33"/>
  <c r="D3166" i="33"/>
  <c r="D3167" i="33"/>
  <c r="D3168" i="33"/>
  <c r="D3169" i="33"/>
  <c r="D3170" i="33"/>
  <c r="D3171" i="33"/>
  <c r="D3172" i="33"/>
  <c r="D3173" i="33"/>
  <c r="D3174" i="33"/>
  <c r="D3175" i="33"/>
  <c r="D3176" i="33"/>
  <c r="D3177" i="33"/>
  <c r="D3178" i="33"/>
  <c r="D3179" i="33"/>
  <c r="D3180" i="33"/>
  <c r="D3181" i="33"/>
  <c r="D3182" i="33"/>
  <c r="D3183" i="33"/>
  <c r="D3184" i="33"/>
  <c r="D3185" i="33"/>
  <c r="D3186" i="33"/>
  <c r="D3187" i="33"/>
  <c r="D3188" i="33"/>
  <c r="D3189" i="33"/>
  <c r="D3190" i="33"/>
  <c r="D3191" i="33"/>
  <c r="D3192" i="33"/>
  <c r="D3193" i="33"/>
  <c r="D3194" i="33"/>
  <c r="D3195" i="33"/>
  <c r="D3196" i="33"/>
  <c r="D3197" i="33"/>
  <c r="D3198" i="33"/>
  <c r="D3199" i="33"/>
  <c r="D3200" i="33"/>
  <c r="D3201" i="33"/>
  <c r="D3202" i="33"/>
  <c r="D3203" i="33"/>
  <c r="D3204" i="33"/>
  <c r="D3205" i="33"/>
  <c r="D3206" i="33"/>
  <c r="D3207" i="33"/>
  <c r="D3208" i="33"/>
  <c r="D3209" i="33"/>
  <c r="D3210" i="33"/>
  <c r="D3211" i="33"/>
  <c r="D3212" i="33"/>
  <c r="D3213" i="33"/>
  <c r="D3214" i="33"/>
  <c r="D3215" i="33"/>
  <c r="D3216" i="33"/>
  <c r="D3217" i="33"/>
  <c r="D3218" i="33"/>
  <c r="D3219" i="33"/>
  <c r="D3220" i="33"/>
  <c r="D3221" i="33"/>
  <c r="D3222" i="33"/>
  <c r="D3223" i="33"/>
  <c r="D3224" i="33"/>
  <c r="D3225" i="33"/>
  <c r="D3226" i="33"/>
  <c r="D3227" i="33"/>
  <c r="D3228" i="33"/>
  <c r="D3229" i="33"/>
  <c r="D3230" i="33"/>
  <c r="D3231" i="33"/>
  <c r="D3232" i="33"/>
  <c r="D3233" i="33"/>
  <c r="D3234" i="33"/>
  <c r="D3235" i="33"/>
  <c r="D3236" i="33"/>
  <c r="D3237" i="33"/>
  <c r="D3238" i="33"/>
  <c r="D3239" i="33"/>
  <c r="D3240" i="33"/>
  <c r="D3241" i="33"/>
  <c r="D3242" i="33"/>
  <c r="D3243" i="33"/>
  <c r="D3244" i="33"/>
  <c r="D3245" i="33"/>
  <c r="D3246" i="33"/>
  <c r="D3247" i="33"/>
  <c r="D3248" i="33"/>
  <c r="D3249" i="33"/>
  <c r="D3250" i="33"/>
  <c r="D3251" i="33"/>
  <c r="D3252" i="33"/>
  <c r="D3253" i="33"/>
  <c r="D3254" i="33"/>
  <c r="D3255" i="33"/>
  <c r="D3256" i="33"/>
  <c r="D3257" i="33"/>
  <c r="D3258" i="33"/>
  <c r="D3259" i="33"/>
  <c r="D3260" i="33"/>
  <c r="D3261" i="33"/>
  <c r="D3262" i="33"/>
  <c r="D3263" i="33"/>
  <c r="D3264" i="33"/>
  <c r="D3265" i="33"/>
  <c r="D3266" i="33"/>
  <c r="D3267" i="33"/>
  <c r="D3268" i="33"/>
  <c r="D3269" i="33"/>
  <c r="D3270" i="33"/>
  <c r="D3271" i="33"/>
  <c r="D3272" i="33"/>
  <c r="D3273" i="33"/>
  <c r="D3274" i="33"/>
  <c r="D3275" i="33"/>
  <c r="D3276" i="33"/>
  <c r="D3277" i="33"/>
  <c r="D3278" i="33"/>
  <c r="D3279" i="33"/>
  <c r="D3280" i="33"/>
  <c r="D3281" i="33"/>
  <c r="D3282" i="33"/>
  <c r="D3283" i="33"/>
  <c r="D3284" i="33"/>
  <c r="D3285" i="33"/>
  <c r="D3286" i="33"/>
  <c r="D3287" i="33"/>
  <c r="D3288" i="33"/>
  <c r="D3289" i="33"/>
  <c r="D3290" i="33"/>
  <c r="D3291" i="33"/>
  <c r="D3292" i="33"/>
  <c r="D3293" i="33"/>
  <c r="D3294" i="33"/>
  <c r="D3295" i="33"/>
  <c r="D3296" i="33"/>
  <c r="D3297" i="33"/>
  <c r="D3298" i="33"/>
  <c r="D3299" i="33"/>
  <c r="D3300" i="33"/>
  <c r="D3301" i="33"/>
  <c r="D3302" i="33"/>
  <c r="D3303" i="33"/>
  <c r="D3304" i="33"/>
  <c r="D3305" i="33"/>
  <c r="D3306" i="33"/>
  <c r="D3307" i="33"/>
  <c r="D3308" i="33"/>
  <c r="D3309" i="33"/>
  <c r="D3310" i="33"/>
  <c r="D3311" i="33"/>
  <c r="D3312" i="33"/>
  <c r="D3313" i="33"/>
  <c r="D3314" i="33"/>
  <c r="D3315" i="33"/>
  <c r="D3316" i="33"/>
  <c r="D3317" i="33"/>
  <c r="D3318" i="33"/>
  <c r="D3319" i="33"/>
  <c r="D3320" i="33"/>
  <c r="D3321" i="33"/>
  <c r="D3322" i="33"/>
  <c r="D3323" i="33"/>
  <c r="D3324" i="33"/>
  <c r="D3325" i="33"/>
  <c r="D3326" i="33"/>
  <c r="D3327" i="33"/>
  <c r="D3328" i="33"/>
  <c r="D3329" i="33"/>
  <c r="D3330" i="33"/>
  <c r="D3331" i="33"/>
  <c r="D3332" i="33"/>
  <c r="D3333" i="33"/>
  <c r="D3334" i="33"/>
  <c r="D3335" i="33"/>
  <c r="D3336" i="33"/>
  <c r="D3337" i="33"/>
  <c r="D3338" i="33"/>
  <c r="D3339" i="33"/>
  <c r="D3340" i="33"/>
  <c r="D3341" i="33"/>
  <c r="D3342" i="33"/>
  <c r="D3343" i="33"/>
  <c r="D3344" i="33"/>
  <c r="D3345" i="33"/>
  <c r="D3346" i="33"/>
  <c r="D3347" i="33"/>
  <c r="D3348" i="33"/>
  <c r="D3349" i="33"/>
  <c r="D3350" i="33"/>
  <c r="D3351" i="33"/>
  <c r="D3352" i="33"/>
  <c r="D3353" i="33"/>
  <c r="D3354" i="33"/>
  <c r="D3355" i="33"/>
  <c r="D3356" i="33"/>
  <c r="D3357" i="33"/>
  <c r="D3358" i="33"/>
  <c r="D3359" i="33"/>
  <c r="D3360" i="33"/>
  <c r="D3361" i="33"/>
  <c r="D3362" i="33"/>
  <c r="D3363" i="33"/>
  <c r="D3364" i="33"/>
  <c r="D3365" i="33"/>
  <c r="D3366" i="33"/>
  <c r="D3367" i="33"/>
  <c r="D3368" i="33"/>
  <c r="D3369" i="33"/>
  <c r="D3370" i="33"/>
  <c r="D3371" i="33"/>
  <c r="D3372" i="33"/>
  <c r="D3373" i="33"/>
  <c r="D3374" i="33"/>
  <c r="D3375" i="33"/>
  <c r="D3376" i="33"/>
  <c r="D3377" i="33"/>
  <c r="D3378" i="33"/>
  <c r="D3379" i="33"/>
  <c r="D3380" i="33"/>
  <c r="D3381" i="33"/>
  <c r="D3382" i="33"/>
  <c r="D3383" i="33"/>
  <c r="D3384" i="33"/>
  <c r="D3385" i="33"/>
  <c r="D3386" i="33"/>
  <c r="D3387" i="33"/>
  <c r="D3388" i="33"/>
  <c r="D3389" i="33"/>
  <c r="D3390" i="33"/>
  <c r="D3391" i="33"/>
  <c r="D3392" i="33"/>
  <c r="D3393" i="33"/>
  <c r="D3394" i="33"/>
  <c r="D3395" i="33"/>
  <c r="D3396" i="33"/>
  <c r="D3397" i="33"/>
  <c r="D3398" i="33"/>
  <c r="D3399" i="33"/>
  <c r="D3400" i="33"/>
  <c r="D3401" i="33"/>
  <c r="D3402" i="33"/>
  <c r="D3403" i="33"/>
  <c r="D3404" i="33"/>
  <c r="D3405" i="33"/>
  <c r="D3406" i="33"/>
  <c r="D3407" i="33"/>
  <c r="D3408" i="33"/>
  <c r="D3409" i="33"/>
  <c r="D3410" i="33"/>
  <c r="D3411" i="33"/>
  <c r="D3412" i="33"/>
  <c r="D3413" i="33"/>
  <c r="D3414" i="33"/>
  <c r="D3415" i="33"/>
  <c r="D3416" i="33"/>
  <c r="D3417" i="33"/>
  <c r="D3418" i="33"/>
  <c r="D3419" i="33"/>
  <c r="D3420" i="33"/>
  <c r="D3421" i="33"/>
  <c r="D3422" i="33"/>
  <c r="D3423" i="33"/>
  <c r="D3424" i="33"/>
  <c r="D3425" i="33"/>
  <c r="D3426" i="33"/>
  <c r="D3427" i="33"/>
  <c r="D3428" i="33"/>
  <c r="D3429" i="33"/>
  <c r="D3430" i="33"/>
  <c r="D3431" i="33"/>
  <c r="D3432" i="33"/>
  <c r="D3433" i="33"/>
  <c r="D3434" i="33"/>
  <c r="D3435" i="33"/>
  <c r="D3436" i="33"/>
  <c r="D3437" i="33"/>
  <c r="D3438" i="33"/>
  <c r="D3439" i="33"/>
  <c r="D3440" i="33"/>
  <c r="D3441" i="33"/>
  <c r="D3442" i="33"/>
  <c r="D3443" i="33"/>
  <c r="D3444" i="33"/>
  <c r="D3445" i="33"/>
  <c r="D3446" i="33"/>
  <c r="D3447" i="33"/>
  <c r="D3448" i="33"/>
  <c r="D3449" i="33"/>
  <c r="D3450" i="33"/>
  <c r="D3451" i="33"/>
  <c r="D3452" i="33"/>
  <c r="D3453" i="33"/>
  <c r="D3454" i="33"/>
  <c r="D3455" i="33"/>
  <c r="D3456" i="33"/>
  <c r="D3457" i="33"/>
  <c r="D3458" i="33"/>
  <c r="D3459" i="33"/>
  <c r="D3460" i="33"/>
  <c r="D3461" i="33"/>
  <c r="D3462" i="33"/>
  <c r="D3463" i="33"/>
  <c r="D3464" i="33"/>
  <c r="D3465" i="33"/>
  <c r="D3466" i="33"/>
  <c r="D3467" i="33"/>
  <c r="D3468" i="33"/>
  <c r="D3469" i="33"/>
  <c r="D3470" i="33"/>
  <c r="D3471" i="33"/>
  <c r="D3472" i="33"/>
  <c r="D3473" i="33"/>
  <c r="D3474" i="33"/>
  <c r="D3475" i="33"/>
  <c r="D3476" i="33"/>
  <c r="D3477" i="33"/>
  <c r="D3478" i="33"/>
  <c r="D3479" i="33"/>
  <c r="D3480" i="33"/>
  <c r="D3481" i="33"/>
  <c r="D3482" i="33"/>
  <c r="D3483" i="33"/>
  <c r="D3484" i="33"/>
  <c r="D3485" i="33"/>
  <c r="D3486" i="33"/>
  <c r="D3487" i="33"/>
  <c r="D3488" i="33"/>
  <c r="D3489" i="33"/>
  <c r="D3490" i="33"/>
  <c r="D3491" i="33"/>
  <c r="D3492" i="33"/>
  <c r="D3493" i="33"/>
  <c r="D3494" i="33"/>
  <c r="D3495" i="33"/>
  <c r="D3496" i="33"/>
  <c r="D3497" i="33"/>
  <c r="D3498" i="33"/>
  <c r="D3499" i="33"/>
  <c r="D3500" i="33"/>
  <c r="D3501" i="33"/>
  <c r="D3502" i="33"/>
  <c r="D3503" i="33"/>
  <c r="D3504" i="33"/>
  <c r="D3505" i="33"/>
  <c r="D3506" i="33"/>
  <c r="D3507" i="33"/>
  <c r="D3508" i="33"/>
  <c r="D3509" i="33"/>
  <c r="D3510" i="33"/>
  <c r="D3511" i="33"/>
  <c r="D3512" i="33"/>
  <c r="D3513" i="33"/>
  <c r="D3514" i="33"/>
  <c r="D3515" i="33"/>
  <c r="D3516" i="33"/>
  <c r="D3517" i="33"/>
  <c r="D3518" i="33"/>
  <c r="D3519" i="33"/>
  <c r="D3520" i="33"/>
  <c r="D3521" i="33"/>
  <c r="D3522" i="33"/>
  <c r="D3523" i="33"/>
  <c r="D3524" i="33"/>
  <c r="D3525" i="33"/>
  <c r="D3526" i="33"/>
  <c r="D3527" i="33"/>
  <c r="D3528" i="33"/>
  <c r="D3529" i="33"/>
  <c r="D3530" i="33"/>
  <c r="D3531" i="33"/>
  <c r="D3532" i="33"/>
  <c r="D3533" i="33"/>
  <c r="D3534" i="33"/>
  <c r="D3535" i="33"/>
  <c r="D3536" i="33"/>
  <c r="D3537" i="33"/>
  <c r="D3538" i="33"/>
  <c r="D3539" i="33"/>
  <c r="D3540" i="33"/>
  <c r="D3541" i="33"/>
  <c r="D3542" i="33"/>
  <c r="D3543" i="33"/>
  <c r="D3544" i="33"/>
  <c r="D3545" i="33"/>
  <c r="D3546" i="33"/>
  <c r="D3547" i="33"/>
  <c r="D3548" i="33"/>
  <c r="D3549" i="33"/>
  <c r="D3550" i="33"/>
  <c r="D3551" i="33"/>
  <c r="D3552" i="33"/>
  <c r="D3553" i="33"/>
  <c r="D3554" i="33"/>
  <c r="D3555" i="33"/>
  <c r="D3556" i="33"/>
  <c r="D3557" i="33"/>
  <c r="D3558" i="33"/>
  <c r="D3559" i="33"/>
  <c r="D3560" i="33"/>
  <c r="D3561" i="33"/>
  <c r="D3562" i="33"/>
  <c r="D3563" i="33"/>
  <c r="D3564" i="33"/>
  <c r="D3565" i="33"/>
  <c r="D3566" i="33"/>
  <c r="D3567" i="33"/>
  <c r="D3568" i="33"/>
  <c r="D3569" i="33"/>
  <c r="D3570" i="33"/>
  <c r="D3571" i="33"/>
  <c r="D3572" i="33"/>
  <c r="D3573" i="33"/>
  <c r="D3574" i="33"/>
  <c r="D3575" i="33"/>
  <c r="D3576" i="33"/>
  <c r="D3577" i="33"/>
  <c r="D3578" i="33"/>
  <c r="D3579" i="33"/>
  <c r="D3580" i="33"/>
  <c r="D3581" i="33"/>
  <c r="D3582" i="33"/>
  <c r="D3583" i="33"/>
  <c r="D3584" i="33"/>
  <c r="D3585" i="33"/>
  <c r="D3586" i="33"/>
  <c r="D3587" i="33"/>
  <c r="D3588" i="33"/>
  <c r="D3589" i="33"/>
  <c r="D3590" i="33"/>
  <c r="D3591" i="33"/>
  <c r="D3592" i="33"/>
  <c r="D3593" i="33"/>
  <c r="D3594" i="33"/>
  <c r="D3595" i="33"/>
  <c r="D3596" i="33"/>
  <c r="D3597" i="33"/>
  <c r="D3598" i="33"/>
  <c r="D3599" i="33"/>
  <c r="D3600" i="33"/>
  <c r="D3601" i="33"/>
  <c r="D3602" i="33"/>
  <c r="D3603" i="33"/>
  <c r="D3604" i="33"/>
  <c r="D3605" i="33"/>
  <c r="D3606" i="33"/>
  <c r="D3607" i="33"/>
  <c r="D3608" i="33"/>
  <c r="D3609" i="33"/>
  <c r="D3610" i="33"/>
  <c r="D3611" i="33"/>
  <c r="D3612" i="33"/>
  <c r="D3613" i="33"/>
  <c r="D3614" i="33"/>
  <c r="D3615" i="33"/>
  <c r="D3616" i="33"/>
  <c r="D3617" i="33"/>
  <c r="D3618" i="33"/>
  <c r="D3619" i="33"/>
  <c r="D3620" i="33"/>
  <c r="D3621" i="33"/>
  <c r="D3622" i="33"/>
  <c r="D3623" i="33"/>
  <c r="D3624" i="33"/>
  <c r="D3625" i="33"/>
  <c r="D3626" i="33"/>
  <c r="D3627" i="33"/>
  <c r="D3628" i="33"/>
  <c r="D3629" i="33"/>
  <c r="D3630" i="33"/>
  <c r="D3631" i="33"/>
  <c r="D3632" i="33"/>
  <c r="D3633" i="33"/>
  <c r="D3634" i="33"/>
  <c r="D3635" i="33"/>
  <c r="D3636" i="33"/>
  <c r="D3637" i="33"/>
  <c r="D3638" i="33"/>
  <c r="D3639" i="33"/>
  <c r="D3640" i="33"/>
  <c r="D3641" i="33"/>
  <c r="D3642" i="33"/>
  <c r="D3643" i="33"/>
  <c r="D3644" i="33"/>
  <c r="D3645" i="33"/>
  <c r="D3646" i="33"/>
  <c r="D3647" i="33"/>
  <c r="D3648" i="33"/>
  <c r="D3649" i="33"/>
  <c r="D3650" i="33"/>
  <c r="D3651" i="33"/>
  <c r="D3652" i="33"/>
  <c r="D3653" i="33"/>
  <c r="D3654" i="33"/>
  <c r="D3655" i="33"/>
  <c r="D3656" i="33"/>
  <c r="D3657" i="33"/>
  <c r="D3658" i="33"/>
  <c r="D3659" i="33"/>
  <c r="D3660" i="33"/>
  <c r="D3661" i="33"/>
  <c r="D3662" i="33"/>
  <c r="D3663" i="33"/>
  <c r="D3664" i="33"/>
  <c r="D3665" i="33"/>
  <c r="D3666" i="33"/>
  <c r="D3667" i="33"/>
  <c r="D3668" i="33"/>
  <c r="D3669" i="33"/>
  <c r="D3670" i="33"/>
  <c r="D3671" i="33"/>
  <c r="D3672" i="33"/>
  <c r="D3673" i="33"/>
  <c r="D3674" i="33"/>
  <c r="D3675" i="33"/>
  <c r="D3676" i="33"/>
  <c r="D3677" i="33"/>
  <c r="D3678" i="33"/>
  <c r="D3679" i="33"/>
  <c r="D3680" i="33"/>
  <c r="D3681" i="33"/>
  <c r="D3682" i="33"/>
  <c r="D3683" i="33"/>
  <c r="D3684" i="33"/>
  <c r="D3685" i="33"/>
  <c r="D3686" i="33"/>
  <c r="D3687" i="33"/>
  <c r="D3688" i="33"/>
  <c r="D3689" i="33"/>
  <c r="D3690" i="33"/>
  <c r="D3691" i="33"/>
  <c r="D3692" i="33"/>
  <c r="D3693" i="33"/>
  <c r="D3694" i="33"/>
  <c r="D3695" i="33"/>
  <c r="D3696" i="33"/>
  <c r="D3697" i="33"/>
  <c r="D3698" i="33"/>
  <c r="D3699" i="33"/>
  <c r="D3700" i="33"/>
  <c r="D3701" i="33"/>
  <c r="D3702" i="33"/>
  <c r="D3703" i="33"/>
  <c r="D3704" i="33"/>
  <c r="D3705" i="33"/>
  <c r="D3706" i="33"/>
  <c r="D3707" i="33"/>
  <c r="D3708" i="33"/>
  <c r="D3709" i="33"/>
  <c r="D3710" i="33"/>
  <c r="D3711" i="33"/>
  <c r="D3712" i="33"/>
  <c r="D3713" i="33"/>
  <c r="D3714" i="33"/>
  <c r="D3715" i="33"/>
  <c r="D3716" i="33"/>
  <c r="D3717" i="33"/>
  <c r="D3718" i="33"/>
  <c r="D3719" i="33"/>
  <c r="D3720" i="33"/>
  <c r="D3721" i="33"/>
  <c r="D3722" i="33"/>
  <c r="D3723" i="33"/>
  <c r="D3724" i="33"/>
  <c r="D3725" i="33"/>
  <c r="D3726" i="33"/>
  <c r="D3727" i="33"/>
  <c r="D3728" i="33"/>
  <c r="D3729" i="33"/>
  <c r="D3730" i="33"/>
  <c r="D3731" i="33"/>
  <c r="D3732" i="33"/>
  <c r="D3733" i="33"/>
  <c r="D3734" i="33"/>
  <c r="D3735" i="33"/>
  <c r="D3736" i="33"/>
  <c r="D3737" i="33"/>
  <c r="D3738" i="33"/>
  <c r="D3739" i="33"/>
  <c r="D3740" i="33"/>
  <c r="D3741" i="33"/>
  <c r="D3742" i="33"/>
  <c r="D3743" i="33"/>
  <c r="D3744" i="33"/>
  <c r="D3745" i="33"/>
  <c r="D3746" i="33"/>
  <c r="D3747" i="33"/>
  <c r="D3748" i="33"/>
  <c r="D3749" i="33"/>
  <c r="D3750" i="33"/>
  <c r="D3751" i="33"/>
  <c r="D3752" i="33"/>
  <c r="D3753" i="33"/>
  <c r="D3754" i="33"/>
  <c r="D3755" i="33"/>
  <c r="D3756" i="33"/>
  <c r="D3757" i="33"/>
  <c r="D3758" i="33"/>
  <c r="D3759" i="33"/>
  <c r="D3760" i="33"/>
  <c r="D3761" i="33"/>
  <c r="D3762" i="33"/>
  <c r="D3763" i="33"/>
  <c r="D3764" i="33"/>
  <c r="D3765" i="33"/>
  <c r="D3766" i="33"/>
  <c r="D3767" i="33"/>
  <c r="D3768" i="33"/>
  <c r="D3769" i="33"/>
  <c r="D3770" i="33"/>
  <c r="D3771" i="33"/>
  <c r="D3772" i="33"/>
  <c r="D3773" i="33"/>
  <c r="D3774" i="33"/>
  <c r="D3775" i="33"/>
  <c r="D3776" i="33"/>
  <c r="D3777" i="33"/>
  <c r="D3778" i="33"/>
  <c r="D3779" i="33"/>
  <c r="D3780" i="33"/>
  <c r="D3781" i="33"/>
  <c r="D3782" i="33"/>
  <c r="D3783" i="33"/>
  <c r="D3784" i="33"/>
  <c r="D3785" i="33"/>
  <c r="D3786" i="33"/>
  <c r="D3787" i="33"/>
  <c r="D3788" i="33"/>
  <c r="D3789" i="33"/>
  <c r="D3790" i="33"/>
  <c r="D3791" i="33"/>
  <c r="D3792" i="33"/>
  <c r="D3793" i="33"/>
  <c r="D3794" i="33"/>
  <c r="D3795" i="33"/>
  <c r="D3796" i="33"/>
  <c r="D3797" i="33"/>
  <c r="D3798" i="33"/>
  <c r="D3799" i="33"/>
  <c r="D3800" i="33"/>
  <c r="D3801" i="33"/>
  <c r="D3802" i="33"/>
  <c r="D3803" i="33"/>
  <c r="D3804" i="33"/>
  <c r="D3805" i="33"/>
  <c r="D3806" i="33"/>
  <c r="D3807" i="33"/>
  <c r="D3808" i="33"/>
  <c r="D3809" i="33"/>
  <c r="D3810" i="33"/>
  <c r="D3811" i="33"/>
  <c r="D3812" i="33"/>
  <c r="D3813" i="33"/>
  <c r="D3814" i="33"/>
  <c r="D3815" i="33"/>
  <c r="D3816" i="33"/>
  <c r="D3817" i="33"/>
  <c r="D3818" i="33"/>
  <c r="D3819" i="33"/>
  <c r="D3820" i="33"/>
  <c r="D3821" i="33"/>
  <c r="D3822" i="33"/>
  <c r="D3823" i="33"/>
  <c r="D3824" i="33"/>
  <c r="D3825" i="33"/>
  <c r="D3826" i="33"/>
  <c r="D3827" i="33"/>
  <c r="D3828" i="33"/>
  <c r="D3829" i="33"/>
  <c r="D3830" i="33"/>
  <c r="D3831" i="33"/>
  <c r="D3832" i="33"/>
  <c r="D3833" i="33"/>
  <c r="D3834" i="33"/>
  <c r="D3835" i="33"/>
  <c r="D3836" i="33"/>
  <c r="D3837" i="33"/>
  <c r="D3838" i="33"/>
  <c r="D3839" i="33"/>
  <c r="D3840" i="33"/>
  <c r="D3841" i="33"/>
  <c r="D3842" i="33"/>
  <c r="D3843" i="33"/>
  <c r="D3844" i="33"/>
  <c r="D3845" i="33"/>
  <c r="D3846" i="33"/>
  <c r="D3847" i="33"/>
  <c r="D3848" i="33"/>
  <c r="D3849" i="33"/>
  <c r="D3850" i="33"/>
  <c r="D3851" i="33"/>
  <c r="D3852" i="33"/>
  <c r="D3853" i="33"/>
  <c r="D3854" i="33"/>
  <c r="D3855" i="33"/>
  <c r="D3856" i="33"/>
  <c r="D3857" i="33"/>
  <c r="D3858" i="33"/>
  <c r="D3859" i="33"/>
  <c r="D3860" i="33"/>
  <c r="D3861" i="33"/>
  <c r="D3862" i="33"/>
  <c r="D3863" i="33"/>
  <c r="D3864" i="33"/>
  <c r="D3865" i="33"/>
  <c r="D3866" i="33"/>
  <c r="D3867" i="33"/>
  <c r="D3868" i="33"/>
  <c r="D3869" i="33"/>
  <c r="D3870" i="33"/>
  <c r="D3871" i="33"/>
  <c r="D3872" i="33"/>
  <c r="D3873" i="33"/>
  <c r="D3874" i="33"/>
  <c r="D3875" i="33"/>
  <c r="D3876" i="33"/>
  <c r="D3877" i="33"/>
  <c r="D3878" i="33"/>
  <c r="D3879" i="33"/>
  <c r="D3880" i="33"/>
  <c r="D3881" i="33"/>
  <c r="D3882" i="33"/>
  <c r="D3883" i="33"/>
  <c r="D3884" i="33"/>
  <c r="D3885" i="33"/>
  <c r="D3886" i="33"/>
  <c r="D3887" i="33"/>
  <c r="D3888" i="33"/>
  <c r="D3889" i="33"/>
  <c r="D3890" i="33"/>
  <c r="D3891" i="33"/>
  <c r="D3892" i="33"/>
  <c r="D3893" i="33"/>
  <c r="D3894" i="33"/>
  <c r="D3895" i="33"/>
  <c r="D3896" i="33"/>
  <c r="D3897" i="33"/>
  <c r="A1" i="32"/>
  <c r="E1" i="30"/>
  <c r="D2" i="30"/>
  <c r="E2" i="30"/>
  <c r="G2" i="30"/>
  <c r="H2" i="30"/>
  <c r="X9" i="36"/>
  <c r="K7" i="35"/>
  <c r="X5" i="37"/>
  <c r="X14" i="36"/>
  <c r="J13" i="35"/>
  <c r="K6" i="35"/>
  <c r="X6" i="37"/>
  <c r="K10" i="35"/>
  <c r="X9" i="37"/>
  <c r="X5" i="36"/>
  <c r="J10" i="37"/>
  <c r="K8" i="35"/>
  <c r="K9" i="37"/>
  <c r="J7" i="37"/>
  <c r="J15" i="35"/>
  <c r="X15" i="36"/>
  <c r="J6" i="37"/>
  <c r="J5" i="35"/>
  <c r="X13" i="36"/>
  <c r="J9" i="37"/>
  <c r="J12" i="35"/>
  <c r="J6" i="36"/>
  <c r="J14" i="35"/>
  <c r="J7" i="36"/>
  <c r="X7" i="36"/>
  <c r="K13" i="36"/>
  <c r="K8" i="36"/>
  <c r="J12" i="37"/>
  <c r="J9" i="36"/>
  <c r="X10" i="37"/>
  <c r="X8" i="37"/>
  <c r="X12" i="36"/>
  <c r="J11" i="35"/>
  <c r="X10" i="36"/>
  <c r="J5" i="36"/>
  <c r="X8" i="36"/>
  <c r="J5" i="37"/>
  <c r="J9" i="35"/>
  <c r="J15" i="36"/>
  <c r="K7" i="36"/>
  <c r="X7" i="37"/>
  <c r="J8" i="37"/>
  <c r="X11" i="36"/>
  <c r="J10" i="35"/>
  <c r="X6" i="36"/>
  <c r="X11" i="37"/>
  <c r="X12" i="37"/>
  <c r="J8" i="35"/>
  <c r="J6" i="35"/>
  <c r="J7" i="35"/>
  <c r="J11" i="37"/>
  <c r="K12" i="37"/>
  <c r="K34" i="30"/>
  <c r="B5" i="32"/>
  <c r="F42" i="30"/>
  <c r="P34" i="30"/>
  <c r="J34" i="30"/>
  <c r="M34" i="30"/>
  <c r="H34" i="30"/>
  <c r="G44" i="30"/>
  <c r="E34" i="30"/>
  <c r="G46" i="30"/>
  <c r="B6" i="32"/>
  <c r="B8" i="32"/>
  <c r="C34" i="30"/>
  <c r="N34" i="30"/>
  <c r="B7" i="32"/>
  <c r="B4" i="32"/>
  <c r="G34" i="30"/>
  <c r="G45" i="30"/>
  <c r="Q34" i="30"/>
  <c r="D34" i="30"/>
  <c r="F34" i="30"/>
  <c r="I34" i="30"/>
  <c r="R34" i="30"/>
  <c r="O34" i="30"/>
  <c r="L34" i="30"/>
  <c r="J10" i="36" l="1"/>
  <c r="J13" i="37"/>
  <c r="AF7" i="37" s="1"/>
  <c r="K13" i="37"/>
  <c r="AG7" i="37" s="1"/>
  <c r="J1" i="36"/>
  <c r="I13" i="38"/>
  <c r="J1" i="35"/>
  <c r="J16" i="35"/>
  <c r="K1" i="35"/>
  <c r="K16" i="35"/>
  <c r="K1" i="36"/>
  <c r="K16" i="36"/>
  <c r="O19" i="35"/>
  <c r="K10" i="38"/>
  <c r="AG6" i="38" s="1"/>
  <c r="AJ6" i="38"/>
  <c r="AK6" i="38"/>
  <c r="K1" i="38"/>
  <c r="AI6" i="38"/>
  <c r="AF8" i="38"/>
  <c r="AJ7" i="37"/>
  <c r="AK7" i="37"/>
  <c r="AF9" i="37"/>
  <c r="AI7" i="37"/>
  <c r="M16" i="35"/>
  <c r="M19" i="35" s="1"/>
  <c r="A2" i="32"/>
  <c r="D5" i="33"/>
  <c r="B9" i="32"/>
  <c r="Y4" i="30"/>
  <c r="S8" i="30"/>
  <c r="V31" i="30"/>
  <c r="E41" i="30"/>
  <c r="G41" i="30"/>
  <c r="H41" i="30"/>
  <c r="I41" i="30"/>
  <c r="J41" i="30"/>
  <c r="K41" i="30"/>
  <c r="L41" i="30"/>
  <c r="M41" i="30"/>
  <c r="N41" i="30"/>
  <c r="K5" i="38"/>
  <c r="A3" i="32"/>
  <c r="K9" i="35"/>
  <c r="K11" i="37"/>
  <c r="K5" i="35"/>
  <c r="K8" i="37"/>
  <c r="K7" i="37"/>
  <c r="K5" i="37"/>
  <c r="J8" i="36"/>
  <c r="K6" i="38"/>
  <c r="K14" i="36"/>
  <c r="K15" i="35"/>
  <c r="J12" i="36"/>
  <c r="K11" i="36"/>
  <c r="J14" i="36"/>
  <c r="K10" i="37"/>
  <c r="K7" i="38"/>
  <c r="K8" i="38"/>
  <c r="J11" i="36"/>
  <c r="K5" i="36"/>
  <c r="J13" i="36"/>
  <c r="K13" i="35"/>
  <c r="K9" i="36"/>
  <c r="K12" i="35"/>
  <c r="K11" i="35"/>
  <c r="K12" i="36"/>
  <c r="K15" i="36"/>
  <c r="K6" i="36"/>
  <c r="K9" i="38"/>
  <c r="K6" i="37"/>
  <c r="K14" i="35"/>
  <c r="K17" i="35"/>
  <c r="J17" i="35"/>
  <c r="J19" i="35" l="1"/>
  <c r="K19" i="35"/>
  <c r="AG9" i="37"/>
  <c r="Y18" i="9"/>
  <c r="R18" i="9"/>
  <c r="Q18" i="9"/>
  <c r="O18" i="9"/>
  <c r="N3" i="9"/>
  <c r="J3" i="9"/>
  <c r="I3" i="9"/>
  <c r="I20" i="9" s="1"/>
  <c r="I18" i="35" s="1"/>
  <c r="D2" i="9"/>
  <c r="R1" i="9"/>
  <c r="Q1" i="9"/>
  <c r="AG8" i="38" l="1"/>
  <c r="I18" i="9"/>
  <c r="I19" i="9"/>
  <c r="N18" i="9"/>
  <c r="X2" i="9"/>
  <c r="L3" i="9"/>
  <c r="M3" i="9"/>
  <c r="J2" i="9"/>
  <c r="J18" i="9" s="1"/>
  <c r="K3" i="9"/>
  <c r="H2" i="38" l="1"/>
  <c r="H12" i="38" s="1"/>
  <c r="H20" i="9"/>
  <c r="H10" i="38"/>
  <c r="AE6" i="38" s="1"/>
  <c r="M2" i="9"/>
  <c r="M1" i="9" s="1"/>
  <c r="L2" i="9"/>
  <c r="L1" i="9" s="1"/>
  <c r="H2" i="36"/>
  <c r="H18" i="36" s="1"/>
  <c r="H2" i="37"/>
  <c r="H15" i="37" s="1"/>
  <c r="H2" i="35"/>
  <c r="H16" i="35" s="1"/>
  <c r="K2" i="9"/>
  <c r="K18" i="9" s="1"/>
  <c r="J1" i="9"/>
  <c r="H13" i="37" l="1"/>
  <c r="AE7" i="37" s="1"/>
  <c r="H16" i="36"/>
  <c r="K1" i="9"/>
  <c r="I21" i="9" l="1"/>
  <c r="Y17" i="35" l="1"/>
  <c r="AG8" i="37" l="1"/>
  <c r="AF8" i="37"/>
  <c r="AE9" i="37"/>
  <c r="AE8" i="38"/>
  <c r="AE8" i="37"/>
  <c r="H11" i="38" l="1"/>
  <c r="H17" i="35"/>
  <c r="H19" i="35" s="1"/>
  <c r="H14" i="37"/>
  <c r="H16" i="37" s="1"/>
  <c r="H17" i="36"/>
  <c r="H19" i="36" s="1"/>
  <c r="H21" i="9"/>
  <c r="H18" i="35"/>
  <c r="H13" i="38" l="1"/>
  <c r="AE7" i="38"/>
  <c r="L18" i="36" l="1"/>
  <c r="Q18" i="36"/>
  <c r="J12" i="38"/>
  <c r="J15" i="37"/>
  <c r="J20" i="9"/>
  <c r="J18" i="35" s="1"/>
  <c r="L14" i="37"/>
  <c r="L19" i="9"/>
  <c r="L17" i="36"/>
  <c r="L11" i="38"/>
  <c r="S18" i="36"/>
  <c r="R18" i="36"/>
  <c r="Y19" i="9"/>
  <c r="V20" i="9"/>
  <c r="V18" i="35" s="1"/>
  <c r="V19" i="35" s="1"/>
  <c r="V15" i="37"/>
  <c r="V18" i="36"/>
  <c r="V12" i="38"/>
  <c r="Q20" i="9"/>
  <c r="Q18" i="35" s="1"/>
  <c r="Q15" i="37"/>
  <c r="Q12" i="38"/>
  <c r="M12" i="38"/>
  <c r="M20" i="9"/>
  <c r="M18" i="35" s="1"/>
  <c r="M15" i="37"/>
  <c r="R12" i="38"/>
  <c r="R20" i="9"/>
  <c r="R18" i="35" s="1"/>
  <c r="R15" i="37"/>
  <c r="S14" i="37"/>
  <c r="S16" i="37" s="1"/>
  <c r="S17" i="36"/>
  <c r="S19" i="36" s="1"/>
  <c r="S11" i="38"/>
  <c r="N19" i="9"/>
  <c r="N21" i="9" s="1"/>
  <c r="N17" i="36"/>
  <c r="N19" i="36" s="1"/>
  <c r="O11" i="38"/>
  <c r="N11" i="38"/>
  <c r="O17" i="36"/>
  <c r="O19" i="36" s="1"/>
  <c r="N14" i="37"/>
  <c r="O14" i="37"/>
  <c r="O16" i="37" s="1"/>
  <c r="T15" i="37"/>
  <c r="T12" i="38"/>
  <c r="T20" i="9"/>
  <c r="T18" i="35" s="1"/>
  <c r="T19" i="35" s="1"/>
  <c r="T18" i="36"/>
  <c r="K12" i="38"/>
  <c r="K20" i="9"/>
  <c r="K18" i="35" s="1"/>
  <c r="K15" i="37"/>
  <c r="S12" i="38"/>
  <c r="S20" i="9"/>
  <c r="S18" i="35" s="1"/>
  <c r="S19" i="35" s="1"/>
  <c r="S15" i="37"/>
  <c r="K18" i="36"/>
  <c r="O20" i="9"/>
  <c r="O18" i="35" s="1"/>
  <c r="O15" i="37"/>
  <c r="O12" i="38"/>
  <c r="N20" i="9"/>
  <c r="N18" i="35" s="1"/>
  <c r="N15" i="37"/>
  <c r="N12" i="38"/>
  <c r="Y20" i="9"/>
  <c r="M18" i="36"/>
  <c r="W15" i="37"/>
  <c r="W12" i="38"/>
  <c r="W20" i="9"/>
  <c r="W18" i="36"/>
  <c r="J14" i="37"/>
  <c r="J16" i="37" s="1"/>
  <c r="J19" i="9"/>
  <c r="J21" i="9" s="1"/>
  <c r="J11" i="38"/>
  <c r="J17" i="36"/>
  <c r="J19" i="36" s="1"/>
  <c r="U18" i="36"/>
  <c r="U12" i="38"/>
  <c r="U20" i="9"/>
  <c r="U18" i="35" s="1"/>
  <c r="U19" i="35" s="1"/>
  <c r="U15" i="37"/>
  <c r="K11" i="38"/>
  <c r="K14" i="37"/>
  <c r="K16" i="37" s="1"/>
  <c r="K19" i="9"/>
  <c r="K21" i="9" s="1"/>
  <c r="K17" i="36"/>
  <c r="K19" i="36" s="1"/>
  <c r="Q11" i="38"/>
  <c r="Q17" i="36"/>
  <c r="Q14" i="37"/>
  <c r="J18" i="36"/>
  <c r="R14" i="37"/>
  <c r="R11" i="38"/>
  <c r="R17" i="36"/>
  <c r="T11" i="38"/>
  <c r="T14" i="37"/>
  <c r="T16" i="37" s="1"/>
  <c r="L12" i="38"/>
  <c r="L15" i="37"/>
  <c r="L20" i="9"/>
  <c r="L18" i="35" s="1"/>
  <c r="M19" i="9"/>
  <c r="M11" i="38"/>
  <c r="M17" i="36"/>
  <c r="M14" i="37"/>
  <c r="U14" i="37"/>
  <c r="U16" i="37" s="1"/>
  <c r="U11" i="38"/>
  <c r="N18" i="36"/>
  <c r="O18" i="36"/>
  <c r="F40" i="30"/>
  <c r="G18" i="30"/>
  <c r="H20" i="30"/>
  <c r="G52" i="30"/>
  <c r="P10" i="30"/>
  <c r="H45" i="30"/>
  <c r="D19" i="30"/>
  <c r="Q18" i="30"/>
  <c r="I9" i="30"/>
  <c r="N21" i="30"/>
  <c r="G51" i="30"/>
  <c r="R21" i="30"/>
  <c r="G25" i="30"/>
  <c r="G49" i="30"/>
  <c r="N30" i="30"/>
  <c r="Q7" i="30"/>
  <c r="G15" i="9"/>
  <c r="I24" i="30"/>
  <c r="F19" i="30"/>
  <c r="R23" i="30"/>
  <c r="M8" i="30"/>
  <c r="I25" i="30"/>
  <c r="E32" i="30"/>
  <c r="R24" i="30"/>
  <c r="O52" i="30"/>
  <c r="B14" i="9"/>
  <c r="I4" i="30"/>
  <c r="C31" i="30"/>
  <c r="M32" i="30"/>
  <c r="S19" i="9"/>
  <c r="G7" i="9"/>
  <c r="I31" i="30"/>
  <c r="J40" i="30"/>
  <c r="H12" i="30"/>
  <c r="O20" i="30"/>
  <c r="E16" i="9"/>
  <c r="E42" i="30"/>
  <c r="L6" i="30"/>
  <c r="P18" i="30"/>
  <c r="C30" i="30"/>
  <c r="R32" i="30"/>
  <c r="I49" i="30"/>
  <c r="G19" i="30"/>
  <c r="K15" i="30"/>
  <c r="H27" i="30"/>
  <c r="P24" i="30"/>
  <c r="B13" i="9"/>
  <c r="O53" i="30"/>
  <c r="Q24" i="30"/>
  <c r="I5" i="30"/>
  <c r="R53" i="30"/>
  <c r="F27" i="30"/>
  <c r="E5" i="30"/>
  <c r="D13" i="9"/>
  <c r="F30" i="30"/>
  <c r="G16" i="30"/>
  <c r="J52" i="30"/>
  <c r="J44" i="30"/>
  <c r="P31" i="30"/>
  <c r="M15" i="30"/>
  <c r="I20" i="30"/>
  <c r="M23" i="30"/>
  <c r="I6" i="30"/>
  <c r="G23" i="30"/>
  <c r="P54" i="30"/>
  <c r="P22" i="30"/>
  <c r="C14" i="30"/>
  <c r="E17" i="30"/>
  <c r="E4" i="30"/>
  <c r="G33" i="30"/>
  <c r="H8" i="30"/>
  <c r="O10" i="30"/>
  <c r="J32" i="30"/>
  <c r="G13" i="30"/>
  <c r="D48" i="30"/>
  <c r="D4" i="30"/>
  <c r="M44" i="30"/>
  <c r="H46" i="30"/>
  <c r="P30" i="30"/>
  <c r="M38" i="30"/>
  <c r="L8" i="30"/>
  <c r="L33" i="30"/>
  <c r="G8" i="9"/>
  <c r="G4" i="30"/>
  <c r="R7" i="30"/>
  <c r="J47" i="30"/>
  <c r="N4" i="30"/>
  <c r="E14" i="30"/>
  <c r="G9" i="30"/>
  <c r="L16" i="30"/>
  <c r="E33" i="30"/>
  <c r="I18" i="30"/>
  <c r="C10" i="30"/>
  <c r="P45" i="30"/>
  <c r="I46" i="30"/>
  <c r="E40" i="30"/>
  <c r="L40" i="30"/>
  <c r="I54" i="30"/>
  <c r="O48" i="30"/>
  <c r="I39" i="30"/>
  <c r="E23" i="30"/>
  <c r="L20" i="30"/>
  <c r="D16" i="30"/>
  <c r="F23" i="30"/>
  <c r="E13" i="9"/>
  <c r="E13" i="30"/>
  <c r="R18" i="30"/>
  <c r="O7" i="30"/>
  <c r="G31" i="30"/>
  <c r="N52" i="30"/>
  <c r="F53" i="30"/>
  <c r="L11" i="30"/>
  <c r="L47" i="30"/>
  <c r="F24" i="30"/>
  <c r="E21" i="30"/>
  <c r="C7" i="30"/>
  <c r="L23" i="30"/>
  <c r="M18" i="30"/>
  <c r="L26" i="30"/>
  <c r="L32" i="30"/>
  <c r="Q32" i="30"/>
  <c r="N49" i="30"/>
  <c r="Q8" i="30"/>
  <c r="O13" i="30"/>
  <c r="D31" i="30"/>
  <c r="C43" i="30"/>
  <c r="N43" i="30"/>
  <c r="J16" i="30"/>
  <c r="F25" i="30"/>
  <c r="R26" i="30"/>
  <c r="I53" i="30"/>
  <c r="F21" i="30"/>
  <c r="G30" i="30"/>
  <c r="D42" i="30"/>
  <c r="H49" i="30"/>
  <c r="J12" i="30"/>
  <c r="M45" i="30"/>
  <c r="D17" i="9"/>
  <c r="H7" i="30"/>
  <c r="O44" i="30"/>
  <c r="K52" i="30"/>
  <c r="G17" i="9"/>
  <c r="M42" i="30"/>
  <c r="M31" i="30"/>
  <c r="J4" i="30"/>
  <c r="E6" i="9"/>
  <c r="J33" i="30"/>
  <c r="H10" i="30"/>
  <c r="Q22" i="30"/>
  <c r="Q14" i="30"/>
  <c r="O43" i="30"/>
  <c r="K44" i="30"/>
  <c r="L28" i="30"/>
  <c r="D5" i="30"/>
  <c r="F44" i="30"/>
  <c r="E12" i="30"/>
  <c r="M11" i="30"/>
  <c r="C45" i="30"/>
  <c r="C13" i="30"/>
  <c r="P8" i="30"/>
  <c r="P27" i="30"/>
  <c r="F39" i="30"/>
  <c r="K28" i="30"/>
  <c r="F6" i="9"/>
  <c r="Q27" i="30"/>
  <c r="N25" i="30"/>
  <c r="D32" i="30"/>
  <c r="O25" i="30"/>
  <c r="D45" i="30"/>
  <c r="W19" i="9"/>
  <c r="R48" i="30"/>
  <c r="E6" i="30"/>
  <c r="H17" i="30"/>
  <c r="J30" i="30"/>
  <c r="E46" i="30"/>
  <c r="H26" i="30"/>
  <c r="I16" i="30"/>
  <c r="P12" i="30"/>
  <c r="M54" i="30"/>
  <c r="L46" i="30"/>
  <c r="O27" i="30"/>
  <c r="E15" i="30"/>
  <c r="E8" i="9"/>
  <c r="J17" i="30"/>
  <c r="Q29" i="30"/>
  <c r="H47" i="30"/>
  <c r="H48" i="30"/>
  <c r="M33" i="30"/>
  <c r="K39" i="30"/>
  <c r="L39" i="30"/>
  <c r="N14" i="30"/>
  <c r="P20" i="30"/>
  <c r="O26" i="30"/>
  <c r="H53" i="30"/>
  <c r="N48" i="30"/>
  <c r="N24" i="30"/>
  <c r="E50" i="30"/>
  <c r="C17" i="30"/>
  <c r="R25" i="30"/>
  <c r="D26" i="30"/>
  <c r="E29" i="30"/>
  <c r="C22" i="30"/>
  <c r="Q17" i="30"/>
  <c r="E9" i="9"/>
  <c r="P3" i="9"/>
  <c r="G26" i="30"/>
  <c r="Q12" i="30"/>
  <c r="N12" i="30"/>
  <c r="Q31" i="30"/>
  <c r="H43" i="30"/>
  <c r="F8" i="9"/>
  <c r="E18" i="30"/>
  <c r="E38" i="30"/>
  <c r="F50" i="30"/>
  <c r="E43" i="30"/>
  <c r="K48" i="30"/>
  <c r="K9" i="30"/>
  <c r="O21" i="30"/>
  <c r="Q51" i="30"/>
  <c r="K12" i="30"/>
  <c r="D50" i="30"/>
  <c r="R27" i="30"/>
  <c r="G15" i="30"/>
  <c r="E12" i="9"/>
  <c r="M4" i="30"/>
  <c r="P46" i="30"/>
  <c r="J43" i="30"/>
  <c r="I7" i="30"/>
  <c r="P7" i="30"/>
  <c r="D12" i="9"/>
  <c r="P40" i="30"/>
  <c r="D53" i="30"/>
  <c r="R20" i="30"/>
  <c r="D15" i="9"/>
  <c r="J48" i="30"/>
  <c r="K38" i="30"/>
  <c r="E48" i="30"/>
  <c r="K53" i="30"/>
  <c r="I14" i="30"/>
  <c r="Q39" i="30"/>
  <c r="G53" i="30"/>
  <c r="O17" i="30"/>
  <c r="K42" i="30"/>
  <c r="G22" i="30"/>
  <c r="R45" i="30"/>
  <c r="M40" i="30"/>
  <c r="E10" i="9"/>
  <c r="C4" i="30"/>
  <c r="D38" i="30"/>
  <c r="O19" i="30"/>
  <c r="P15" i="30"/>
  <c r="Q43" i="30"/>
  <c r="D46" i="30"/>
  <c r="I33" i="30"/>
  <c r="G12" i="9"/>
  <c r="Q11" i="30"/>
  <c r="E52" i="30"/>
  <c r="D18" i="30"/>
  <c r="P11" i="30"/>
  <c r="K40" i="30"/>
  <c r="P44" i="30"/>
  <c r="I29" i="30"/>
  <c r="F49" i="30"/>
  <c r="N16" i="30"/>
  <c r="B12" i="9"/>
  <c r="K33" i="30"/>
  <c r="O32" i="30"/>
  <c r="F28" i="30"/>
  <c r="M52" i="30"/>
  <c r="H13" i="30"/>
  <c r="R5" i="30"/>
  <c r="F12" i="9"/>
  <c r="T19" i="9"/>
  <c r="R12" i="30"/>
  <c r="P28" i="30"/>
  <c r="F38" i="30"/>
  <c r="E11" i="30"/>
  <c r="O38" i="30"/>
  <c r="G38" i="30"/>
  <c r="F10" i="9"/>
  <c r="L25" i="30"/>
  <c r="D8" i="30"/>
  <c r="F54" i="30"/>
  <c r="Q45" i="30"/>
  <c r="E44" i="30"/>
  <c r="K43" i="30"/>
  <c r="F7" i="30"/>
  <c r="N45" i="30"/>
  <c r="I40" i="30"/>
  <c r="I51" i="30"/>
  <c r="L52" i="30"/>
  <c r="N31" i="30"/>
  <c r="J14" i="30"/>
  <c r="F14" i="9"/>
  <c r="L45" i="30"/>
  <c r="G10" i="9"/>
  <c r="D7" i="9"/>
  <c r="R52" i="30"/>
  <c r="I12" i="30"/>
  <c r="D54" i="30"/>
  <c r="I26" i="30"/>
  <c r="H25" i="30"/>
  <c r="H29" i="30"/>
  <c r="G28" i="30"/>
  <c r="D20" i="30"/>
  <c r="F15" i="9"/>
  <c r="J18" i="30"/>
  <c r="N38" i="30"/>
  <c r="F10" i="30"/>
  <c r="Q26" i="30"/>
  <c r="H5" i="30"/>
  <c r="H15" i="30"/>
  <c r="D39" i="30"/>
  <c r="R19" i="30"/>
  <c r="N7" i="30"/>
  <c r="E39" i="30"/>
  <c r="M21" i="30"/>
  <c r="L53" i="30"/>
  <c r="E7" i="30"/>
  <c r="I28" i="30"/>
  <c r="C28" i="30"/>
  <c r="I42" i="30"/>
  <c r="Q5" i="30"/>
  <c r="E47" i="30"/>
  <c r="K24" i="30"/>
  <c r="K17" i="30"/>
  <c r="D21" i="30"/>
  <c r="K22" i="30"/>
  <c r="M17" i="30"/>
  <c r="R39" i="30"/>
  <c r="P39" i="30"/>
  <c r="C44" i="30"/>
  <c r="G24" i="30"/>
  <c r="J29" i="30"/>
  <c r="H32" i="30"/>
  <c r="R17" i="30"/>
  <c r="L21" i="30"/>
  <c r="N6" i="30"/>
  <c r="D8" i="9"/>
  <c r="D12" i="30"/>
  <c r="M7" i="30"/>
  <c r="K51" i="30"/>
  <c r="R46" i="30"/>
  <c r="R30" i="30"/>
  <c r="M5" i="30"/>
  <c r="D13" i="30"/>
  <c r="O46" i="30"/>
  <c r="F12" i="30"/>
  <c r="K16" i="30"/>
  <c r="E9" i="30"/>
  <c r="P16" i="30"/>
  <c r="J27" i="30"/>
  <c r="M19" i="30"/>
  <c r="O15" i="30"/>
  <c r="R44" i="30"/>
  <c r="J46" i="30"/>
  <c r="R16" i="30"/>
  <c r="D44" i="30"/>
  <c r="E19" i="30"/>
  <c r="F16" i="30"/>
  <c r="C12" i="30"/>
  <c r="J6" i="30"/>
  <c r="M14" i="30"/>
  <c r="G39" i="30"/>
  <c r="O5" i="30"/>
  <c r="H19" i="30"/>
  <c r="N51" i="30"/>
  <c r="G21" i="30"/>
  <c r="D23" i="30"/>
  <c r="I8" i="30"/>
  <c r="N46" i="30"/>
  <c r="C20" i="30"/>
  <c r="E27" i="30"/>
  <c r="L48" i="30"/>
  <c r="C51" i="30"/>
  <c r="E11" i="9"/>
  <c r="F20" i="30"/>
  <c r="P53" i="30"/>
  <c r="C11" i="30"/>
  <c r="O30" i="30"/>
  <c r="I11" i="30"/>
  <c r="I32" i="30"/>
  <c r="L10" i="30"/>
  <c r="D6" i="30"/>
  <c r="K49" i="30"/>
  <c r="F17" i="9"/>
  <c r="R29" i="30"/>
  <c r="L4" i="30"/>
  <c r="L49" i="30"/>
  <c r="K21" i="30"/>
  <c r="K30" i="30"/>
  <c r="O4" i="30"/>
  <c r="F48" i="30"/>
  <c r="G43" i="30"/>
  <c r="G42" i="30"/>
  <c r="G29" i="30"/>
  <c r="R13" i="30"/>
  <c r="Q4" i="30"/>
  <c r="O16" i="30"/>
  <c r="I21" i="30"/>
  <c r="R40" i="30"/>
  <c r="H6" i="30"/>
  <c r="O9" i="30"/>
  <c r="I22" i="30"/>
  <c r="P17" i="30"/>
  <c r="P48" i="30"/>
  <c r="Q42" i="30"/>
  <c r="N53" i="30"/>
  <c r="C5" i="30"/>
  <c r="H11" i="30"/>
  <c r="F11" i="9"/>
  <c r="H39" i="30"/>
  <c r="K13" i="30"/>
  <c r="N13" i="30"/>
  <c r="D5" i="9"/>
  <c r="P23" i="30"/>
  <c r="P21" i="30"/>
  <c r="C18" i="30"/>
  <c r="Q53" i="30"/>
  <c r="D29" i="30"/>
  <c r="M30" i="30"/>
  <c r="Q33" i="30"/>
  <c r="K25" i="30"/>
  <c r="E31" i="30"/>
  <c r="D11" i="30"/>
  <c r="D6" i="9"/>
  <c r="R51" i="30"/>
  <c r="C32" i="30"/>
  <c r="I27" i="30"/>
  <c r="P26" i="30"/>
  <c r="G8" i="30"/>
  <c r="L31" i="30"/>
  <c r="F5" i="30"/>
  <c r="P19" i="30"/>
  <c r="R28" i="30"/>
  <c r="I48" i="30"/>
  <c r="Q44" i="30"/>
  <c r="Q48" i="30"/>
  <c r="J28" i="30"/>
  <c r="D51" i="30"/>
  <c r="G20" i="30"/>
  <c r="I19" i="30"/>
  <c r="D17" i="30"/>
  <c r="F52" i="30"/>
  <c r="J22" i="30"/>
  <c r="N44" i="30"/>
  <c r="I52" i="30"/>
  <c r="D30" i="30"/>
  <c r="R42" i="30"/>
  <c r="K18" i="30"/>
  <c r="D10" i="30"/>
  <c r="R4" i="30"/>
  <c r="J31" i="30"/>
  <c r="L7" i="30"/>
  <c r="E20" i="30"/>
  <c r="K6" i="30"/>
  <c r="I15" i="30"/>
  <c r="M51" i="30"/>
  <c r="F7" i="9"/>
  <c r="F17" i="30"/>
  <c r="J39" i="30"/>
  <c r="K54" i="30"/>
  <c r="O49" i="30"/>
  <c r="R9" i="30"/>
  <c r="J8" i="30"/>
  <c r="R49" i="30"/>
  <c r="E53" i="30"/>
  <c r="L42" i="30"/>
  <c r="E30" i="30"/>
  <c r="K11" i="30"/>
  <c r="L14" i="30"/>
  <c r="H9" i="30"/>
  <c r="E25" i="30"/>
  <c r="J45" i="30"/>
  <c r="R33" i="30"/>
  <c r="D14" i="9"/>
  <c r="Q50" i="30"/>
  <c r="C24" i="30"/>
  <c r="F26" i="30"/>
  <c r="N26" i="30"/>
  <c r="G7" i="30"/>
  <c r="J10" i="30"/>
  <c r="E28" i="30"/>
  <c r="L51" i="30"/>
  <c r="P32" i="30"/>
  <c r="D27" i="30"/>
  <c r="C23" i="30"/>
  <c r="H52" i="30"/>
  <c r="K19" i="30"/>
  <c r="I23" i="30"/>
  <c r="C25" i="30"/>
  <c r="J26" i="30"/>
  <c r="F29" i="30"/>
  <c r="P9" i="30"/>
  <c r="N33" i="30"/>
  <c r="L38" i="30"/>
  <c r="I43" i="30"/>
  <c r="O54" i="30"/>
  <c r="E24" i="30"/>
  <c r="Q40" i="30"/>
  <c r="L12" i="30"/>
  <c r="R31" i="30"/>
  <c r="I45" i="30"/>
  <c r="N27" i="30"/>
  <c r="M13" i="30"/>
  <c r="F4" i="30"/>
  <c r="O31" i="30"/>
  <c r="G12" i="30"/>
  <c r="M26" i="30"/>
  <c r="G48" i="30"/>
  <c r="G9" i="9"/>
  <c r="G16" i="9"/>
  <c r="Q9" i="30"/>
  <c r="Q25" i="30"/>
  <c r="O45" i="30"/>
  <c r="Q30" i="30"/>
  <c r="R8" i="30"/>
  <c r="F43" i="30"/>
  <c r="B10" i="9"/>
  <c r="V19" i="9"/>
  <c r="M50" i="30"/>
  <c r="J7" i="30"/>
  <c r="L9" i="30"/>
  <c r="Q38" i="30"/>
  <c r="C9" i="30"/>
  <c r="N15" i="30"/>
  <c r="L54" i="30"/>
  <c r="O24" i="30"/>
  <c r="H44" i="30"/>
  <c r="O51" i="30"/>
  <c r="K20" i="30"/>
  <c r="N28" i="30"/>
  <c r="P42" i="30"/>
  <c r="H22" i="30"/>
  <c r="J38" i="30"/>
  <c r="C50" i="30"/>
  <c r="K31" i="30"/>
  <c r="G10" i="30"/>
  <c r="G11" i="9"/>
  <c r="N10" i="30"/>
  <c r="G32" i="30"/>
  <c r="C52" i="30"/>
  <c r="M9" i="30"/>
  <c r="H21" i="30"/>
  <c r="N18" i="30"/>
  <c r="O8" i="30"/>
  <c r="B17" i="9"/>
  <c r="R22" i="30"/>
  <c r="E51" i="30"/>
  <c r="D16" i="9"/>
  <c r="M20" i="30"/>
  <c r="E15" i="9"/>
  <c r="H38" i="30"/>
  <c r="J54" i="30"/>
  <c r="M53" i="30"/>
  <c r="F5" i="9"/>
  <c r="G5" i="30"/>
  <c r="O11" i="30"/>
  <c r="L44" i="30"/>
  <c r="N29" i="30"/>
  <c r="K26" i="30"/>
  <c r="M12" i="30"/>
  <c r="H14" i="30"/>
  <c r="H40" i="30"/>
  <c r="N23" i="30"/>
  <c r="R11" i="30"/>
  <c r="H33" i="30"/>
  <c r="Q49" i="30"/>
  <c r="K23" i="30"/>
  <c r="L17" i="30"/>
  <c r="C15" i="30"/>
  <c r="O23" i="30"/>
  <c r="P4" i="30"/>
  <c r="E7" i="9"/>
  <c r="K32" i="30"/>
  <c r="N50" i="30"/>
  <c r="H42" i="30"/>
  <c r="Q52" i="30"/>
  <c r="J25" i="30"/>
  <c r="J42" i="30"/>
  <c r="I44" i="30"/>
  <c r="H23" i="30"/>
  <c r="C26" i="30"/>
  <c r="I50" i="30"/>
  <c r="G50" i="30"/>
  <c r="O50" i="30"/>
  <c r="F9" i="9"/>
  <c r="E14" i="9"/>
  <c r="D9" i="30"/>
  <c r="P6" i="30"/>
  <c r="L50" i="30"/>
  <c r="F47" i="30"/>
  <c r="M10" i="30"/>
  <c r="P25" i="30"/>
  <c r="Q21" i="30"/>
  <c r="K29" i="30"/>
  <c r="M24" i="30"/>
  <c r="K46" i="30"/>
  <c r="K45" i="30"/>
  <c r="J23" i="30"/>
  <c r="E16" i="30"/>
  <c r="O18" i="30"/>
  <c r="G6" i="9"/>
  <c r="J13" i="30"/>
  <c r="P33" i="30"/>
  <c r="I17" i="30"/>
  <c r="J19" i="30"/>
  <c r="P13" i="30"/>
  <c r="Q15" i="30"/>
  <c r="D52" i="30"/>
  <c r="E5" i="9"/>
  <c r="E26" i="30"/>
  <c r="M28" i="30"/>
  <c r="M22" i="30"/>
  <c r="J51" i="30"/>
  <c r="O12" i="30"/>
  <c r="L19" i="30"/>
  <c r="N42" i="30"/>
  <c r="E45" i="30"/>
  <c r="D10" i="9"/>
  <c r="E54" i="30"/>
  <c r="K8" i="30"/>
  <c r="J50" i="30"/>
  <c r="P5" i="30"/>
  <c r="K27" i="30"/>
  <c r="F18" i="30"/>
  <c r="N17" i="30"/>
  <c r="J49" i="30"/>
  <c r="N39" i="30"/>
  <c r="D22" i="30"/>
  <c r="B9" i="9"/>
  <c r="F31" i="30"/>
  <c r="P14" i="30"/>
  <c r="M16" i="30"/>
  <c r="O28" i="30"/>
  <c r="R54" i="30"/>
  <c r="M6" i="30"/>
  <c r="B6" i="9"/>
  <c r="N11" i="30"/>
  <c r="G54" i="30"/>
  <c r="N54" i="30"/>
  <c r="G14" i="30"/>
  <c r="M27" i="30"/>
  <c r="Q19" i="9"/>
  <c r="C21" i="30"/>
  <c r="N20" i="30"/>
  <c r="M48" i="30"/>
  <c r="C27" i="30"/>
  <c r="D33" i="30"/>
  <c r="K7" i="30"/>
  <c r="J15" i="30"/>
  <c r="F16" i="9"/>
  <c r="L24" i="30"/>
  <c r="C33" i="30"/>
  <c r="N19" i="30"/>
  <c r="I10" i="30"/>
  <c r="E49" i="30"/>
  <c r="C16" i="30"/>
  <c r="Q28" i="30"/>
  <c r="E17" i="9"/>
  <c r="G13" i="9"/>
  <c r="F9" i="30"/>
  <c r="L30" i="30"/>
  <c r="K4" i="30"/>
  <c r="M49" i="30"/>
  <c r="O33" i="30"/>
  <c r="C29" i="30"/>
  <c r="R14" i="30"/>
  <c r="N5" i="30"/>
  <c r="O39" i="30"/>
  <c r="K47" i="30"/>
  <c r="L27" i="30"/>
  <c r="E22" i="30"/>
  <c r="F8" i="30"/>
  <c r="D14" i="30"/>
  <c r="H51" i="30"/>
  <c r="Q6" i="30"/>
  <c r="D28" i="30"/>
  <c r="E10" i="30"/>
  <c r="B8" i="9"/>
  <c r="Q54" i="30"/>
  <c r="Q10" i="30"/>
  <c r="L43" i="30"/>
  <c r="O42" i="30"/>
  <c r="F22" i="30"/>
  <c r="Q23" i="30"/>
  <c r="L18" i="30"/>
  <c r="N8" i="30"/>
  <c r="J9" i="30"/>
  <c r="Q13" i="30"/>
  <c r="O14" i="30"/>
  <c r="Q19" i="30"/>
  <c r="R10" i="30"/>
  <c r="R38" i="30"/>
  <c r="R43" i="30"/>
  <c r="D43" i="30"/>
  <c r="N40" i="30"/>
  <c r="H54" i="30"/>
  <c r="Q46" i="30"/>
  <c r="I30" i="30"/>
  <c r="P38" i="30"/>
  <c r="I38" i="30"/>
  <c r="D11" i="9"/>
  <c r="J5" i="30"/>
  <c r="F13" i="9"/>
  <c r="F6" i="30"/>
  <c r="F11" i="30"/>
  <c r="C54" i="30"/>
  <c r="K10" i="30"/>
  <c r="B16" i="9"/>
  <c r="J20" i="30"/>
  <c r="R15" i="30"/>
  <c r="H28" i="30"/>
  <c r="O6" i="30"/>
  <c r="F13" i="30"/>
  <c r="H31" i="30"/>
  <c r="U19" i="9"/>
  <c r="D9" i="9"/>
  <c r="K14" i="30"/>
  <c r="G6" i="30"/>
  <c r="J53" i="30"/>
  <c r="M25" i="30"/>
  <c r="L13" i="30"/>
  <c r="D25" i="30"/>
  <c r="G11" i="30"/>
  <c r="H24" i="30"/>
  <c r="R6" i="30"/>
  <c r="G14" i="9"/>
  <c r="B11" i="9"/>
  <c r="M39" i="30"/>
  <c r="P51" i="30"/>
  <c r="J21" i="30"/>
  <c r="D49" i="30"/>
  <c r="M43" i="30"/>
  <c r="N9" i="30"/>
  <c r="D40" i="30"/>
  <c r="J24" i="30"/>
  <c r="B15" i="9"/>
  <c r="B7" i="9"/>
  <c r="P2" i="9"/>
  <c r="K50" i="30"/>
  <c r="G40" i="30"/>
  <c r="L22" i="30"/>
  <c r="M29" i="30"/>
  <c r="R50" i="30"/>
  <c r="N32" i="30"/>
  <c r="N22" i="30"/>
  <c r="J11" i="30"/>
  <c r="P43" i="30"/>
  <c r="D24" i="30"/>
  <c r="P49" i="30"/>
  <c r="G5" i="9"/>
  <c r="H16" i="30"/>
  <c r="R19" i="9"/>
  <c r="D47" i="30"/>
  <c r="P50" i="30"/>
  <c r="G47" i="30"/>
  <c r="O40" i="30"/>
  <c r="O29" i="30"/>
  <c r="D7" i="30"/>
  <c r="H4" i="30"/>
  <c r="G17" i="30"/>
  <c r="P29" i="30"/>
  <c r="Q20" i="30"/>
  <c r="L29" i="30"/>
  <c r="M46" i="30"/>
  <c r="C6" i="30"/>
  <c r="K5" i="30"/>
  <c r="I13" i="30"/>
  <c r="P52" i="30"/>
  <c r="C8" i="30"/>
  <c r="H50" i="30"/>
  <c r="Q16" i="30"/>
  <c r="L5" i="30"/>
  <c r="O22" i="30"/>
  <c r="C19" i="30"/>
  <c r="D15" i="30"/>
  <c r="G27" i="30"/>
  <c r="L15" i="30"/>
  <c r="O19" i="9"/>
  <c r="I13" i="9" l="1"/>
  <c r="V13" i="9"/>
  <c r="W13" i="9"/>
  <c r="W21" i="9"/>
  <c r="T21" i="9"/>
  <c r="I8" i="9"/>
  <c r="I16" i="9"/>
  <c r="U16" i="9"/>
  <c r="I17" i="9"/>
  <c r="I12" i="9"/>
  <c r="U21" i="9"/>
  <c r="V21" i="9"/>
  <c r="V11" i="9"/>
  <c r="I11" i="9"/>
  <c r="V5" i="9"/>
  <c r="W5" i="9"/>
  <c r="I5" i="9"/>
  <c r="U5" i="9"/>
  <c r="S21" i="9"/>
  <c r="P1" i="9"/>
  <c r="P20" i="9"/>
  <c r="P18" i="35" s="1"/>
  <c r="P18" i="9"/>
  <c r="U15" i="9"/>
  <c r="T15" i="9"/>
  <c r="I15" i="9"/>
  <c r="O21" i="9"/>
  <c r="I9" i="9"/>
  <c r="W9" i="9"/>
  <c r="V9" i="9"/>
  <c r="I6" i="9"/>
  <c r="T10" i="9"/>
  <c r="V10" i="9"/>
  <c r="I10" i="9"/>
  <c r="U10" i="9"/>
  <c r="I14" i="9"/>
  <c r="U7" i="9"/>
  <c r="T7" i="9"/>
  <c r="S7" i="9"/>
  <c r="I7" i="9"/>
  <c r="V7" i="9"/>
  <c r="AK7" i="38"/>
  <c r="T13" i="38"/>
  <c r="AH8" i="37"/>
  <c r="N16" i="37"/>
  <c r="J13" i="38"/>
  <c r="AF7" i="38"/>
  <c r="AH7" i="38"/>
  <c r="N13" i="38"/>
  <c r="U13" i="38"/>
  <c r="AL7" i="38"/>
  <c r="AI7" i="38"/>
  <c r="O13" i="38"/>
  <c r="S13" i="38"/>
  <c r="AJ7" i="38"/>
  <c r="AG7" i="38"/>
  <c r="K13" i="38"/>
  <c r="U12" i="9"/>
  <c r="T12" i="9"/>
  <c r="K12" i="9"/>
  <c r="V12" i="9"/>
  <c r="W12" i="9"/>
  <c r="J12" i="9"/>
  <c r="O12" i="9"/>
  <c r="N12" i="9"/>
  <c r="S12" i="9"/>
  <c r="N8" i="9"/>
  <c r="U14" i="9"/>
  <c r="X9" i="9"/>
  <c r="U13" i="9"/>
  <c r="J9" i="9"/>
  <c r="N14" i="9"/>
  <c r="H10" i="9"/>
  <c r="X14" i="9"/>
  <c r="J6" i="9"/>
  <c r="O5" i="9"/>
  <c r="X11" i="9"/>
  <c r="K9" i="9"/>
  <c r="J16" i="9"/>
  <c r="K15" i="9"/>
  <c r="T5" i="9"/>
  <c r="H7" i="9"/>
  <c r="K8" i="9"/>
  <c r="N15" i="9"/>
  <c r="T8" i="9"/>
  <c r="O8" i="9"/>
  <c r="O6" i="9"/>
  <c r="N13" i="9"/>
  <c r="T11" i="9"/>
  <c r="N6" i="9"/>
  <c r="N17" i="9"/>
  <c r="K16" i="9"/>
  <c r="J14" i="9"/>
  <c r="U8" i="9"/>
  <c r="O16" i="9"/>
  <c r="H12" i="9"/>
  <c r="X6" i="9"/>
  <c r="H14" i="9"/>
  <c r="S10" i="9"/>
  <c r="H16" i="9"/>
  <c r="K17" i="9"/>
  <c r="J13" i="9"/>
  <c r="S13" i="9"/>
  <c r="X10" i="9"/>
  <c r="O10" i="9"/>
  <c r="X15" i="9"/>
  <c r="H11" i="9"/>
  <c r="S8" i="9"/>
  <c r="N5" i="9"/>
  <c r="N16" i="9"/>
  <c r="K10" i="9"/>
  <c r="X17" i="9"/>
  <c r="U6" i="9"/>
  <c r="K7" i="9"/>
  <c r="O9" i="9"/>
  <c r="H5" i="9"/>
  <c r="S15" i="9"/>
  <c r="O15" i="9"/>
  <c r="H13" i="9"/>
  <c r="H15" i="9"/>
  <c r="O7" i="9"/>
  <c r="N9" i="9"/>
  <c r="T14" i="9"/>
  <c r="K13" i="9"/>
  <c r="V8" i="9"/>
  <c r="J11" i="9"/>
  <c r="N7" i="9"/>
  <c r="O14" i="9"/>
  <c r="X5" i="9"/>
  <c r="N10" i="9"/>
  <c r="K6" i="9"/>
  <c r="J7" i="9"/>
  <c r="S16" i="9"/>
  <c r="K11" i="9"/>
  <c r="H6" i="9"/>
  <c r="J8" i="9"/>
  <c r="O17" i="9"/>
  <c r="U9" i="9"/>
  <c r="H17" i="9"/>
  <c r="K5" i="9"/>
  <c r="W8" i="9"/>
  <c r="T13" i="9"/>
  <c r="X8" i="9"/>
  <c r="S5" i="9"/>
  <c r="S9" i="9"/>
  <c r="T9" i="9"/>
  <c r="X16" i="9"/>
  <c r="X13" i="9"/>
  <c r="J17" i="9"/>
  <c r="X12" i="9"/>
  <c r="T16" i="9"/>
  <c r="S14" i="9"/>
  <c r="N11" i="9"/>
  <c r="T6" i="9"/>
  <c r="J5" i="9"/>
  <c r="O13" i="9"/>
  <c r="K14" i="9"/>
  <c r="S11" i="9"/>
  <c r="H8" i="9"/>
  <c r="H9" i="9"/>
  <c r="O11" i="9"/>
  <c r="J15" i="9"/>
  <c r="J10" i="9"/>
  <c r="X7" i="9"/>
  <c r="U11" i="9"/>
  <c r="S6" i="9"/>
  <c r="P19" i="9"/>
  <c r="E7" i="10"/>
  <c r="G7" i="10"/>
  <c r="D7" i="10"/>
  <c r="F7" i="10"/>
  <c r="C7" i="10"/>
  <c r="E13" i="10"/>
  <c r="G13" i="10"/>
  <c r="D13" i="10"/>
  <c r="C13" i="10"/>
  <c r="F13" i="10"/>
  <c r="G26" i="10"/>
  <c r="D26" i="10"/>
  <c r="F26" i="10"/>
  <c r="C26" i="10"/>
  <c r="E26" i="10"/>
  <c r="D39" i="10"/>
  <c r="F39" i="10"/>
  <c r="G39" i="10"/>
  <c r="C39" i="10"/>
  <c r="E39" i="10"/>
  <c r="G28" i="10"/>
  <c r="D28" i="10"/>
  <c r="F28" i="10"/>
  <c r="C28" i="10"/>
  <c r="E28" i="10"/>
  <c r="E51" i="10"/>
  <c r="G51" i="10"/>
  <c r="D51" i="10"/>
  <c r="C51" i="10"/>
  <c r="F51" i="10"/>
  <c r="F17" i="10"/>
  <c r="G17" i="10"/>
  <c r="E17" i="10"/>
  <c r="C17" i="10"/>
  <c r="D17" i="10"/>
  <c r="D16" i="10"/>
  <c r="G16" i="10"/>
  <c r="E16" i="10"/>
  <c r="C16" i="10"/>
  <c r="F16" i="10"/>
  <c r="F14" i="10"/>
  <c r="G14" i="10"/>
  <c r="E14" i="10"/>
  <c r="D14" i="10"/>
  <c r="C14" i="10"/>
  <c r="E9" i="10"/>
  <c r="G9" i="10"/>
  <c r="F9" i="10"/>
  <c r="C9" i="10"/>
  <c r="D9" i="10"/>
  <c r="E47" i="10"/>
  <c r="F47" i="10"/>
  <c r="D47" i="10"/>
  <c r="C47" i="10"/>
  <c r="G47" i="10"/>
  <c r="G22" i="10"/>
  <c r="F22" i="10"/>
  <c r="D22" i="10"/>
  <c r="C22" i="10"/>
  <c r="E22" i="10"/>
  <c r="F31" i="10"/>
  <c r="D31" i="10"/>
  <c r="G31" i="10"/>
  <c r="C31" i="10"/>
  <c r="E31" i="10"/>
  <c r="G32" i="10"/>
  <c r="E32" i="10"/>
  <c r="F32" i="10"/>
  <c r="C32" i="10"/>
  <c r="D32" i="10"/>
  <c r="E48" i="10"/>
  <c r="G48" i="10"/>
  <c r="F48" i="10"/>
  <c r="C48" i="10"/>
  <c r="D48" i="10"/>
  <c r="D4" i="10"/>
  <c r="E4" i="10"/>
  <c r="G4" i="10"/>
  <c r="C4" i="10"/>
  <c r="F4" i="10"/>
  <c r="G18" i="10"/>
  <c r="E18" i="10"/>
  <c r="F18" i="10"/>
  <c r="C18" i="10"/>
  <c r="D18" i="10"/>
  <c r="D46" i="10"/>
  <c r="F46" i="10"/>
  <c r="E46" i="10"/>
  <c r="C46" i="10"/>
  <c r="G46" i="10"/>
  <c r="D10" i="10"/>
  <c r="F10" i="10"/>
  <c r="E10" i="10"/>
  <c r="G10" i="10"/>
  <c r="C10" i="10"/>
  <c r="D6" i="10"/>
  <c r="E6" i="10"/>
  <c r="G6" i="10"/>
  <c r="C6" i="10"/>
  <c r="F6" i="10"/>
  <c r="D53" i="10"/>
  <c r="E53" i="10"/>
  <c r="F53" i="10"/>
  <c r="C53" i="10"/>
  <c r="G53" i="10"/>
  <c r="F19" i="10"/>
  <c r="G19" i="10"/>
  <c r="D19" i="10"/>
  <c r="C19" i="10"/>
  <c r="E19" i="10"/>
  <c r="D25" i="10"/>
  <c r="F25" i="10"/>
  <c r="E25" i="10"/>
  <c r="C25" i="10"/>
  <c r="G25" i="10"/>
  <c r="D35" i="10"/>
  <c r="G35" i="10"/>
  <c r="E35" i="10"/>
  <c r="C35" i="10"/>
  <c r="F35" i="10"/>
  <c r="E8" i="10"/>
  <c r="D8" i="10"/>
  <c r="G8" i="10"/>
  <c r="C8" i="10"/>
  <c r="F8" i="10"/>
  <c r="D12" i="10"/>
  <c r="G12" i="10"/>
  <c r="E12" i="10"/>
  <c r="C12" i="10"/>
  <c r="F12" i="10"/>
  <c r="F44" i="10"/>
  <c r="G44" i="10"/>
  <c r="D44" i="10"/>
  <c r="C44" i="10"/>
  <c r="E44" i="10"/>
  <c r="E37" i="10"/>
  <c r="D37" i="10"/>
  <c r="G37" i="10"/>
  <c r="C37" i="10"/>
  <c r="F37" i="10"/>
  <c r="D45" i="10"/>
  <c r="E45" i="10"/>
  <c r="F45" i="10"/>
  <c r="C45" i="10"/>
  <c r="G45" i="10"/>
  <c r="D54" i="10"/>
  <c r="E54" i="10"/>
  <c r="G54" i="10"/>
  <c r="C54" i="10"/>
  <c r="F54" i="10"/>
  <c r="D30" i="10"/>
  <c r="E30" i="10"/>
  <c r="G30" i="10"/>
  <c r="F30" i="10"/>
  <c r="C30" i="10"/>
  <c r="D49" i="10"/>
  <c r="E49" i="10"/>
  <c r="F49" i="10"/>
  <c r="C49" i="10"/>
  <c r="G49" i="10"/>
  <c r="G11" i="10"/>
  <c r="E11" i="10"/>
  <c r="F11" i="10"/>
  <c r="C11" i="10"/>
  <c r="D11" i="10"/>
  <c r="D29" i="10"/>
  <c r="F29" i="10"/>
  <c r="G29" i="10"/>
  <c r="C29" i="10"/>
  <c r="E29" i="10"/>
  <c r="G55" i="10"/>
  <c r="D55" i="10"/>
  <c r="F55" i="10"/>
  <c r="E55" i="10"/>
  <c r="C55" i="10"/>
  <c r="E21" i="10"/>
  <c r="G21" i="10"/>
  <c r="F21" i="10"/>
  <c r="C21" i="10"/>
  <c r="D21" i="10"/>
  <c r="D34" i="10"/>
  <c r="F34" i="10"/>
  <c r="G34" i="10"/>
  <c r="C34" i="10"/>
  <c r="E34" i="10"/>
  <c r="E15" i="10"/>
  <c r="G15" i="10"/>
  <c r="D15" i="10"/>
  <c r="F15" i="10"/>
  <c r="C15" i="10"/>
  <c r="D38" i="10"/>
  <c r="F38" i="10"/>
  <c r="G38" i="10"/>
  <c r="E38" i="10"/>
  <c r="C38" i="10"/>
  <c r="G52" i="10"/>
  <c r="D52" i="10"/>
  <c r="F52" i="10"/>
  <c r="E52" i="10"/>
  <c r="C52" i="10"/>
  <c r="F40" i="10"/>
  <c r="D40" i="10"/>
  <c r="E40" i="10"/>
  <c r="G40" i="10"/>
  <c r="C40" i="10"/>
  <c r="G42" i="10"/>
  <c r="E42" i="10"/>
  <c r="F42" i="10"/>
  <c r="D42" i="10"/>
  <c r="C42" i="10"/>
  <c r="G5" i="10"/>
  <c r="E5" i="10"/>
  <c r="F5" i="10"/>
  <c r="D5" i="10"/>
  <c r="C5" i="10"/>
  <c r="D20" i="10"/>
  <c r="E20" i="10"/>
  <c r="F20" i="10"/>
  <c r="G20" i="10"/>
  <c r="C20" i="10"/>
  <c r="D50" i="10"/>
  <c r="G50" i="10"/>
  <c r="E50" i="10"/>
  <c r="C50" i="10"/>
  <c r="F50" i="10"/>
  <c r="G27" i="10"/>
  <c r="D27" i="10"/>
  <c r="E27" i="10"/>
  <c r="C27" i="10"/>
  <c r="F27" i="10"/>
  <c r="G43" i="10"/>
  <c r="E43" i="10"/>
  <c r="D43" i="10"/>
  <c r="F43" i="10"/>
  <c r="C43" i="10"/>
  <c r="G3" i="10"/>
  <c r="F3" i="10"/>
  <c r="E3" i="10"/>
  <c r="C3" i="10"/>
  <c r="D3" i="10"/>
  <c r="D24" i="10"/>
  <c r="G24" i="10"/>
  <c r="F24" i="10"/>
  <c r="C24" i="10"/>
  <c r="E24" i="10"/>
  <c r="E23" i="10"/>
  <c r="D23" i="10"/>
  <c r="F23" i="10"/>
  <c r="C23" i="10"/>
  <c r="G23" i="10"/>
  <c r="D33" i="10"/>
  <c r="E33" i="10"/>
  <c r="F33" i="10"/>
  <c r="G33" i="10"/>
  <c r="C33" i="10"/>
  <c r="G41" i="10"/>
  <c r="E41" i="10"/>
  <c r="F41" i="10"/>
  <c r="C41" i="10"/>
  <c r="D41" i="10"/>
  <c r="E36" i="10"/>
  <c r="D36" i="10"/>
  <c r="F36" i="10"/>
  <c r="C36" i="10"/>
  <c r="G36" i="10"/>
</calcChain>
</file>

<file path=xl/comments1.xml><?xml version="1.0" encoding="utf-8"?>
<comments xmlns="http://schemas.openxmlformats.org/spreadsheetml/2006/main">
  <authors>
    <author>白昕</author>
  </authors>
  <commentList>
    <comment ref="P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P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白昕</author>
  </authors>
  <commentList>
    <comment ref="P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P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白昕</author>
  </authors>
  <commentList>
    <comment ref="P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P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白昕</author>
  </authors>
  <commentList>
    <comment ref="P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P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白昕</author>
  </authors>
  <commentList>
    <comment ref="P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P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<sst xmlns="http://schemas.openxmlformats.org/spreadsheetml/2006/main" count="7484" uniqueCount="7289">
  <si>
    <t>代码</t>
    <phoneticPr fontId="9" type="noConversion"/>
  </si>
  <si>
    <t>000903.sh</t>
    <phoneticPr fontId="9" type="noConversion"/>
  </si>
  <si>
    <t>中证100</t>
    <phoneticPr fontId="9" type="noConversion"/>
  </si>
  <si>
    <t>代码</t>
  </si>
  <si>
    <t>沪深300</t>
  </si>
  <si>
    <t>中证红利</t>
  </si>
  <si>
    <t>近一周</t>
    <phoneticPr fontId="9" type="noConversion"/>
  </si>
  <si>
    <t>近一月</t>
    <phoneticPr fontId="9" type="noConversion"/>
  </si>
  <si>
    <t>近三月</t>
    <phoneticPr fontId="9" type="noConversion"/>
  </si>
  <si>
    <t>-</t>
    <phoneticPr fontId="9" type="noConversion"/>
  </si>
  <si>
    <t>001975.OF</t>
  </si>
  <si>
    <t>2021年</t>
    <phoneticPr fontId="9" type="noConversion"/>
  </si>
  <si>
    <t>2020年</t>
    <phoneticPr fontId="9" type="noConversion"/>
  </si>
  <si>
    <t>2022年</t>
    <phoneticPr fontId="9" type="noConversion"/>
  </si>
  <si>
    <t>基金简称</t>
    <phoneticPr fontId="9" type="noConversion"/>
  </si>
  <si>
    <t>标签1</t>
    <phoneticPr fontId="9" type="noConversion"/>
  </si>
  <si>
    <t>基金经理</t>
    <phoneticPr fontId="9" type="noConversion"/>
  </si>
  <si>
    <t>成立日期</t>
    <phoneticPr fontId="9" type="noConversion"/>
  </si>
  <si>
    <t>任职日期</t>
    <phoneticPr fontId="9" type="noConversion"/>
  </si>
  <si>
    <t>持仓权重</t>
    <phoneticPr fontId="9" type="noConversion"/>
  </si>
  <si>
    <t>-</t>
    <phoneticPr fontId="9" type="noConversion"/>
  </si>
  <si>
    <t>千里马白金（开放）涨跌</t>
    <phoneticPr fontId="9" type="noConversion"/>
  </si>
  <si>
    <t>2022年</t>
  </si>
  <si>
    <t>2021年</t>
  </si>
  <si>
    <t>2020年</t>
  </si>
  <si>
    <t>超额</t>
    <phoneticPr fontId="9" type="noConversion"/>
  </si>
  <si>
    <t>基金经理规模（亿）</t>
    <phoneticPr fontId="9" type="noConversion"/>
  </si>
  <si>
    <t>000978.CSI</t>
  </si>
  <si>
    <t>标签1</t>
  </si>
  <si>
    <t>基金经理</t>
  </si>
  <si>
    <t>成立日期</t>
  </si>
  <si>
    <t>任职日期</t>
  </si>
  <si>
    <t>基金经理规模（亿）</t>
  </si>
  <si>
    <t>近一月</t>
  </si>
  <si>
    <t>近三月</t>
  </si>
  <si>
    <t>持仓权重</t>
  </si>
  <si>
    <t>近三年最大回撤</t>
    <phoneticPr fontId="9" type="noConversion"/>
  </si>
  <si>
    <t>超额</t>
    <phoneticPr fontId="9" type="noConversion"/>
  </si>
  <si>
    <t>上周</t>
    <phoneticPr fontId="9" type="noConversion"/>
  </si>
  <si>
    <t>神鹿</t>
    <phoneticPr fontId="9" type="noConversion"/>
  </si>
  <si>
    <t>组合</t>
    <phoneticPr fontId="9" type="noConversion"/>
  </si>
  <si>
    <t>2023年</t>
    <phoneticPr fontId="9" type="noConversion"/>
  </si>
  <si>
    <t>2023</t>
    <phoneticPr fontId="9" type="noConversion"/>
  </si>
  <si>
    <t>2021年</t>
    <phoneticPr fontId="6" type="noConversion"/>
  </si>
  <si>
    <t>2022</t>
    <phoneticPr fontId="9" type="noConversion"/>
  </si>
  <si>
    <t>成立以来</t>
    <phoneticPr fontId="9" type="noConversion"/>
  </si>
  <si>
    <t>成立以来</t>
    <phoneticPr fontId="9" type="noConversion"/>
  </si>
  <si>
    <t>成立日</t>
    <phoneticPr fontId="9" type="noConversion"/>
  </si>
  <si>
    <t>-</t>
    <phoneticPr fontId="9" type="noConversion"/>
  </si>
  <si>
    <t>-</t>
    <phoneticPr fontId="9" type="noConversion"/>
  </si>
  <si>
    <t>016840.OF</t>
  </si>
  <si>
    <t>007126.OF</t>
  </si>
  <si>
    <t>003956.OF</t>
  </si>
  <si>
    <t>007994.OF</t>
  </si>
  <si>
    <t>000480.OF</t>
  </si>
  <si>
    <t>500增强</t>
  </si>
  <si>
    <t>金牛千里马</t>
    <phoneticPr fontId="9" type="noConversion"/>
  </si>
  <si>
    <t>930950.CSI</t>
    <phoneticPr fontId="9" type="noConversion"/>
  </si>
  <si>
    <t>调仓以来表现</t>
    <phoneticPr fontId="9" type="noConversion"/>
  </si>
  <si>
    <t>中证偏股基金指数</t>
    <phoneticPr fontId="9" type="noConversion"/>
  </si>
  <si>
    <t>中证偏股基金指数</t>
    <phoneticPr fontId="9" type="noConversion"/>
  </si>
  <si>
    <t>近一周</t>
    <phoneticPr fontId="9" type="noConversion"/>
  </si>
  <si>
    <t>931187.CSI</t>
    <phoneticPr fontId="9" type="noConversion"/>
  </si>
  <si>
    <t>2024</t>
    <phoneticPr fontId="9" type="noConversion"/>
  </si>
  <si>
    <t>军工</t>
  </si>
  <si>
    <t>偏股基金</t>
    <phoneticPr fontId="9" type="noConversion"/>
  </si>
  <si>
    <t>中证800</t>
    <phoneticPr fontId="9" type="noConversion"/>
  </si>
  <si>
    <t>000906.SH</t>
    <phoneticPr fontId="9" type="noConversion"/>
  </si>
  <si>
    <t>中证800</t>
    <phoneticPr fontId="9" type="noConversion"/>
  </si>
  <si>
    <t>千里马5期</t>
    <phoneticPr fontId="9" type="noConversion"/>
  </si>
  <si>
    <t>013955.OF</t>
  </si>
  <si>
    <t>002170.OF</t>
  </si>
  <si>
    <t>013566.OF</t>
  </si>
  <si>
    <t>基金简称</t>
    <phoneticPr fontId="9" type="noConversion"/>
  </si>
  <si>
    <t>016276.OF</t>
  </si>
  <si>
    <t>013776.OF</t>
  </si>
  <si>
    <t>008515.OF</t>
  </si>
  <si>
    <t>800增强</t>
  </si>
  <si>
    <t>偏股增强</t>
  </si>
  <si>
    <t>2020年</t>
    <phoneticPr fontId="6" type="noConversion"/>
  </si>
  <si>
    <t>近六月</t>
    <phoneticPr fontId="9" type="noConversion"/>
  </si>
  <si>
    <t>近一年</t>
    <phoneticPr fontId="9" type="noConversion"/>
  </si>
  <si>
    <t>014674.OF</t>
  </si>
  <si>
    <t>1.29145681</t>
  </si>
  <si>
    <t>1.28524916</t>
  </si>
  <si>
    <t>1.29876129</t>
  </si>
  <si>
    <t>1.30100091</t>
  </si>
  <si>
    <t>1.29188136</t>
  </si>
  <si>
    <t>1.48279579</t>
  </si>
  <si>
    <t>1.47016642</t>
  </si>
  <si>
    <t>1.49759542</t>
  </si>
  <si>
    <t>1.50386836</t>
  </si>
  <si>
    <t>1.46912877</t>
  </si>
  <si>
    <t>0.72190963</t>
  </si>
  <si>
    <t>0.71861111</t>
  </si>
  <si>
    <t>0.72490006</t>
  </si>
  <si>
    <t>0.72599427</t>
  </si>
  <si>
    <t>0.72107496</t>
  </si>
  <si>
    <t>1.07028433</t>
  </si>
  <si>
    <t>1.06515660</t>
  </si>
  <si>
    <t>1.07447940</t>
  </si>
  <si>
    <t>1.07547462</t>
  </si>
  <si>
    <t>1.06826616</t>
  </si>
  <si>
    <t>0.91095687</t>
  </si>
  <si>
    <t>0.90676659</t>
  </si>
  <si>
    <t>0.91418771</t>
  </si>
  <si>
    <t>0.91501903</t>
  </si>
  <si>
    <t>0.90962237</t>
  </si>
  <si>
    <t>0.86028519</t>
  </si>
  <si>
    <t>0.85867626</t>
  </si>
  <si>
    <t>0.87447753</t>
  </si>
  <si>
    <t>0.87756064</t>
  </si>
  <si>
    <t>0.86558398</t>
  </si>
  <si>
    <t>1.00000000</t>
  </si>
  <si>
    <t>0.99582216</t>
  </si>
  <si>
    <t>0.99093648</t>
  </si>
  <si>
    <t>0.98666650</t>
  </si>
  <si>
    <t>0.97585431</t>
  </si>
  <si>
    <t>0.98549893</t>
  </si>
  <si>
    <t>0.98860350</t>
  </si>
  <si>
    <t>0.99179017</t>
  </si>
  <si>
    <t>0.98520286</t>
  </si>
  <si>
    <t>0.99514129</t>
  </si>
  <si>
    <t>1.00182568</t>
  </si>
  <si>
    <t>1.01768814</t>
  </si>
  <si>
    <t>1.01563957</t>
  </si>
  <si>
    <t>1.01804684</t>
  </si>
  <si>
    <t>1.03129537</t>
  </si>
  <si>
    <t>1.02297573</t>
  </si>
  <si>
    <t>1.03999474</t>
  </si>
  <si>
    <t>1.04050753</t>
  </si>
  <si>
    <t>1.05165114</t>
  </si>
  <si>
    <t>1.04610978</t>
  </si>
  <si>
    <t>1.04556655</t>
  </si>
  <si>
    <t>1.04828538</t>
  </si>
  <si>
    <t>1.04935913</t>
  </si>
  <si>
    <t>1.05798620</t>
  </si>
  <si>
    <t>1.04635471</t>
  </si>
  <si>
    <t>1.05546992</t>
  </si>
  <si>
    <t>1.02676561</t>
  </si>
  <si>
    <t>0.95833191</t>
  </si>
  <si>
    <t>0.99676440</t>
  </si>
  <si>
    <t>1.01235968</t>
  </si>
  <si>
    <t>1.03629614</t>
  </si>
  <si>
    <t>1.04243823</t>
  </si>
  <si>
    <t>1.04265272</t>
  </si>
  <si>
    <t>1.04372209</t>
  </si>
  <si>
    <t>1.06125836</t>
  </si>
  <si>
    <t>1.05611747</t>
  </si>
  <si>
    <t>1.05712795</t>
  </si>
  <si>
    <t>1.08165540</t>
  </si>
  <si>
    <t>1.08626890</t>
  </si>
  <si>
    <t>1.07469791</t>
  </si>
  <si>
    <t>1.09298285</t>
  </si>
  <si>
    <t>1.10211199</t>
  </si>
  <si>
    <t>1.11014972</t>
  </si>
  <si>
    <t>1.11133990</t>
  </si>
  <si>
    <t>1.07958942</t>
  </si>
  <si>
    <t>1.08827006</t>
  </si>
  <si>
    <t>1.04930344</t>
  </si>
  <si>
    <t>1.07915370</t>
  </si>
  <si>
    <t>1.08775289</t>
  </si>
  <si>
    <t>1.08313941</t>
  </si>
  <si>
    <t>1.09254683</t>
  </si>
  <si>
    <t>1.07954864</t>
  </si>
  <si>
    <t>1.03982365</t>
  </si>
  <si>
    <t>1.06438123</t>
  </si>
  <si>
    <t>1.05035595</t>
  </si>
  <si>
    <t>0.98369025</t>
  </si>
  <si>
    <t>1.03366483</t>
  </si>
  <si>
    <t>0.96013566</t>
  </si>
  <si>
    <t>1.02673064</t>
  </si>
  <si>
    <t>0.95157628</t>
  </si>
  <si>
    <t>0.97939502</t>
  </si>
  <si>
    <t>0.90453408</t>
  </si>
  <si>
    <t>0.97877522</t>
  </si>
  <si>
    <t>0.90986554</t>
  </si>
  <si>
    <t>0.96386392</t>
  </si>
  <si>
    <t>0.89890167</t>
  </si>
  <si>
    <t>0.96064532</t>
  </si>
  <si>
    <t>0.90078316</t>
  </si>
  <si>
    <t>0.97468986</t>
  </si>
  <si>
    <t>0.91877816</t>
  </si>
  <si>
    <t>0.93719145</t>
  </si>
  <si>
    <t>0.89071425</t>
  </si>
  <si>
    <t>0.95674836</t>
  </si>
  <si>
    <t>0.90626019</t>
  </si>
  <si>
    <t>0.98352897</t>
  </si>
  <si>
    <t>0.93530942</t>
  </si>
  <si>
    <t>0.97912530</t>
  </si>
  <si>
    <t>0.94147831</t>
  </si>
  <si>
    <t>0.97616598</t>
  </si>
  <si>
    <t>0.93502187</t>
  </si>
  <si>
    <t>0.95932813</t>
  </si>
  <si>
    <t>0.91644062</t>
  </si>
  <si>
    <t>0.96314033</t>
  </si>
  <si>
    <t>0.92258592</t>
  </si>
  <si>
    <t>0.96294310</t>
  </si>
  <si>
    <t>0.91474958</t>
  </si>
  <si>
    <t>0.98210027</t>
  </si>
  <si>
    <t>0.93618809</t>
  </si>
  <si>
    <t>0.97414082</t>
  </si>
  <si>
    <t>0.93508216</t>
  </si>
  <si>
    <t>0.99994945</t>
  </si>
  <si>
    <t>0.96213125</t>
  </si>
  <si>
    <t>0.99764168</t>
  </si>
  <si>
    <t>0.95865926</t>
  </si>
  <si>
    <t>1.00495611</t>
  </si>
  <si>
    <t>0.97912707</t>
  </si>
  <si>
    <t>0.98910361</t>
  </si>
  <si>
    <t>0.95869255</t>
  </si>
  <si>
    <t>0.97948959</t>
  </si>
  <si>
    <t>0.95451100</t>
  </si>
  <si>
    <t>1.00364126</t>
  </si>
  <si>
    <t>0.97664323</t>
  </si>
  <si>
    <t>1.00107307</t>
  </si>
  <si>
    <t>0.97388539</t>
  </si>
  <si>
    <t>1.00696147</t>
  </si>
  <si>
    <t>0.98596160</t>
  </si>
  <si>
    <t>1.01478797</t>
  </si>
  <si>
    <t>0.98513405</t>
  </si>
  <si>
    <t>1.02341849</t>
  </si>
  <si>
    <t>0.99811040</t>
  </si>
  <si>
    <t>1.01569220</t>
  </si>
  <si>
    <t>0.99302230</t>
  </si>
  <si>
    <t>1.02460057</t>
  </si>
  <si>
    <t>1.00380536</t>
  </si>
  <si>
    <t>1.02038799</t>
  </si>
  <si>
    <t>0.99947330</t>
  </si>
  <si>
    <t>1.01252263</t>
  </si>
  <si>
    <t>0.98448990</t>
  </si>
  <si>
    <t>1.01840592</t>
  </si>
  <si>
    <t>0.99493247</t>
  </si>
  <si>
    <t>1.03052918</t>
  </si>
  <si>
    <t>1.00379870</t>
  </si>
  <si>
    <t>1.03379955</t>
  </si>
  <si>
    <t>0.99855998</t>
  </si>
  <si>
    <t>1.05074259</t>
  </si>
  <si>
    <t>1.00685080</t>
  </si>
  <si>
    <t>1.06268637</t>
  </si>
  <si>
    <t>1.02523592</t>
  </si>
  <si>
    <t>1.06494118</t>
  </si>
  <si>
    <t>1.02584668</t>
  </si>
  <si>
    <t>1.07467222</t>
  </si>
  <si>
    <t>1.03376754</t>
  </si>
  <si>
    <t>1.06787666</t>
  </si>
  <si>
    <t>1.02419948</t>
  </si>
  <si>
    <t>1.07744745</t>
  </si>
  <si>
    <t>1.03863900</t>
  </si>
  <si>
    <t>1.08834466</t>
  </si>
  <si>
    <t>1.05775845</t>
  </si>
  <si>
    <t>1.07877738</t>
  </si>
  <si>
    <t>1.05218637</t>
  </si>
  <si>
    <t>1.08163749</t>
  </si>
  <si>
    <t>1.05340293</t>
  </si>
  <si>
    <t>1.08003269</t>
  </si>
  <si>
    <t>1.05975408</t>
  </si>
  <si>
    <t>1.09962605</t>
  </si>
  <si>
    <t>1.07760672</t>
  </si>
  <si>
    <t>1.09098866</t>
  </si>
  <si>
    <t>1.06078619</t>
  </si>
  <si>
    <t>1.07893073</t>
  </si>
  <si>
    <t>1.05581193</t>
  </si>
  <si>
    <t>1.06006326</t>
  </si>
  <si>
    <t>1.03675788</t>
  </si>
  <si>
    <t>1.06290713</t>
  </si>
  <si>
    <t>1.03948275</t>
  </si>
  <si>
    <t>1.08456107</t>
  </si>
  <si>
    <t>1.06561249</t>
  </si>
  <si>
    <t>1.07460179</t>
  </si>
  <si>
    <t>1.04499821</t>
  </si>
  <si>
    <t>1.07316975</t>
  </si>
  <si>
    <t>1.03885707</t>
  </si>
  <si>
    <t>1.08751870</t>
  </si>
  <si>
    <t>1.06126130</t>
  </si>
  <si>
    <t>1.11566132</t>
  </si>
  <si>
    <t>1.08629643</t>
  </si>
  <si>
    <t>1.10889667</t>
  </si>
  <si>
    <t>1.07404154</t>
  </si>
  <si>
    <t>1.10866602</t>
  </si>
  <si>
    <t>1.07692513</t>
  </si>
  <si>
    <t>1.11245906</t>
  </si>
  <si>
    <t>1.08020019</t>
  </si>
  <si>
    <t>1.11352929</t>
  </si>
  <si>
    <t>1.09058255</t>
  </si>
  <si>
    <t>1.11322992</t>
  </si>
  <si>
    <t>1.07849172</t>
  </si>
  <si>
    <t>1.12682183</t>
  </si>
  <si>
    <t>1.09182179</t>
  </si>
  <si>
    <t>1.13809555</t>
  </si>
  <si>
    <t>1.11076146</t>
  </si>
  <si>
    <t>1.13493155</t>
  </si>
  <si>
    <t>1.11049693</t>
  </si>
  <si>
    <t>1.13739612</t>
  </si>
  <si>
    <t>1.11673181</t>
  </si>
  <si>
    <t>1.12954156</t>
  </si>
  <si>
    <t>1.11902815</t>
  </si>
  <si>
    <t>1.14943545</t>
  </si>
  <si>
    <t>1.14393488</t>
  </si>
  <si>
    <t>1.15124775</t>
  </si>
  <si>
    <t>1.15263289</t>
  </si>
  <si>
    <t>1.15787976</t>
  </si>
  <si>
    <t>1.14842704</t>
  </si>
  <si>
    <t>1.17668207</t>
  </si>
  <si>
    <t>1.17140702</t>
  </si>
  <si>
    <t>1.18175821</t>
  </si>
  <si>
    <t>1.18243754</t>
  </si>
  <si>
    <t>1.20071692</t>
  </si>
  <si>
    <t>1.21239331</t>
  </si>
  <si>
    <t>1.20557101</t>
  </si>
  <si>
    <t>1.21040163</t>
  </si>
  <si>
    <t>1.20141503</t>
  </si>
  <si>
    <t>1.21494037</t>
  </si>
  <si>
    <t>1.22390706</t>
  </si>
  <si>
    <t>1.24318127</t>
  </si>
  <si>
    <t>1.23097132</t>
  </si>
  <si>
    <t>1.22852161</t>
  </si>
  <si>
    <t>1.23509858</t>
  </si>
  <si>
    <t>1.21937231</t>
  </si>
  <si>
    <t>1.23853505</t>
  </si>
  <si>
    <t>1.22991050</t>
  </si>
  <si>
    <t>1.28144544</t>
  </si>
  <si>
    <t>1.24838226</t>
  </si>
  <si>
    <t>1.31199379</t>
  </si>
  <si>
    <t>1.27835696</t>
  </si>
  <si>
    <t>1.33079735</t>
  </si>
  <si>
    <t>1.29621948</t>
  </si>
  <si>
    <t>1.36007895</t>
  </si>
  <si>
    <t>1.33462847</t>
  </si>
  <si>
    <t>1.35598601</t>
  </si>
  <si>
    <t>1.34228781</t>
  </si>
  <si>
    <t>1.38993510</t>
  </si>
  <si>
    <t>1.38217123</t>
  </si>
  <si>
    <t>1.37737607</t>
  </si>
  <si>
    <t>1.36619066</t>
  </si>
  <si>
    <t>1.36444287</t>
  </si>
  <si>
    <t>1.35883579</t>
  </si>
  <si>
    <t>1.30089300</t>
  </si>
  <si>
    <t>1.28365511</t>
  </si>
  <si>
    <t>1.31299079</t>
  </si>
  <si>
    <t>1.29679240</t>
  </si>
  <si>
    <t>1.33144914</t>
  </si>
  <si>
    <t>1.30044135</t>
  </si>
  <si>
    <t>1.34570962</t>
  </si>
  <si>
    <t>1.33388779</t>
  </si>
  <si>
    <t>1.35963963</t>
  </si>
  <si>
    <t>1.35250366</t>
  </si>
  <si>
    <t>1.36302421</t>
  </si>
  <si>
    <t>1.37019864</t>
  </si>
  <si>
    <t>1.31026708</t>
  </si>
  <si>
    <t>1.29411329</t>
  </si>
  <si>
    <t>1.31426381</t>
  </si>
  <si>
    <t>1.29877380</t>
  </si>
  <si>
    <t>1.33544404</t>
  </si>
  <si>
    <t>1.31364724</t>
  </si>
  <si>
    <t>1.36993851</t>
  </si>
  <si>
    <t>1.35754013</t>
  </si>
  <si>
    <t>1.36432111</t>
  </si>
  <si>
    <t>1.35170336</t>
  </si>
  <si>
    <t>1.38275443</t>
  </si>
  <si>
    <t>1.37896337</t>
  </si>
  <si>
    <t>1.40856692</t>
  </si>
  <si>
    <t>1.41442150</t>
  </si>
  <si>
    <t>1.40058990</t>
  </si>
  <si>
    <t>1.39462768</t>
  </si>
  <si>
    <t>1.41175672</t>
  </si>
  <si>
    <t>1.41173100</t>
  </si>
  <si>
    <t>1.40088962</t>
  </si>
  <si>
    <t>1.38908533</t>
  </si>
  <si>
    <t>1.39127622</t>
  </si>
  <si>
    <t>1.36422820</t>
  </si>
  <si>
    <t>1.38737912</t>
  </si>
  <si>
    <t>1.35968602</t>
  </si>
  <si>
    <t>1.37448614</t>
  </si>
  <si>
    <t>1.34170736</t>
  </si>
  <si>
    <t>1.35277381</t>
  </si>
  <si>
    <t>1.31281651</t>
  </si>
  <si>
    <t>1.35343391</t>
  </si>
  <si>
    <t>1.30024282</t>
  </si>
  <si>
    <t>1.37299026</t>
  </si>
  <si>
    <t>1.31328218</t>
  </si>
  <si>
    <t>1.38724919</t>
  </si>
  <si>
    <t>1.32715448</t>
  </si>
  <si>
    <t>1.39498184</t>
  </si>
  <si>
    <t>1.33493566</t>
  </si>
  <si>
    <t>1.37301588</t>
  </si>
  <si>
    <t>1.29984366</t>
  </si>
  <si>
    <t>1.35771512</t>
  </si>
  <si>
    <t>1.28945291</t>
  </si>
  <si>
    <t>1.37589046</t>
  </si>
  <si>
    <t>1.30804610</t>
  </si>
  <si>
    <t>1.39145656</t>
  </si>
  <si>
    <t>1.32296354</t>
  </si>
  <si>
    <t>1.39407898</t>
  </si>
  <si>
    <t>1.32334422</t>
  </si>
  <si>
    <t>1.37725806</t>
  </si>
  <si>
    <t>1.30656200</t>
  </si>
  <si>
    <t>1.39006490</t>
  </si>
  <si>
    <t>1.32525630</t>
  </si>
  <si>
    <t>1.42047220</t>
  </si>
  <si>
    <t>1.35161079</t>
  </si>
  <si>
    <t>1.41487125</t>
  </si>
  <si>
    <t>1.34381665</t>
  </si>
  <si>
    <t>1.42409333</t>
  </si>
  <si>
    <t>1.34980463</t>
  </si>
  <si>
    <t>1.42890616</t>
  </si>
  <si>
    <t>1.35295976</t>
  </si>
  <si>
    <t>1.42022417</t>
  </si>
  <si>
    <t>1.34105153</t>
  </si>
  <si>
    <t>1.40464193</t>
  </si>
  <si>
    <t>1.32394070</t>
  </si>
  <si>
    <t>1.36862744</t>
  </si>
  <si>
    <t>1.27845720</t>
  </si>
  <si>
    <t>1.36308719</t>
  </si>
  <si>
    <t>1.27377759</t>
  </si>
  <si>
    <t>1.32655658</t>
  </si>
  <si>
    <t>1.22713082</t>
  </si>
  <si>
    <t>1.32776581</t>
  </si>
  <si>
    <t>1.22200342</t>
  </si>
  <si>
    <t>1.34867396</t>
  </si>
  <si>
    <t>1.24640700</t>
  </si>
  <si>
    <t>1.36015589</t>
  </si>
  <si>
    <t>1.24922442</t>
  </si>
  <si>
    <t>1.37026975</t>
  </si>
  <si>
    <t>1.26114988</t>
  </si>
  <si>
    <t>1.36033079</t>
  </si>
  <si>
    <t>1.24333257</t>
  </si>
  <si>
    <t>1.36170408</t>
  </si>
  <si>
    <t>1.23830180</t>
  </si>
  <si>
    <t>1.37872641</t>
  </si>
  <si>
    <t>1.25438711</t>
  </si>
  <si>
    <t>1.36815895</t>
  </si>
  <si>
    <t>1.24149702</t>
  </si>
  <si>
    <t>1.35653753</t>
  </si>
  <si>
    <t>1.24105779</t>
  </si>
  <si>
    <t>1.36760169</t>
  </si>
  <si>
    <t>1.26649035</t>
  </si>
  <si>
    <t>1.34258369</t>
  </si>
  <si>
    <t>1.24445846</t>
  </si>
  <si>
    <t>1.34546956</t>
  </si>
  <si>
    <t>1.24828127</t>
  </si>
  <si>
    <t>1.34668459</t>
  </si>
  <si>
    <t>1.24020354</t>
  </si>
  <si>
    <t>1.36170829</t>
  </si>
  <si>
    <t>1.25683892</t>
  </si>
  <si>
    <t>1.36375855</t>
  </si>
  <si>
    <t>1.26973996</t>
  </si>
  <si>
    <t>1.39364694</t>
  </si>
  <si>
    <t>1.30888455</t>
  </si>
  <si>
    <t>1.42952741</t>
  </si>
  <si>
    <t>1.35055322</t>
  </si>
  <si>
    <t>1.44379368</t>
  </si>
  <si>
    <t>1.36293559</t>
  </si>
  <si>
    <t>1.43979083</t>
  </si>
  <si>
    <t>1.35818291</t>
  </si>
  <si>
    <t>1.42789894</t>
  </si>
  <si>
    <t>1.34262799</t>
  </si>
  <si>
    <t>1.41950353</t>
  </si>
  <si>
    <t>1.33785457</t>
  </si>
  <si>
    <t>1.40673907</t>
  </si>
  <si>
    <t>1.31595654</t>
  </si>
  <si>
    <t>1.42550269</t>
  </si>
  <si>
    <t>1.33080810</t>
  </si>
  <si>
    <t>1.41049210</t>
  </si>
  <si>
    <t>1.31792397</t>
  </si>
  <si>
    <t>1.40183774</t>
  </si>
  <si>
    <t>1.30394641</t>
  </si>
  <si>
    <t>1.37069241</t>
  </si>
  <si>
    <t>1.26409378</t>
  </si>
  <si>
    <t>1.37228355</t>
  </si>
  <si>
    <t>1.27240479</t>
  </si>
  <si>
    <t>1.38458615</t>
  </si>
  <si>
    <t>1.29993306</t>
  </si>
  <si>
    <t>1.40000655</t>
  </si>
  <si>
    <t>1.31161212</t>
  </si>
  <si>
    <t>1.40952537</t>
  </si>
  <si>
    <t>1.32597775</t>
  </si>
  <si>
    <t>1.39193796</t>
  </si>
  <si>
    <t>1.30560371</t>
  </si>
  <si>
    <t>1.40820107</t>
  </si>
  <si>
    <t>1.31657819</t>
  </si>
  <si>
    <t>1.42101161</t>
  </si>
  <si>
    <t>1.32830779</t>
  </si>
  <si>
    <t>1.42890719</t>
  </si>
  <si>
    <t>1.33643178</t>
  </si>
  <si>
    <t>1.44874838</t>
  </si>
  <si>
    <t>1.35458996</t>
  </si>
  <si>
    <t>1.43673765</t>
  </si>
  <si>
    <t>1.33171974</t>
  </si>
  <si>
    <t>1.46052872</t>
  </si>
  <si>
    <t>1.36146646</t>
  </si>
  <si>
    <t>1.45333449</t>
  </si>
  <si>
    <t>1.32908020</t>
  </si>
  <si>
    <t>1.42991860</t>
  </si>
  <si>
    <t>1.28598213</t>
  </si>
  <si>
    <t>1.43817208</t>
  </si>
  <si>
    <t>1.29873152</t>
  </si>
  <si>
    <t>1.43293760</t>
  </si>
  <si>
    <t>1.30504681</t>
  </si>
  <si>
    <t>1.44067951</t>
  </si>
  <si>
    <t>1.31121234</t>
  </si>
  <si>
    <t>1.43113968</t>
  </si>
  <si>
    <t>1.28397518</t>
  </si>
  <si>
    <t>1.42237511</t>
  </si>
  <si>
    <t>1.26665579</t>
  </si>
  <si>
    <t>1.43771969</t>
  </si>
  <si>
    <t>1.27481222</t>
  </si>
  <si>
    <t>1.44766263</t>
  </si>
  <si>
    <t>1.28172711</t>
  </si>
  <si>
    <t>1.45279637</t>
  </si>
  <si>
    <t>1.27663901</t>
  </si>
  <si>
    <t>1.44661824</t>
  </si>
  <si>
    <t>1.27142835</t>
  </si>
  <si>
    <t>1.42125205</t>
  </si>
  <si>
    <t>1.24346942</t>
  </si>
  <si>
    <t>1.41745646</t>
  </si>
  <si>
    <t>1.24202691</t>
  </si>
  <si>
    <t>1.42871078</t>
  </si>
  <si>
    <t>1.25009980</t>
  </si>
  <si>
    <t>1.42303767</t>
  </si>
  <si>
    <t>1.25255101</t>
  </si>
  <si>
    <t>1.45054465</t>
  </si>
  <si>
    <t>1.27914716</t>
  </si>
  <si>
    <t>1.45207819</t>
  </si>
  <si>
    <t>1.27742465</t>
  </si>
  <si>
    <t>1.45200464</t>
  </si>
  <si>
    <t>1.29231064</t>
  </si>
  <si>
    <t>1.46287825</t>
  </si>
  <si>
    <t>1.30719428</t>
  </si>
  <si>
    <t>1.46203689</t>
  </si>
  <si>
    <t>1.31127324</t>
  </si>
  <si>
    <t>1.46746465</t>
  </si>
  <si>
    <t>1.31957938</t>
  </si>
  <si>
    <t>1.44916477</t>
  </si>
  <si>
    <t>1.30026939</t>
  </si>
  <si>
    <t>1.45510916</t>
  </si>
  <si>
    <t>1.31187922</t>
  </si>
  <si>
    <t>1.44081824</t>
  </si>
  <si>
    <t>1.30256998</t>
  </si>
  <si>
    <t>1.45956480</t>
  </si>
  <si>
    <t>1.31760470</t>
  </si>
  <si>
    <t>1.46564156</t>
  </si>
  <si>
    <t>1.33052076</t>
  </si>
  <si>
    <t>1.46968479</t>
  </si>
  <si>
    <t>1.33238291</t>
  </si>
  <si>
    <t>1.47762200</t>
  </si>
  <si>
    <t>1.35312837</t>
  </si>
  <si>
    <t>1.47430035</t>
  </si>
  <si>
    <t>1.34756022</t>
  </si>
  <si>
    <t>1.50064885</t>
  </si>
  <si>
    <t>1.37548020</t>
  </si>
  <si>
    <t>1.48345314</t>
  </si>
  <si>
    <t>1.35686981</t>
  </si>
  <si>
    <t>1.49933807</t>
  </si>
  <si>
    <t>1.36389967</t>
  </si>
  <si>
    <t>1.49402445</t>
  </si>
  <si>
    <t>1.35962920</t>
  </si>
  <si>
    <t>1.51129194</t>
  </si>
  <si>
    <t>1.37421611</t>
  </si>
  <si>
    <t>1.51030444</t>
  </si>
  <si>
    <t>1.36602218</t>
  </si>
  <si>
    <t>1.50134273</t>
  </si>
  <si>
    <t>1.36263044</t>
  </si>
  <si>
    <t>1.52784022</t>
  </si>
  <si>
    <t>1.38914568</t>
  </si>
  <si>
    <t>1.55589298</t>
  </si>
  <si>
    <t>1.41254636</t>
  </si>
  <si>
    <t>1.58354856</t>
  </si>
  <si>
    <t>1.42671566</t>
  </si>
  <si>
    <t>1.60360217</t>
  </si>
  <si>
    <t>1.44663885</t>
  </si>
  <si>
    <t>1.61206154</t>
  </si>
  <si>
    <t>1.45090657</t>
  </si>
  <si>
    <t>1.64365961</t>
  </si>
  <si>
    <t>1.45793868</t>
  </si>
  <si>
    <t>1.63300706</t>
  </si>
  <si>
    <t>1.44829526</t>
  </si>
  <si>
    <t>1.62596098</t>
  </si>
  <si>
    <t>1.44527398</t>
  </si>
  <si>
    <t>1.66038602</t>
  </si>
  <si>
    <t>1.46821604</t>
  </si>
  <si>
    <t>1.64678123</t>
  </si>
  <si>
    <t>1.45106375</t>
  </si>
  <si>
    <t>1.62005401</t>
  </si>
  <si>
    <t>1.44281042</t>
  </si>
  <si>
    <t>1.62105179</t>
  </si>
  <si>
    <t>1.44562230</t>
  </si>
  <si>
    <t>1.64891990</t>
  </si>
  <si>
    <t>1.48059472</t>
  </si>
  <si>
    <t>1.62454044</t>
  </si>
  <si>
    <t>1.46041511</t>
  </si>
  <si>
    <t>1.65354900</t>
  </si>
  <si>
    <t>1.51119103</t>
  </si>
  <si>
    <t>1.67966134</t>
  </si>
  <si>
    <t>1.53514538</t>
  </si>
  <si>
    <t>1.69877926</t>
  </si>
  <si>
    <t>1.57619062</t>
  </si>
  <si>
    <t>1.71925404</t>
  </si>
  <si>
    <t>1.58950183</t>
  </si>
  <si>
    <t>1.68645179</t>
  </si>
  <si>
    <t>1.53824821</t>
  </si>
  <si>
    <t>1.68508886</t>
  </si>
  <si>
    <t>1.53397898</t>
  </si>
  <si>
    <t>1.64047721</t>
  </si>
  <si>
    <t>1.48346700</t>
  </si>
  <si>
    <t>1.63270428</t>
  </si>
  <si>
    <t>1.47604015</t>
  </si>
  <si>
    <t>1.66293198</t>
  </si>
  <si>
    <t>1.50098627</t>
  </si>
  <si>
    <t>1.00017317</t>
  </si>
  <si>
    <t>1.69665402</t>
  </si>
  <si>
    <t>1.52516865</t>
  </si>
  <si>
    <t>1.00023360</t>
  </si>
  <si>
    <t>1.69688531</t>
  </si>
  <si>
    <t>1.52510780</t>
  </si>
  <si>
    <t>1.00029275</t>
  </si>
  <si>
    <t>1.68688513</t>
  </si>
  <si>
    <t>1.50119077</t>
  </si>
  <si>
    <t>1.00035182</t>
  </si>
  <si>
    <t>1.67766955</t>
  </si>
  <si>
    <t>1.50269604</t>
  </si>
  <si>
    <t>0.99828932</t>
  </si>
  <si>
    <t>1.71008735</t>
  </si>
  <si>
    <t>1.52382598</t>
  </si>
  <si>
    <t>1.01547472</t>
  </si>
  <si>
    <t>1.74938922</t>
  </si>
  <si>
    <t>1.55572688</t>
  </si>
  <si>
    <t>1.03644722</t>
  </si>
  <si>
    <t>1.78348652</t>
  </si>
  <si>
    <t>1.58542392</t>
  </si>
  <si>
    <t>1.05715441</t>
  </si>
  <si>
    <t>1.76741705</t>
  </si>
  <si>
    <t>1.53897501</t>
  </si>
  <si>
    <t>1.04581647</t>
  </si>
  <si>
    <t>1.75206393</t>
  </si>
  <si>
    <t>1.53196663</t>
  </si>
  <si>
    <t>1.03950141</t>
  </si>
  <si>
    <t>1.69758401</t>
  </si>
  <si>
    <t>1.47038056</t>
  </si>
  <si>
    <t>1.00266282</t>
  </si>
  <si>
    <t>1.69204836</t>
  </si>
  <si>
    <t>1.46433997</t>
  </si>
  <si>
    <t>0.99975517</t>
  </si>
  <si>
    <t>1.63858523</t>
  </si>
  <si>
    <t>1.41897706</t>
  </si>
  <si>
    <t>0.96706266</t>
  </si>
  <si>
    <t>1.63943220</t>
  </si>
  <si>
    <t>1.41516493</t>
  </si>
  <si>
    <t>0.96761964</t>
  </si>
  <si>
    <t>1.60015510</t>
  </si>
  <si>
    <t>1.38164916</t>
  </si>
  <si>
    <t>0.94103194</t>
  </si>
  <si>
    <t>1.63120475</t>
  </si>
  <si>
    <t>1.41481923</t>
  </si>
  <si>
    <t>0.96109428</t>
  </si>
  <si>
    <t>1.61298052</t>
  </si>
  <si>
    <t>1.40532638</t>
  </si>
  <si>
    <t>0.95048115</t>
  </si>
  <si>
    <t>1.63113820</t>
  </si>
  <si>
    <t>1.41928288</t>
  </si>
  <si>
    <t>0.96525950</t>
  </si>
  <si>
    <t>1.57460445</t>
  </si>
  <si>
    <t>1.35951361</t>
  </si>
  <si>
    <t>0.92930582</t>
  </si>
  <si>
    <t>1.57583644</t>
  </si>
  <si>
    <t>1.36144601</t>
  </si>
  <si>
    <t>0.92799294</t>
  </si>
  <si>
    <t>1.51494525</t>
  </si>
  <si>
    <t>1.29390735</t>
  </si>
  <si>
    <t>0.88927039</t>
  </si>
  <si>
    <t>1.47971011</t>
  </si>
  <si>
    <t>1.25904717</t>
  </si>
  <si>
    <t>0.87197859</t>
  </si>
  <si>
    <t>1.49756831</t>
  </si>
  <si>
    <t>1.28619482</t>
  </si>
  <si>
    <t>0.88428153</t>
  </si>
  <si>
    <t>1.53089737</t>
  </si>
  <si>
    <t>1.31370925</t>
  </si>
  <si>
    <t>0.90530323</t>
  </si>
  <si>
    <t>1.52974919</t>
  </si>
  <si>
    <t>1.31016968</t>
  </si>
  <si>
    <t>0.90088106</t>
  </si>
  <si>
    <t>1.49314606</t>
  </si>
  <si>
    <t>1.26295290</t>
  </si>
  <si>
    <t>0.88218116</t>
  </si>
  <si>
    <t>1.50689338</t>
  </si>
  <si>
    <t>1.27366423</t>
  </si>
  <si>
    <t>0.89103661</t>
  </si>
  <si>
    <t>1.52070677</t>
  </si>
  <si>
    <t>1.29312913</t>
  </si>
  <si>
    <t>0.90171425</t>
  </si>
  <si>
    <t>1.53876687</t>
  </si>
  <si>
    <t>1.31254344</t>
  </si>
  <si>
    <t>0.91097567</t>
  </si>
  <si>
    <t>1.50336230</t>
  </si>
  <si>
    <t>1.28236835</t>
  </si>
  <si>
    <t>0.89301594</t>
  </si>
  <si>
    <t>1.51499950</t>
  </si>
  <si>
    <t>1.29530224</t>
  </si>
  <si>
    <t>0.89804784</t>
  </si>
  <si>
    <t>1.49655805</t>
  </si>
  <si>
    <t>1.28190844</t>
  </si>
  <si>
    <t>0.88685275</t>
  </si>
  <si>
    <t>1.46695709</t>
  </si>
  <si>
    <t>1.26832208</t>
  </si>
  <si>
    <t>0.87125415</t>
  </si>
  <si>
    <t>1.47397418</t>
  </si>
  <si>
    <t>1.28204199</t>
  </si>
  <si>
    <t>0.87627884</t>
  </si>
  <si>
    <t>1.51150120</t>
  </si>
  <si>
    <t>1.32269344</t>
  </si>
  <si>
    <t>0.89643513</t>
  </si>
  <si>
    <t>1.51587561</t>
  </si>
  <si>
    <t>1.31645837</t>
  </si>
  <si>
    <t>0.89674630</t>
  </si>
  <si>
    <t>1.53190321</t>
  </si>
  <si>
    <t>1.33634620</t>
  </si>
  <si>
    <t>0.90670660</t>
  </si>
  <si>
    <t>1.51802546</t>
  </si>
  <si>
    <t>1.32787480</t>
  </si>
  <si>
    <t>0.89853070</t>
  </si>
  <si>
    <t>1.53849988</t>
  </si>
  <si>
    <t>1.35989989</t>
  </si>
  <si>
    <t>0.91524638</t>
  </si>
  <si>
    <t>1.55559858</t>
  </si>
  <si>
    <t>1.37160727</t>
  </si>
  <si>
    <t>0.92234244</t>
  </si>
  <si>
    <t>1.55228587</t>
  </si>
  <si>
    <t>1.36464538</t>
  </si>
  <si>
    <t>0.92020527</t>
  </si>
  <si>
    <t>1.54537048</t>
  </si>
  <si>
    <t>1.35592063</t>
  </si>
  <si>
    <t>0.91399323</t>
  </si>
  <si>
    <t>1.55217337</t>
  </si>
  <si>
    <t>1.36919964</t>
  </si>
  <si>
    <t>0.91999402</t>
  </si>
  <si>
    <t>1.53350718</t>
  </si>
  <si>
    <t>1.35536698</t>
  </si>
  <si>
    <t>0.90941542</t>
  </si>
  <si>
    <t>1.49735166</t>
  </si>
  <si>
    <t>1.32266487</t>
  </si>
  <si>
    <t>0.89081566</t>
  </si>
  <si>
    <t>1.49770311</t>
  </si>
  <si>
    <t>1.32735975</t>
  </si>
  <si>
    <t>0.89122466</t>
  </si>
  <si>
    <t>1.51737360</t>
  </si>
  <si>
    <t>1.34687733</t>
  </si>
  <si>
    <t>0.90275406</t>
  </si>
  <si>
    <t>1.51181445</t>
  </si>
  <si>
    <t>1.34639659</t>
  </si>
  <si>
    <t>0.90038998</t>
  </si>
  <si>
    <t>1.51843938</t>
  </si>
  <si>
    <t>1.34409905</t>
  </si>
  <si>
    <t>0.90339626</t>
  </si>
  <si>
    <t>1.55008536</t>
  </si>
  <si>
    <t>1.38521007</t>
  </si>
  <si>
    <t>0.92011740</t>
  </si>
  <si>
    <t>1.55297159</t>
  </si>
  <si>
    <t>1.39062239</t>
  </si>
  <si>
    <t>0.92207105</t>
  </si>
  <si>
    <t>1.55840351</t>
  </si>
  <si>
    <t>1.39687332</t>
  </si>
  <si>
    <t>0.92071279</t>
  </si>
  <si>
    <t>1.56013262</t>
  </si>
  <si>
    <t>1.40371256</t>
  </si>
  <si>
    <t>0.92251093</t>
  </si>
  <si>
    <t>1.57328922</t>
  </si>
  <si>
    <t>1.42484142</t>
  </si>
  <si>
    <t>0.93038970</t>
  </si>
  <si>
    <t>1.56517650</t>
  </si>
  <si>
    <t>1.40659815</t>
  </si>
  <si>
    <t>0.92609608</t>
  </si>
  <si>
    <t>1.57509310</t>
  </si>
  <si>
    <t>1.42285648</t>
  </si>
  <si>
    <t>0.93121425</t>
  </si>
  <si>
    <t>1.58635904</t>
  </si>
  <si>
    <t>1.44345492</t>
  </si>
  <si>
    <t>0.93631305</t>
  </si>
  <si>
    <t>1.58706063</t>
  </si>
  <si>
    <t>1.43866701</t>
  </si>
  <si>
    <t>0.93641089</t>
  </si>
  <si>
    <t>1.58749363</t>
  </si>
  <si>
    <t>1.44507137</t>
  </si>
  <si>
    <t>0.93207510</t>
  </si>
  <si>
    <t>1.57272891</t>
  </si>
  <si>
    <t>1.41415200</t>
  </si>
  <si>
    <t>0.92477161</t>
  </si>
  <si>
    <t>1.53850875</t>
  </si>
  <si>
    <t>1.36729559</t>
  </si>
  <si>
    <t>0.90537592</t>
  </si>
  <si>
    <t>1.53372801</t>
  </si>
  <si>
    <t>1.37516053</t>
  </si>
  <si>
    <t>0.90093186</t>
  </si>
  <si>
    <t>1.53250243</t>
  </si>
  <si>
    <t>1.38144480</t>
  </si>
  <si>
    <t>0.89787912</t>
  </si>
  <si>
    <t>1.54123934</t>
  </si>
  <si>
    <t>1.39899605</t>
  </si>
  <si>
    <t>0.90635903</t>
  </si>
  <si>
    <t>1.52434451</t>
  </si>
  <si>
    <t>1.39380448</t>
  </si>
  <si>
    <t>0.89609020</t>
  </si>
  <si>
    <t>1.54639745</t>
  </si>
  <si>
    <t>1.41530464</t>
  </si>
  <si>
    <t>0.90676160</t>
  </si>
  <si>
    <t>1.58043358</t>
  </si>
  <si>
    <t>1.45134962</t>
  </si>
  <si>
    <t>0.92605348</t>
  </si>
  <si>
    <t>1.58082947</t>
  </si>
  <si>
    <t>1.44554209</t>
  </si>
  <si>
    <t>0.92774752</t>
  </si>
  <si>
    <t>1.58287622</t>
  </si>
  <si>
    <t>1.44780095</t>
  </si>
  <si>
    <t>0.92731958</t>
  </si>
  <si>
    <t>1.58951759</t>
  </si>
  <si>
    <t>1.46644919</t>
  </si>
  <si>
    <t>0.93292602</t>
  </si>
  <si>
    <t>1.58092332</t>
  </si>
  <si>
    <t>1.45725415</t>
  </si>
  <si>
    <t>0.92714916</t>
  </si>
  <si>
    <t>1.59030134</t>
  </si>
  <si>
    <t>1.46570676</t>
  </si>
  <si>
    <t>0.92948782</t>
  </si>
  <si>
    <t>1.62436571</t>
  </si>
  <si>
    <t>1.49806626</t>
  </si>
  <si>
    <t>0.95124123</t>
  </si>
  <si>
    <t>1.61553747</t>
  </si>
  <si>
    <t>1.48473467</t>
  </si>
  <si>
    <t>0.94986314</t>
  </si>
  <si>
    <t>1.62685916</t>
  </si>
  <si>
    <t>1.49767300</t>
  </si>
  <si>
    <t>0.95682990</t>
  </si>
  <si>
    <t>1.62196273</t>
  </si>
  <si>
    <t>1.48169881</t>
  </si>
  <si>
    <t>0.95076601</t>
  </si>
  <si>
    <t>1.64105904</t>
  </si>
  <si>
    <t>1.51678353</t>
  </si>
  <si>
    <t>0.95934956</t>
  </si>
  <si>
    <t>1.64866642</t>
  </si>
  <si>
    <t>1.53210504</t>
  </si>
  <si>
    <t>0.96603065</t>
  </si>
  <si>
    <t>1.63249181</t>
  </si>
  <si>
    <t>1.50573708</t>
  </si>
  <si>
    <t>0.95807966</t>
  </si>
  <si>
    <t>1.62039586</t>
  </si>
  <si>
    <t>1.49472920</t>
  </si>
  <si>
    <t>0.95081511</t>
  </si>
  <si>
    <t>1.63426582</t>
  </si>
  <si>
    <t>1.51203182</t>
  </si>
  <si>
    <t>0.95641501</t>
  </si>
  <si>
    <t>1.63482794</t>
  </si>
  <si>
    <t>1.51712811</t>
  </si>
  <si>
    <t>0.95677264</t>
  </si>
  <si>
    <t>1.61668388</t>
  </si>
  <si>
    <t>1.50180897</t>
  </si>
  <si>
    <t>0.94766224</t>
  </si>
  <si>
    <t>1.62243851</t>
  </si>
  <si>
    <t>1.51047760</t>
  </si>
  <si>
    <t>0.95179635</t>
  </si>
  <si>
    <t>1.64281404</t>
  </si>
  <si>
    <t>1.53354134</t>
  </si>
  <si>
    <t>0.96045447</t>
  </si>
  <si>
    <t>1.63498879</t>
  </si>
  <si>
    <t>1.52606112</t>
  </si>
  <si>
    <t>0.95744921</t>
  </si>
  <si>
    <t>1.62676644</t>
  </si>
  <si>
    <t>1.52497520</t>
  </si>
  <si>
    <t>0.95280501</t>
  </si>
  <si>
    <t>1.58242666</t>
  </si>
  <si>
    <t>1.47123464</t>
  </si>
  <si>
    <t>0.93225987</t>
  </si>
  <si>
    <t>1.60387500</t>
  </si>
  <si>
    <t>1.50469475</t>
  </si>
  <si>
    <t>0.94471150</t>
  </si>
  <si>
    <t>1.61863008</t>
  </si>
  <si>
    <t>1.53448169</t>
  </si>
  <si>
    <t>0.95164017</t>
  </si>
  <si>
    <t>1.62979111</t>
  </si>
  <si>
    <t>1.55360609</t>
  </si>
  <si>
    <t>0.95588819</t>
  </si>
  <si>
    <t>1.63952685</t>
  </si>
  <si>
    <t>1.56992238</t>
  </si>
  <si>
    <t>0.96004049</t>
  </si>
  <si>
    <t>1.65079422</t>
  </si>
  <si>
    <t>1.58563145</t>
  </si>
  <si>
    <t>0.96692790</t>
  </si>
  <si>
    <t>1.64535732</t>
  </si>
  <si>
    <t>1.56634683</t>
  </si>
  <si>
    <t>0.96426644</t>
  </si>
  <si>
    <t>1.66396853</t>
  </si>
  <si>
    <t>1.59044814</t>
  </si>
  <si>
    <t>0.97797642</t>
  </si>
  <si>
    <t>1.67747540</t>
  </si>
  <si>
    <t>1.61041391</t>
  </si>
  <si>
    <t>0.98471072</t>
  </si>
  <si>
    <t>1.67455013</t>
  </si>
  <si>
    <t>1.60233694</t>
  </si>
  <si>
    <t>0.97902103</t>
  </si>
  <si>
    <t>1.69116291</t>
  </si>
  <si>
    <t>1.62176002</t>
  </si>
  <si>
    <t>0.98742374</t>
  </si>
  <si>
    <t>1.69115477</t>
  </si>
  <si>
    <t>1.62587485</t>
  </si>
  <si>
    <t>0.98697108</t>
  </si>
  <si>
    <t>1.65216252</t>
  </si>
  <si>
    <t>1.56984693</t>
  </si>
  <si>
    <t>0.96111059</t>
  </si>
  <si>
    <t>1.66580801</t>
  </si>
  <si>
    <t>1.57977372</t>
  </si>
  <si>
    <t>0.96447419</t>
  </si>
  <si>
    <t>1.65468655</t>
  </si>
  <si>
    <t>1.54212360</t>
  </si>
  <si>
    <t>0.95782138</t>
  </si>
  <si>
    <t>1.68992070</t>
  </si>
  <si>
    <t>1.59114480</t>
  </si>
  <si>
    <t>0.97527940</t>
  </si>
  <si>
    <t>1.68299363</t>
  </si>
  <si>
    <t>1.58793916</t>
  </si>
  <si>
    <t>0.96744749</t>
  </si>
  <si>
    <t>1.68137229</t>
  </si>
  <si>
    <t>1.58389062</t>
  </si>
  <si>
    <t>0.96716188</t>
  </si>
  <si>
    <t>1.71593887</t>
  </si>
  <si>
    <t>1.63537599</t>
  </si>
  <si>
    <t>0.98563827</t>
  </si>
  <si>
    <t>1.71799666</t>
  </si>
  <si>
    <t>1.62724916</t>
  </si>
  <si>
    <t>0.98702861</t>
  </si>
  <si>
    <t>1.70202416</t>
  </si>
  <si>
    <t>1.61774069</t>
  </si>
  <si>
    <t>0.98151462</t>
  </si>
  <si>
    <t>1.71993369</t>
  </si>
  <si>
    <t>1.63178503</t>
  </si>
  <si>
    <t>0.99138730</t>
  </si>
  <si>
    <t>1.69383413</t>
  </si>
  <si>
    <t>1.59476562</t>
  </si>
  <si>
    <t>0.97746930</t>
  </si>
  <si>
    <t>1.68709155</t>
  </si>
  <si>
    <t>1.60050290</t>
  </si>
  <si>
    <t>0.97636747</t>
  </si>
  <si>
    <t>1.68739505</t>
  </si>
  <si>
    <t>1.60846287</t>
  </si>
  <si>
    <t>0.97670852</t>
  </si>
  <si>
    <t>1.72379697</t>
  </si>
  <si>
    <t>1.64886456</t>
  </si>
  <si>
    <t>0.99125248</t>
  </si>
  <si>
    <t>1.72977450</t>
  </si>
  <si>
    <t>1.63550697</t>
  </si>
  <si>
    <t>0.99436593</t>
  </si>
  <si>
    <t>1.69934079</t>
  </si>
  <si>
    <t>1.59672546</t>
  </si>
  <si>
    <t>0.97722058</t>
  </si>
  <si>
    <t>1.66241488</t>
  </si>
  <si>
    <t>1.55437552</t>
  </si>
  <si>
    <t>0.95384629</t>
  </si>
  <si>
    <t>1.60888639</t>
  </si>
  <si>
    <t>1.51439042</t>
  </si>
  <si>
    <t>0.92105002</t>
  </si>
  <si>
    <t>1.61612142</t>
  </si>
  <si>
    <t>1.53368636</t>
  </si>
  <si>
    <t>0.92634733</t>
  </si>
  <si>
    <t>1.67304883</t>
  </si>
  <si>
    <t>1.59752027</t>
  </si>
  <si>
    <t>0.95782073</t>
  </si>
  <si>
    <t>1.66272365</t>
  </si>
  <si>
    <t>1.58604048</t>
  </si>
  <si>
    <t>0.94635821</t>
  </si>
  <si>
    <t>1.69156992</t>
  </si>
  <si>
    <t>1.59973604</t>
  </si>
  <si>
    <t>0.96180171</t>
  </si>
  <si>
    <t>1.67325454</t>
  </si>
  <si>
    <t>1.59668445</t>
  </si>
  <si>
    <t>0.95271936</t>
  </si>
  <si>
    <t>1.71090452</t>
  </si>
  <si>
    <t>1.63322004</t>
  </si>
  <si>
    <t>0.97141400</t>
  </si>
  <si>
    <t>1.70516208</t>
  </si>
  <si>
    <t>1.62505426</t>
  </si>
  <si>
    <t>0.96457813</t>
  </si>
  <si>
    <t>1.69073681</t>
  </si>
  <si>
    <t>1.60638224</t>
  </si>
  <si>
    <t>0.95918159</t>
  </si>
  <si>
    <t>1.69200153</t>
  </si>
  <si>
    <t>1.59753584</t>
  </si>
  <si>
    <t>0.96364726</t>
  </si>
  <si>
    <t>1.69817550</t>
  </si>
  <si>
    <t>1.58939289</t>
  </si>
  <si>
    <t>0.96896559</t>
  </si>
  <si>
    <t>1.69534795</t>
  </si>
  <si>
    <t>1.58152957</t>
  </si>
  <si>
    <t>0.96654438</t>
  </si>
  <si>
    <t>1.68656378</t>
  </si>
  <si>
    <t>1.57440206</t>
  </si>
  <si>
    <t>0.96271147</t>
  </si>
  <si>
    <t>1.67490325</t>
  </si>
  <si>
    <t>1.56464342</t>
  </si>
  <si>
    <t>0.95754062</t>
  </si>
  <si>
    <t>1.66059004</t>
  </si>
  <si>
    <t>1.53417525</t>
  </si>
  <si>
    <t>0.94901500</t>
  </si>
  <si>
    <t>1.62088877</t>
  </si>
  <si>
    <t>1.49182629</t>
  </si>
  <si>
    <t>0.92646331</t>
  </si>
  <si>
    <t>1.62647369</t>
  </si>
  <si>
    <t>1.50070241</t>
  </si>
  <si>
    <t>0.93061998</t>
  </si>
  <si>
    <t>1.63631937</t>
  </si>
  <si>
    <t>1.52473227</t>
  </si>
  <si>
    <t>0.93519678</t>
  </si>
  <si>
    <t>1.61766872</t>
  </si>
  <si>
    <t>1.49393408</t>
  </si>
  <si>
    <t>0.92293306</t>
  </si>
  <si>
    <t>1.64831497</t>
  </si>
  <si>
    <t>1.52367998</t>
  </si>
  <si>
    <t>0.94074976</t>
  </si>
  <si>
    <t>1.66832115</t>
  </si>
  <si>
    <t>1.55874739</t>
  </si>
  <si>
    <t>0.95638371</t>
  </si>
  <si>
    <t>1.67303783</t>
  </si>
  <si>
    <t>1.56110158</t>
  </si>
  <si>
    <t>0.96124968</t>
  </si>
  <si>
    <t>1.64606722</t>
  </si>
  <si>
    <t>1.52349256</t>
  </si>
  <si>
    <t>0.94331997</t>
  </si>
  <si>
    <t>1.65280554</t>
  </si>
  <si>
    <t>1.52930659</t>
  </si>
  <si>
    <t>0.94794753</t>
  </si>
  <si>
    <t>1.65503716</t>
  </si>
  <si>
    <t>1.52652262</t>
  </si>
  <si>
    <t>0.94868753</t>
  </si>
  <si>
    <t>1.64893149</t>
  </si>
  <si>
    <t>1.50764396</t>
  </si>
  <si>
    <t>0.94541031</t>
  </si>
  <si>
    <t>1.62889220</t>
  </si>
  <si>
    <t>1.49099122</t>
  </si>
  <si>
    <t>0.93731834</t>
  </si>
  <si>
    <t>1.63749850</t>
  </si>
  <si>
    <t>1.47669561</t>
  </si>
  <si>
    <t>0.93916672</t>
  </si>
  <si>
    <t>1.62006737</t>
  </si>
  <si>
    <t>1.46042576</t>
  </si>
  <si>
    <t>0.92876640</t>
  </si>
  <si>
    <t>1.64965118</t>
  </si>
  <si>
    <t>1.51579845</t>
  </si>
  <si>
    <t>0.94718106</t>
  </si>
  <si>
    <t>1.66730993</t>
  </si>
  <si>
    <t>1.53318749</t>
  </si>
  <si>
    <t>0.95624097</t>
  </si>
  <si>
    <t>1.65276865</t>
  </si>
  <si>
    <t>1.51876688</t>
  </si>
  <si>
    <t>0.94867116</t>
  </si>
  <si>
    <t>1.64602091</t>
  </si>
  <si>
    <t>1.52210696</t>
  </si>
  <si>
    <t>0.94696131</t>
  </si>
  <si>
    <t>1.65640825</t>
  </si>
  <si>
    <t>1.53268546</t>
  </si>
  <si>
    <t>0.95770597</t>
  </si>
  <si>
    <t>1.63774979</t>
  </si>
  <si>
    <t>1.52327459</t>
  </si>
  <si>
    <t>0.95247622</t>
  </si>
  <si>
    <t>1.63685568</t>
  </si>
  <si>
    <t>1.55050652</t>
  </si>
  <si>
    <t>0.95373618</t>
  </si>
  <si>
    <t>1.63713678</t>
  </si>
  <si>
    <t>1.56046527</t>
  </si>
  <si>
    <t>0.94795779</t>
  </si>
  <si>
    <t>1.59993353</t>
  </si>
  <si>
    <t>1.53349939</t>
  </si>
  <si>
    <t>0.93003294</t>
  </si>
  <si>
    <t>1.61007715</t>
  </si>
  <si>
    <t>1.56355638</t>
  </si>
  <si>
    <t>0.94069085</t>
  </si>
  <si>
    <t>1.60741441</t>
  </si>
  <si>
    <t>1.57085192</t>
  </si>
  <si>
    <t>0.93773362</t>
  </si>
  <si>
    <t>1.60962509</t>
  </si>
  <si>
    <t>1.56190252</t>
  </si>
  <si>
    <t>0.93711765</t>
  </si>
  <si>
    <t>1.60107177</t>
  </si>
  <si>
    <t>1.56507151</t>
  </si>
  <si>
    <t>0.93442757</t>
  </si>
  <si>
    <t>0.99468194</t>
  </si>
  <si>
    <t>1.58403264</t>
  </si>
  <si>
    <t>1.55126641</t>
  </si>
  <si>
    <t>0.93080190</t>
  </si>
  <si>
    <t>0.99573214</t>
  </si>
  <si>
    <t>1.58505048</t>
  </si>
  <si>
    <t>1.54495790</t>
  </si>
  <si>
    <t>0.93199536</t>
  </si>
  <si>
    <t>0.99632375</t>
  </si>
  <si>
    <t>1.55485489</t>
  </si>
  <si>
    <t>1.51430203</t>
  </si>
  <si>
    <t>0.91754250</t>
  </si>
  <si>
    <t>0.98674791</t>
  </si>
  <si>
    <t>1.58551399</t>
  </si>
  <si>
    <t>1.55352400</t>
  </si>
  <si>
    <t>0.93379905</t>
  </si>
  <si>
    <t>1.00163950</t>
  </si>
  <si>
    <t>1.58048008</t>
  </si>
  <si>
    <t>1.53172916</t>
  </si>
  <si>
    <t>0.93162676</t>
  </si>
  <si>
    <t>0.99694402</t>
  </si>
  <si>
    <t>1.57865072</t>
  </si>
  <si>
    <t>1.51160504</t>
  </si>
  <si>
    <t>0.92880179</t>
  </si>
  <si>
    <t>0.99486680</t>
  </si>
  <si>
    <t>1.55328189</t>
  </si>
  <si>
    <t>1.48879746</t>
  </si>
  <si>
    <t>0.91649335</t>
  </si>
  <si>
    <t>0.98486034</t>
  </si>
  <si>
    <t>1.57885396</t>
  </si>
  <si>
    <t>1.52199454</t>
  </si>
  <si>
    <t>0.93275424</t>
  </si>
  <si>
    <t>0.99852980</t>
  </si>
  <si>
    <t>1.58485402</t>
  </si>
  <si>
    <t>1.51114721</t>
  </si>
  <si>
    <t>0.93256189</t>
  </si>
  <si>
    <t>0.99718890</t>
  </si>
  <si>
    <t>1.60234130</t>
  </si>
  <si>
    <t>1.53043030</t>
  </si>
  <si>
    <t>0.94133036</t>
  </si>
  <si>
    <t>1.00549715</t>
  </si>
  <si>
    <t>1.59901326</t>
  </si>
  <si>
    <t>1.52965209</t>
  </si>
  <si>
    <t>0.93826585</t>
  </si>
  <si>
    <t>1.00493110</t>
  </si>
  <si>
    <t>1.61287849</t>
  </si>
  <si>
    <t>1.54798430</t>
  </si>
  <si>
    <t>0.94453463</t>
  </si>
  <si>
    <t>1.01464565</t>
  </si>
  <si>
    <t>1.61802897</t>
  </si>
  <si>
    <t>1.54781185</t>
  </si>
  <si>
    <t>0.94683583</t>
  </si>
  <si>
    <t>1.01769303</t>
  </si>
  <si>
    <t>1.60941728</t>
  </si>
  <si>
    <t>1.53945919</t>
  </si>
  <si>
    <t>0.94408166</t>
  </si>
  <si>
    <t>1.01650771</t>
  </si>
  <si>
    <t>1.60658840</t>
  </si>
  <si>
    <t>1.52890500</t>
  </si>
  <si>
    <t>0.94537592</t>
  </si>
  <si>
    <t>1.01938141</t>
  </si>
  <si>
    <t>1.62453086</t>
  </si>
  <si>
    <t>1.56796114</t>
  </si>
  <si>
    <t>0.95284679</t>
  </si>
  <si>
    <t>1.02935916</t>
  </si>
  <si>
    <t>1.62129411</t>
  </si>
  <si>
    <t>1.56214434</t>
  </si>
  <si>
    <t>0.95077225</t>
  </si>
  <si>
    <t>1.02313228</t>
  </si>
  <si>
    <t>1.61820455</t>
  </si>
  <si>
    <t>1.57154839</t>
  </si>
  <si>
    <t>0.94423355</t>
  </si>
  <si>
    <t>1.01746271</t>
  </si>
  <si>
    <t>1.59911834</t>
  </si>
  <si>
    <t>1.55970374</t>
  </si>
  <si>
    <t>0.93640830</t>
  </si>
  <si>
    <t>1.01200078</t>
  </si>
  <si>
    <t>1.62078186</t>
  </si>
  <si>
    <t>1.59058681</t>
  </si>
  <si>
    <t>0.94617294</t>
  </si>
  <si>
    <t>1.02100039</t>
  </si>
  <si>
    <t>1.62474335</t>
  </si>
  <si>
    <t>1.56897263</t>
  </si>
  <si>
    <t>0.94105721</t>
  </si>
  <si>
    <t>1.01821422</t>
  </si>
  <si>
    <t>1.62606581</t>
  </si>
  <si>
    <t>1.55765864</t>
  </si>
  <si>
    <t>0.93922378</t>
  </si>
  <si>
    <t>1.01796217</t>
  </si>
  <si>
    <t>1.61472981</t>
  </si>
  <si>
    <t>1.54108002</t>
  </si>
  <si>
    <t>0.93633811</t>
  </si>
  <si>
    <t>1.01133933</t>
  </si>
  <si>
    <t>1.63805770</t>
  </si>
  <si>
    <t>1.55277711</t>
  </si>
  <si>
    <t>0.94699473</t>
  </si>
  <si>
    <t>1.02394926</t>
  </si>
  <si>
    <t>1.62147023</t>
  </si>
  <si>
    <t>1.54020594</t>
  </si>
  <si>
    <t>0.93971584</t>
  </si>
  <si>
    <t>1.01466322</t>
  </si>
  <si>
    <t>1.62768838</t>
  </si>
  <si>
    <t>1.54218001</t>
  </si>
  <si>
    <t>0.93917806</t>
  </si>
  <si>
    <t>1.01469204</t>
  </si>
  <si>
    <t>1.64291810</t>
  </si>
  <si>
    <t>1.56343478</t>
  </si>
  <si>
    <t>0.94449131</t>
  </si>
  <si>
    <t>1.01861727</t>
  </si>
  <si>
    <t>1.63721284</t>
  </si>
  <si>
    <t>1.56338268</t>
  </si>
  <si>
    <t>0.94041371</t>
  </si>
  <si>
    <t>1.01637827</t>
  </si>
  <si>
    <t>1.64658518</t>
  </si>
  <si>
    <t>1.57516927</t>
  </si>
  <si>
    <t>0.95015420</t>
  </si>
  <si>
    <t>1.02735681</t>
  </si>
  <si>
    <t>1.66132614</t>
  </si>
  <si>
    <t>1.58575613</t>
  </si>
  <si>
    <t>0.95535202</t>
  </si>
  <si>
    <t>1.03093494</t>
  </si>
  <si>
    <t>1.64035107</t>
  </si>
  <si>
    <t>1.55987899</t>
  </si>
  <si>
    <t>0.94798569</t>
  </si>
  <si>
    <t>1.02345991</t>
  </si>
  <si>
    <t>1.62582802</t>
  </si>
  <si>
    <t>1.55731455</t>
  </si>
  <si>
    <t>0.94739734</t>
  </si>
  <si>
    <t>1.02397277</t>
  </si>
  <si>
    <t>1.64858115</t>
  </si>
  <si>
    <t>1.58347275</t>
  </si>
  <si>
    <t>0.95502735</t>
  </si>
  <si>
    <t>1.03308337</t>
  </si>
  <si>
    <t>1.65039772</t>
  </si>
  <si>
    <t>1.57527969</t>
  </si>
  <si>
    <t>0.94836890</t>
  </si>
  <si>
    <t>1.02556518</t>
  </si>
  <si>
    <t>1.66206049</t>
  </si>
  <si>
    <t>1.58069878</t>
  </si>
  <si>
    <t>0.95396747</t>
  </si>
  <si>
    <t>1.03180086</t>
  </si>
  <si>
    <t>1.69262284</t>
  </si>
  <si>
    <t>1.61425500</t>
  </si>
  <si>
    <t>0.96576730</t>
  </si>
  <si>
    <t>1.04117430</t>
  </si>
  <si>
    <t>1.68044149</t>
  </si>
  <si>
    <t>1.60196581</t>
  </si>
  <si>
    <t>0.96104567</t>
  </si>
  <si>
    <t>1.03599806</t>
  </si>
  <si>
    <t>1.67188964</t>
  </si>
  <si>
    <t>1.59402409</t>
  </si>
  <si>
    <t>0.95859989</t>
  </si>
  <si>
    <t>1.03545549</t>
  </si>
  <si>
    <t>1.66151736</t>
  </si>
  <si>
    <t>1.58841674</t>
  </si>
  <si>
    <t>0.95686653</t>
  </si>
  <si>
    <t>1.03295932</t>
  </si>
  <si>
    <t>1.66161467</t>
  </si>
  <si>
    <t>1.60122419</t>
  </si>
  <si>
    <t>0.95424536</t>
  </si>
  <si>
    <t>1.02910288</t>
  </si>
  <si>
    <t>1.68162217</t>
  </si>
  <si>
    <t>1.62977787</t>
  </si>
  <si>
    <t>0.96011723</t>
  </si>
  <si>
    <t>1.03849283</t>
  </si>
  <si>
    <t>1.68854150</t>
  </si>
  <si>
    <t>1.63000903</t>
  </si>
  <si>
    <t>0.95742762</t>
  </si>
  <si>
    <t>1.03427453</t>
  </si>
  <si>
    <t>1.68145480</t>
  </si>
  <si>
    <t>1.61130445</t>
  </si>
  <si>
    <t>0.95381880</t>
  </si>
  <si>
    <t>1.02913522</t>
  </si>
  <si>
    <t>1.67005535</t>
  </si>
  <si>
    <t>1.59209456</t>
  </si>
  <si>
    <t>0.94755898</t>
  </si>
  <si>
    <t>1.02618301</t>
  </si>
  <si>
    <t>1.68420670</t>
  </si>
  <si>
    <t>1.59612446</t>
  </si>
  <si>
    <t>0.95463080</t>
  </si>
  <si>
    <t>1.03355344</t>
  </si>
  <si>
    <t>1.66325593</t>
  </si>
  <si>
    <t>1.56599448</t>
  </si>
  <si>
    <t>0.93942982</t>
  </si>
  <si>
    <t>1.01962435</t>
  </si>
  <si>
    <t>1.63891985</t>
  </si>
  <si>
    <t>1.53463392</t>
  </si>
  <si>
    <t>0.93478909</t>
  </si>
  <si>
    <t>1.01440871</t>
  </si>
  <si>
    <t>1.66635721</t>
  </si>
  <si>
    <t>1.57049749</t>
  </si>
  <si>
    <t>0.94958363</t>
  </si>
  <si>
    <t>1.03055821</t>
  </si>
  <si>
    <t>1.67122592</t>
  </si>
  <si>
    <t>1.57363440</t>
  </si>
  <si>
    <t>0.95873941</t>
  </si>
  <si>
    <t>1.03619843</t>
  </si>
  <si>
    <t>1.67752438</t>
  </si>
  <si>
    <t>1.57648351</t>
  </si>
  <si>
    <t>0.95847837</t>
  </si>
  <si>
    <t>1.03747025</t>
  </si>
  <si>
    <t>1.67999845</t>
  </si>
  <si>
    <t>1.57636265</t>
  </si>
  <si>
    <t>0.95921767</t>
  </si>
  <si>
    <t>1.03951846</t>
  </si>
  <si>
    <t>1.67605440</t>
  </si>
  <si>
    <t>1.57540151</t>
  </si>
  <si>
    <t>0.95483785</t>
  </si>
  <si>
    <t>1.03491112</t>
  </si>
  <si>
    <t>1.66245540</t>
  </si>
  <si>
    <t>1.54881936</t>
  </si>
  <si>
    <t>0.94543227</t>
  </si>
  <si>
    <t>1.02588773</t>
  </si>
  <si>
    <t>1.66290681</t>
  </si>
  <si>
    <t>1.55696050</t>
  </si>
  <si>
    <t>0.94872716</t>
  </si>
  <si>
    <t>1.02618651</t>
  </si>
  <si>
    <t>1.63876841</t>
  </si>
  <si>
    <t>1.52907390</t>
  </si>
  <si>
    <t>0.93282545</t>
  </si>
  <si>
    <t>1.00937807</t>
  </si>
  <si>
    <t>1.61309486</t>
  </si>
  <si>
    <t>1.48413078</t>
  </si>
  <si>
    <t>0.91564980</t>
  </si>
  <si>
    <t>0.99163573</t>
  </si>
  <si>
    <t>1.62582702</t>
  </si>
  <si>
    <t>1.49952691</t>
  </si>
  <si>
    <t>0.92269181</t>
  </si>
  <si>
    <t>0.99834800</t>
  </si>
  <si>
    <t>1.63697273</t>
  </si>
  <si>
    <t>1.50856115</t>
  </si>
  <si>
    <t>0.92766160</t>
  </si>
  <si>
    <t>1.00364032</t>
  </si>
  <si>
    <t>1.64429055</t>
  </si>
  <si>
    <t>1.51751102</t>
  </si>
  <si>
    <t>0.93309069</t>
  </si>
  <si>
    <t>1.00852805</t>
  </si>
  <si>
    <t>1.62418110</t>
  </si>
  <si>
    <t>1.48903554</t>
  </si>
  <si>
    <t>0.92708537</t>
  </si>
  <si>
    <t>0.99865619</t>
  </si>
  <si>
    <t>0.98466323</t>
  </si>
  <si>
    <t>1.62143106</t>
  </si>
  <si>
    <t>1.48601406</t>
  </si>
  <si>
    <t>0.92647663</t>
  </si>
  <si>
    <t>0.99549732</t>
  </si>
  <si>
    <t>0.98635830</t>
  </si>
  <si>
    <t>1.64050773</t>
  </si>
  <si>
    <t>1.50649660</t>
  </si>
  <si>
    <t>0.93192442</t>
  </si>
  <si>
    <t>1.00248589</t>
  </si>
  <si>
    <t>0.99647148</t>
  </si>
  <si>
    <t>1.63359148</t>
  </si>
  <si>
    <t>1.50009805</t>
  </si>
  <si>
    <t>0.92234717</t>
  </si>
  <si>
    <t>0.98932125</t>
  </si>
  <si>
    <t>0.99236827</t>
  </si>
  <si>
    <t>1.64813748</t>
  </si>
  <si>
    <t>1.51824736</t>
  </si>
  <si>
    <t>0.93014460</t>
  </si>
  <si>
    <t>0.99530019</t>
  </si>
  <si>
    <t>0.99848499</t>
  </si>
  <si>
    <t>1.65916223</t>
  </si>
  <si>
    <t>1.51988043</t>
  </si>
  <si>
    <t>0.93417181</t>
  </si>
  <si>
    <t>0.99917968</t>
  </si>
  <si>
    <t>1.00762093</t>
  </si>
  <si>
    <t>1.63923716</t>
  </si>
  <si>
    <t>1.47598759</t>
  </si>
  <si>
    <t>0.91863929</t>
  </si>
  <si>
    <t>0.98141539</t>
  </si>
  <si>
    <t>0.99679295</t>
  </si>
  <si>
    <t>1.60499238</t>
  </si>
  <si>
    <t>1.43347160</t>
  </si>
  <si>
    <t>0.89696734</t>
  </si>
  <si>
    <t>0.95949188</t>
  </si>
  <si>
    <t>0.97235319</t>
  </si>
  <si>
    <t>1.60619243</t>
  </si>
  <si>
    <t>1.43240221</t>
  </si>
  <si>
    <t>0.89397249</t>
  </si>
  <si>
    <t>0.95547156</t>
  </si>
  <si>
    <t>0.97651963</t>
  </si>
  <si>
    <t>1.58322371</t>
  </si>
  <si>
    <t>1.40797662</t>
  </si>
  <si>
    <t>0.88603085</t>
  </si>
  <si>
    <t>0.94792722</t>
  </si>
  <si>
    <t>0.95992437</t>
  </si>
  <si>
    <t>1.59005109</t>
  </si>
  <si>
    <t>1.41156247</t>
  </si>
  <si>
    <t>0.88980761</t>
  </si>
  <si>
    <t>0.95088919</t>
  </si>
  <si>
    <t>0.96323845</t>
  </si>
  <si>
    <t>1.56721914</t>
  </si>
  <si>
    <t>1.39222904</t>
  </si>
  <si>
    <t>0.87829469</t>
  </si>
  <si>
    <t>0.94260772</t>
  </si>
  <si>
    <t>0.95211289</t>
  </si>
  <si>
    <t>1.58951996</t>
  </si>
  <si>
    <t>1.42665036</t>
  </si>
  <si>
    <t>0.89339072</t>
  </si>
  <si>
    <t>0.96094978</t>
  </si>
  <si>
    <t>0.96598748</t>
  </si>
  <si>
    <t>1.55746119</t>
  </si>
  <si>
    <t>1.40322082</t>
  </si>
  <si>
    <t>0.87732123</t>
  </si>
  <si>
    <t>0.94442898</t>
  </si>
  <si>
    <t>0.94763401</t>
  </si>
  <si>
    <t>1.55938036</t>
  </si>
  <si>
    <t>1.41985368</t>
  </si>
  <si>
    <t>0.88118676</t>
  </si>
  <si>
    <t>0.94681599</t>
  </si>
  <si>
    <t>0.95025395</t>
  </si>
  <si>
    <t>1.57726181</t>
  </si>
  <si>
    <t>1.44390589</t>
  </si>
  <si>
    <t>0.88981607</t>
  </si>
  <si>
    <t>0.95486950</t>
  </si>
  <si>
    <t>0.96048284</t>
  </si>
  <si>
    <t>1.57979504</t>
  </si>
  <si>
    <t>1.44038456</t>
  </si>
  <si>
    <t>0.89201891</t>
  </si>
  <si>
    <t>0.95961432</t>
  </si>
  <si>
    <t>0.95950687</t>
  </si>
  <si>
    <t>1.55856354</t>
  </si>
  <si>
    <t>1.40587676</t>
  </si>
  <si>
    <t>0.88163176</t>
  </si>
  <si>
    <t>0.94639437</t>
  </si>
  <si>
    <t>0.94563934</t>
  </si>
  <si>
    <t>1.54577196</t>
  </si>
  <si>
    <t>1.38499616</t>
  </si>
  <si>
    <t>0.88060833</t>
  </si>
  <si>
    <t>0.95014926</t>
  </si>
  <si>
    <t>0.93387089</t>
  </si>
  <si>
    <t>1.53395587</t>
  </si>
  <si>
    <t>1.36461780</t>
  </si>
  <si>
    <t>0.87450672</t>
  </si>
  <si>
    <t>0.94560563</t>
  </si>
  <si>
    <t>0.92451836</t>
  </si>
  <si>
    <t>1.54793413</t>
  </si>
  <si>
    <t>1.38254493</t>
  </si>
  <si>
    <t>0.87702599</t>
  </si>
  <si>
    <t>0.94769595</t>
  </si>
  <si>
    <t>0.93645443</t>
  </si>
  <si>
    <t>1.51196093</t>
  </si>
  <si>
    <t>1.35182866</t>
  </si>
  <si>
    <t>0.85907690</t>
  </si>
  <si>
    <t>0.92985609</t>
  </si>
  <si>
    <t>0.91548052</t>
  </si>
  <si>
    <t>1.51745326</t>
  </si>
  <si>
    <t>1.35529978</t>
  </si>
  <si>
    <t>0.86135821</t>
  </si>
  <si>
    <t>0.93610497</t>
  </si>
  <si>
    <t>0.91985911</t>
  </si>
  <si>
    <t>1.48616550</t>
  </si>
  <si>
    <t>1.32495568</t>
  </si>
  <si>
    <t>0.84247999</t>
  </si>
  <si>
    <t>0.91807445</t>
  </si>
  <si>
    <t>0.90116733</t>
  </si>
  <si>
    <t>1.47705520</t>
  </si>
  <si>
    <t>1.31887511</t>
  </si>
  <si>
    <t>0.83674053</t>
  </si>
  <si>
    <t>0.91009359</t>
  </si>
  <si>
    <t>0.89802604</t>
  </si>
  <si>
    <t>1.48512548</t>
  </si>
  <si>
    <t>1.31964481</t>
  </si>
  <si>
    <t>0.84452533</t>
  </si>
  <si>
    <t>0.92088304</t>
  </si>
  <si>
    <t>0.90557773</t>
  </si>
  <si>
    <t>1.47486959</t>
  </si>
  <si>
    <t>1.28193061</t>
  </si>
  <si>
    <t>0.83172129</t>
  </si>
  <si>
    <t>0.90568278</t>
  </si>
  <si>
    <t>0.89570306</t>
  </si>
  <si>
    <t>1.49578733</t>
  </si>
  <si>
    <t>1.29381211</t>
  </si>
  <si>
    <t>0.84098437</t>
  </si>
  <si>
    <t>0.91733262</t>
  </si>
  <si>
    <t>0.90663811</t>
  </si>
  <si>
    <t>1.48522745</t>
  </si>
  <si>
    <t>1.26287376</t>
  </si>
  <si>
    <t>0.83368497</t>
  </si>
  <si>
    <t>0.90918425</t>
  </si>
  <si>
    <t>0.89922376</t>
  </si>
  <si>
    <t>1.46712677</t>
  </si>
  <si>
    <t>1.23189685</t>
  </si>
  <si>
    <t>0.82146979</t>
  </si>
  <si>
    <t>0.89943715</t>
  </si>
  <si>
    <t>0.88300840</t>
  </si>
  <si>
    <t>1.45869152</t>
  </si>
  <si>
    <t>1.24009151</t>
  </si>
  <si>
    <t>0.81696805</t>
  </si>
  <si>
    <t>0.89440467</t>
  </si>
  <si>
    <t>0.87715645</t>
  </si>
  <si>
    <t>1.48110410</t>
  </si>
  <si>
    <t>1.29350912</t>
  </si>
  <si>
    <t>0.83309651</t>
  </si>
  <si>
    <t>0.91103169</t>
  </si>
  <si>
    <t>0.89316720</t>
  </si>
  <si>
    <t>1.48439626</t>
  </si>
  <si>
    <t>1.29263670</t>
  </si>
  <si>
    <t>0.83671440</t>
  </si>
  <si>
    <t>0.91556156</t>
  </si>
  <si>
    <t>0.89731525</t>
  </si>
  <si>
    <t>1.49599483</t>
  </si>
  <si>
    <t>1.30681821</t>
  </si>
  <si>
    <t>0.84120681</t>
  </si>
  <si>
    <t>0.92033120</t>
  </si>
  <si>
    <t>0.90613137</t>
  </si>
  <si>
    <t>1.49491431</t>
  </si>
  <si>
    <t>1.29985502</t>
  </si>
  <si>
    <t>0.83770685</t>
  </si>
  <si>
    <t>0.91569329</t>
  </si>
  <si>
    <t>0.90767727</t>
  </si>
  <si>
    <t>1.49771512</t>
  </si>
  <si>
    <t>1.29776559</t>
  </si>
  <si>
    <t>0.83490669</t>
  </si>
  <si>
    <t>0.91231041</t>
  </si>
  <si>
    <t>0.90997177</t>
  </si>
  <si>
    <t>1.48521602</t>
  </si>
  <si>
    <t>1.28304663</t>
  </si>
  <si>
    <t>0.82630028</t>
  </si>
  <si>
    <t>0.90280437</t>
  </si>
  <si>
    <t>0.90465860</t>
  </si>
  <si>
    <t>1.50896747</t>
  </si>
  <si>
    <t>1.32420281</t>
  </si>
  <si>
    <t>0.84416377</t>
  </si>
  <si>
    <t>0.92196341</t>
  </si>
  <si>
    <t>0.91886398</t>
  </si>
  <si>
    <t>1.48115646</t>
  </si>
  <si>
    <t>1.30397998</t>
  </si>
  <si>
    <t>0.82823876</t>
  </si>
  <si>
    <t>0.90407432</t>
  </si>
  <si>
    <t>0.90330960</t>
  </si>
  <si>
    <t>1.49624969</t>
  </si>
  <si>
    <t>1.33450703</t>
  </si>
  <si>
    <t>0.83840837</t>
  </si>
  <si>
    <t>0.91374880</t>
  </si>
  <si>
    <t>0.91501284</t>
  </si>
  <si>
    <t>1.50561302</t>
  </si>
  <si>
    <t>1.34703937</t>
  </si>
  <si>
    <t>0.84150555</t>
  </si>
  <si>
    <t>0.91474014</t>
  </si>
  <si>
    <t>0.92060554</t>
  </si>
  <si>
    <t>1.50721659</t>
  </si>
  <si>
    <t>1.35010170</t>
  </si>
  <si>
    <t>0.84377252</t>
  </si>
  <si>
    <t>0.91830535</t>
  </si>
  <si>
    <t>0.91984919</t>
  </si>
  <si>
    <t>1.49676078</t>
  </si>
  <si>
    <t>1.33067967</t>
  </si>
  <si>
    <t>0.83419715</t>
  </si>
  <si>
    <t>0.90869402</t>
  </si>
  <si>
    <t>0.91414487</t>
  </si>
  <si>
    <t>1.47763023</t>
  </si>
  <si>
    <t>1.30546916</t>
  </si>
  <si>
    <t>0.82275488</t>
  </si>
  <si>
    <t>0.89498280</t>
  </si>
  <si>
    <t>0.90384827</t>
  </si>
  <si>
    <t>1.46048348</t>
  </si>
  <si>
    <t>1.29082959</t>
  </si>
  <si>
    <t>0.81110768</t>
  </si>
  <si>
    <t>0.88444582</t>
  </si>
  <si>
    <t>0.89333989</t>
  </si>
  <si>
    <t>1.42106965</t>
  </si>
  <si>
    <t>1.25010210</t>
  </si>
  <si>
    <t>0.78718245</t>
  </si>
  <si>
    <t>0.85723164</t>
  </si>
  <si>
    <t>0.87425109</t>
  </si>
  <si>
    <t>1.38496914</t>
  </si>
  <si>
    <t>1.22616336</t>
  </si>
  <si>
    <t>0.77041970</t>
  </si>
  <si>
    <t>0.84310311</t>
  </si>
  <si>
    <t>0.84839911</t>
  </si>
  <si>
    <t>1.37347241</t>
  </si>
  <si>
    <t>1.21586961</t>
  </si>
  <si>
    <t>0.76627040</t>
  </si>
  <si>
    <t>0.84105693</t>
  </si>
  <si>
    <t>0.84357768</t>
  </si>
  <si>
    <t>1.39744806</t>
  </si>
  <si>
    <t>1.25667107</t>
  </si>
  <si>
    <t>0.78221153</t>
  </si>
  <si>
    <t>0.85571743</t>
  </si>
  <si>
    <t>0.86152916</t>
  </si>
  <si>
    <t>1.39900354</t>
  </si>
  <si>
    <t>1.25847939</t>
  </si>
  <si>
    <t>0.78091700</t>
  </si>
  <si>
    <t>0.85389247</t>
  </si>
  <si>
    <t>0.86295183</t>
  </si>
  <si>
    <t>1.36361591</t>
  </si>
  <si>
    <t>1.22678884</t>
  </si>
  <si>
    <t>0.75509994</t>
  </si>
  <si>
    <t>0.82341033</t>
  </si>
  <si>
    <t>0.84277242</t>
  </si>
  <si>
    <t>1.31935616</t>
  </si>
  <si>
    <t>1.19640210</t>
  </si>
  <si>
    <t>0.72842721</t>
  </si>
  <si>
    <t>0.79579167</t>
  </si>
  <si>
    <t>0.81439237</t>
  </si>
  <si>
    <t>1.36287838</t>
  </si>
  <si>
    <t>1.25022154</t>
  </si>
  <si>
    <t>0.75959798</t>
  </si>
  <si>
    <t>0.83106047</t>
  </si>
  <si>
    <t>0.84292324</t>
  </si>
  <si>
    <t>1.38444282</t>
  </si>
  <si>
    <t>1.27622011</t>
  </si>
  <si>
    <t>0.77786408</t>
  </si>
  <si>
    <t>0.85031298</t>
  </si>
  <si>
    <t>0.85308666</t>
  </si>
  <si>
    <t>1.38291924</t>
  </si>
  <si>
    <t>1.26768220</t>
  </si>
  <si>
    <t>0.77564540</t>
  </si>
  <si>
    <t>0.85048588</t>
  </si>
  <si>
    <t>0.85507084</t>
  </si>
  <si>
    <t>1.39028987</t>
  </si>
  <si>
    <t>1.28075857</t>
  </si>
  <si>
    <t>0.77879725</t>
  </si>
  <si>
    <t>0.84994501</t>
  </si>
  <si>
    <t>0.86330095</t>
  </si>
  <si>
    <t>1.38304992</t>
  </si>
  <si>
    <t>1.26314830</t>
  </si>
  <si>
    <t>0.77521736</t>
  </si>
  <si>
    <t>0.84730643</t>
  </si>
  <si>
    <t>0.85905292</t>
  </si>
  <si>
    <t>1.38888116</t>
  </si>
  <si>
    <t>1.28175122</t>
  </si>
  <si>
    <t>0.78049919</t>
  </si>
  <si>
    <t>0.85407779</t>
  </si>
  <si>
    <t>0.86283440</t>
  </si>
  <si>
    <t>1.37635491</t>
  </si>
  <si>
    <t>1.28524105</t>
  </si>
  <si>
    <t>0.77432145</t>
  </si>
  <si>
    <t>0.84581808</t>
  </si>
  <si>
    <t>0.85950658</t>
  </si>
  <si>
    <t>1.35537562</t>
  </si>
  <si>
    <t>1.25063323</t>
  </si>
  <si>
    <t>0.75845912</t>
  </si>
  <si>
    <t>0.82850426</t>
  </si>
  <si>
    <t>0.84692984</t>
  </si>
  <si>
    <t>1.33726314</t>
  </si>
  <si>
    <t>1.23869829</t>
  </si>
  <si>
    <t>0.75182590</t>
  </si>
  <si>
    <t>0.82038349</t>
  </si>
  <si>
    <t>0.83953354</t>
  </si>
  <si>
    <t>1.33189962</t>
  </si>
  <si>
    <t>1.23984189</t>
  </si>
  <si>
    <t>0.75174468</t>
  </si>
  <si>
    <t>0.81813521</t>
  </si>
  <si>
    <t>0.84026715</t>
  </si>
  <si>
    <t>1.36578925</t>
  </si>
  <si>
    <t>1.27888439</t>
  </si>
  <si>
    <t>0.77171736</t>
  </si>
  <si>
    <t>0.83951278</t>
  </si>
  <si>
    <t>0.85772234</t>
  </si>
  <si>
    <t>1.34460581</t>
  </si>
  <si>
    <t>1.25650275</t>
  </si>
  <si>
    <t>0.76155446</t>
  </si>
  <si>
    <t>0.82803451</t>
  </si>
  <si>
    <t>0.84282616</t>
  </si>
  <si>
    <t>1.35559871</t>
  </si>
  <si>
    <t>1.25625965</t>
  </si>
  <si>
    <t>0.76579780</t>
  </si>
  <si>
    <t>0.83343169</t>
  </si>
  <si>
    <t>0.84667424</t>
  </si>
  <si>
    <t>1.34546900</t>
  </si>
  <si>
    <t>1.23210804</t>
  </si>
  <si>
    <t>0.75879034</t>
  </si>
  <si>
    <t>0.82497603</t>
  </si>
  <si>
    <t>0.83914461</t>
  </si>
  <si>
    <t>1.32980908</t>
  </si>
  <si>
    <t>1.21349074</t>
  </si>
  <si>
    <t>0.74868892</t>
  </si>
  <si>
    <t>0.81638646</t>
  </si>
  <si>
    <t>0.82716472</t>
  </si>
  <si>
    <t>1.33087122</t>
  </si>
  <si>
    <t>1.20117023</t>
  </si>
  <si>
    <t>0.74845650</t>
  </si>
  <si>
    <t>0.81550445</t>
  </si>
  <si>
    <t>0.82391074</t>
  </si>
  <si>
    <t>1.29148093</t>
  </si>
  <si>
    <t>1.15500272</t>
  </si>
  <si>
    <t>0.72436042</t>
  </si>
  <si>
    <t>0.78944912</t>
  </si>
  <si>
    <t>0.79942768</t>
  </si>
  <si>
    <t>1.30796894</t>
  </si>
  <si>
    <t>1.17287318</t>
  </si>
  <si>
    <t>0.73674745</t>
  </si>
  <si>
    <t>0.80304128</t>
  </si>
  <si>
    <t>0.80577884</t>
  </si>
  <si>
    <t>1.29637684</t>
  </si>
  <si>
    <t>1.14394493</t>
  </si>
  <si>
    <t>0.72797610</t>
  </si>
  <si>
    <t>0.79727656</t>
  </si>
  <si>
    <t>0.79573281</t>
  </si>
  <si>
    <t>1.30934520</t>
  </si>
  <si>
    <t>1.15049982</t>
  </si>
  <si>
    <t>0.73765210</t>
  </si>
  <si>
    <t>0.80969037</t>
  </si>
  <si>
    <t>0.80174659</t>
  </si>
  <si>
    <t>1.30366414</t>
  </si>
  <si>
    <t>1.15103193</t>
  </si>
  <si>
    <t>0.73584782</t>
  </si>
  <si>
    <t>0.80688360</t>
  </si>
  <si>
    <t>0.79552944</t>
  </si>
  <si>
    <t>1.30914357</t>
  </si>
  <si>
    <t>1.16470894</t>
  </si>
  <si>
    <t>0.74197791</t>
  </si>
  <si>
    <t>0.80852741</t>
  </si>
  <si>
    <t>0.80057329</t>
  </si>
  <si>
    <t>1.30547782</t>
  </si>
  <si>
    <t>1.15021489</t>
  </si>
  <si>
    <t>0.73544706</t>
  </si>
  <si>
    <t>0.80155740</t>
  </si>
  <si>
    <t>0.80092269</t>
  </si>
  <si>
    <t>1.28846801</t>
  </si>
  <si>
    <t>1.12907462</t>
  </si>
  <si>
    <t>0.72571021</t>
  </si>
  <si>
    <t>0.79398726</t>
  </si>
  <si>
    <t>0.78633404</t>
  </si>
  <si>
    <t>1.26006224</t>
  </si>
  <si>
    <t>1.10152175</t>
  </si>
  <si>
    <t>0.70878667</t>
  </si>
  <si>
    <t>0.77812806</t>
  </si>
  <si>
    <t>0.76293717</t>
  </si>
  <si>
    <t>1.25901347</t>
  </si>
  <si>
    <t>1.10027539</t>
  </si>
  <si>
    <t>0.70838985</t>
  </si>
  <si>
    <t>0.77965296</t>
  </si>
  <si>
    <t>0.75831857</t>
  </si>
  <si>
    <t>1.20136394</t>
  </si>
  <si>
    <t>1.04034507</t>
  </si>
  <si>
    <t>0.67585467</t>
  </si>
  <si>
    <t>0.74274827</t>
  </si>
  <si>
    <t>0.71809991</t>
  </si>
  <si>
    <t>1.19037236</t>
  </si>
  <si>
    <t>1.03698551</t>
  </si>
  <si>
    <t>0.67328760</t>
  </si>
  <si>
    <t>0.73678144</t>
  </si>
  <si>
    <t>0.70790964</t>
  </si>
  <si>
    <t>1.22889929</t>
  </si>
  <si>
    <t>1.08338605</t>
  </si>
  <si>
    <t>0.69910349</t>
  </si>
  <si>
    <t>0.76041622</t>
  </si>
  <si>
    <t>0.73729544</t>
  </si>
  <si>
    <t>1.23604154</t>
  </si>
  <si>
    <t>1.07576909</t>
  </si>
  <si>
    <t>0.69934376</t>
  </si>
  <si>
    <t>0.76406274</t>
  </si>
  <si>
    <t>0.74119740</t>
  </si>
  <si>
    <t>1.27086949</t>
  </si>
  <si>
    <t>1.11577860</t>
  </si>
  <si>
    <t>0.72040610</t>
  </si>
  <si>
    <t>0.78667319</t>
  </si>
  <si>
    <t>0.76632520</t>
  </si>
  <si>
    <t>1.27585512</t>
  </si>
  <si>
    <t>1.11076451</t>
  </si>
  <si>
    <t>0.72068129</t>
  </si>
  <si>
    <t>0.78352057</t>
  </si>
  <si>
    <t>0.77184772</t>
  </si>
  <si>
    <t>1.25053732</t>
  </si>
  <si>
    <t>1.09578178</t>
  </si>
  <si>
    <t>0.70600958</t>
  </si>
  <si>
    <t>0.76702239</t>
  </si>
  <si>
    <t>0.75717769</t>
  </si>
  <si>
    <t>1.24696571</t>
  </si>
  <si>
    <t>1.09494834</t>
  </si>
  <si>
    <t>0.70163074</t>
  </si>
  <si>
    <t>0.76218305</t>
  </si>
  <si>
    <t>0.75983924</t>
  </si>
  <si>
    <t>1.26491735</t>
  </si>
  <si>
    <t>1.11853845</t>
  </si>
  <si>
    <t>0.71062968</t>
  </si>
  <si>
    <t>0.77096356</t>
  </si>
  <si>
    <t>0.77165789</t>
  </si>
  <si>
    <t>1.28173254</t>
  </si>
  <si>
    <t>1.14905389</t>
  </si>
  <si>
    <t>0.72361737</t>
  </si>
  <si>
    <t>0.78392933</t>
  </si>
  <si>
    <t>0.78004898</t>
  </si>
  <si>
    <t>1.28024127</t>
  </si>
  <si>
    <t>1.15188017</t>
  </si>
  <si>
    <t>0.72298028</t>
  </si>
  <si>
    <t>0.78162181</t>
  </si>
  <si>
    <t>0.77887784</t>
  </si>
  <si>
    <t>1.28911435</t>
  </si>
  <si>
    <t>1.15595206</t>
  </si>
  <si>
    <t>0.72924550</t>
  </si>
  <si>
    <t>0.78828042</t>
  </si>
  <si>
    <t>0.78522769</t>
  </si>
  <si>
    <t>1.28535841</t>
  </si>
  <si>
    <t>1.14534911</t>
  </si>
  <si>
    <t>0.72563418</t>
  </si>
  <si>
    <t>0.78606580</t>
  </si>
  <si>
    <t>0.78509586</t>
  </si>
  <si>
    <t>1.30116710</t>
  </si>
  <si>
    <t>1.15942132</t>
  </si>
  <si>
    <t>0.73768114</t>
  </si>
  <si>
    <t>0.79762521</t>
  </si>
  <si>
    <t>0.79530887</t>
  </si>
  <si>
    <t>1.30044790</t>
  </si>
  <si>
    <t>1.15233713</t>
  </si>
  <si>
    <t>0.73618326</t>
  </si>
  <si>
    <t>0.79564305</t>
  </si>
  <si>
    <t>0.79460907</t>
  </si>
  <si>
    <t>1.30574763</t>
  </si>
  <si>
    <t>1.15784793</t>
  </si>
  <si>
    <t>0.73768658</t>
  </si>
  <si>
    <t>0.79506781</t>
  </si>
  <si>
    <t>0.80299793</t>
  </si>
  <si>
    <t>1.32231384</t>
  </si>
  <si>
    <t>1.17441404</t>
  </si>
  <si>
    <t>0.74875814</t>
  </si>
  <si>
    <t>0.80904012</t>
  </si>
  <si>
    <t>0.80974298</t>
  </si>
  <si>
    <t>1.32192623</t>
  </si>
  <si>
    <t>1.17921665</t>
  </si>
  <si>
    <t>0.74662010</t>
  </si>
  <si>
    <t>0.80495537</t>
  </si>
  <si>
    <t>0.81307475</t>
  </si>
  <si>
    <t>1.29078046</t>
  </si>
  <si>
    <t>1.13637365</t>
  </si>
  <si>
    <t>0.72693891</t>
  </si>
  <si>
    <t>0.78423937</t>
  </si>
  <si>
    <t>0.79114043</t>
  </si>
  <si>
    <t>1.29902430</t>
  </si>
  <si>
    <t>1.14507997</t>
  </si>
  <si>
    <t>0.73141125</t>
  </si>
  <si>
    <t>0.78793672</t>
  </si>
  <si>
    <t>0.79848902</t>
  </si>
  <si>
    <t>1.30539186</t>
  </si>
  <si>
    <t>1.14387931</t>
  </si>
  <si>
    <t>0.73249027</t>
  </si>
  <si>
    <t>0.79033122</t>
  </si>
  <si>
    <t>0.80179773</t>
  </si>
  <si>
    <t>1.30436654</t>
  </si>
  <si>
    <t>1.15080561</t>
  </si>
  <si>
    <t>0.73614857</t>
  </si>
  <si>
    <t>0.79299694</t>
  </si>
  <si>
    <t>0.80089592</t>
  </si>
  <si>
    <t>1.32010118</t>
  </si>
  <si>
    <t>1.16139406</t>
  </si>
  <si>
    <t>0.74769570</t>
  </si>
  <si>
    <t>0.80723718</t>
  </si>
  <si>
    <t>0.80822074</t>
  </si>
  <si>
    <t>1.33684817</t>
  </si>
  <si>
    <t>1.18778943</t>
  </si>
  <si>
    <t>0.76175667</t>
  </si>
  <si>
    <t>0.82335572</t>
  </si>
  <si>
    <t>0.81683252</t>
  </si>
  <si>
    <t>1.33485889</t>
  </si>
  <si>
    <t>1.18877930</t>
  </si>
  <si>
    <t>0.76259977</t>
  </si>
  <si>
    <t>0.82234113</t>
  </si>
  <si>
    <t>0.81670621</t>
  </si>
  <si>
    <t>1.34303081</t>
  </si>
  <si>
    <t>1.19627648</t>
  </si>
  <si>
    <t>0.76856252</t>
  </si>
  <si>
    <t>0.83020699</t>
  </si>
  <si>
    <t>0.82360485</t>
  </si>
  <si>
    <t>1.37479094</t>
  </si>
  <si>
    <t>1.23785537</t>
  </si>
  <si>
    <t>0.78781060</t>
  </si>
  <si>
    <t>0.84731432</t>
  </si>
  <si>
    <t>0.84605262</t>
  </si>
  <si>
    <t>1.37593735</t>
  </si>
  <si>
    <t>1.24146592</t>
  </si>
  <si>
    <t>0.78808199</t>
  </si>
  <si>
    <t>0.84769645</t>
  </si>
  <si>
    <t>0.84583847</t>
  </si>
  <si>
    <t>1.38656926</t>
  </si>
  <si>
    <t>1.25848261</t>
  </si>
  <si>
    <t>0.79417849</t>
  </si>
  <si>
    <t>0.85455805</t>
  </si>
  <si>
    <t>0.84999916</t>
  </si>
  <si>
    <t>1.36968947</t>
  </si>
  <si>
    <t>1.23479025</t>
  </si>
  <si>
    <t>0.78079698</t>
  </si>
  <si>
    <t>0.84163534</t>
  </si>
  <si>
    <t>0.84079052</t>
  </si>
  <si>
    <t>1.39376174</t>
  </si>
  <si>
    <t>1.25839634</t>
  </si>
  <si>
    <t>0.79327876</t>
  </si>
  <si>
    <t>0.85654906</t>
  </si>
  <si>
    <t>0.85629913</t>
  </si>
  <si>
    <t>1.38844108</t>
  </si>
  <si>
    <t>1.25496918</t>
  </si>
  <si>
    <t>0.78670287</t>
  </si>
  <si>
    <t>0.85156538</t>
  </si>
  <si>
    <t>0.85732587</t>
  </si>
  <si>
    <t>1.39003037</t>
  </si>
  <si>
    <t>1.25129329</t>
  </si>
  <si>
    <t>0.78773214</t>
  </si>
  <si>
    <t>0.85427114</t>
  </si>
  <si>
    <t>0.85540090</t>
  </si>
  <si>
    <t>1.39092557</t>
  </si>
  <si>
    <t>1.25192393</t>
  </si>
  <si>
    <t>0.78849972</t>
  </si>
  <si>
    <t>0.85508810</t>
  </si>
  <si>
    <t>0.85427322</t>
  </si>
  <si>
    <t>1.39135428</t>
  </si>
  <si>
    <t>1.26605261</t>
  </si>
  <si>
    <t>0.79052685</t>
  </si>
  <si>
    <t>0.85395502</t>
  </si>
  <si>
    <t>0.85765266</t>
  </si>
  <si>
    <t>1.41352943</t>
  </si>
  <si>
    <t>1.29235519</t>
  </si>
  <si>
    <t>0.80250387</t>
  </si>
  <si>
    <t>0.86874294</t>
  </si>
  <si>
    <t>0.87290939</t>
  </si>
  <si>
    <t>1.42277635</t>
  </si>
  <si>
    <t>1.30706795</t>
  </si>
  <si>
    <t>0.81211837</t>
  </si>
  <si>
    <t>0.87520745</t>
  </si>
  <si>
    <t>0.87868984</t>
  </si>
  <si>
    <t>1.41090570</t>
  </si>
  <si>
    <t>1.29829431</t>
  </si>
  <si>
    <t>0.80886557</t>
  </si>
  <si>
    <t>0.87139716</t>
  </si>
  <si>
    <t>0.86986754</t>
  </si>
  <si>
    <t>1.40038781</t>
  </si>
  <si>
    <t>1.29158954</t>
  </si>
  <si>
    <t>0.79935309</t>
  </si>
  <si>
    <t>0.86095922</t>
  </si>
  <si>
    <t>0.86759737</t>
  </si>
  <si>
    <t>1.43106794</t>
  </si>
  <si>
    <t>1.31286827</t>
  </si>
  <si>
    <t>0.81691361</t>
  </si>
  <si>
    <t>0.87560193</t>
  </si>
  <si>
    <t>0.88771654</t>
  </si>
  <si>
    <t>1.44619217</t>
  </si>
  <si>
    <t>1.34488159</t>
  </si>
  <si>
    <t>0.83022014</t>
  </si>
  <si>
    <t>0.88595303</t>
  </si>
  <si>
    <t>0.89664798</t>
  </si>
  <si>
    <t>1.46461959</t>
  </si>
  <si>
    <t>1.35635304</t>
  </si>
  <si>
    <t>0.83978279</t>
  </si>
  <si>
    <t>0.90026891</t>
  </si>
  <si>
    <t>0.90751730</t>
  </si>
  <si>
    <t>1.47734651</t>
  </si>
  <si>
    <t>1.35656277</t>
  </si>
  <si>
    <t>0.84745864</t>
  </si>
  <si>
    <t>0.90687153</t>
  </si>
  <si>
    <t>0.91639098</t>
  </si>
  <si>
    <t>1.44569158</t>
  </si>
  <si>
    <t>1.32709057</t>
  </si>
  <si>
    <t>0.82933129</t>
  </si>
  <si>
    <t>0.89071027</t>
  </si>
  <si>
    <t>0.89103288</t>
  </si>
  <si>
    <t>1.46857595</t>
  </si>
  <si>
    <t>1.35162582</t>
  </si>
  <si>
    <t>0.84250122</t>
  </si>
  <si>
    <t>0.90437496</t>
  </si>
  <si>
    <t>0.90393731</t>
  </si>
  <si>
    <t>1.46697973</t>
  </si>
  <si>
    <t>1.34506385</t>
  </si>
  <si>
    <t>0.83829534</t>
  </si>
  <si>
    <t>0.89740280</t>
  </si>
  <si>
    <t>0.90725902</t>
  </si>
  <si>
    <t>1.48154277</t>
  </si>
  <si>
    <t>1.38503762</t>
  </si>
  <si>
    <t>0.84664302</t>
  </si>
  <si>
    <t>0.90364246</t>
  </si>
  <si>
    <t>0.92074827</t>
  </si>
  <si>
    <t>1.47261297</t>
  </si>
  <si>
    <t>1.38589889</t>
  </si>
  <si>
    <t>0.84061008</t>
  </si>
  <si>
    <t>0.89784631</t>
  </si>
  <si>
    <t>0.91801959</t>
  </si>
  <si>
    <t>1.45553368</t>
  </si>
  <si>
    <t>1.38350668</t>
  </si>
  <si>
    <t>0.83249546</t>
  </si>
  <si>
    <t>0.88597433</t>
  </si>
  <si>
    <t>0.90902355</t>
  </si>
  <si>
    <t>1.46822023</t>
  </si>
  <si>
    <t>1.38842903</t>
  </si>
  <si>
    <t>0.83593371</t>
  </si>
  <si>
    <t>0.89000585</t>
  </si>
  <si>
    <t>0.91897031</t>
  </si>
  <si>
    <t>1.45662059</t>
  </si>
  <si>
    <t>1.38273334</t>
  </si>
  <si>
    <t>0.83077305</t>
  </si>
  <si>
    <t>0.88765308</t>
  </si>
  <si>
    <t>0.90982219</t>
  </si>
  <si>
    <t>1.42826074</t>
  </si>
  <si>
    <t>1.36506296</t>
  </si>
  <si>
    <t>0.81408936</t>
  </si>
  <si>
    <t>0.86951869</t>
  </si>
  <si>
    <t>0.89318899</t>
  </si>
  <si>
    <t>1.41166949</t>
  </si>
  <si>
    <t>1.33008123</t>
  </si>
  <si>
    <t>0.80144979</t>
  </si>
  <si>
    <t>0.86035292</t>
  </si>
  <si>
    <t>0.87981474</t>
  </si>
  <si>
    <t>1.42268417</t>
  </si>
  <si>
    <t>1.33411219</t>
  </si>
  <si>
    <t>0.80523947</t>
  </si>
  <si>
    <t>0.86589264</t>
  </si>
  <si>
    <t>0.88504783</t>
  </si>
  <si>
    <t>1.43622702</t>
  </si>
  <si>
    <t>1.36557280</t>
  </si>
  <si>
    <t>0.81576754</t>
  </si>
  <si>
    <t>0.87246879</t>
  </si>
  <si>
    <t>0.89515941</t>
  </si>
  <si>
    <t>1.42712999</t>
  </si>
  <si>
    <t>1.35694953</t>
  </si>
  <si>
    <t>0.81024793</t>
  </si>
  <si>
    <t>0.86612302</t>
  </si>
  <si>
    <t>0.89264733</t>
  </si>
  <si>
    <t>1.43413803</t>
  </si>
  <si>
    <t>1.35694588</t>
  </si>
  <si>
    <t>0.81632242</t>
  </si>
  <si>
    <t>0.87397883</t>
  </si>
  <si>
    <t>0.89849109</t>
  </si>
  <si>
    <t>1.42670437</t>
  </si>
  <si>
    <t>1.34564642</t>
  </si>
  <si>
    <t>0.81366502</t>
  </si>
  <si>
    <t>0.87148372</t>
  </si>
  <si>
    <t>0.89425723</t>
  </si>
  <si>
    <t>1.43813999</t>
  </si>
  <si>
    <t>1.36017866</t>
  </si>
  <si>
    <t>0.81995046</t>
  </si>
  <si>
    <t>0.87878549</t>
  </si>
  <si>
    <t>0.90175328</t>
  </si>
  <si>
    <t>1.42055977</t>
  </si>
  <si>
    <t>1.35185091</t>
  </si>
  <si>
    <t>0.81461864</t>
  </si>
  <si>
    <t>0.87232106</t>
  </si>
  <si>
    <t>0.89057481</t>
  </si>
  <si>
    <t>1.41589298</t>
  </si>
  <si>
    <t>1.33800917</t>
  </si>
  <si>
    <t>0.81114947</t>
  </si>
  <si>
    <t>0.87082716</t>
  </si>
  <si>
    <t>0.89071931</t>
  </si>
  <si>
    <t>1.40383337</t>
  </si>
  <si>
    <t>1.32556637</t>
  </si>
  <si>
    <t>0.80455851</t>
  </si>
  <si>
    <t>0.86712680</t>
  </si>
  <si>
    <t>0.87964489</t>
  </si>
  <si>
    <t>1.41758266</t>
  </si>
  <si>
    <t>1.33516031</t>
  </si>
  <si>
    <t>0.81342081</t>
  </si>
  <si>
    <t>0.87519836</t>
  </si>
  <si>
    <t>0.89099523</t>
  </si>
  <si>
    <t>1.41745000</t>
  </si>
  <si>
    <t>1.33377552</t>
  </si>
  <si>
    <t>0.81402982</t>
  </si>
  <si>
    <t>0.87429455</t>
  </si>
  <si>
    <t>0.89697076</t>
  </si>
  <si>
    <t>1.41531767</t>
  </si>
  <si>
    <t>1.33206560</t>
  </si>
  <si>
    <t>0.81382983</t>
  </si>
  <si>
    <t>0.87329203</t>
  </si>
  <si>
    <t>0.89605399</t>
  </si>
  <si>
    <t>1.39832663</t>
  </si>
  <si>
    <t>1.31342210</t>
  </si>
  <si>
    <t>0.80441465</t>
  </si>
  <si>
    <t>0.86218438</t>
  </si>
  <si>
    <t>0.89215188</t>
  </si>
  <si>
    <t>1.41278184</t>
  </si>
  <si>
    <t>1.33136073</t>
  </si>
  <si>
    <t>0.81412073</t>
  </si>
  <si>
    <t>0.87190482</t>
  </si>
  <si>
    <t>0.90359312</t>
  </si>
  <si>
    <t>1.39078753</t>
  </si>
  <si>
    <t>1.30795362</t>
  </si>
  <si>
    <t>0.80159915</t>
  </si>
  <si>
    <t>0.85841473</t>
  </si>
  <si>
    <t>0.88864292</t>
  </si>
  <si>
    <t>1.37602030</t>
  </si>
  <si>
    <t>1.29995141</t>
  </si>
  <si>
    <t>0.79461276</t>
  </si>
  <si>
    <t>0.85227095</t>
  </si>
  <si>
    <t>0.87930194</t>
  </si>
  <si>
    <t>1.37989738</t>
  </si>
  <si>
    <t>1.31279901</t>
  </si>
  <si>
    <t>0.79673259</t>
  </si>
  <si>
    <t>0.85653399</t>
  </si>
  <si>
    <t>0.88030658</t>
  </si>
  <si>
    <t>1.39354678</t>
  </si>
  <si>
    <t>1.32854754</t>
  </si>
  <si>
    <t>0.80626846</t>
  </si>
  <si>
    <t>0.86627246</t>
  </si>
  <si>
    <t>0.88920921</t>
  </si>
  <si>
    <t>1.39859553</t>
  </si>
  <si>
    <t>1.33269868</t>
  </si>
  <si>
    <t>0.81113517</t>
  </si>
  <si>
    <t>0.86981961</t>
  </si>
  <si>
    <t>0.90013395</t>
  </si>
  <si>
    <t>1.40437391</t>
  </si>
  <si>
    <t>1.33308999</t>
  </si>
  <si>
    <t>0.81228008</t>
  </si>
  <si>
    <t>0.87011690</t>
  </si>
  <si>
    <t>0.90708451</t>
  </si>
  <si>
    <t>1.39422403</t>
  </si>
  <si>
    <t>1.32094273</t>
  </si>
  <si>
    <t>0.80455328</t>
  </si>
  <si>
    <t>0.86363598</t>
  </si>
  <si>
    <t>0.90528450</t>
  </si>
  <si>
    <t>1.40927994</t>
  </si>
  <si>
    <t>1.33804128</t>
  </si>
  <si>
    <t>0.81519649</t>
  </si>
  <si>
    <t>0.87833518</t>
  </si>
  <si>
    <t>0.90771610</t>
  </si>
  <si>
    <t>1.40348933</t>
  </si>
  <si>
    <t>1.32499597</t>
  </si>
  <si>
    <t>0.81056943</t>
  </si>
  <si>
    <t>0.87540458</t>
  </si>
  <si>
    <t>0.89729092</t>
  </si>
  <si>
    <t>1.41485626</t>
  </si>
  <si>
    <t>1.33128341</t>
  </si>
  <si>
    <t>0.81311054</t>
  </si>
  <si>
    <t>0.87724097</t>
  </si>
  <si>
    <t>0.91033056</t>
  </si>
  <si>
    <t>1.41677455</t>
  </si>
  <si>
    <t>1.32984740</t>
  </si>
  <si>
    <t>0.81376587</t>
  </si>
  <si>
    <t>0.87671625</t>
  </si>
  <si>
    <t>0.91537282</t>
  </si>
  <si>
    <t>1.42178174</t>
  </si>
  <si>
    <t>1.33440899</t>
  </si>
  <si>
    <t>0.81778169</t>
  </si>
  <si>
    <t>0.88333766</t>
  </si>
  <si>
    <t>0.91556643</t>
  </si>
  <si>
    <t>1.41923809</t>
  </si>
  <si>
    <t>1.33994316</t>
  </si>
  <si>
    <t>0.81834914</t>
  </si>
  <si>
    <t>0.88418688</t>
  </si>
  <si>
    <t>0.91995876</t>
  </si>
  <si>
    <t>1.40082658</t>
  </si>
  <si>
    <t>1.31795347</t>
  </si>
  <si>
    <t>0.80455425</t>
  </si>
  <si>
    <t>0.87107926</t>
  </si>
  <si>
    <t>0.90169963</t>
  </si>
  <si>
    <t>1.41576663</t>
  </si>
  <si>
    <t>1.33094514</t>
  </si>
  <si>
    <t>0.81292940</t>
  </si>
  <si>
    <t>0.87849290</t>
  </si>
  <si>
    <t>0.91368512</t>
  </si>
  <si>
    <t>1.41919445</t>
  </si>
  <si>
    <t>1.32560118</t>
  </si>
  <si>
    <t>0.81293630</t>
  </si>
  <si>
    <t>0.87737829</t>
  </si>
  <si>
    <t>0.91828401</t>
  </si>
  <si>
    <t>1.38480413</t>
  </si>
  <si>
    <t>1.29431588</t>
  </si>
  <si>
    <t>0.79008304</t>
  </si>
  <si>
    <t>0.85494408</t>
  </si>
  <si>
    <t>0.89192797</t>
  </si>
  <si>
    <t>1.38639878</t>
  </si>
  <si>
    <t>1.28627239</t>
  </si>
  <si>
    <t>0.79101830</t>
  </si>
  <si>
    <t>0.85864690</t>
  </si>
  <si>
    <t>0.88496765</t>
  </si>
  <si>
    <t>1.38912304</t>
  </si>
  <si>
    <t>1.29045204</t>
  </si>
  <si>
    <t>0.78975303</t>
  </si>
  <si>
    <t>0.85823949</t>
  </si>
  <si>
    <t>0.88396160</t>
  </si>
  <si>
    <t>1.38881056</t>
  </si>
  <si>
    <t>1.29028072</t>
  </si>
  <si>
    <t>0.79163825</t>
  </si>
  <si>
    <t>0.85863316</t>
  </si>
  <si>
    <t>0.88981829</t>
  </si>
  <si>
    <t>1.38008673</t>
  </si>
  <si>
    <t>1.28748261</t>
  </si>
  <si>
    <t>0.78578749</t>
  </si>
  <si>
    <t>0.85373140</t>
  </si>
  <si>
    <t>0.88272149</t>
  </si>
  <si>
    <t>1.35448327</t>
  </si>
  <si>
    <t>1.27016588</t>
  </si>
  <si>
    <t>0.77234437</t>
  </si>
  <si>
    <t>0.84509513</t>
  </si>
  <si>
    <t>0.85509141</t>
  </si>
  <si>
    <t>1.34586126</t>
  </si>
  <si>
    <t>1.26324553</t>
  </si>
  <si>
    <t>0.76705504</t>
  </si>
  <si>
    <t>0.83863868</t>
  </si>
  <si>
    <t>0.85396419</t>
  </si>
  <si>
    <t>1.33903846</t>
  </si>
  <si>
    <t>1.25746481</t>
  </si>
  <si>
    <t>0.76611177</t>
  </si>
  <si>
    <t>0.83801782</t>
  </si>
  <si>
    <t>0.85485475</t>
  </si>
  <si>
    <t>1.34116569</t>
  </si>
  <si>
    <t>1.25116989</t>
  </si>
  <si>
    <t>0.76647451</t>
  </si>
  <si>
    <t>0.83485501</t>
  </si>
  <si>
    <t>0.85735029</t>
  </si>
  <si>
    <t>1.36286486</t>
  </si>
  <si>
    <t>1.26991703</t>
  </si>
  <si>
    <t>0.77589344</t>
  </si>
  <si>
    <t>0.84303422</t>
  </si>
  <si>
    <t>0.87602123</t>
  </si>
  <si>
    <t>1.36690008</t>
  </si>
  <si>
    <t>1.27687100</t>
  </si>
  <si>
    <t>0.78024580</t>
  </si>
  <si>
    <t>0.84527856</t>
  </si>
  <si>
    <t>0.88335022</t>
  </si>
  <si>
    <t>1.36231889</t>
  </si>
  <si>
    <t>1.26452398</t>
  </si>
  <si>
    <t>0.77534661</t>
  </si>
  <si>
    <t>0.84028237</t>
  </si>
  <si>
    <t>0.87601365</t>
  </si>
  <si>
    <t>1.36947254</t>
  </si>
  <si>
    <t>1.27398434</t>
  </si>
  <si>
    <t>0.77921948</t>
  </si>
  <si>
    <t>0.84989808</t>
  </si>
  <si>
    <t>0.87711643</t>
  </si>
  <si>
    <t>1.36845304</t>
  </si>
  <si>
    <t>1.25567983</t>
  </si>
  <si>
    <t>0.78092549</t>
  </si>
  <si>
    <t>0.85598791</t>
  </si>
  <si>
    <t>0.87986748</t>
  </si>
  <si>
    <t>1.35964353</t>
  </si>
  <si>
    <t>1.25133051</t>
  </si>
  <si>
    <t>0.77362715</t>
  </si>
  <si>
    <t>0.84841585</t>
  </si>
  <si>
    <t>0.87480650</t>
  </si>
  <si>
    <t>1.33318262</t>
  </si>
  <si>
    <t>1.21729228</t>
  </si>
  <si>
    <t>0.75294552</t>
  </si>
  <si>
    <t>0.83451166</t>
  </si>
  <si>
    <t>0.84792645</t>
  </si>
  <si>
    <t>1.31187937</t>
  </si>
  <si>
    <t>1.19263854</t>
  </si>
  <si>
    <t>0.74406063</t>
  </si>
  <si>
    <t>0.82197935</t>
  </si>
  <si>
    <t>0.83524371</t>
  </si>
  <si>
    <t>1.31091551</t>
  </si>
  <si>
    <t>1.18264420</t>
  </si>
  <si>
    <t>0.73991194</t>
  </si>
  <si>
    <t>0.81786200</t>
  </si>
  <si>
    <t>0.83251357</t>
  </si>
  <si>
    <t>1.32495256</t>
  </si>
  <si>
    <t>1.19815868</t>
  </si>
  <si>
    <t>0.74677170</t>
  </si>
  <si>
    <t>0.82328499</t>
  </si>
  <si>
    <t>0.84499649</t>
  </si>
  <si>
    <t>1.31511331</t>
  </si>
  <si>
    <t>1.18015077</t>
  </si>
  <si>
    <t>0.73769410</t>
  </si>
  <si>
    <t>0.81474676</t>
  </si>
  <si>
    <t>0.84059142</t>
  </si>
  <si>
    <t>1.31079223</t>
  </si>
  <si>
    <t>1.17393835</t>
  </si>
  <si>
    <t>0.73604021</t>
  </si>
  <si>
    <t>0.81068304</t>
  </si>
  <si>
    <t>0.84313854</t>
  </si>
  <si>
    <t>1.29860678</t>
  </si>
  <si>
    <t>1.15545309</t>
  </si>
  <si>
    <t>0.72739113</t>
  </si>
  <si>
    <t>0.80358048</t>
  </si>
  <si>
    <t>0.83065623</t>
  </si>
  <si>
    <t>1.30700573</t>
  </si>
  <si>
    <t>1.16847952</t>
  </si>
  <si>
    <t>0.73363325</t>
  </si>
  <si>
    <t>0.80656458</t>
  </si>
  <si>
    <t>0.83125088</t>
  </si>
  <si>
    <t>1.33049858</t>
  </si>
  <si>
    <t>1.20220770</t>
  </si>
  <si>
    <t>0.74690158</t>
  </si>
  <si>
    <t>0.82183733</t>
  </si>
  <si>
    <t>0.84027238</t>
  </si>
  <si>
    <t>1.30599341</t>
  </si>
  <si>
    <t>1.17689447</t>
  </si>
  <si>
    <t>0.73079730</t>
  </si>
  <si>
    <t>0.80445067</t>
  </si>
  <si>
    <t>0.81711794</t>
  </si>
  <si>
    <t>1.30723758</t>
  </si>
  <si>
    <t>1.19150468</t>
  </si>
  <si>
    <t>0.73261387</t>
  </si>
  <si>
    <t>0.80610925</t>
  </si>
  <si>
    <t>0.82475045</t>
  </si>
  <si>
    <t>1.29041643</t>
  </si>
  <si>
    <t>1.17010810</t>
  </si>
  <si>
    <t>0.71968998</t>
  </si>
  <si>
    <t>0.79436640</t>
  </si>
  <si>
    <t>0.80590293</t>
  </si>
  <si>
    <t>1.26441517</t>
  </si>
  <si>
    <t>1.13473461</t>
  </si>
  <si>
    <t>0.70216959</t>
  </si>
  <si>
    <t>0.77219312</t>
  </si>
  <si>
    <t>0.78833241</t>
  </si>
  <si>
    <t>1.26949420</t>
  </si>
  <si>
    <t>1.13334093</t>
  </si>
  <si>
    <t>0.70300326</t>
  </si>
  <si>
    <t>0.77235982</t>
  </si>
  <si>
    <t>0.79476426</t>
  </si>
  <si>
    <t>1.28805542</t>
  </si>
  <si>
    <t>1.15333507</t>
  </si>
  <si>
    <t>0.71474292</t>
  </si>
  <si>
    <t>0.78483427</t>
  </si>
  <si>
    <t>0.81626811</t>
  </si>
  <si>
    <t>1.28773501</t>
  </si>
  <si>
    <t>1.17355808</t>
  </si>
  <si>
    <t>0.71353436</t>
  </si>
  <si>
    <t>0.78284362</t>
  </si>
  <si>
    <t>0.81653352</t>
  </si>
  <si>
    <t>1.31304862</t>
  </si>
  <si>
    <t>1.22712002</t>
  </si>
  <si>
    <t>0.73207799</t>
  </si>
  <si>
    <t>0.79917831</t>
  </si>
  <si>
    <t>0.83570057</t>
  </si>
  <si>
    <t>1.31367975</t>
  </si>
  <si>
    <t>1.23005162</t>
  </si>
  <si>
    <t>0.73380338</t>
  </si>
  <si>
    <t>0.80039124</t>
  </si>
  <si>
    <t>0.83477802</t>
  </si>
  <si>
    <t>1.32138378</t>
  </si>
  <si>
    <t>1.25038612</t>
  </si>
  <si>
    <t>0.73590058</t>
  </si>
  <si>
    <t>0.80207201</t>
  </si>
  <si>
    <t>0.84288083</t>
  </si>
  <si>
    <t>1.30647692</t>
  </si>
  <si>
    <t>1.23267371</t>
  </si>
  <si>
    <t>0.72717675</t>
  </si>
  <si>
    <t>0.79062081</t>
  </si>
  <si>
    <t>0.83522203</t>
  </si>
  <si>
    <t>1.29926059</t>
  </si>
  <si>
    <t>1.22494133</t>
  </si>
  <si>
    <t>0.72216594</t>
  </si>
  <si>
    <t>0.78764801</t>
  </si>
  <si>
    <t>0.82591885</t>
  </si>
  <si>
    <t>1.30316383</t>
  </si>
  <si>
    <t>1.22923460</t>
  </si>
  <si>
    <t>0.72357718</t>
  </si>
  <si>
    <t>0.78612397</t>
  </si>
  <si>
    <t>0.83052649</t>
  </si>
  <si>
    <t>1.28227697</t>
  </si>
  <si>
    <t>1.21467251</t>
  </si>
  <si>
    <t>0.71261370</t>
  </si>
  <si>
    <t>0.76752201</t>
  </si>
  <si>
    <t>0.83031669</t>
  </si>
  <si>
    <t>1.28004383</t>
  </si>
  <si>
    <t>1.20653699</t>
  </si>
  <si>
    <t>0.71222844</t>
  </si>
  <si>
    <t>0.76547516</t>
  </si>
  <si>
    <t>0.83103274</t>
  </si>
  <si>
    <t>1.29364456</t>
  </si>
  <si>
    <t>1.24207257</t>
  </si>
  <si>
    <t>0.72282300</t>
  </si>
  <si>
    <t>0.77724240</t>
  </si>
  <si>
    <t>0.84020521</t>
  </si>
  <si>
    <t>1.28028616</t>
  </si>
  <si>
    <t>1.21992280</t>
  </si>
  <si>
    <t>0.71273383</t>
  </si>
  <si>
    <t>0.76504138</t>
  </si>
  <si>
    <t>0.82998575</t>
  </si>
  <si>
    <t>1.25289386</t>
  </si>
  <si>
    <t>1.19382002</t>
  </si>
  <si>
    <t>0.69829513</t>
  </si>
  <si>
    <t>0.74969040</t>
  </si>
  <si>
    <t>0.81251601</t>
  </si>
  <si>
    <t>1.24972919</t>
  </si>
  <si>
    <t>1.19421500</t>
  </si>
  <si>
    <t>0.69860421</t>
  </si>
  <si>
    <t>0.74906758</t>
  </si>
  <si>
    <t>0.81272013</t>
  </si>
  <si>
    <t>1.28010340</t>
  </si>
  <si>
    <t>1.22064439</t>
  </si>
  <si>
    <t>0.71357401</t>
  </si>
  <si>
    <t>0.77376207</t>
  </si>
  <si>
    <t>0.82802424</t>
  </si>
  <si>
    <t>1.29136418</t>
  </si>
  <si>
    <t>1.23522889</t>
  </si>
  <si>
    <t>0.72371446</t>
  </si>
  <si>
    <t>0.78594831</t>
  </si>
  <si>
    <t>0.83680704</t>
  </si>
  <si>
    <t>1.29232416</t>
  </si>
  <si>
    <t>1.24531220</t>
  </si>
  <si>
    <t>0.72600505</t>
  </si>
  <si>
    <t>0.78385381</t>
  </si>
  <si>
    <t>0.84230924</t>
  </si>
  <si>
    <t>1.32656923</t>
  </si>
  <si>
    <t>1.27485711</t>
  </si>
  <si>
    <t>0.74319298</t>
  </si>
  <si>
    <t>0.80557890</t>
  </si>
  <si>
    <t>0.86301375</t>
  </si>
  <si>
    <t>1.32032142</t>
  </si>
  <si>
    <t>1.26875440</t>
  </si>
  <si>
    <t>0.74032768</t>
  </si>
  <si>
    <t>0.80658848</t>
  </si>
  <si>
    <t>0.85736191</t>
  </si>
  <si>
    <t>1.31465607</t>
  </si>
  <si>
    <t>1.26198666</t>
  </si>
  <si>
    <t>0.73550099</t>
  </si>
  <si>
    <t>0.80177498</t>
  </si>
  <si>
    <t>0.85688792</t>
  </si>
  <si>
    <t>1.30706296</t>
  </si>
  <si>
    <t>1.25863428</t>
  </si>
  <si>
    <t>0.72860860</t>
  </si>
  <si>
    <t>0.79668980</t>
  </si>
  <si>
    <t>0.85381374</t>
  </si>
  <si>
    <t>1.29656476</t>
  </si>
  <si>
    <t>1.23552603</t>
  </si>
  <si>
    <t>0.71836261</t>
  </si>
  <si>
    <t>0.78748547</t>
  </si>
  <si>
    <t>0.83984404</t>
  </si>
  <si>
    <t>1.31237285</t>
  </si>
  <si>
    <t>1.24617786</t>
  </si>
  <si>
    <t>0.72889925</t>
  </si>
  <si>
    <t>0.80216858</t>
  </si>
  <si>
    <t>0.84394168</t>
  </si>
  <si>
    <t>1.30740223</t>
  </si>
  <si>
    <t>1.25461243</t>
  </si>
  <si>
    <t>0.72075591</t>
  </si>
  <si>
    <t>0.79549959</t>
  </si>
  <si>
    <t>0.83337309</t>
  </si>
  <si>
    <t>1.32842238</t>
  </si>
  <si>
    <t>1.27332373</t>
  </si>
  <si>
    <t>0.73688785</t>
  </si>
  <si>
    <t>0.81449721</t>
  </si>
  <si>
    <t>0.84914452</t>
  </si>
  <si>
    <t>1.31777686</t>
  </si>
  <si>
    <t>1.26274750</t>
  </si>
  <si>
    <t>0.73014637</t>
  </si>
  <si>
    <t>0.80865601</t>
  </si>
  <si>
    <t>0.83832298</t>
  </si>
  <si>
    <t>1.31684911</t>
  </si>
  <si>
    <t>1.26267967</t>
  </si>
  <si>
    <t>0.72843766</t>
  </si>
  <si>
    <t>0.80491097</t>
  </si>
  <si>
    <t>0.83839739</t>
  </si>
  <si>
    <t>1.31149373</t>
  </si>
  <si>
    <t>1.25918327</t>
  </si>
  <si>
    <t>0.72517859</t>
  </si>
  <si>
    <t>0.80197014</t>
  </si>
  <si>
    <t>0.83235166</t>
  </si>
  <si>
    <t>1.30958449</t>
  </si>
  <si>
    <t>1.25647925</t>
  </si>
  <si>
    <t>0.72546027</t>
  </si>
  <si>
    <t>0.79950734</t>
  </si>
  <si>
    <t>0.83792787</t>
  </si>
  <si>
    <t>1.29277178</t>
  </si>
  <si>
    <t>1.22693995</t>
  </si>
  <si>
    <t>0.71616623</t>
  </si>
  <si>
    <t>0.79304075</t>
  </si>
  <si>
    <t>0.82461452</t>
  </si>
  <si>
    <t>1.29452321</t>
  </si>
  <si>
    <t>1.22270430</t>
  </si>
  <si>
    <t>0.71704531</t>
  </si>
  <si>
    <t>0.79147873</t>
  </si>
  <si>
    <t>0.82886617</t>
  </si>
  <si>
    <t>1.29542009</t>
  </si>
  <si>
    <t>1.22897297</t>
  </si>
  <si>
    <t>0.71632126</t>
  </si>
  <si>
    <t>0.79089779</t>
  </si>
  <si>
    <t>0.82995491</t>
  </si>
  <si>
    <t>1.28190777</t>
  </si>
  <si>
    <t>1.20854884</t>
  </si>
  <si>
    <t>0.70675873</t>
  </si>
  <si>
    <t>0.78412723</t>
  </si>
  <si>
    <t>0.81632816</t>
  </si>
  <si>
    <t>1.27999995</t>
  </si>
  <si>
    <t>1.20676143</t>
  </si>
  <si>
    <t>0.70337046</t>
  </si>
  <si>
    <t>0.78052753</t>
  </si>
  <si>
    <t>0.81441643</t>
  </si>
  <si>
    <t>1.29554532</t>
  </si>
  <si>
    <t>1.21899525</t>
  </si>
  <si>
    <t>0.71226154</t>
  </si>
  <si>
    <t>0.79712264</t>
  </si>
  <si>
    <t>0.81726888</t>
  </si>
  <si>
    <t>1.29579851</t>
  </si>
  <si>
    <t>1.21669000</t>
  </si>
  <si>
    <t>0.71450614</t>
  </si>
  <si>
    <t>0.79915705</t>
  </si>
  <si>
    <t>0.81889849</t>
  </si>
  <si>
    <t>1.31081897</t>
  </si>
  <si>
    <t>1.22966664</t>
  </si>
  <si>
    <t>0.72252601</t>
  </si>
  <si>
    <t>0.81079325</t>
  </si>
  <si>
    <t>0.82830353</t>
  </si>
  <si>
    <t>1.30912295</t>
  </si>
  <si>
    <t>1.23065528</t>
  </si>
  <si>
    <t>0.72090302</t>
  </si>
  <si>
    <t>0.80938723</t>
  </si>
  <si>
    <t>0.82724048</t>
  </si>
  <si>
    <t>1.30902626</t>
  </si>
  <si>
    <t>1.22425459</t>
  </si>
  <si>
    <t>0.72062378</t>
  </si>
  <si>
    <t>0.81590777</t>
  </si>
  <si>
    <t>0.82297484</t>
  </si>
  <si>
    <t>1.30897360</t>
  </si>
  <si>
    <t>1.21898886</t>
  </si>
  <si>
    <t>0.72181770</t>
  </si>
  <si>
    <t>0.82018166</t>
  </si>
  <si>
    <t>0.82108901</t>
  </si>
  <si>
    <t>1.30924118</t>
  </si>
  <si>
    <t>1.22436869</t>
  </si>
  <si>
    <t>0.72034568</t>
  </si>
  <si>
    <t>0.81628999</t>
  </si>
  <si>
    <t>0.81981468</t>
  </si>
  <si>
    <t>1.30657472</t>
  </si>
  <si>
    <t>1.22312726</t>
  </si>
  <si>
    <t>0.72008960</t>
  </si>
  <si>
    <t>0.81930933</t>
  </si>
  <si>
    <t>0.81741224</t>
  </si>
  <si>
    <t>1.30600213</t>
  </si>
  <si>
    <t>1.22016826</t>
  </si>
  <si>
    <t>0.72256967</t>
  </si>
  <si>
    <t>0.82512193</t>
  </si>
  <si>
    <t>0.81708411</t>
  </si>
  <si>
    <t>1.30429832</t>
  </si>
  <si>
    <t>1.22314905</t>
  </si>
  <si>
    <t>0.72048177</t>
  </si>
  <si>
    <t>0.81792800</t>
  </si>
  <si>
    <t>0.81366537</t>
  </si>
  <si>
    <t>1.29164265</t>
  </si>
  <si>
    <t>1.20373378</t>
  </si>
  <si>
    <t>0.71371783</t>
  </si>
  <si>
    <t>0.81358173</t>
  </si>
  <si>
    <t>0.80146625</t>
  </si>
  <si>
    <t>1.28980789</t>
  </si>
  <si>
    <t>1.19642660</t>
  </si>
  <si>
    <t>0.71375766</t>
  </si>
  <si>
    <t>0.81780692</t>
  </si>
  <si>
    <t>0.79817203</t>
  </si>
  <si>
    <t>1.29280838</t>
  </si>
  <si>
    <t>1.19848272</t>
  </si>
  <si>
    <t>0.71658917</t>
  </si>
  <si>
    <t>0.81695838</t>
  </si>
  <si>
    <t>0.80279446</t>
  </si>
  <si>
    <t>1.28167831</t>
  </si>
  <si>
    <t>1.18719914</t>
  </si>
  <si>
    <t>0.70983643</t>
  </si>
  <si>
    <t>0.81149112</t>
  </si>
  <si>
    <t>0.79117951</t>
  </si>
  <si>
    <t>1.26408327</t>
  </si>
  <si>
    <t>1.16674837</t>
  </si>
  <si>
    <t>0.70229727</t>
  </si>
  <si>
    <t>0.80185651</t>
  </si>
  <si>
    <t>0.78340641</t>
  </si>
  <si>
    <t>1.25167228</t>
  </si>
  <si>
    <t>1.15574987</t>
  </si>
  <si>
    <t>0.69446906</t>
  </si>
  <si>
    <t>0.79165012</t>
  </si>
  <si>
    <t>0.77879628</t>
  </si>
  <si>
    <t>1.24749676</t>
  </si>
  <si>
    <t>1.15037308</t>
  </si>
  <si>
    <t>0.69138814</t>
  </si>
  <si>
    <t>0.79145055</t>
  </si>
  <si>
    <t>0.77100633</t>
  </si>
  <si>
    <t>1.23852391</t>
  </si>
  <si>
    <t>1.14786741</t>
  </si>
  <si>
    <t>0.69081742</t>
  </si>
  <si>
    <t>0.79463644</t>
  </si>
  <si>
    <t>0.76049988</t>
  </si>
  <si>
    <t>1.23460039</t>
  </si>
  <si>
    <t>1.14646701</t>
  </si>
  <si>
    <t>0.68579712</t>
  </si>
  <si>
    <t>0.79201202</t>
  </si>
  <si>
    <t>0.75356019</t>
  </si>
  <si>
    <t>1.25772676</t>
  </si>
  <si>
    <t>1.16724692</t>
  </si>
  <si>
    <t>0.70080389</t>
  </si>
  <si>
    <t>0.79870651</t>
  </si>
  <si>
    <t>0.77604978</t>
  </si>
  <si>
    <t>1.27268396</t>
  </si>
  <si>
    <t>1.18530282</t>
  </si>
  <si>
    <t>0.70893359</t>
  </si>
  <si>
    <t>0.80887124</t>
  </si>
  <si>
    <t>0.78653285</t>
  </si>
  <si>
    <t>1.26731995</t>
  </si>
  <si>
    <t>1.18431009</t>
  </si>
  <si>
    <t>0.70756844</t>
  </si>
  <si>
    <t>0.80719056</t>
  </si>
  <si>
    <t>0.78194375</t>
  </si>
  <si>
    <t>1.27155571</t>
  </si>
  <si>
    <t>1.19800693</t>
  </si>
  <si>
    <t>0.70800409</t>
  </si>
  <si>
    <t>0.80729823</t>
  </si>
  <si>
    <t>0.78341772</t>
  </si>
  <si>
    <t>1.27467374</t>
  </si>
  <si>
    <t>1.19753903</t>
  </si>
  <si>
    <t>0.70791647</t>
  </si>
  <si>
    <t>0.80680274</t>
  </si>
  <si>
    <t>0.78412475</t>
  </si>
  <si>
    <t>1.29563735</t>
  </si>
  <si>
    <t>1.21773566</t>
  </si>
  <si>
    <t>0.71660131</t>
  </si>
  <si>
    <t>0.81229851</t>
  </si>
  <si>
    <t>0.80080041</t>
  </si>
  <si>
    <t>1.29571721</t>
  </si>
  <si>
    <t>1.22153578</t>
  </si>
  <si>
    <t>0.71280417</t>
  </si>
  <si>
    <t>0.81190736</t>
  </si>
  <si>
    <t>0.79640412</t>
  </si>
  <si>
    <t>1.31189997</t>
  </si>
  <si>
    <t>1.24173657</t>
  </si>
  <si>
    <t>0.72448884</t>
  </si>
  <si>
    <t>0.82673990</t>
  </si>
  <si>
    <t>0.80655244</t>
  </si>
  <si>
    <t>1.31229799</t>
  </si>
  <si>
    <t>1.23621500</t>
  </si>
  <si>
    <t>0.72870496</t>
  </si>
  <si>
    <t>0.82801534</t>
  </si>
  <si>
    <t>0.81485122</t>
  </si>
  <si>
    <t>1.31744607</t>
  </si>
  <si>
    <t>1.24039504</t>
  </si>
  <si>
    <t>0.73303835</t>
  </si>
  <si>
    <t>0.83605632</t>
  </si>
  <si>
    <t>0.81847639</t>
  </si>
  <si>
    <t>1.31872912</t>
  </si>
  <si>
    <t>1.24693935</t>
  </si>
  <si>
    <t>0.73513648</t>
  </si>
  <si>
    <t>0.83708854</t>
  </si>
  <si>
    <t>0.82193789</t>
  </si>
  <si>
    <t>1.31011866</t>
  </si>
  <si>
    <t>1.23962719</t>
  </si>
  <si>
    <t>0.72833673</t>
  </si>
  <si>
    <t>0.83621370</t>
  </si>
  <si>
    <t>0.81381004</t>
  </si>
  <si>
    <t>1.31176394</t>
  </si>
  <si>
    <t>1.23901823</t>
  </si>
  <si>
    <t>0.72820270</t>
  </si>
  <si>
    <t>0.83358222</t>
  </si>
  <si>
    <t>0.81360405</t>
  </si>
  <si>
    <t>1.31726566</t>
  </si>
  <si>
    <t>1.25042130</t>
  </si>
  <si>
    <t>0.73313302</t>
  </si>
  <si>
    <t>0.84085581</t>
  </si>
  <si>
    <t>0.81400877</t>
  </si>
  <si>
    <t>1.33073825</t>
  </si>
  <si>
    <t>1.26926700</t>
  </si>
  <si>
    <t>0.73978049</t>
  </si>
  <si>
    <t>0.84611781</t>
  </si>
  <si>
    <t>0.81837066</t>
  </si>
  <si>
    <t>1.33102410</t>
  </si>
  <si>
    <t>1.26537037</t>
  </si>
  <si>
    <t>0.74123982</t>
  </si>
  <si>
    <t>0.84744949</t>
  </si>
  <si>
    <t>0.82003434</t>
  </si>
  <si>
    <t>1.33228414</t>
  </si>
  <si>
    <t>1.26153157</t>
  </si>
  <si>
    <t>0.74062632</t>
  </si>
  <si>
    <t>0.84750161</t>
  </si>
  <si>
    <t>0.82042818</t>
  </si>
  <si>
    <t>1.34200499</t>
  </si>
  <si>
    <t>1.27772281</t>
  </si>
  <si>
    <t>0.74454400</t>
  </si>
  <si>
    <t>0.85263597</t>
  </si>
  <si>
    <t>0.82375270</t>
  </si>
  <si>
    <t>1.35072195</t>
  </si>
  <si>
    <t>1.28203385</t>
  </si>
  <si>
    <t>0.74774068</t>
  </si>
  <si>
    <t>0.85671485</t>
  </si>
  <si>
    <t>0.82962990</t>
  </si>
  <si>
    <t>1.35613329</t>
  </si>
  <si>
    <t>1.28142326</t>
  </si>
  <si>
    <t>0.75411253</t>
  </si>
  <si>
    <t>0.85795189</t>
  </si>
  <si>
    <t>0.83463865</t>
  </si>
  <si>
    <t>1.35146898</t>
  </si>
  <si>
    <t>1.26691196</t>
  </si>
  <si>
    <t>0.74890520</t>
  </si>
  <si>
    <t>0.85115118</t>
  </si>
  <si>
    <t>0.83448244</t>
  </si>
  <si>
    <t>1.36383841</t>
  </si>
  <si>
    <t>1.28013130</t>
  </si>
  <si>
    <t>0.75476900</t>
  </si>
  <si>
    <t>0.85944153</t>
  </si>
  <si>
    <t>0.84389102</t>
  </si>
  <si>
    <t>1.36582799</t>
  </si>
  <si>
    <t>1.28637218</t>
  </si>
  <si>
    <t>0.75471017</t>
  </si>
  <si>
    <t>0.86045879</t>
  </si>
  <si>
    <t>0.84338757</t>
  </si>
  <si>
    <t>1.35986532</t>
  </si>
  <si>
    <t>1.27747148</t>
  </si>
  <si>
    <t>0.75061340</t>
  </si>
  <si>
    <t>0.85693746</t>
  </si>
  <si>
    <t>0.83919337</t>
  </si>
  <si>
    <t>1.34824953</t>
  </si>
  <si>
    <t>1.26293610</t>
  </si>
  <si>
    <t>0.74179490</t>
  </si>
  <si>
    <t>0.84642545</t>
  </si>
  <si>
    <t>0.83345025</t>
  </si>
  <si>
    <t>1.34742537</t>
  </si>
  <si>
    <t>1.25604852</t>
  </si>
  <si>
    <t>0.74081397</t>
  </si>
  <si>
    <t>0.84890710</t>
  </si>
  <si>
    <t>0.83313976</t>
  </si>
  <si>
    <t>1.34216921</t>
  </si>
  <si>
    <t>1.25278270</t>
  </si>
  <si>
    <t>0.73632820</t>
  </si>
  <si>
    <t>0.84545765</t>
  </si>
  <si>
    <t>0.82960073</t>
  </si>
  <si>
    <t>1.36068225</t>
  </si>
  <si>
    <t>1.26896340</t>
  </si>
  <si>
    <t>0.74750983</t>
  </si>
  <si>
    <t>0.85896930</t>
  </si>
  <si>
    <t>0.84024053</t>
  </si>
  <si>
    <t>1.35311459</t>
  </si>
  <si>
    <t>1.26058380</t>
  </si>
  <si>
    <t>0.74094768</t>
  </si>
  <si>
    <t>0.85469908</t>
  </si>
  <si>
    <t>0.83228406</t>
  </si>
  <si>
    <t>1.36938550</t>
  </si>
  <si>
    <t>1.27168923</t>
  </si>
  <si>
    <t>0.74828724</t>
  </si>
  <si>
    <t>0.86784879</t>
  </si>
  <si>
    <t>0.83981567</t>
  </si>
  <si>
    <t>1.36866001</t>
  </si>
  <si>
    <t>1.27166764</t>
  </si>
  <si>
    <t>0.74715216</t>
  </si>
  <si>
    <t>0.86918880</t>
  </si>
  <si>
    <t>0.83814541</t>
  </si>
  <si>
    <t>1.36592081</t>
  </si>
  <si>
    <t>1.26404983</t>
  </si>
  <si>
    <t>0.74499269</t>
  </si>
  <si>
    <t>0.86472987</t>
  </si>
  <si>
    <t>0.83755659</t>
  </si>
  <si>
    <t>1.34955997</t>
  </si>
  <si>
    <t>1.25299205</t>
  </si>
  <si>
    <t>0.73656735</t>
  </si>
  <si>
    <t>0.85879205</t>
  </si>
  <si>
    <t>0.82199487</t>
  </si>
  <si>
    <t>1.33448478</t>
  </si>
  <si>
    <t>1.24084735</t>
  </si>
  <si>
    <t>0.72533011</t>
  </si>
  <si>
    <t>0.85141861</t>
  </si>
  <si>
    <t>0.81157732</t>
  </si>
  <si>
    <t>1.35290012</t>
  </si>
  <si>
    <t>1.25533362</t>
  </si>
  <si>
    <t>0.73453686</t>
  </si>
  <si>
    <t>0.86333637</t>
  </si>
  <si>
    <t>0.82136710</t>
  </si>
  <si>
    <t>1.35377428</t>
  </si>
  <si>
    <t>1.25130238</t>
  </si>
  <si>
    <t>0.73365111</t>
  </si>
  <si>
    <t>0.86273126</t>
  </si>
  <si>
    <t>0.82404891</t>
  </si>
  <si>
    <t>1.35146885</t>
  </si>
  <si>
    <t>1.24885936</t>
  </si>
  <si>
    <t>0.73077112</t>
  </si>
  <si>
    <t>0.85908601</t>
  </si>
  <si>
    <t>0.82363694</t>
  </si>
  <si>
    <t>1.34921327</t>
  </si>
  <si>
    <t>1.24577384</t>
  </si>
  <si>
    <t>0.73134137</t>
  </si>
  <si>
    <t>0.85876231</t>
  </si>
  <si>
    <t>0.82563360</t>
  </si>
  <si>
    <t>1.34206402</t>
  </si>
  <si>
    <t>1.23838583</t>
  </si>
  <si>
    <t>0.72383282</t>
  </si>
  <si>
    <t>0.85004266</t>
  </si>
  <si>
    <t>0.82130530</t>
  </si>
  <si>
    <t>1.33673893</t>
  </si>
  <si>
    <t>1.23141296</t>
  </si>
  <si>
    <t>0.72248372</t>
  </si>
  <si>
    <t>0.85043317</t>
  </si>
  <si>
    <t>0.81989465</t>
  </si>
  <si>
    <t>1.34397896</t>
  </si>
  <si>
    <t>1.24051765</t>
  </si>
  <si>
    <t>0.72466173</t>
  </si>
  <si>
    <t>0.85299439</t>
  </si>
  <si>
    <t>0.82264906</t>
  </si>
  <si>
    <t>1.35053674</t>
  </si>
  <si>
    <t>1.24242236</t>
  </si>
  <si>
    <t>0.73092769</t>
  </si>
  <si>
    <t>0.86139256</t>
  </si>
  <si>
    <t>0.82374788</t>
  </si>
  <si>
    <t>1.34421491</t>
  </si>
  <si>
    <t>1.23166410</t>
  </si>
  <si>
    <t>0.72725212</t>
  </si>
  <si>
    <t>0.85690281</t>
  </si>
  <si>
    <t>0.81497043</t>
  </si>
  <si>
    <t>1.34191516</t>
  </si>
  <si>
    <t>1.23244179</t>
  </si>
  <si>
    <t>0.72786545</t>
  </si>
  <si>
    <t>0.85650629</t>
  </si>
  <si>
    <t>0.81441860</t>
  </si>
  <si>
    <t>1.35009549</t>
  </si>
  <si>
    <t>1.24299485</t>
  </si>
  <si>
    <t>0.72922639</t>
  </si>
  <si>
    <t>0.85651663</t>
  </si>
  <si>
    <t>0.82237147</t>
  </si>
  <si>
    <t>1.32949194</t>
  </si>
  <si>
    <t>1.22089175</t>
  </si>
  <si>
    <t>0.71905237</t>
  </si>
  <si>
    <t>0.84376124</t>
  </si>
  <si>
    <t>0.80861538</t>
  </si>
  <si>
    <t>1.33086197</t>
  </si>
  <si>
    <t>1.22026149</t>
  </si>
  <si>
    <t>0.71704866</t>
  </si>
  <si>
    <t>0.84032411</t>
  </si>
  <si>
    <t>0.80782943</t>
  </si>
  <si>
    <t>1.32813376</t>
  </si>
  <si>
    <t>1.22139906</t>
  </si>
  <si>
    <t>0.71453037</t>
  </si>
  <si>
    <t>0.83827302</t>
  </si>
  <si>
    <t>0.80758428</t>
  </si>
  <si>
    <t>1.31436586</t>
  </si>
  <si>
    <t>1.21210161</t>
  </si>
  <si>
    <t>0.70564709</t>
  </si>
  <si>
    <t>0.82659649</t>
  </si>
  <si>
    <t>0.79690677</t>
  </si>
  <si>
    <t>1.32681720</t>
  </si>
  <si>
    <t>1.22135473</t>
  </si>
  <si>
    <t>0.71037923</t>
  </si>
  <si>
    <t>0.83478608</t>
  </si>
  <si>
    <t>0.80125664</t>
  </si>
  <si>
    <t>1.31649275</t>
  </si>
  <si>
    <t>1.21514918</t>
  </si>
  <si>
    <t>0.70467225</t>
  </si>
  <si>
    <t>0.82729721</t>
  </si>
  <si>
    <t>0.79518714</t>
  </si>
  <si>
    <t>1.31505772</t>
  </si>
  <si>
    <t>1.21566924</t>
  </si>
  <si>
    <t>0.70515172</t>
  </si>
  <si>
    <t>0.82579557</t>
  </si>
  <si>
    <t>0.79364899</t>
  </si>
  <si>
    <t>1.29796245</t>
  </si>
  <si>
    <t>1.20436757</t>
  </si>
  <si>
    <t>0.69484706</t>
  </si>
  <si>
    <t>0.81688967</t>
  </si>
  <si>
    <t>0.77847112</t>
  </si>
  <si>
    <t>1.29919245</t>
  </si>
  <si>
    <t>1.19655461</t>
  </si>
  <si>
    <t>0.69584316</t>
  </si>
  <si>
    <t>0.81386178</t>
  </si>
  <si>
    <t>0.77790559</t>
  </si>
  <si>
    <t>1.29218830</t>
  </si>
  <si>
    <t>1.18259788</t>
  </si>
  <si>
    <t>0.69176998</t>
  </si>
  <si>
    <t>0.80496591</t>
  </si>
  <si>
    <t>0.77824846</t>
  </si>
  <si>
    <t>1.30598112</t>
  </si>
  <si>
    <t>1.20412423</t>
  </si>
  <si>
    <t>0.70000501</t>
  </si>
  <si>
    <t>0.81703136</t>
  </si>
  <si>
    <t>0.78709394</t>
  </si>
  <si>
    <t>1.30764894</t>
  </si>
  <si>
    <t>1.20647423</t>
  </si>
  <si>
    <t>0.70155361</t>
  </si>
  <si>
    <t>0.81760169</t>
  </si>
  <si>
    <t>0.78661084</t>
  </si>
  <si>
    <t>1.31545682</t>
  </si>
  <si>
    <t>1.21433919</t>
  </si>
  <si>
    <t>0.70639481</t>
  </si>
  <si>
    <t>0.82291487</t>
  </si>
  <si>
    <t>0.78898272</t>
  </si>
  <si>
    <t>1.31107787</t>
  </si>
  <si>
    <t>1.20715849</t>
  </si>
  <si>
    <t>0.70501989</t>
  </si>
  <si>
    <t>0.82140147</t>
  </si>
  <si>
    <t>0.78801120</t>
  </si>
  <si>
    <t>1.31376566</t>
  </si>
  <si>
    <t>1.21654946</t>
  </si>
  <si>
    <t>0.70395791</t>
  </si>
  <si>
    <t>0.81957041</t>
  </si>
  <si>
    <t>0.78974954</t>
  </si>
  <si>
    <t>1.31030699</t>
  </si>
  <si>
    <t>1.21614053</t>
  </si>
  <si>
    <t>0.70219535</t>
  </si>
  <si>
    <t>0.82364076</t>
  </si>
  <si>
    <t>0.78262521</t>
  </si>
  <si>
    <t>1.31222813</t>
  </si>
  <si>
    <t>1.21927633</t>
  </si>
  <si>
    <t>0.70375310</t>
  </si>
  <si>
    <t>0.82565748</t>
  </si>
  <si>
    <t>0.78392654</t>
  </si>
  <si>
    <t>1.31568756</t>
  </si>
  <si>
    <t>1.21999540</t>
  </si>
  <si>
    <t>0.70801864</t>
  </si>
  <si>
    <t>0.83277257</t>
  </si>
  <si>
    <t>0.78539280</t>
  </si>
  <si>
    <t>1.32503316</t>
  </si>
  <si>
    <t>1.22855527</t>
  </si>
  <si>
    <t>0.71003840</t>
  </si>
  <si>
    <t>0.83510247</t>
  </si>
  <si>
    <t>0.79397035</t>
  </si>
  <si>
    <t>1.33002671</t>
  </si>
  <si>
    <t>1.22903463</t>
  </si>
  <si>
    <t>0.71456072</t>
  </si>
  <si>
    <t>0.83623767</t>
  </si>
  <si>
    <t>0.80174262</t>
  </si>
  <si>
    <t>1.32876517</t>
  </si>
  <si>
    <t>1.23274891</t>
  </si>
  <si>
    <t>0.71589690</t>
  </si>
  <si>
    <t>0.83721015</t>
  </si>
  <si>
    <t>0.79969543</t>
  </si>
  <si>
    <t>1.33132048</t>
  </si>
  <si>
    <t>1.23699605</t>
  </si>
  <si>
    <t>0.71707481</t>
  </si>
  <si>
    <t>0.83439949</t>
  </si>
  <si>
    <t>0.80262889</t>
  </si>
  <si>
    <t>1.34484966</t>
  </si>
  <si>
    <t>1.25340038</t>
  </si>
  <si>
    <t>0.72321958</t>
  </si>
  <si>
    <t>1.00754341</t>
  </si>
  <si>
    <t>0.83886016</t>
  </si>
  <si>
    <t>0.81209679</t>
  </si>
  <si>
    <t>1.33306741</t>
  </si>
  <si>
    <t>1.23625270</t>
  </si>
  <si>
    <t>0.71697161</t>
  </si>
  <si>
    <t>1.00048180</t>
  </si>
  <si>
    <t>0.83650596</t>
  </si>
  <si>
    <t>0.80316225</t>
  </si>
  <si>
    <t>1.33054638</t>
  </si>
  <si>
    <t>1.23630063</t>
  </si>
  <si>
    <t>0.71653244</t>
  </si>
  <si>
    <t>1.00090559</t>
  </si>
  <si>
    <t>0.83453880</t>
  </si>
  <si>
    <t>0.80268367</t>
  </si>
  <si>
    <t>1.32964074</t>
  </si>
  <si>
    <t>1.23884595</t>
  </si>
  <si>
    <t>0.71642152</t>
  </si>
  <si>
    <t>1.00250861</t>
  </si>
  <si>
    <t>0.83227299</t>
  </si>
  <si>
    <t>0.80718974</t>
  </si>
  <si>
    <t>1.32086472</t>
  </si>
  <si>
    <t>1.23775633</t>
  </si>
  <si>
    <t>0.71284215</t>
  </si>
  <si>
    <t>0.99901443</t>
  </si>
  <si>
    <t>0.82870169</t>
  </si>
  <si>
    <t>0.79884427</t>
  </si>
  <si>
    <t>1.32564693</t>
  </si>
  <si>
    <t>1.24116985</t>
  </si>
  <si>
    <t>0.71454474</t>
  </si>
  <si>
    <t>1.00129117</t>
  </si>
  <si>
    <t>0.83113861</t>
  </si>
  <si>
    <t>0.80366382</t>
  </si>
  <si>
    <t>1.33151589</t>
  </si>
  <si>
    <t>1.23961920</t>
  </si>
  <si>
    <t>0.71777687</t>
  </si>
  <si>
    <t>1.00523353</t>
  </si>
  <si>
    <t>0.83722996</t>
  </si>
  <si>
    <t>0.80373420</t>
  </si>
  <si>
    <t>1.33201448</t>
  </si>
  <si>
    <t>1.23624398</t>
  </si>
  <si>
    <t>0.71715875</t>
  </si>
  <si>
    <t>1.00459764</t>
  </si>
  <si>
    <t>0.83569496</t>
  </si>
  <si>
    <t>0.80147853</t>
  </si>
  <si>
    <t>1.32484670</t>
  </si>
  <si>
    <t>1.22894962</t>
  </si>
  <si>
    <t>0.71135774</t>
  </si>
  <si>
    <t>0.99908581</t>
  </si>
  <si>
    <t>0.83087017</t>
  </si>
  <si>
    <t>0.79777432</t>
  </si>
  <si>
    <t>1.32196628</t>
  </si>
  <si>
    <t>1.23286466</t>
  </si>
  <si>
    <t>0.70949317</t>
  </si>
  <si>
    <t>0.99626219</t>
  </si>
  <si>
    <t>0.82673469</t>
  </si>
  <si>
    <t>0.79985339</t>
  </si>
  <si>
    <t>1.29270266</t>
  </si>
  <si>
    <t>1.20673154</t>
  </si>
  <si>
    <t>0.69469386</t>
  </si>
  <si>
    <t>0.97794778</t>
  </si>
  <si>
    <t>0.81125265</t>
  </si>
  <si>
    <t>0.77765010</t>
  </si>
  <si>
    <t>1.28242802</t>
  </si>
  <si>
    <t>1.19931593</t>
  </si>
  <si>
    <t>0.68846403</t>
  </si>
  <si>
    <t>0.97058079</t>
  </si>
  <si>
    <t>0.80225095</t>
  </si>
  <si>
    <t>0.77138304</t>
  </si>
  <si>
    <t>1.26879033</t>
  </si>
  <si>
    <t>1.18532014</t>
  </si>
  <si>
    <t>0.68283878</t>
  </si>
  <si>
    <t>0.96184328</t>
  </si>
  <si>
    <t>0.79973865</t>
  </si>
  <si>
    <t>0.76391762</t>
  </si>
  <si>
    <t>1.26995822</t>
  </si>
  <si>
    <t>1.17780493</t>
  </si>
  <si>
    <t>0.68478655</t>
  </si>
  <si>
    <t>0.96583461</t>
  </si>
  <si>
    <t>0.80218268</t>
  </si>
  <si>
    <t>0.75985699</t>
  </si>
  <si>
    <t>1.27390969</t>
  </si>
  <si>
    <t>1.18494880</t>
  </si>
  <si>
    <t>0.68860281</t>
  </si>
  <si>
    <t>0.97186549</t>
  </si>
  <si>
    <t>0.80648190</t>
  </si>
  <si>
    <t>0.76026006</t>
  </si>
  <si>
    <t>1.28308313</t>
  </si>
  <si>
    <t>1.19711501</t>
  </si>
  <si>
    <t>0.69226619</t>
  </si>
  <si>
    <t>0.97693542</t>
  </si>
  <si>
    <t>0.81498364</t>
  </si>
  <si>
    <t>0.76788794</t>
  </si>
  <si>
    <t>1.27892052</t>
  </si>
  <si>
    <t>1.19819840</t>
  </si>
  <si>
    <t>0.68700944</t>
  </si>
  <si>
    <t>0.97589899</t>
  </si>
  <si>
    <t>0.81330735</t>
  </si>
  <si>
    <t>0.76542894</t>
  </si>
  <si>
    <t>1.26665788</t>
  </si>
  <si>
    <t>1.18449070</t>
  </si>
  <si>
    <t>0.68228853</t>
  </si>
  <si>
    <t>0.96900251</t>
  </si>
  <si>
    <t>0.80999629</t>
  </si>
  <si>
    <t>0.75683613</t>
  </si>
  <si>
    <t>1.27101932</t>
  </si>
  <si>
    <t>1.18359850</t>
  </si>
  <si>
    <t>0.68383150</t>
  </si>
  <si>
    <t>0.97281214</t>
  </si>
  <si>
    <t>0.80954975</t>
  </si>
  <si>
    <t>0.76079578</t>
  </si>
  <si>
    <t>1.25263466</t>
  </si>
  <si>
    <t>1.16620119</t>
  </si>
  <si>
    <t>0.67644038</t>
  </si>
  <si>
    <t>0.96124517</t>
  </si>
  <si>
    <t>0.79822274</t>
  </si>
  <si>
    <t>0.75122093</t>
  </si>
  <si>
    <t>1.24959423</t>
  </si>
  <si>
    <t>1.16105747</t>
  </si>
  <si>
    <t>0.67428452</t>
  </si>
  <si>
    <t>0.95975557</t>
  </si>
  <si>
    <t>0.79630176</t>
  </si>
  <si>
    <t>0.75189387</t>
  </si>
  <si>
    <t>1.24684417</t>
  </si>
  <si>
    <t>1.15554436</t>
  </si>
  <si>
    <t>0.67321032</t>
  </si>
  <si>
    <t>0.95745519</t>
  </si>
  <si>
    <t>0.79604192</t>
  </si>
  <si>
    <t>0.74941981</t>
  </si>
  <si>
    <t>1.23282032</t>
  </si>
  <si>
    <t>1.14725399</t>
  </si>
  <si>
    <t>0.66531477</t>
  </si>
  <si>
    <t>0.94833635</t>
  </si>
  <si>
    <t>0.78628615</t>
  </si>
  <si>
    <t>0.74200240</t>
  </si>
  <si>
    <t>1.24749696</t>
  </si>
  <si>
    <t>1.15687219</t>
  </si>
  <si>
    <t>0.67326875</t>
  </si>
  <si>
    <t>0.95730717</t>
  </si>
  <si>
    <t>0.79542159</t>
  </si>
  <si>
    <t>0.74949596</t>
  </si>
  <si>
    <t>1.24064455</t>
  </si>
  <si>
    <t>1.15389123</t>
  </si>
  <si>
    <t>0.67011560</t>
  </si>
  <si>
    <t>0.95243738</t>
  </si>
  <si>
    <t>0.79297796</t>
  </si>
  <si>
    <t>0.74508621</t>
  </si>
  <si>
    <t>1.24234999</t>
  </si>
  <si>
    <t>1.15354648</t>
  </si>
  <si>
    <t>0.66923825</t>
  </si>
  <si>
    <t>0.95223590</t>
  </si>
  <si>
    <t>0.78847031</t>
  </si>
  <si>
    <t>0.74761001</t>
  </si>
  <si>
    <t>1.24857368</t>
  </si>
  <si>
    <t>1.16133807</t>
  </si>
  <si>
    <t>0.67065970</t>
  </si>
  <si>
    <t>0.95306555</t>
  </si>
  <si>
    <t>0.79020327</t>
  </si>
  <si>
    <t>0.75273431</t>
  </si>
  <si>
    <t>1.25214282</t>
  </si>
  <si>
    <t>1.17122664</t>
  </si>
  <si>
    <t>0.67285405</t>
  </si>
  <si>
    <t>0.95589112</t>
  </si>
  <si>
    <t>0.79207439</t>
  </si>
  <si>
    <t>0.75515182</t>
  </si>
  <si>
    <t>1.25464130</t>
  </si>
  <si>
    <t>1.17069784</t>
  </si>
  <si>
    <t>0.67617602</t>
  </si>
  <si>
    <t>0.95969814</t>
  </si>
  <si>
    <t>0.79872745</t>
  </si>
  <si>
    <t>0.75505146</t>
  </si>
  <si>
    <t>1.24332427</t>
  </si>
  <si>
    <t>1.16450398</t>
  </si>
  <si>
    <t>0.66962440</t>
  </si>
  <si>
    <t>0.95191916</t>
  </si>
  <si>
    <t>0.78856844</t>
  </si>
  <si>
    <t>0.74787623</t>
  </si>
  <si>
    <t>1.23537411</t>
  </si>
  <si>
    <t>1.15439297</t>
  </si>
  <si>
    <t>0.66552030</t>
  </si>
  <si>
    <t>0.94585057</t>
  </si>
  <si>
    <t>0.78199713</t>
  </si>
  <si>
    <t>0.74568813</t>
  </si>
  <si>
    <t>1.23354396</t>
  </si>
  <si>
    <t>1.15205140</t>
  </si>
  <si>
    <t>0.66339506</t>
  </si>
  <si>
    <t>0.94291826</t>
  </si>
  <si>
    <t>0.77854056</t>
  </si>
  <si>
    <t>0.74322161</t>
  </si>
  <si>
    <t>1.24197393</t>
  </si>
  <si>
    <t>1.16597849</t>
  </si>
  <si>
    <t>0.66577036</t>
  </si>
  <si>
    <t>0.94767169</t>
  </si>
  <si>
    <t>0.78119804</t>
  </si>
  <si>
    <t>0.75046914</t>
  </si>
  <si>
    <t>1.23614401</t>
  </si>
  <si>
    <t>1.16275034</t>
  </si>
  <si>
    <t>0.66313007</t>
  </si>
  <si>
    <t>0.94554099</t>
  </si>
  <si>
    <t>0.77761413</t>
  </si>
  <si>
    <t>0.74884673</t>
  </si>
  <si>
    <t>1.24030144</t>
  </si>
  <si>
    <t>1.16900468</t>
  </si>
  <si>
    <t>0.66490980</t>
  </si>
  <si>
    <t>0.94604158</t>
  </si>
  <si>
    <t>0.77749849</t>
  </si>
  <si>
    <t>0.75282597</t>
  </si>
  <si>
    <t>1.23678455</t>
  </si>
  <si>
    <t>1.16653067</t>
  </si>
  <si>
    <t>0.66194083</t>
  </si>
  <si>
    <t>0.94301784</t>
  </si>
  <si>
    <t>0.77130041</t>
  </si>
  <si>
    <t>0.75284364</t>
  </si>
  <si>
    <t>1.23781433</t>
  </si>
  <si>
    <t>1.17099312</t>
  </si>
  <si>
    <t>0.66297246</t>
  </si>
  <si>
    <t>0.94351926</t>
  </si>
  <si>
    <t>0.77271468</t>
  </si>
  <si>
    <t>0.75475140</t>
  </si>
  <si>
    <t>1.24764322</t>
  </si>
  <si>
    <t>1.17099948</t>
  </si>
  <si>
    <t>0.67001859</t>
  </si>
  <si>
    <t>0.95196992</t>
  </si>
  <si>
    <t>0.78319266</t>
  </si>
  <si>
    <t>0.75980001</t>
  </si>
  <si>
    <t>1.24586816</t>
  </si>
  <si>
    <t>1.17349113</t>
  </si>
  <si>
    <t>0.66749875</t>
  </si>
  <si>
    <t>0.95008605</t>
  </si>
  <si>
    <t>0.78125170</t>
  </si>
  <si>
    <t>0.75997969</t>
  </si>
  <si>
    <t>1.22506540</t>
  </si>
  <si>
    <t>1.14771952</t>
  </si>
  <si>
    <t>0.65940067</t>
  </si>
  <si>
    <t>0.93815746</t>
  </si>
  <si>
    <t>0.77447331</t>
  </si>
  <si>
    <t>0.74595801</t>
  </si>
  <si>
    <t>1.22346902</t>
  </si>
  <si>
    <t>1.14455080</t>
  </si>
  <si>
    <t>0.65941755</t>
  </si>
  <si>
    <t>0.93807439</t>
  </si>
  <si>
    <t>0.77227739</t>
  </si>
  <si>
    <t>0.74616745</t>
  </si>
  <si>
    <t>1.21960064</t>
  </si>
  <si>
    <t>1.13490360</t>
  </si>
  <si>
    <t>0.65970587</t>
  </si>
  <si>
    <t>0.93809017</t>
  </si>
  <si>
    <t>0.77072235</t>
  </si>
  <si>
    <t>0.74006052</t>
  </si>
  <si>
    <t>1.23107332</t>
  </si>
  <si>
    <t>1.15187188</t>
  </si>
  <si>
    <t>0.66433496</t>
  </si>
  <si>
    <t>0.94223308</t>
  </si>
  <si>
    <t>0.77403806</t>
  </si>
  <si>
    <t>0.74937993</t>
  </si>
  <si>
    <t>1.23549915</t>
  </si>
  <si>
    <t>1.15368798</t>
  </si>
  <si>
    <t>0.66935006</t>
  </si>
  <si>
    <t>0.94390080</t>
  </si>
  <si>
    <t>0.77998483</t>
  </si>
  <si>
    <t>0.75140247</t>
  </si>
  <si>
    <t>1.24110339</t>
  </si>
  <si>
    <t>1.15794712</t>
  </si>
  <si>
    <t>0.67311097</t>
  </si>
  <si>
    <t>0.94533194</t>
  </si>
  <si>
    <t>0.78181002</t>
  </si>
  <si>
    <t>0.75601910</t>
  </si>
  <si>
    <t>1.24959878</t>
  </si>
  <si>
    <t>1.16898279</t>
  </si>
  <si>
    <t>0.67572177</t>
  </si>
  <si>
    <t>0.94863730</t>
  </si>
  <si>
    <t>0.78582452</t>
  </si>
  <si>
    <t>0.76046396</t>
  </si>
  <si>
    <t>1.26121207</t>
  </si>
  <si>
    <t>1.17685656</t>
  </si>
  <si>
    <t>0.68325074</t>
  </si>
  <si>
    <t>0.95661626</t>
  </si>
  <si>
    <t>0.79517424</t>
  </si>
  <si>
    <t>0.76429731</t>
  </si>
  <si>
    <t>1.27500827</t>
  </si>
  <si>
    <t>1.18994478</t>
  </si>
  <si>
    <t>0.69032356</t>
  </si>
  <si>
    <t>0.96295662</t>
  </si>
  <si>
    <t>0.80045652</t>
  </si>
  <si>
    <t>0.77424921</t>
  </si>
  <si>
    <t>1.28295771</t>
  </si>
  <si>
    <t>1.20005227</t>
  </si>
  <si>
    <t>0.69247612</t>
  </si>
  <si>
    <t>0.96262466</t>
  </si>
  <si>
    <t>0.79689195</t>
  </si>
  <si>
    <t>0.77994658</t>
  </si>
  <si>
    <t>1.28476142</t>
  </si>
  <si>
    <t>1.20166593</t>
  </si>
  <si>
    <t>0.69382234</t>
  </si>
  <si>
    <t>0.96221495</t>
  </si>
  <si>
    <t>0.79600454</t>
  </si>
  <si>
    <t>0.78225893</t>
  </si>
  <si>
    <t>1.25768939</t>
  </si>
  <si>
    <t>1.16936287</t>
  </si>
  <si>
    <t>0.67874562</t>
  </si>
  <si>
    <t>0.94837775</t>
  </si>
  <si>
    <t>0.78400753</t>
  </si>
  <si>
    <t>0.76420796</t>
  </si>
  <si>
    <t>1.23378398</t>
  </si>
  <si>
    <t>1.14245102</t>
  </si>
  <si>
    <t>0.66728596</t>
  </si>
  <si>
    <t>0.93619871</t>
  </si>
  <si>
    <t>0.77054612</t>
  </si>
  <si>
    <t>0.74731518</t>
  </si>
  <si>
    <t>1.24362604</t>
  </si>
  <si>
    <t>1.15200723</t>
  </si>
  <si>
    <t>0.67466962</t>
  </si>
  <si>
    <t>0.94588420</t>
  </si>
  <si>
    <t>0.77776938</t>
  </si>
  <si>
    <t>0.75592675</t>
  </si>
  <si>
    <t>1.23623946</t>
  </si>
  <si>
    <t>1.13958063</t>
  </si>
  <si>
    <t>0.67150347</t>
  </si>
  <si>
    <t>0.94401416</t>
  </si>
  <si>
    <t>0.77753860</t>
  </si>
  <si>
    <t>0.75072797</t>
  </si>
  <si>
    <t>1.24004281</t>
  </si>
  <si>
    <t>1.14592013</t>
  </si>
  <si>
    <t>0.67391104</t>
  </si>
  <si>
    <t>0.94523185</t>
  </si>
  <si>
    <t>0.77588227</t>
  </si>
  <si>
    <t>0.75485885</t>
  </si>
  <si>
    <t>1.25217035</t>
  </si>
  <si>
    <t>1.15525663</t>
  </si>
  <si>
    <t>0.67871501</t>
  </si>
  <si>
    <t>0.95230059</t>
  </si>
  <si>
    <t>0.77948386</t>
  </si>
  <si>
    <t>0.76251354</t>
  </si>
  <si>
    <t>1.25889669</t>
  </si>
  <si>
    <t>1.14967518</t>
  </si>
  <si>
    <t>0.68242644</t>
  </si>
  <si>
    <t>0.96045940</t>
  </si>
  <si>
    <t>0.78367829</t>
  </si>
  <si>
    <t>0.76049397</t>
  </si>
  <si>
    <t>1.26243710</t>
  </si>
  <si>
    <t>1.15386227</t>
  </si>
  <si>
    <t>0.68538160</t>
  </si>
  <si>
    <t>0.96227382</t>
  </si>
  <si>
    <t>0.78789242</t>
  </si>
  <si>
    <t>0.76466466</t>
  </si>
  <si>
    <t>1.25108100</t>
  </si>
  <si>
    <t>1.14043285</t>
  </si>
  <si>
    <t>0.67821754</t>
  </si>
  <si>
    <t>0.95662267</t>
  </si>
  <si>
    <t>0.78117598</t>
  </si>
  <si>
    <t>0.75714114</t>
  </si>
  <si>
    <t>1.24609461</t>
  </si>
  <si>
    <t>1.13148283</t>
  </si>
  <si>
    <t>0.67563603</t>
  </si>
  <si>
    <t>0.95232716</t>
  </si>
  <si>
    <t>0.77458256</t>
  </si>
  <si>
    <t>0.75424342</t>
  </si>
  <si>
    <t>1.23866901</t>
  </si>
  <si>
    <t>1.12368683</t>
  </si>
  <si>
    <t>0.67089795</t>
  </si>
  <si>
    <t>0.94871520</t>
  </si>
  <si>
    <t>0.77005794</t>
  </si>
  <si>
    <t>0.74995193</t>
  </si>
  <si>
    <t>1.23967672</t>
  </si>
  <si>
    <t>1.12031076</t>
  </si>
  <si>
    <t>0.67290824</t>
  </si>
  <si>
    <t>0.95108002</t>
  </si>
  <si>
    <t>0.76954689</t>
  </si>
  <si>
    <t>0.74990428</t>
  </si>
  <si>
    <t>1.24777345</t>
  </si>
  <si>
    <t>1.12866928</t>
  </si>
  <si>
    <t>0.67753302</t>
  </si>
  <si>
    <t>0.95692887</t>
  </si>
  <si>
    <t>0.77721097</t>
  </si>
  <si>
    <t>0.75561400</t>
  </si>
  <si>
    <t>1.23276050</t>
  </si>
  <si>
    <t>1.10819327</t>
  </si>
  <si>
    <t>0.67151205</t>
  </si>
  <si>
    <t>0.94953256</t>
  </si>
  <si>
    <t>0.77392192</t>
  </si>
  <si>
    <t>0.74550204</t>
  </si>
  <si>
    <t>1.24877509</t>
  </si>
  <si>
    <t>1.12418916</t>
  </si>
  <si>
    <t>0.67946709</t>
  </si>
  <si>
    <t>0.95830656</t>
  </si>
  <si>
    <t>0.78641444</t>
  </si>
  <si>
    <t>0.75383445</t>
  </si>
  <si>
    <t>1.25022989</t>
  </si>
  <si>
    <t>1.12490520</t>
  </si>
  <si>
    <t>0.67894666</t>
  </si>
  <si>
    <t>0.95754294</t>
  </si>
  <si>
    <t>0.78725538</t>
  </si>
  <si>
    <t>0.75495829</t>
  </si>
  <si>
    <t>1.24475069</t>
  </si>
  <si>
    <t>1.12334058</t>
  </si>
  <si>
    <t>0.67573950</t>
  </si>
  <si>
    <t>0.95461441</t>
  </si>
  <si>
    <t>0.78212073</t>
  </si>
  <si>
    <t>0.75237731</t>
  </si>
  <si>
    <t>1.23962289</t>
  </si>
  <si>
    <t>1.11340580</t>
  </si>
  <si>
    <t>0.67389240</t>
  </si>
  <si>
    <t>0.95230131</t>
  </si>
  <si>
    <t>0.77846789</t>
  </si>
  <si>
    <t>0.74885361</t>
  </si>
  <si>
    <t>1.23488483</t>
  </si>
  <si>
    <t>1.10756246</t>
  </si>
  <si>
    <t>0.67274778</t>
  </si>
  <si>
    <t>0.95049609</t>
  </si>
  <si>
    <t>0.77607985</t>
  </si>
  <si>
    <t>0.74480621</t>
  </si>
  <si>
    <t>1.22022128</t>
  </si>
  <si>
    <t>1.09014956</t>
  </si>
  <si>
    <t>0.66633025</t>
  </si>
  <si>
    <t>0.94296590</t>
  </si>
  <si>
    <t>0.77014081</t>
  </si>
  <si>
    <t>0.73281284</t>
  </si>
  <si>
    <t>1.21772981</t>
  </si>
  <si>
    <t>1.09235696</t>
  </si>
  <si>
    <t>0.66596548</t>
  </si>
  <si>
    <t>0.94200836</t>
  </si>
  <si>
    <t>0.77071651</t>
  </si>
  <si>
    <t>0.72993452</t>
  </si>
  <si>
    <t>1.21727575</t>
  </si>
  <si>
    <t>1.09927118</t>
  </si>
  <si>
    <t>0.66372283</t>
  </si>
  <si>
    <t>0.94143453</t>
  </si>
  <si>
    <t>0.76698898</t>
  </si>
  <si>
    <t>0.73075315</t>
  </si>
  <si>
    <t>1.23663874</t>
  </si>
  <si>
    <t>1.10963365</t>
  </si>
  <si>
    <t>0.67553326</t>
  </si>
  <si>
    <t>0.95516117</t>
  </si>
  <si>
    <t>0.78481049</t>
  </si>
  <si>
    <t>0.74047450</t>
  </si>
  <si>
    <t>1.23040060</t>
  </si>
  <si>
    <t>1.10481980</t>
  </si>
  <si>
    <t>0.67294039</t>
  </si>
  <si>
    <t>0.95282052</t>
  </si>
  <si>
    <t>0.78031826</t>
  </si>
  <si>
    <t>0.73623856</t>
  </si>
  <si>
    <t>1.22450785</t>
  </si>
  <si>
    <t>1.10015024</t>
  </si>
  <si>
    <t>0.67064372</t>
  </si>
  <si>
    <t>0.94803240</t>
  </si>
  <si>
    <t>0.78065541</t>
  </si>
  <si>
    <t>0.73208745</t>
  </si>
  <si>
    <t>1.23674851</t>
  </si>
  <si>
    <t>1.11263703</t>
  </si>
  <si>
    <t>0.67786085</t>
  </si>
  <si>
    <t>0.95767839</t>
  </si>
  <si>
    <t>0.78886008</t>
  </si>
  <si>
    <t>0.73640960</t>
  </si>
  <si>
    <t>1.24132725</t>
  </si>
  <si>
    <t>1.10122246</t>
  </si>
  <si>
    <t>0.68044164</t>
  </si>
  <si>
    <t>0.96065839</t>
  </si>
  <si>
    <t>0.79047936</t>
  </si>
  <si>
    <t>0.73821603</t>
  </si>
  <si>
    <t>1.23966427</t>
  </si>
  <si>
    <t>1.09809138</t>
  </si>
  <si>
    <t>0.67867599</t>
  </si>
  <si>
    <t>0.95968709</t>
  </si>
  <si>
    <t>0.78838839</t>
  </si>
  <si>
    <t>0.73597678</t>
  </si>
  <si>
    <t>1.23323292</t>
  </si>
  <si>
    <t>1.08650664</t>
  </si>
  <si>
    <t>0.67435720</t>
  </si>
  <si>
    <t>0.95506971</t>
  </si>
  <si>
    <t>0.78237526</t>
  </si>
  <si>
    <t>0.73463027</t>
  </si>
  <si>
    <t>1.23734380</t>
  </si>
  <si>
    <t>1.09792332</t>
  </si>
  <si>
    <t>0.67540933</t>
  </si>
  <si>
    <t>0.95779316</t>
  </si>
  <si>
    <t>0.78379722</t>
  </si>
  <si>
    <t>0.73501521</t>
  </si>
  <si>
    <t>1.24333769</t>
  </si>
  <si>
    <t>1.10284913</t>
  </si>
  <si>
    <t>0.67791765</t>
  </si>
  <si>
    <t>0.95953970</t>
  </si>
  <si>
    <t>0.78739659</t>
  </si>
  <si>
    <t>0.73729860</t>
  </si>
  <si>
    <t>1.23446342</t>
  </si>
  <si>
    <t>1.08615829</t>
  </si>
  <si>
    <t>0.67418149</t>
  </si>
  <si>
    <t>0.95382177</t>
  </si>
  <si>
    <t>0.78321841</t>
  </si>
  <si>
    <t>0.73293064</t>
  </si>
  <si>
    <t>1.23225978</t>
  </si>
  <si>
    <t>1.08666084</t>
  </si>
  <si>
    <t>0.67203168</t>
  </si>
  <si>
    <t>0.95227784</t>
  </si>
  <si>
    <t>0.78188583</t>
  </si>
  <si>
    <t>0.73003844</t>
  </si>
  <si>
    <t>1.22378189</t>
  </si>
  <si>
    <t>1.08440222</t>
  </si>
  <si>
    <t>0.66775008</t>
  </si>
  <si>
    <t>0.94927918</t>
  </si>
  <si>
    <t>0.77865505</t>
  </si>
  <si>
    <t>0.72592716</t>
  </si>
  <si>
    <t>1.22445608</t>
  </si>
  <si>
    <t>1.08236376</t>
  </si>
  <si>
    <t>0.66885514</t>
  </si>
  <si>
    <t>0.95045817</t>
  </si>
  <si>
    <t>0.77890573</t>
  </si>
  <si>
    <t>0.72687224</t>
  </si>
  <si>
    <t>1.20529281</t>
  </si>
  <si>
    <t>1.06904629</t>
  </si>
  <si>
    <t>0.65701137</t>
  </si>
  <si>
    <t>0.93737356</t>
  </si>
  <si>
    <t>0.76805879</t>
  </si>
  <si>
    <t>0.71635717</t>
  </si>
  <si>
    <t>1.20769984</t>
  </si>
  <si>
    <t>1.07356702</t>
  </si>
  <si>
    <t>0.65618027</t>
  </si>
  <si>
    <t>0.93837266</t>
  </si>
  <si>
    <t>0.76624056</t>
  </si>
  <si>
    <t>0.71789073</t>
  </si>
  <si>
    <t>1.19962116</t>
  </si>
  <si>
    <t>1.07054750</t>
  </si>
  <si>
    <t>0.65069278</t>
  </si>
  <si>
    <t>0.93413041</t>
  </si>
  <si>
    <t>0.76260216</t>
  </si>
  <si>
    <t>0.71218317</t>
  </si>
  <si>
    <t>1.18605049</t>
  </si>
  <si>
    <t>1.05720756</t>
  </si>
  <si>
    <t>0.64431881</t>
  </si>
  <si>
    <t>0.92600129</t>
  </si>
  <si>
    <t>0.75522329</t>
  </si>
  <si>
    <t>0.70407135</t>
  </si>
  <si>
    <t>1.19336213</t>
  </si>
  <si>
    <t>1.06233882</t>
  </si>
  <si>
    <t>0.64874370</t>
  </si>
  <si>
    <t>0.93058567</t>
  </si>
  <si>
    <t>0.76197639</t>
  </si>
  <si>
    <t>0.70922706</t>
  </si>
  <si>
    <t>1.17529241</t>
  </si>
  <si>
    <t>1.04039438</t>
  </si>
  <si>
    <t>0.63960783</t>
  </si>
  <si>
    <t>0.92045716</t>
  </si>
  <si>
    <t>0.75122391</t>
  </si>
  <si>
    <t>0.69998930</t>
  </si>
  <si>
    <t>1.16549997</t>
  </si>
  <si>
    <t>1.03355920</t>
  </si>
  <si>
    <t>0.63367970</t>
  </si>
  <si>
    <t>0.91386490</t>
  </si>
  <si>
    <t>0.74444328</t>
  </si>
  <si>
    <t>0.69244208</t>
  </si>
  <si>
    <t>1.17226373</t>
  </si>
  <si>
    <t>1.04099085</t>
  </si>
  <si>
    <t>0.63749650</t>
  </si>
  <si>
    <t>0.91688463</t>
  </si>
  <si>
    <t>0.74906997</t>
  </si>
  <si>
    <t>0.69574102</t>
  </si>
  <si>
    <t>1.15263626</t>
  </si>
  <si>
    <t>1.02187082</t>
  </si>
  <si>
    <t>0.62659432</t>
  </si>
  <si>
    <t>0.90477395</t>
  </si>
  <si>
    <t>0.74128427</t>
  </si>
  <si>
    <t>0.68235282</t>
  </si>
  <si>
    <t>1.15950698</t>
  </si>
  <si>
    <t>1.03411603</t>
  </si>
  <si>
    <t>0.63204957</t>
  </si>
  <si>
    <t>0.90762417</t>
  </si>
  <si>
    <t>0.75143010</t>
  </si>
  <si>
    <t>0.68598684</t>
  </si>
  <si>
    <t>1.14298569</t>
  </si>
  <si>
    <t>1.01496612</t>
  </si>
  <si>
    <t>0.62529667</t>
  </si>
  <si>
    <t>0.90009772</t>
  </si>
  <si>
    <t>0.74277969</t>
  </si>
  <si>
    <t>0.67551459</t>
  </si>
  <si>
    <t>1.14895025</t>
  </si>
  <si>
    <t>1.02144749</t>
  </si>
  <si>
    <t>0.62885519</t>
  </si>
  <si>
    <t>0.90411604</t>
  </si>
  <si>
    <t>0.74512859</t>
  </si>
  <si>
    <t>0.67700508</t>
  </si>
  <si>
    <t>1.17478964</t>
  </si>
  <si>
    <t>1.05257523</t>
  </si>
  <si>
    <t>0.64245553</t>
  </si>
  <si>
    <t>0.91855313</t>
  </si>
  <si>
    <t>0.76047383</t>
  </si>
  <si>
    <t>0.69558958</t>
  </si>
  <si>
    <t>1.18128938</t>
  </si>
  <si>
    <t>1.05965881</t>
  </si>
  <si>
    <t>0.64564734</t>
  </si>
  <si>
    <t>0.92089641</t>
  </si>
  <si>
    <t>0.76352962</t>
  </si>
  <si>
    <t>0.70097082</t>
  </si>
  <si>
    <t>1.17693582</t>
  </si>
  <si>
    <t>1.05629595</t>
  </si>
  <si>
    <t>0.64302441</t>
  </si>
  <si>
    <t>0.91678881</t>
  </si>
  <si>
    <t>0.76219270</t>
  </si>
  <si>
    <t>0.69860388</t>
  </si>
  <si>
    <t>1.17802397</t>
  </si>
  <si>
    <t>1.04950248</t>
  </si>
  <si>
    <t>0.64438677</t>
  </si>
  <si>
    <t>0.91918388</t>
  </si>
  <si>
    <t>0.76640985</t>
  </si>
  <si>
    <t>0.69879811</t>
  </si>
  <si>
    <t>1.19020449</t>
  </si>
  <si>
    <t>1.05371619</t>
  </si>
  <si>
    <t>0.65197629</t>
  </si>
  <si>
    <t>0.92865843</t>
  </si>
  <si>
    <t>0.77679844</t>
  </si>
  <si>
    <t>0.70507054</t>
  </si>
  <si>
    <t>1.18252580</t>
  </si>
  <si>
    <t>1.04605507</t>
  </si>
  <si>
    <t>0.64788102</t>
  </si>
  <si>
    <t>0.92409071</t>
  </si>
  <si>
    <t>0.77187499</t>
  </si>
  <si>
    <t>0.70136175</t>
  </si>
  <si>
    <t>1.18196113</t>
  </si>
  <si>
    <t>1.04277320</t>
  </si>
  <si>
    <t>0.64818462</t>
  </si>
  <si>
    <t>0.92398551</t>
  </si>
  <si>
    <t>0.77277103</t>
  </si>
  <si>
    <t>0.70286297</t>
  </si>
  <si>
    <t>1.16395862</t>
  </si>
  <si>
    <t>1.02518125</t>
  </si>
  <si>
    <t>0.63969712</t>
  </si>
  <si>
    <t>0.91301542</t>
  </si>
  <si>
    <t>0.76424324</t>
  </si>
  <si>
    <t>0.69176214</t>
  </si>
  <si>
    <t>1.16398131</t>
  </si>
  <si>
    <t>1.02850999</t>
  </si>
  <si>
    <t>0.64058528</t>
  </si>
  <si>
    <t>0.91425301</t>
  </si>
  <si>
    <t>0.76373479</t>
  </si>
  <si>
    <t>0.69343574</t>
  </si>
  <si>
    <t>1.17653696</t>
  </si>
  <si>
    <t>1.04931050</t>
  </si>
  <si>
    <t>0.64533284</t>
  </si>
  <si>
    <t>0.92231998</t>
  </si>
  <si>
    <t>0.76794635</t>
  </si>
  <si>
    <t>0.69924837</t>
  </si>
  <si>
    <t>1.17496010</t>
  </si>
  <si>
    <t>1.04887167</t>
  </si>
  <si>
    <t>0.64384470</t>
  </si>
  <si>
    <t>0.92115733</t>
  </si>
  <si>
    <t>0.76456622</t>
  </si>
  <si>
    <t>0.69817028</t>
  </si>
  <si>
    <t>1.16416239</t>
  </si>
  <si>
    <t>1.03752655</t>
  </si>
  <si>
    <t>0.63855814</t>
  </si>
  <si>
    <t>0.91544786</t>
  </si>
  <si>
    <t>0.76053210</t>
  </si>
  <si>
    <t>0.69103571</t>
  </si>
  <si>
    <t>1.16044126</t>
  </si>
  <si>
    <t>1.03248827</t>
  </si>
  <si>
    <t>0.63703334</t>
  </si>
  <si>
    <t>0.91493197</t>
  </si>
  <si>
    <t>0.76024865</t>
  </si>
  <si>
    <t>0.68691903</t>
  </si>
  <si>
    <t>1.15962005</t>
  </si>
  <si>
    <t>1.03890763</t>
  </si>
  <si>
    <t>0.63607656</t>
  </si>
  <si>
    <t>0.91502359</t>
  </si>
  <si>
    <t>0.75864688</t>
  </si>
  <si>
    <t>0.68655972</t>
  </si>
  <si>
    <t>1.16171397</t>
  </si>
  <si>
    <t>1.04421965</t>
  </si>
  <si>
    <t>0.63745395</t>
  </si>
  <si>
    <t>0.91538920</t>
  </si>
  <si>
    <t>0.75999416</t>
  </si>
  <si>
    <t>0.68738977</t>
  </si>
  <si>
    <t>1.15701672</t>
  </si>
  <si>
    <t>1.03865766</t>
  </si>
  <si>
    <t>0.63462420</t>
  </si>
  <si>
    <t>0.91393255</t>
  </si>
  <si>
    <t>0.75835332</t>
  </si>
  <si>
    <t>0.68285611</t>
  </si>
  <si>
    <t>1.15008163</t>
  </si>
  <si>
    <t>1.03121664</t>
  </si>
  <si>
    <t>0.63141312</t>
  </si>
  <si>
    <t>0.90934807</t>
  </si>
  <si>
    <t>0.75448725</t>
  </si>
  <si>
    <t>0.67921337</t>
  </si>
  <si>
    <t>1.14156891</t>
  </si>
  <si>
    <t>1.02278509</t>
  </si>
  <si>
    <t>0.62666922</t>
  </si>
  <si>
    <t>0.90306818</t>
  </si>
  <si>
    <t>0.74753176</t>
  </si>
  <si>
    <t>0.67402565</t>
  </si>
  <si>
    <t>1.15915006</t>
  </si>
  <si>
    <t>1.04402706</t>
  </si>
  <si>
    <t>0.63553477</t>
  </si>
  <si>
    <t>0.91243238</t>
  </si>
  <si>
    <t>0.75785264</t>
  </si>
  <si>
    <t>0.68535422</t>
  </si>
  <si>
    <t>1.15747035</t>
  </si>
  <si>
    <t>1.04786021</t>
  </si>
  <si>
    <t>0.63340214</t>
  </si>
  <si>
    <t>0.91005191</t>
  </si>
  <si>
    <t>0.75415593</t>
  </si>
  <si>
    <t>0.68217810</t>
  </si>
  <si>
    <t>1.15477521</t>
  </si>
  <si>
    <t>1.04448994</t>
  </si>
  <si>
    <t>0.63114380</t>
  </si>
  <si>
    <t>0.90749058</t>
  </si>
  <si>
    <t>0.75168699</t>
  </si>
  <si>
    <t>0.68007627</t>
  </si>
  <si>
    <t>1.15967479</t>
  </si>
  <si>
    <t>1.05541998</t>
  </si>
  <si>
    <t>0.63404583</t>
  </si>
  <si>
    <t>0.91027004</t>
  </si>
  <si>
    <t>0.75258701</t>
  </si>
  <si>
    <t>0.68298079</t>
  </si>
  <si>
    <t>1.16202834</t>
  </si>
  <si>
    <t>1.05781347</t>
  </si>
  <si>
    <t>0.63370355</t>
  </si>
  <si>
    <t>0.91124269</t>
  </si>
  <si>
    <t>0.75187715</t>
  </si>
  <si>
    <t>0.68489802</t>
  </si>
  <si>
    <t>1.15775327</t>
  </si>
  <si>
    <t>1.05471412</t>
  </si>
  <si>
    <t>0.63099787</t>
  </si>
  <si>
    <t>0.90846970</t>
  </si>
  <si>
    <t>0.75010714</t>
  </si>
  <si>
    <t>0.68355381</t>
  </si>
  <si>
    <t>1.14945222</t>
  </si>
  <si>
    <t>1.04819100</t>
  </si>
  <si>
    <t>0.62672288</t>
  </si>
  <si>
    <t>0.90251297</t>
  </si>
  <si>
    <t>0.74629038</t>
  </si>
  <si>
    <t>0.68102216</t>
  </si>
  <si>
    <t>1.15433878</t>
  </si>
  <si>
    <t>1.06275856</t>
  </si>
  <si>
    <t>0.62970419</t>
  </si>
  <si>
    <t>0.90452639</t>
  </si>
  <si>
    <t>0.74842478</t>
  </si>
  <si>
    <t>0.68369587</t>
  </si>
  <si>
    <t>1.15785061</t>
  </si>
  <si>
    <t>1.06509855</t>
  </si>
  <si>
    <t>0.63338331</t>
  </si>
  <si>
    <t>0.90859004</t>
  </si>
  <si>
    <t>0.74944004</t>
  </si>
  <si>
    <t>0.68781229</t>
  </si>
  <si>
    <t>1.14929084</t>
  </si>
  <si>
    <t>1.06017588</t>
  </si>
  <si>
    <t>0.62982110</t>
  </si>
  <si>
    <t>0.90311494</t>
  </si>
  <si>
    <t>0.74158519</t>
  </si>
  <si>
    <t>0.68356662</t>
  </si>
  <si>
    <t>1.13847746</t>
  </si>
  <si>
    <t>1.04748138</t>
  </si>
  <si>
    <t>0.62478843</t>
  </si>
  <si>
    <t>0.89732079</t>
  </si>
  <si>
    <t>0.73509157</t>
  </si>
  <si>
    <t>0.67659197</t>
  </si>
  <si>
    <t>1.13911567</t>
  </si>
  <si>
    <t>1.04645464</t>
  </si>
  <si>
    <t>0.62538735</t>
  </si>
  <si>
    <t>0.89799622</t>
  </si>
  <si>
    <t>0.73622269</t>
  </si>
  <si>
    <t>0.67671892</t>
  </si>
  <si>
    <t>1.12516321</t>
  </si>
  <si>
    <t>1.02893577</t>
  </si>
  <si>
    <t>0.61847672</t>
  </si>
  <si>
    <t>0.88838823</t>
  </si>
  <si>
    <t>0.72991323</t>
  </si>
  <si>
    <t>0.66750296</t>
  </si>
  <si>
    <t>1.11061399</t>
  </si>
  <si>
    <t>1.01705263</t>
  </si>
  <si>
    <t>0.60971270</t>
  </si>
  <si>
    <t>0.87834785</t>
  </si>
  <si>
    <t>0.71863056</t>
  </si>
  <si>
    <t>0.66043255</t>
  </si>
  <si>
    <t>1.09887021</t>
  </si>
  <si>
    <t>1.00020734</t>
  </si>
  <si>
    <t>0.60395486</t>
  </si>
  <si>
    <t>0.87108334</t>
  </si>
  <si>
    <t>0.71222520</t>
  </si>
  <si>
    <t>0.65378927</t>
  </si>
  <si>
    <t>1.08209431</t>
  </si>
  <si>
    <t>0.99007725</t>
  </si>
  <si>
    <t>0.59517035</t>
  </si>
  <si>
    <t>0.85862170</t>
  </si>
  <si>
    <t>0.70427843</t>
  </si>
  <si>
    <t>0.64381031</t>
  </si>
  <si>
    <t>1.09229757</t>
  </si>
  <si>
    <t>1.00025626</t>
  </si>
  <si>
    <t>0.60061085</t>
  </si>
  <si>
    <t>0.86555188</t>
  </si>
  <si>
    <t>0.70750042</t>
  </si>
  <si>
    <t>0.65110430</t>
  </si>
  <si>
    <t>1.09499553</t>
  </si>
  <si>
    <t>0.99744609</t>
  </si>
  <si>
    <t>0.60376828</t>
  </si>
  <si>
    <t>0.87056687</t>
  </si>
  <si>
    <t>0.70912001</t>
  </si>
  <si>
    <t>0.65426718</t>
  </si>
  <si>
    <t>1.09758753</t>
  </si>
  <si>
    <t>1.00306656</t>
  </si>
  <si>
    <t>0.60483988</t>
  </si>
  <si>
    <t>0.87285896</t>
  </si>
  <si>
    <t>0.71066810</t>
  </si>
  <si>
    <t>0.65760813</t>
  </si>
  <si>
    <t>1.11631540</t>
  </si>
  <si>
    <t>1.02626766</t>
  </si>
  <si>
    <t>0.61553479</t>
  </si>
  <si>
    <t>0.88599792</t>
  </si>
  <si>
    <t>0.71848730</t>
  </si>
  <si>
    <t>0.67058994</t>
  </si>
  <si>
    <t>1.12859228</t>
  </si>
  <si>
    <t>1.04961509</t>
  </si>
  <si>
    <t>0.62218197</t>
  </si>
  <si>
    <t>0.89275064</t>
  </si>
  <si>
    <t>0.72490570</t>
  </si>
  <si>
    <t>0.68115136</t>
  </si>
  <si>
    <t>1.12254341</t>
  </si>
  <si>
    <t>1.04301507</t>
  </si>
  <si>
    <t>0.61849376</t>
  </si>
  <si>
    <t>0.88942363</t>
  </si>
  <si>
    <t>0.72192878</t>
  </si>
  <si>
    <t>0.67646109</t>
  </si>
  <si>
    <t>1.12065785</t>
  </si>
  <si>
    <t>1.04158782</t>
  </si>
  <si>
    <t>0.61827728</t>
  </si>
  <si>
    <t>0.88796556</t>
  </si>
  <si>
    <t>0.72304738</t>
  </si>
  <si>
    <t>0.67524165</t>
  </si>
  <si>
    <t>1.11056415</t>
  </si>
  <si>
    <t>1.03414311</t>
  </si>
  <si>
    <t>0.61378052</t>
  </si>
  <si>
    <t>0.88155982</t>
  </si>
  <si>
    <t>0.71688866</t>
  </si>
  <si>
    <t>0.66777495</t>
  </si>
  <si>
    <t>1.12160504</t>
  </si>
  <si>
    <t>1.04633967</t>
  </si>
  <si>
    <t>0.61986137</t>
  </si>
  <si>
    <t>0.88765868</t>
  </si>
  <si>
    <t>0.72597767</t>
  </si>
  <si>
    <t>0.67802081</t>
  </si>
  <si>
    <t>1.13891037</t>
  </si>
  <si>
    <t>1.07129987</t>
  </si>
  <si>
    <t>0.62878465</t>
  </si>
  <si>
    <t>0.89741854</t>
  </si>
  <si>
    <t>0.73312125</t>
  </si>
  <si>
    <t>0.69042881</t>
  </si>
  <si>
    <t>1.13963849</t>
  </si>
  <si>
    <t>1.07211560</t>
  </si>
  <si>
    <t>0.62726082</t>
  </si>
  <si>
    <t>0.89704687</t>
  </si>
  <si>
    <t>0.73212540</t>
  </si>
  <si>
    <t>0.69046702</t>
  </si>
  <si>
    <t>1.14116538</t>
  </si>
  <si>
    <t>1.07835316</t>
  </si>
  <si>
    <t>0.62730732</t>
  </si>
  <si>
    <t>0.89711349</t>
  </si>
  <si>
    <t>0.73119552</t>
  </si>
  <si>
    <t>0.69263055</t>
  </si>
  <si>
    <t>1.13894576</t>
  </si>
  <si>
    <t>1.06813805</t>
  </si>
  <si>
    <t>0.62672654</t>
  </si>
  <si>
    <t>0.89633923</t>
  </si>
  <si>
    <t>0.73060716</t>
  </si>
  <si>
    <t>0.68934917</t>
  </si>
  <si>
    <t>1.13563028</t>
  </si>
  <si>
    <t>1.06757742</t>
  </si>
  <si>
    <t>0.62558396</t>
  </si>
  <si>
    <t>0.89461741</t>
  </si>
  <si>
    <t>0.72630321</t>
  </si>
  <si>
    <t>0.68740985</t>
  </si>
  <si>
    <t>1.13947592</t>
  </si>
  <si>
    <t>1.06791003</t>
  </si>
  <si>
    <t>0.62636964</t>
  </si>
  <si>
    <t>0.89824929</t>
  </si>
  <si>
    <t>0.72720160</t>
  </si>
  <si>
    <t>0.69083865</t>
  </si>
  <si>
    <t>1.14243902</t>
  </si>
  <si>
    <t>1.07450770</t>
  </si>
  <si>
    <t>0.62803715</t>
  </si>
  <si>
    <t>0.90017327</t>
  </si>
  <si>
    <t>0.72664687</t>
  </si>
  <si>
    <t>0.69399690</t>
  </si>
  <si>
    <t>1.14967044</t>
  </si>
  <si>
    <t>1.07815742</t>
  </si>
  <si>
    <t>0.63262346</t>
  </si>
  <si>
    <t>0.90558611</t>
  </si>
  <si>
    <t>0.73328069</t>
  </si>
  <si>
    <t>0.69783554</t>
  </si>
  <si>
    <t>1.13887907</t>
  </si>
  <si>
    <t>1.06568317</t>
  </si>
  <si>
    <t>0.62716240</t>
  </si>
  <si>
    <t>0.89954776</t>
  </si>
  <si>
    <t>0.72689068</t>
  </si>
  <si>
    <t>0.69100567</t>
  </si>
  <si>
    <t>1.14547701</t>
  </si>
  <si>
    <t>1.07537064</t>
  </si>
  <si>
    <t>0.62841843</t>
  </si>
  <si>
    <t>0.90324363</t>
  </si>
  <si>
    <t>0.72625272</t>
  </si>
  <si>
    <t>0.69578823</t>
  </si>
  <si>
    <t>1.15230323</t>
  </si>
  <si>
    <t>1.08175338</t>
  </si>
  <si>
    <t>0.63211091</t>
  </si>
  <si>
    <t>0.90852784</t>
  </si>
  <si>
    <t>0.73113150</t>
  </si>
  <si>
    <t>0.69982591</t>
  </si>
  <si>
    <t>1.14703749</t>
  </si>
  <si>
    <t>1.07424503</t>
  </si>
  <si>
    <t>0.63004393</t>
  </si>
  <si>
    <t>0.90571959</t>
  </si>
  <si>
    <t>0.73073475</t>
  </si>
  <si>
    <t>0.69513348</t>
  </si>
  <si>
    <t>1.13325422</t>
  </si>
  <si>
    <t>1.06027664</t>
  </si>
  <si>
    <t>0.62365025</t>
  </si>
  <si>
    <t>0.89721697</t>
  </si>
  <si>
    <t>0.72503955</t>
  </si>
  <si>
    <t>0.68767522</t>
  </si>
  <si>
    <t>1.14277955</t>
  </si>
  <si>
    <t>1.07074246</t>
  </si>
  <si>
    <t>0.62850812</t>
  </si>
  <si>
    <t>0.90368097</t>
  </si>
  <si>
    <t>0.72958877</t>
  </si>
  <si>
    <t>0.69304295</t>
  </si>
  <si>
    <t>1.13269894</t>
  </si>
  <si>
    <t>1.06130390</t>
  </si>
  <si>
    <t>0.62426095</t>
  </si>
  <si>
    <t>0.89747689</t>
  </si>
  <si>
    <t>0.72323721</t>
  </si>
  <si>
    <t>0.68573575</t>
  </si>
  <si>
    <t>1.13353179</t>
  </si>
  <si>
    <t>1.06547312</t>
  </si>
  <si>
    <t>0.62283806</t>
  </si>
  <si>
    <t>0.89763565</t>
  </si>
  <si>
    <t>0.72285180</t>
  </si>
  <si>
    <t>0.68685157</t>
  </si>
  <si>
    <t>1.13893747</t>
  </si>
  <si>
    <t>1.07406370</t>
  </si>
  <si>
    <t>0.62515628</t>
  </si>
  <si>
    <t>0.90081452</t>
  </si>
  <si>
    <t>0.72491212</t>
  </si>
  <si>
    <t>0.69038881</t>
  </si>
  <si>
    <t>1.13330556</t>
  </si>
  <si>
    <t>1.06741324</t>
  </si>
  <si>
    <t>0.62133249</t>
  </si>
  <si>
    <t>0.89682756</t>
  </si>
  <si>
    <t>0.72098674</t>
  </si>
  <si>
    <t>0.68682811</t>
  </si>
  <si>
    <t>1.13293644</t>
  </si>
  <si>
    <t>1.07019889</t>
  </si>
  <si>
    <t>0.62114576</t>
  </si>
  <si>
    <t>0.89666989</t>
  </si>
  <si>
    <t>0.72213716</t>
  </si>
  <si>
    <t>0.68584775</t>
  </si>
  <si>
    <t>1.13369575</t>
  </si>
  <si>
    <t>1.07327158</t>
  </si>
  <si>
    <t>0.61987435</t>
  </si>
  <si>
    <t>0.89685155</t>
  </si>
  <si>
    <t>0.71899706</t>
  </si>
  <si>
    <t>0.68751648</t>
  </si>
  <si>
    <t>1.12770444</t>
  </si>
  <si>
    <t>1.06218712</t>
  </si>
  <si>
    <t>0.61650152</t>
  </si>
  <si>
    <t>0.89373442</t>
  </si>
  <si>
    <t>0.71687376</t>
  </si>
  <si>
    <t>0.68633781</t>
  </si>
  <si>
    <t>1.10915908</t>
  </si>
  <si>
    <t>1.04690017</t>
  </si>
  <si>
    <t>0.60686132</t>
  </si>
  <si>
    <t>0.88102504</t>
  </si>
  <si>
    <t>0.70436428</t>
  </si>
  <si>
    <t>0.67641530</t>
  </si>
  <si>
    <t>1.11050748</t>
  </si>
  <si>
    <t>1.04795105</t>
  </si>
  <si>
    <t>0.60789621</t>
  </si>
  <si>
    <t>0.88169930</t>
  </si>
  <si>
    <t>0.70446286</t>
  </si>
  <si>
    <t>0.67919421</t>
  </si>
  <si>
    <t>1.10946725</t>
  </si>
  <si>
    <t>1.04791999</t>
  </si>
  <si>
    <t>0.60652123</t>
  </si>
  <si>
    <t>0.88023020</t>
  </si>
  <si>
    <t>0.70276675</t>
  </si>
  <si>
    <t>0.67790456</t>
  </si>
  <si>
    <t>1.11364454</t>
  </si>
  <si>
    <t>1.05885770</t>
  </si>
  <si>
    <t>0.60686872</t>
  </si>
  <si>
    <t>0.88058023</t>
  </si>
  <si>
    <t>0.70426485</t>
  </si>
  <si>
    <t>0.68092474</t>
  </si>
  <si>
    <t>1.12409934</t>
  </si>
  <si>
    <t>1.06803915</t>
  </si>
  <si>
    <t>0.61161573</t>
  </si>
  <si>
    <t>0.88740103</t>
  </si>
  <si>
    <t>0.70738876</t>
  </si>
  <si>
    <t>0.68780382</t>
  </si>
  <si>
    <t>1.12421899</t>
  </si>
  <si>
    <t>1.06745636</t>
  </si>
  <si>
    <t>0.61299624</t>
  </si>
  <si>
    <t>0.88843263</t>
  </si>
  <si>
    <t>0.70906253</t>
  </si>
  <si>
    <t>0.68642528</t>
  </si>
  <si>
    <t>1.11220005</t>
  </si>
  <si>
    <t>1.06038965</t>
  </si>
  <si>
    <t>0.60644763</t>
  </si>
  <si>
    <t>0.87955604</t>
  </si>
  <si>
    <t>0.69939390</t>
  </si>
  <si>
    <t>0.67990256</t>
  </si>
  <si>
    <t>1.10770722</t>
  </si>
  <si>
    <t>1.05822139</t>
  </si>
  <si>
    <t>0.60517410</t>
  </si>
  <si>
    <t>0.87783366</t>
  </si>
  <si>
    <t>0.69631566</t>
  </si>
  <si>
    <t>0.67789311</t>
  </si>
  <si>
    <t>1.10201688</t>
  </si>
  <si>
    <t>1.04707079</t>
  </si>
  <si>
    <t>0.60333483</t>
  </si>
  <si>
    <t>0.87383160</t>
  </si>
  <si>
    <t>0.69554865</t>
  </si>
  <si>
    <t>0.67397471</t>
  </si>
  <si>
    <t>1.09330309</t>
  </si>
  <si>
    <t>1.03864820</t>
  </si>
  <si>
    <t>0.59897300</t>
  </si>
  <si>
    <t>0.86774475</t>
  </si>
  <si>
    <t>0.69165876</t>
  </si>
  <si>
    <t>0.66974568</t>
  </si>
  <si>
    <t>1.09385181</t>
  </si>
  <si>
    <t>1.03941761</t>
  </si>
  <si>
    <t>0.59892995</t>
  </si>
  <si>
    <t>0.86745307</t>
  </si>
  <si>
    <t>0.69151452</t>
  </si>
  <si>
    <t>0.67033912</t>
  </si>
  <si>
    <t>1.08247592</t>
  </si>
  <si>
    <t>1.02611772</t>
  </si>
  <si>
    <t>0.59420511</t>
  </si>
  <si>
    <t>0.86107110</t>
  </si>
  <si>
    <t>0.68423630</t>
  </si>
  <si>
    <t>0.66365339</t>
  </si>
  <si>
    <t>1.08793582</t>
  </si>
  <si>
    <t>1.02899685</t>
  </si>
  <si>
    <t>0.59694377</t>
  </si>
  <si>
    <t>0.86395612</t>
  </si>
  <si>
    <t>0.68823025</t>
  </si>
  <si>
    <t>0.66653740</t>
  </si>
  <si>
    <t>1.07956935</t>
  </si>
  <si>
    <t>1.01492929</t>
  </si>
  <si>
    <t>0.59325810</t>
  </si>
  <si>
    <t>0.86000353</t>
  </si>
  <si>
    <t>0.68285957</t>
  </si>
  <si>
    <t>0.66290040</t>
  </si>
  <si>
    <t>1.08242755</t>
  </si>
  <si>
    <t>1.01877899</t>
  </si>
  <si>
    <t>0.59473637</t>
  </si>
  <si>
    <t>0.86185517</t>
  </si>
  <si>
    <t>0.68547349</t>
  </si>
  <si>
    <t>0.66462412</t>
  </si>
  <si>
    <t>1.07059501</t>
  </si>
  <si>
    <t>1.00714179</t>
  </si>
  <si>
    <t>0.58927537</t>
  </si>
  <si>
    <t>0.85544449</t>
  </si>
  <si>
    <t>0.68036845</t>
  </si>
  <si>
    <t>0.65743688</t>
  </si>
  <si>
    <t>1.07619288</t>
  </si>
  <si>
    <t>1.01970029</t>
  </si>
  <si>
    <t>0.59401905</t>
  </si>
  <si>
    <t>0.85966419</t>
  </si>
  <si>
    <t>0.68508895</t>
  </si>
  <si>
    <t>0.66248659</t>
  </si>
  <si>
    <t>1.09164583</t>
  </si>
  <si>
    <t>1.03026467</t>
  </si>
  <si>
    <t>0.60329945</t>
  </si>
  <si>
    <t>0.86958005</t>
  </si>
  <si>
    <t>0.69668192</t>
  </si>
  <si>
    <t>0.67152771</t>
  </si>
  <si>
    <t>1.10252122</t>
  </si>
  <si>
    <t>1.04554291</t>
  </si>
  <si>
    <t>0.60783171</t>
  </si>
  <si>
    <t>0.87544280</t>
  </si>
  <si>
    <t>0.70407737</t>
  </si>
  <si>
    <t>0.67963943</t>
  </si>
  <si>
    <t>1.09563484</t>
  </si>
  <si>
    <t>1.03451646</t>
  </si>
  <si>
    <t>0.60501342</t>
  </si>
  <si>
    <t>0.87364328</t>
  </si>
  <si>
    <t>0.69592710</t>
  </si>
  <si>
    <t>0.67389315</t>
  </si>
  <si>
    <t>1.08762844</t>
  </si>
  <si>
    <t>1.02150436</t>
  </si>
  <si>
    <t>0.60201531</t>
  </si>
  <si>
    <t>0.87049907</t>
  </si>
  <si>
    <t>0.69032349</t>
  </si>
  <si>
    <t>0.66803983</t>
  </si>
  <si>
    <t>1.08064873</t>
  </si>
  <si>
    <t>1.01634671</t>
  </si>
  <si>
    <t>0.59920923</t>
  </si>
  <si>
    <t>0.86632164</t>
  </si>
  <si>
    <t>0.68554698</t>
  </si>
  <si>
    <t>0.66337051</t>
  </si>
  <si>
    <t>1.06574884</t>
  </si>
  <si>
    <t>0.99509952</t>
  </si>
  <si>
    <t>0.59281415</t>
  </si>
  <si>
    <t>0.85767032</t>
  </si>
  <si>
    <t>0.68095875</t>
  </si>
  <si>
    <t>0.65434323</t>
  </si>
  <si>
    <t>1.04754465</t>
  </si>
  <si>
    <t>0.97647497</t>
  </si>
  <si>
    <t>0.58340394</t>
  </si>
  <si>
    <t>0.84572644</t>
  </si>
  <si>
    <t>0.67118246</t>
  </si>
  <si>
    <t>0.64269828</t>
  </si>
  <si>
    <t>1.05061897</t>
  </si>
  <si>
    <t>0.98104204</t>
  </si>
  <si>
    <t>0.58438861</t>
  </si>
  <si>
    <t>0.84752609</t>
  </si>
  <si>
    <t>0.67252357</t>
  </si>
  <si>
    <t>0.64385293</t>
  </si>
  <si>
    <t>1.04513068</t>
  </si>
  <si>
    <t>0.97368965</t>
  </si>
  <si>
    <t>0.58183044</t>
  </si>
  <si>
    <t>0.84344810</t>
  </si>
  <si>
    <t>0.66999332</t>
  </si>
  <si>
    <t>0.64040833</t>
  </si>
  <si>
    <t>1.05345442</t>
  </si>
  <si>
    <t>0.98475469</t>
  </si>
  <si>
    <t>0.58582573</t>
  </si>
  <si>
    <t>0.84719924</t>
  </si>
  <si>
    <t>0.67351905</t>
  </si>
  <si>
    <t>0.64837152</t>
  </si>
  <si>
    <t>1.04818526</t>
  </si>
  <si>
    <t>0.97422667</t>
  </si>
  <si>
    <t>0.58357738</t>
  </si>
  <si>
    <t>0.84508628</t>
  </si>
  <si>
    <t>0.67132073</t>
  </si>
  <si>
    <t>0.64360172</t>
  </si>
  <si>
    <t>1.04805790</t>
  </si>
  <si>
    <t>0.97445850</t>
  </si>
  <si>
    <t>0.58334113</t>
  </si>
  <si>
    <t>0.84558248</t>
  </si>
  <si>
    <t>0.67087004</t>
  </si>
  <si>
    <t>0.64176467</t>
  </si>
  <si>
    <t>1.04692883</t>
  </si>
  <si>
    <t>0.96971373</t>
  </si>
  <si>
    <t>0.58311841</t>
  </si>
  <si>
    <t>0.84433077</t>
  </si>
  <si>
    <t>0.66999758</t>
  </si>
  <si>
    <t>0.64058388</t>
  </si>
  <si>
    <t>1.02242114</t>
  </si>
  <si>
    <t>0.94214535</t>
  </si>
  <si>
    <t>0.56967130</t>
  </si>
  <si>
    <t>0.82778920</t>
  </si>
  <si>
    <t>0.65452942</t>
  </si>
  <si>
    <t>0.62562359</t>
  </si>
  <si>
    <t>1.02774808</t>
  </si>
  <si>
    <t>0.95035320</t>
  </si>
  <si>
    <t>0.57162209</t>
  </si>
  <si>
    <t>0.82857121</t>
  </si>
  <si>
    <t>0.65804543</t>
  </si>
  <si>
    <t>0.62824824</t>
  </si>
  <si>
    <t>1.02044181</t>
  </si>
  <si>
    <t>0.94095633</t>
  </si>
  <si>
    <t>0.56781701</t>
  </si>
  <si>
    <t>0.82272791</t>
  </si>
  <si>
    <t>0.65499534</t>
  </si>
  <si>
    <t>0.62227731</t>
  </si>
  <si>
    <t>0.98253535</t>
  </si>
  <si>
    <t>0.90481912</t>
  </si>
  <si>
    <t>0.54837338</t>
  </si>
  <si>
    <t>0.79470844</t>
  </si>
  <si>
    <t>0.63852688</t>
  </si>
  <si>
    <t>0.59809233</t>
  </si>
  <si>
    <t>0.99255676</t>
  </si>
  <si>
    <t>0.91598096</t>
  </si>
  <si>
    <t>0.55255791</t>
  </si>
  <si>
    <t>0.80099783</t>
  </si>
  <si>
    <t>0.64253221</t>
  </si>
  <si>
    <t>0.60235554</t>
  </si>
  <si>
    <t>1.00002223</t>
  </si>
  <si>
    <t>0.91855256</t>
  </si>
  <si>
    <t>0.55764345</t>
  </si>
  <si>
    <t>0.80918921</t>
  </si>
  <si>
    <t>0.64985080</t>
  </si>
  <si>
    <t>0.60606153</t>
  </si>
  <si>
    <t>1.02202933</t>
  </si>
  <si>
    <t>0.93483339</t>
  </si>
  <si>
    <t>0.56995647</t>
  </si>
  <si>
    <t>0.82709543</t>
  </si>
  <si>
    <t>0.66293011</t>
  </si>
  <si>
    <t>0.61871214</t>
  </si>
  <si>
    <t>1.00948158</t>
  </si>
  <si>
    <t>0.91431497</t>
  </si>
  <si>
    <t>0.56474176</t>
  </si>
  <si>
    <t>0.82142706</t>
  </si>
  <si>
    <t>0.66078522</t>
  </si>
  <si>
    <t>0.61105269</t>
  </si>
  <si>
    <t>0.99142927</t>
  </si>
  <si>
    <t>0.89528952</t>
  </si>
  <si>
    <t>0.55740893</t>
  </si>
  <si>
    <t>0.81288912</t>
  </si>
  <si>
    <t>0.65644415</t>
  </si>
  <si>
    <t>0.59918166</t>
  </si>
  <si>
    <t>0.97009389</t>
  </si>
  <si>
    <t>0.87402184</t>
  </si>
  <si>
    <t>0.54590509</t>
  </si>
  <si>
    <t>0.79847906</t>
  </si>
  <si>
    <t>0.64572277</t>
  </si>
  <si>
    <t>0.58631072</t>
  </si>
  <si>
    <t>0.94918319</t>
  </si>
  <si>
    <t>0.84924862</t>
  </si>
  <si>
    <t>0.53443055</t>
  </si>
  <si>
    <t>0.78496582</t>
  </si>
  <si>
    <t>0.63895514</t>
  </si>
  <si>
    <t>0.57222024</t>
  </si>
  <si>
    <t>0.94719734</t>
  </si>
  <si>
    <t>0.85673145</t>
  </si>
  <si>
    <t>0.53327262</t>
  </si>
  <si>
    <t>0.78178163</t>
  </si>
  <si>
    <t>0.63990993</t>
  </si>
  <si>
    <t>0.57139543</t>
  </si>
  <si>
    <t>0.93299763</t>
  </si>
  <si>
    <t>0.83417841</t>
  </si>
  <si>
    <t>0.52493100</t>
  </si>
  <si>
    <t>0.77046893</t>
  </si>
  <si>
    <t>0.63571642</t>
  </si>
  <si>
    <t>0.55872602</t>
  </si>
  <si>
    <t>0.91957784</t>
  </si>
  <si>
    <t>0.81874060</t>
  </si>
  <si>
    <t>0.51778988</t>
  </si>
  <si>
    <t>0.75891542</t>
  </si>
  <si>
    <t>0.63436374</t>
  </si>
  <si>
    <t>0.54395513</t>
  </si>
  <si>
    <t>0.95872402</t>
  </si>
  <si>
    <t>0.87080764</t>
  </si>
  <si>
    <t>0.53906654</t>
  </si>
  <si>
    <t>0.78957843</t>
  </si>
  <si>
    <t>0.65354932</t>
  </si>
  <si>
    <t>0.57069687</t>
  </si>
  <si>
    <t>0.97680504</t>
  </si>
  <si>
    <t>0.88576565</t>
  </si>
  <si>
    <t>0.54836327</t>
  </si>
  <si>
    <t>0.80404587</t>
  </si>
  <si>
    <t>0.66130605</t>
  </si>
  <si>
    <t>0.58125158</t>
  </si>
  <si>
    <t>0.99223969</t>
  </si>
  <si>
    <t>0.90649495</t>
  </si>
  <si>
    <t>0.55739702</t>
  </si>
  <si>
    <t>0.81660517</t>
  </si>
  <si>
    <t>0.66726709</t>
  </si>
  <si>
    <t>0.59832876</t>
  </si>
  <si>
    <t>1.00108552</t>
  </si>
  <si>
    <t>0.92477373</t>
  </si>
  <si>
    <t>0.56222895</t>
  </si>
  <si>
    <t>0.82323211</t>
  </si>
  <si>
    <t>0.67697158</t>
  </si>
  <si>
    <t>0.60411601</t>
  </si>
  <si>
    <t>1.00640590</t>
  </si>
  <si>
    <t>0.92642086</t>
  </si>
  <si>
    <t>0.56491403</t>
  </si>
  <si>
    <t>0.82792585</t>
  </si>
  <si>
    <t>0.68098799</t>
  </si>
  <si>
    <t>0.60646123</t>
  </si>
  <si>
    <t>1.01331340</t>
  </si>
  <si>
    <t>0.92627160</t>
  </si>
  <si>
    <t>0.56867269</t>
  </si>
  <si>
    <t>0.83145078</t>
  </si>
  <si>
    <t>0.68644922</t>
  </si>
  <si>
    <t>0.60868100</t>
  </si>
  <si>
    <t>1.02224517</t>
  </si>
  <si>
    <t>0.93464889</t>
  </si>
  <si>
    <t>0.57303639</t>
  </si>
  <si>
    <t>0.83834688</t>
  </si>
  <si>
    <t>0.69367214</t>
  </si>
  <si>
    <t>0.61490619</t>
  </si>
  <si>
    <t>1.02725076</t>
  </si>
  <si>
    <t>0.94099729</t>
  </si>
  <si>
    <t>0.57523782</t>
  </si>
  <si>
    <t>0.84182191</t>
  </si>
  <si>
    <t>0.69511657</t>
  </si>
  <si>
    <t>0.62045500</t>
  </si>
  <si>
    <t>1.02528883</t>
  </si>
  <si>
    <t>0.94733442</t>
  </si>
  <si>
    <t>0.57397201</t>
  </si>
  <si>
    <t>0.84107169</t>
  </si>
  <si>
    <t>0.69251558</t>
  </si>
  <si>
    <t>0.62499517</t>
  </si>
  <si>
    <t>1.03977886</t>
  </si>
  <si>
    <t>0.97094950</t>
  </si>
  <si>
    <t>0.58167449</t>
  </si>
  <si>
    <t>0.85178752</t>
  </si>
  <si>
    <t>0.70008589</t>
  </si>
  <si>
    <t>0.63516994</t>
  </si>
  <si>
    <t>1.01592322</t>
  </si>
  <si>
    <t>0.93804261</t>
  </si>
  <si>
    <t>0.56907978</t>
  </si>
  <si>
    <t>0.83413066</t>
  </si>
  <si>
    <t>0.68539079</t>
  </si>
  <si>
    <t>0.61530093</t>
  </si>
  <si>
    <t>1.03675264</t>
  </si>
  <si>
    <t>0.96217970</t>
  </si>
  <si>
    <t>0.58046648</t>
  </si>
  <si>
    <t>0.84927551</t>
  </si>
  <si>
    <t>0.69581835</t>
  </si>
  <si>
    <t>0.63307544</t>
  </si>
  <si>
    <t>1.04269592</t>
  </si>
  <si>
    <t>0.97068974</t>
  </si>
  <si>
    <t>0.58346583</t>
  </si>
  <si>
    <t>0.85382072</t>
  </si>
  <si>
    <t>0.70136374</t>
  </si>
  <si>
    <t>0.63836337</t>
  </si>
  <si>
    <t>1.04640856</t>
  </si>
  <si>
    <t>0.98619855</t>
  </si>
  <si>
    <t>0.58590744</t>
  </si>
  <si>
    <t>0.85714030</t>
  </si>
  <si>
    <t>0.70456637</t>
  </si>
  <si>
    <t>0.64182994</t>
  </si>
  <si>
    <t>1.04477004</t>
  </si>
  <si>
    <t>0.97444417</t>
  </si>
  <si>
    <t>0.58564078</t>
  </si>
  <si>
    <t>0.85576348</t>
  </si>
  <si>
    <t>0.70431647</t>
  </si>
  <si>
    <t>0.63709478</t>
  </si>
  <si>
    <t>1.04624706</t>
  </si>
  <si>
    <t>0.97280583</t>
  </si>
  <si>
    <t>0.58572920</t>
  </si>
  <si>
    <t>0.85695131</t>
  </si>
  <si>
    <t>0.70411748</t>
  </si>
  <si>
    <t>0.63749906</t>
  </si>
  <si>
    <t>1.03983727</t>
  </si>
  <si>
    <t>0.95519424</t>
  </si>
  <si>
    <t>0.58218742</t>
  </si>
  <si>
    <t>0.85245925</t>
  </si>
  <si>
    <t>0.70195901</t>
  </si>
  <si>
    <t>0.63159890</t>
  </si>
  <si>
    <t>1.04992769</t>
  </si>
  <si>
    <t>0.97147292</t>
  </si>
  <si>
    <t>0.58780297</t>
  </si>
  <si>
    <t>0.86046400</t>
  </si>
  <si>
    <t>0.70835784</t>
  </si>
  <si>
    <t>0.63807280</t>
  </si>
  <si>
    <t>1.06050541</t>
  </si>
  <si>
    <t>0.99017610</t>
  </si>
  <si>
    <t>0.59384236</t>
  </si>
  <si>
    <t>0.86801872</t>
  </si>
  <si>
    <t>0.71254989</t>
  </si>
  <si>
    <t>0.64701034</t>
  </si>
  <si>
    <t>1.06258779</t>
  </si>
  <si>
    <t>0.99630135</t>
  </si>
  <si>
    <t>0.59482592</t>
  </si>
  <si>
    <t>0.86868038</t>
  </si>
  <si>
    <t>0.71283943</t>
  </si>
  <si>
    <t>0.64864485</t>
  </si>
  <si>
    <t>1.06217983</t>
  </si>
  <si>
    <t>1.00333228</t>
  </si>
  <si>
    <t>0.59378319</t>
  </si>
  <si>
    <t>0.86865308</t>
  </si>
  <si>
    <t>0.71454917</t>
  </si>
  <si>
    <t>0.64877790</t>
  </si>
  <si>
    <t>1.05971923</t>
  </si>
  <si>
    <t>1.00439977</t>
  </si>
  <si>
    <t>0.59213787</t>
  </si>
  <si>
    <t>0.86759362</t>
  </si>
  <si>
    <t>0.71409218</t>
  </si>
  <si>
    <t>0.64509693</t>
  </si>
  <si>
    <t>1.06459275</t>
  </si>
  <si>
    <t>1.01418688</t>
  </si>
  <si>
    <t>0.59424151</t>
  </si>
  <si>
    <t>0.87096539</t>
  </si>
  <si>
    <t>0.71697643</t>
  </si>
  <si>
    <t>0.64968020</t>
  </si>
  <si>
    <t>1.07439628</t>
  </si>
  <si>
    <t>1.03036768</t>
  </si>
  <si>
    <t>0.59976620</t>
  </si>
  <si>
    <t>0.87860469</t>
  </si>
  <si>
    <t>0.72044707</t>
  </si>
  <si>
    <t>0.65819261</t>
  </si>
  <si>
    <t>1.06729254</t>
  </si>
  <si>
    <t>1.01863425</t>
  </si>
  <si>
    <t>0.59544327</t>
  </si>
  <si>
    <t>0.87194283</t>
  </si>
  <si>
    <t>0.71697776</t>
  </si>
  <si>
    <t>0.65439452</t>
  </si>
  <si>
    <t>1.06869526</t>
  </si>
  <si>
    <t>1.02235604</t>
  </si>
  <si>
    <t>0.59615194</t>
  </si>
  <si>
    <t>0.87329704</t>
  </si>
  <si>
    <t>0.71934127</t>
  </si>
  <si>
    <t>0.65731702</t>
  </si>
  <si>
    <t>1.06841585</t>
  </si>
  <si>
    <t>1.01780791</t>
  </si>
  <si>
    <t>0.59513012</t>
  </si>
  <si>
    <t>0.87269046</t>
  </si>
  <si>
    <t>0.72107000</t>
  </si>
  <si>
    <t>0.65617912</t>
  </si>
  <si>
    <t>1.06071744</t>
  </si>
  <si>
    <t>1.00824081</t>
  </si>
  <si>
    <t>0.59128051</t>
  </si>
  <si>
    <t>0.86579440</t>
  </si>
  <si>
    <t>0.71459035</t>
  </si>
  <si>
    <t>0.64905605</t>
  </si>
  <si>
    <t>1.05263408</t>
  </si>
  <si>
    <t>0.99232529</t>
  </si>
  <si>
    <t>0.58723461</t>
  </si>
  <si>
    <t>0.86109206</t>
  </si>
  <si>
    <t>0.71047763</t>
  </si>
  <si>
    <t>0.63932357</t>
  </si>
  <si>
    <t>1.05308016</t>
  </si>
  <si>
    <t>0.98740944</t>
  </si>
  <si>
    <t>0.58814038</t>
  </si>
  <si>
    <t>0.86191735</t>
  </si>
  <si>
    <t>0.70841591</t>
  </si>
  <si>
    <t>0.63855850</t>
  </si>
  <si>
    <t>1.03868936</t>
  </si>
  <si>
    <t>0.96884996</t>
  </si>
  <si>
    <t>0.58100097</t>
  </si>
  <si>
    <t>0.85219440</t>
  </si>
  <si>
    <t>0.69996749</t>
  </si>
  <si>
    <t>0.62692926</t>
  </si>
  <si>
    <t>1.04838072</t>
  </si>
  <si>
    <t>0.98179063</t>
  </si>
  <si>
    <t>0.58515505</t>
  </si>
  <si>
    <t>0.85960788</t>
  </si>
  <si>
    <t>0.70788064</t>
  </si>
  <si>
    <t>0.63331621</t>
  </si>
  <si>
    <t>1.05720758</t>
  </si>
  <si>
    <t>0.98545695</t>
  </si>
  <si>
    <t>0.59027882</t>
  </si>
  <si>
    <t>0.86719380</t>
  </si>
  <si>
    <t>0.71153062</t>
  </si>
  <si>
    <t>0.63983936</t>
  </si>
  <si>
    <t>1.07074982</t>
  </si>
  <si>
    <t>0.99790396</t>
  </si>
  <si>
    <t>0.59768972</t>
  </si>
  <si>
    <t>0.87718545</t>
  </si>
  <si>
    <t>0.72179495</t>
  </si>
  <si>
    <t>0.64875674</t>
  </si>
  <si>
    <t>1.06832785</t>
  </si>
  <si>
    <t>0.98721532</t>
  </si>
  <si>
    <t>0.59623515</t>
  </si>
  <si>
    <t>0.87641680</t>
  </si>
  <si>
    <t>0.72244060</t>
  </si>
  <si>
    <t>0.64590322</t>
  </si>
  <si>
    <t>1.06774588</t>
  </si>
  <si>
    <t>0.97772455</t>
  </si>
  <si>
    <t>0.59577281</t>
  </si>
  <si>
    <t>0.87683975</t>
  </si>
  <si>
    <t>0.72181505</t>
  </si>
  <si>
    <t>0.64403424</t>
  </si>
  <si>
    <t>1.05827041</t>
  </si>
  <si>
    <t>0.96935311</t>
  </si>
  <si>
    <t>0.59117443</t>
  </si>
  <si>
    <t>0.87088239</t>
  </si>
  <si>
    <t>0.71611756</t>
  </si>
  <si>
    <t>0.63479214</t>
  </si>
  <si>
    <t>1.06043578</t>
  </si>
  <si>
    <t>0.97766895</t>
  </si>
  <si>
    <t>0.59266322</t>
  </si>
  <si>
    <t>0.87306239</t>
  </si>
  <si>
    <t>0.71360527</t>
  </si>
  <si>
    <t>0.63996209</t>
  </si>
  <si>
    <t>1.05332470</t>
  </si>
  <si>
    <t>0.96521118</t>
  </si>
  <si>
    <t>0.58828192</t>
  </si>
  <si>
    <t>0.86862425</t>
  </si>
  <si>
    <t>0.71331603</t>
  </si>
  <si>
    <t>0.63291446</t>
  </si>
  <si>
    <t>1.05739570</t>
  </si>
  <si>
    <t>0.96222012</t>
  </si>
  <si>
    <t>0.59102878</t>
  </si>
  <si>
    <t>0.87301129</t>
  </si>
  <si>
    <t>0.71786555</t>
  </si>
  <si>
    <t>0.63331351</t>
  </si>
  <si>
    <t>1.05460099</t>
  </si>
  <si>
    <t>0.96330121</t>
  </si>
  <si>
    <t>0.58976993</t>
  </si>
  <si>
    <t>0.87186415</t>
  </si>
  <si>
    <t>0.71767773</t>
  </si>
  <si>
    <t>0.63093051</t>
  </si>
  <si>
    <t>1.06295116</t>
  </si>
  <si>
    <t>0.96090483</t>
  </si>
  <si>
    <t>0.59457176</t>
  </si>
  <si>
    <t>0.87727152</t>
  </si>
  <si>
    <t>0.72233523</t>
  </si>
  <si>
    <t>0.63223861</t>
  </si>
  <si>
    <t>1.04267433</t>
  </si>
  <si>
    <t>0.93581009</t>
  </si>
  <si>
    <t>0.58461552</t>
  </si>
  <si>
    <t>0.86146915</t>
  </si>
  <si>
    <t>0.70948130</t>
  </si>
  <si>
    <t>0.61623895</t>
  </si>
  <si>
    <t>1.06184208</t>
  </si>
  <si>
    <t>0.95576452</t>
  </si>
  <si>
    <t>0.59546030</t>
  </si>
  <si>
    <t>0.87659788</t>
  </si>
  <si>
    <t>0.71827465</t>
  </si>
  <si>
    <t>0.63145762</t>
  </si>
  <si>
    <t>1.06453698</t>
  </si>
  <si>
    <t>0.95380363</t>
  </si>
  <si>
    <t>0.59685725</t>
  </si>
  <si>
    <t>0.87823571</t>
  </si>
  <si>
    <t>0.71851632</t>
  </si>
  <si>
    <t>0.63231815</t>
  </si>
  <si>
    <t>1.06059175</t>
  </si>
  <si>
    <t>0.94299841</t>
  </si>
  <si>
    <t>0.59554395</t>
  </si>
  <si>
    <t>0.87686084</t>
  </si>
  <si>
    <t>0.71515840</t>
  </si>
  <si>
    <t>0.62919781</t>
  </si>
  <si>
    <t>1.05673604</t>
  </si>
  <si>
    <t>0.94477387</t>
  </si>
  <si>
    <t>0.59372944</t>
  </si>
  <si>
    <t>0.87377803</t>
  </si>
  <si>
    <t>0.71195561</t>
  </si>
  <si>
    <t>0.63005491</t>
  </si>
  <si>
    <t>1.05027006</t>
  </si>
  <si>
    <t>0.95457092</t>
  </si>
  <si>
    <t>0.58973793</t>
  </si>
  <si>
    <t>0.86765829</t>
  </si>
  <si>
    <t>0.70701394</t>
  </si>
  <si>
    <t>0.62851648</t>
  </si>
  <si>
    <t>1.05995985</t>
  </si>
  <si>
    <t>0.97074421</t>
  </si>
  <si>
    <t>0.59367056</t>
  </si>
  <si>
    <t>0.87501870</t>
  </si>
  <si>
    <t>0.71811716</t>
  </si>
  <si>
    <t>0.63520762</t>
  </si>
  <si>
    <t>1.06073037</t>
  </si>
  <si>
    <t>0.97261332</t>
  </si>
  <si>
    <t>0.59387024</t>
  </si>
  <si>
    <t>0.87585878</t>
  </si>
  <si>
    <t>0.71871054</t>
  </si>
  <si>
    <t>0.63563059</t>
  </si>
  <si>
    <t>1.07514959</t>
  </si>
  <si>
    <t>0.99582666</t>
  </si>
  <si>
    <t>0.60023759</t>
  </si>
  <si>
    <t>0.88683261</t>
  </si>
  <si>
    <t>0.73256050</t>
  </si>
  <si>
    <t>0.64369645</t>
  </si>
  <si>
    <t>1.08630694</t>
  </si>
  <si>
    <t>1.01114050</t>
  </si>
  <si>
    <t>0.60676738</t>
  </si>
  <si>
    <t>0.89397964</t>
  </si>
  <si>
    <t>0.73615427</t>
  </si>
  <si>
    <t>0.65324978</t>
  </si>
  <si>
    <t>1.08623051</t>
  </si>
  <si>
    <t>1.00778337</t>
  </si>
  <si>
    <t>0.60718717</t>
  </si>
  <si>
    <t>0.89467531</t>
  </si>
  <si>
    <t>0.73728911</t>
  </si>
  <si>
    <t>0.65253685</t>
  </si>
  <si>
    <t>1.10514255</t>
  </si>
  <si>
    <t>1.02977075</t>
  </si>
  <si>
    <t>0.61802484</t>
  </si>
  <si>
    <t>0.91065679</t>
  </si>
  <si>
    <t>0.74756292</t>
  </si>
  <si>
    <t>0.66521742</t>
  </si>
  <si>
    <t>1.10530207</t>
  </si>
  <si>
    <t>1.02640945</t>
  </si>
  <si>
    <t>0.61755178</t>
  </si>
  <si>
    <t>0.91059214</t>
  </si>
  <si>
    <t>0.74678030</t>
  </si>
  <si>
    <t>0.66616834</t>
  </si>
  <si>
    <t>1.09538595</t>
  </si>
  <si>
    <t>1.01781272</t>
  </si>
  <si>
    <t>0.61348089</t>
  </si>
  <si>
    <t>0.90420370</t>
  </si>
  <si>
    <t>0.74085087</t>
  </si>
  <si>
    <t>0.65977792</t>
  </si>
  <si>
    <t>1.10904020</t>
  </si>
  <si>
    <t>1.02827335</t>
  </si>
  <si>
    <t>0.61985238</t>
  </si>
  <si>
    <t>0.91451277</t>
  </si>
  <si>
    <t>0.74921208</t>
  </si>
  <si>
    <t>0.66875612</t>
  </si>
  <si>
    <t>1.11137059</t>
  </si>
  <si>
    <t>1.02051119</t>
  </si>
  <si>
    <t>0.62090523</t>
  </si>
  <si>
    <t>0.91729860</t>
  </si>
  <si>
    <t>0.75157767</t>
  </si>
  <si>
    <t>0.66544719</t>
  </si>
  <si>
    <t>1.11114377</t>
  </si>
  <si>
    <t>1.01415110</t>
  </si>
  <si>
    <t>0.62128088</t>
  </si>
  <si>
    <t>0.91760170</t>
  </si>
  <si>
    <t>0.74982106</t>
  </si>
  <si>
    <t>0.66230089</t>
  </si>
  <si>
    <t>1.11280348</t>
  </si>
  <si>
    <t>1.01629750</t>
  </si>
  <si>
    <t>0.62149605</t>
  </si>
  <si>
    <t>0.91850301</t>
  </si>
  <si>
    <t>0.74932351</t>
  </si>
  <si>
    <t>0.66303500</t>
  </si>
  <si>
    <t>1.10639523</t>
  </si>
  <si>
    <t>1.00958808</t>
  </si>
  <si>
    <t>0.61830906</t>
  </si>
  <si>
    <t>0.91355155</t>
  </si>
  <si>
    <t>0.74616373</t>
  </si>
  <si>
    <t>0.65921874</t>
  </si>
  <si>
    <t>1.10599928</t>
  </si>
  <si>
    <t>1.00948868</t>
  </si>
  <si>
    <t>0.61794566</t>
  </si>
  <si>
    <t>0.91347789</t>
  </si>
  <si>
    <t>0.74839923</t>
  </si>
  <si>
    <t>0.65817117</t>
  </si>
  <si>
    <t>1.11347648</t>
  </si>
  <si>
    <t>1.01303968</t>
  </si>
  <si>
    <t>0.62122882</t>
  </si>
  <si>
    <t>0.91858953</t>
  </si>
  <si>
    <t>0.75404797</t>
  </si>
  <si>
    <t>0.66199246</t>
  </si>
  <si>
    <t>1.11787619</t>
  </si>
  <si>
    <t>1.01705173</t>
  </si>
  <si>
    <t>0.62317848</t>
  </si>
  <si>
    <t>0.92365370</t>
  </si>
  <si>
    <t>0.75996845</t>
  </si>
  <si>
    <t>0.66533715</t>
  </si>
  <si>
    <t>1.11126038</t>
  </si>
  <si>
    <t>1.00998307</t>
  </si>
  <si>
    <t>0.62012234</t>
  </si>
  <si>
    <t>0.91777696</t>
  </si>
  <si>
    <t>0.75347423</t>
  </si>
  <si>
    <t>0.66163963</t>
  </si>
  <si>
    <t>1.10766509</t>
  </si>
  <si>
    <t>1.00663126</t>
  </si>
  <si>
    <t>0.61820105</t>
  </si>
  <si>
    <t>0.91476824</t>
  </si>
  <si>
    <t>0.75036030</t>
  </si>
  <si>
    <t>0.66078708</t>
  </si>
  <si>
    <t>1.09513811</t>
  </si>
  <si>
    <t>0.99334001</t>
  </si>
  <si>
    <t>0.61212243</t>
  </si>
  <si>
    <t>0.90485056</t>
  </si>
  <si>
    <t>0.74309561</t>
  </si>
  <si>
    <t>0.65320918</t>
  </si>
  <si>
    <t>1.08723576</t>
  </si>
  <si>
    <t>0.97661752</t>
  </si>
  <si>
    <t>0.60811363</t>
  </si>
  <si>
    <t>0.90004502</t>
  </si>
  <si>
    <t>0.73789875</t>
  </si>
  <si>
    <t>0.64676822</t>
  </si>
  <si>
    <t>1.09933654</t>
  </si>
  <si>
    <t>0.98319143</t>
  </si>
  <si>
    <t>0.61427376</t>
  </si>
  <si>
    <t>0.90898745</t>
  </si>
  <si>
    <t>0.74656316</t>
  </si>
  <si>
    <t>0.65347328</t>
  </si>
  <si>
    <t>1.09128943</t>
  </si>
  <si>
    <t>0.97528544</t>
  </si>
  <si>
    <t>0.60976428</t>
  </si>
  <si>
    <t>0.90294865</t>
  </si>
  <si>
    <t>0.74122052</t>
  </si>
  <si>
    <t>0.64924886</t>
  </si>
  <si>
    <t>1.09139782</t>
  </si>
  <si>
    <t>0.96930757</t>
  </si>
  <si>
    <t>0.60955963</t>
  </si>
  <si>
    <t>0.90327063</t>
  </si>
  <si>
    <t>0.74042379</t>
  </si>
  <si>
    <t>0.64941286</t>
  </si>
  <si>
    <t>1.08568537</t>
  </si>
  <si>
    <t>0.96970567</t>
  </si>
  <si>
    <t>0.60688814</t>
  </si>
  <si>
    <t>0.89895060</t>
  </si>
  <si>
    <t>0.73362099</t>
  </si>
  <si>
    <t>0.64862463</t>
  </si>
  <si>
    <t>1.08401547</t>
  </si>
  <si>
    <t>0.97391978</t>
  </si>
  <si>
    <t>0.60653873</t>
  </si>
  <si>
    <t>0.89800341</t>
  </si>
  <si>
    <t>0.73167767</t>
  </si>
  <si>
    <t>0.64871699</t>
  </si>
  <si>
    <t>1.08315640</t>
  </si>
  <si>
    <t>0.97725505</t>
  </si>
  <si>
    <t>0.60665554</t>
  </si>
  <si>
    <t>0.89705197</t>
  </si>
  <si>
    <t>0.73271771</t>
  </si>
  <si>
    <t>0.64930955</t>
  </si>
  <si>
    <t>1.09343053</t>
  </si>
  <si>
    <t>0.98549533</t>
  </si>
  <si>
    <t>0.61149587</t>
  </si>
  <si>
    <t>0.90476817</t>
  </si>
  <si>
    <t>0.73710244</t>
  </si>
  <si>
    <t>0.65313653</t>
  </si>
  <si>
    <t>1.08241921</t>
  </si>
  <si>
    <t>0.97947860</t>
  </si>
  <si>
    <t>0.60562744</t>
  </si>
  <si>
    <t>0.89561451</t>
  </si>
  <si>
    <t>0.73021390</t>
  </si>
  <si>
    <t>0.64774536</t>
  </si>
  <si>
    <t>1.07804403</t>
  </si>
  <si>
    <t>0.97188142</t>
  </si>
  <si>
    <t>0.60324200</t>
  </si>
  <si>
    <t>0.89160556</t>
  </si>
  <si>
    <t>0.73216614</t>
  </si>
  <si>
    <t>0.64289374</t>
  </si>
  <si>
    <t>1.07653457</t>
  </si>
  <si>
    <t>0.96321124</t>
  </si>
  <si>
    <t>0.60251127</t>
  </si>
  <si>
    <t>0.89131040</t>
  </si>
  <si>
    <t>0.73028667</t>
  </si>
  <si>
    <t>0.64190883</t>
  </si>
  <si>
    <t>1.07261924</t>
  </si>
  <si>
    <t>0.97371935</t>
  </si>
  <si>
    <t>0.60053818</t>
  </si>
  <si>
    <t>0.88889547</t>
  </si>
  <si>
    <t>0.72527237</t>
  </si>
  <si>
    <t>0.64542323</t>
  </si>
  <si>
    <t>1.07482607</t>
  </si>
  <si>
    <t>0.97402492</t>
  </si>
  <si>
    <t>0.60200405</t>
  </si>
  <si>
    <t>0.89097147</t>
  </si>
  <si>
    <t>0.72677011</t>
  </si>
  <si>
    <t>0.64709155</t>
  </si>
  <si>
    <t>1.07023711</t>
  </si>
  <si>
    <t>0.97974547</t>
  </si>
  <si>
    <t>0.59992669</t>
  </si>
  <si>
    <t>0.88748139</t>
  </si>
  <si>
    <t>0.72458635</t>
  </si>
  <si>
    <t>0.64671124</t>
  </si>
  <si>
    <t>1.07276523</t>
  </si>
  <si>
    <t>0.98194817</t>
  </si>
  <si>
    <t>0.60189454</t>
  </si>
  <si>
    <t>0.88978206</t>
  </si>
  <si>
    <t>0.72526416</t>
  </si>
  <si>
    <t>0.64634696</t>
  </si>
  <si>
    <t>1.07116177</t>
  </si>
  <si>
    <t>0.98619565</t>
  </si>
  <si>
    <t>0.60088451</t>
  </si>
  <si>
    <t>0.88848626</t>
  </si>
  <si>
    <t>0.72151442</t>
  </si>
  <si>
    <t>0.64853239</t>
  </si>
  <si>
    <t>1.07339072</t>
  </si>
  <si>
    <t>0.98804118</t>
  </si>
  <si>
    <t>0.60247032</t>
  </si>
  <si>
    <t>0.89022183</t>
  </si>
  <si>
    <t>0.72286667</t>
  </si>
  <si>
    <t>0.65054960</t>
  </si>
  <si>
    <t>1.06857599</t>
  </si>
  <si>
    <t>0.98183850</t>
  </si>
  <si>
    <t>0.59938079</t>
  </si>
  <si>
    <t>0.88704696</t>
  </si>
  <si>
    <t>0.72397643</t>
  </si>
  <si>
    <t>0.64611922</t>
  </si>
  <si>
    <t>1.06029917</t>
  </si>
  <si>
    <t>0.97227936</t>
  </si>
  <si>
    <t>0.59509546</t>
  </si>
  <si>
    <t>0.88095187</t>
  </si>
  <si>
    <t>0.72294777</t>
  </si>
  <si>
    <t>0.64105337</t>
  </si>
  <si>
    <t>1.05980651</t>
  </si>
  <si>
    <t>0.97456829</t>
  </si>
  <si>
    <t>0.59541007</t>
  </si>
  <si>
    <t>0.88162562</t>
  </si>
  <si>
    <t>0.71844592</t>
  </si>
  <si>
    <t>0.64044832</t>
  </si>
  <si>
    <t>1.04670168</t>
  </si>
  <si>
    <t>0.95689819</t>
  </si>
  <si>
    <t>0.58796407</t>
  </si>
  <si>
    <t>0.87146750</t>
  </si>
  <si>
    <t>0.71259896</t>
  </si>
  <si>
    <t>0.62901384</t>
  </si>
  <si>
    <t>1.04380864</t>
  </si>
  <si>
    <t>0.94412787</t>
  </si>
  <si>
    <t>0.58628712</t>
  </si>
  <si>
    <t>0.86999363</t>
  </si>
  <si>
    <t>0.71034636</t>
  </si>
  <si>
    <t>0.62475142</t>
  </si>
  <si>
    <t>1.05272680</t>
  </si>
  <si>
    <t>0.96348040</t>
  </si>
  <si>
    <t>0.59151935</t>
  </si>
  <si>
    <t>0.87684940</t>
  </si>
  <si>
    <t>0.71363693</t>
  </si>
  <si>
    <t>0.63258562</t>
  </si>
  <si>
    <t>1.03842791</t>
  </si>
  <si>
    <t>0.94694556</t>
  </si>
  <si>
    <t>0.58421507</t>
  </si>
  <si>
    <t>0.86505097</t>
  </si>
  <si>
    <t>0.70481007</t>
  </si>
  <si>
    <t>0.62317181</t>
  </si>
  <si>
    <t>1.04456008</t>
  </si>
  <si>
    <t>0.94719377</t>
  </si>
  <si>
    <t>0.58713968</t>
  </si>
  <si>
    <t>0.87064881</t>
  </si>
  <si>
    <t>0.70967841</t>
  </si>
  <si>
    <t>0.62525632</t>
  </si>
  <si>
    <t>1.05147558</t>
  </si>
  <si>
    <t>0.94935416</t>
  </si>
  <si>
    <t>0.59130636</t>
  </si>
  <si>
    <t>0.87643023</t>
  </si>
  <si>
    <t>0.71200775</t>
  </si>
  <si>
    <t>0.62765385</t>
  </si>
  <si>
    <t>1.04188017</t>
  </si>
  <si>
    <t>0.94004367</t>
  </si>
  <si>
    <t>0.58660571</t>
  </si>
  <si>
    <t>0.86923636</t>
  </si>
  <si>
    <t>0.71025570</t>
  </si>
  <si>
    <t>0.62145870</t>
  </si>
  <si>
    <t>1.03668767</t>
  </si>
  <si>
    <t>0.93441762</t>
  </si>
  <si>
    <t>0.58328224</t>
  </si>
  <si>
    <t>0.86546706</t>
  </si>
  <si>
    <t>0.70767332</t>
  </si>
  <si>
    <t>0.61727836</t>
  </si>
  <si>
    <t>1.03033257</t>
  </si>
  <si>
    <t>0.92463797</t>
  </si>
  <si>
    <t>0.57922909</t>
  </si>
  <si>
    <t>0.86023713</t>
  </si>
  <si>
    <t>0.70605298</t>
  </si>
  <si>
    <t>0.61149082</t>
  </si>
  <si>
    <t>1.03503914</t>
  </si>
  <si>
    <t>0.93983916</t>
  </si>
  <si>
    <t>0.58160223</t>
  </si>
  <si>
    <t>0.86473456</t>
  </si>
  <si>
    <t>0.70634408</t>
  </si>
  <si>
    <t>0.61484295</t>
  </si>
  <si>
    <t>1.02341396</t>
  </si>
  <si>
    <t>0.92530646</t>
  </si>
  <si>
    <t>0.57533706</t>
  </si>
  <si>
    <t>0.85535653</t>
  </si>
  <si>
    <t>0.70181554</t>
  </si>
  <si>
    <t>0.60720968</t>
  </si>
  <si>
    <t>1.03618442</t>
  </si>
  <si>
    <t>0.93891480</t>
  </si>
  <si>
    <t>0.58202573</t>
  </si>
  <si>
    <t>0.86488449</t>
  </si>
  <si>
    <t>0.70889950</t>
  </si>
  <si>
    <t>0.61595670</t>
  </si>
  <si>
    <t>1.03170841</t>
  </si>
  <si>
    <t>0.94005474</t>
  </si>
  <si>
    <t>0.57992917</t>
  </si>
  <si>
    <t>0.86165949</t>
  </si>
  <si>
    <t>0.70308322</t>
  </si>
  <si>
    <t>0.61372789</t>
  </si>
  <si>
    <t>1.04715578</t>
  </si>
  <si>
    <t>0.95427897</t>
  </si>
  <si>
    <t>0.58785214</t>
  </si>
  <si>
    <t>0.87429679</t>
  </si>
  <si>
    <t>0.71104715</t>
  </si>
  <si>
    <t>0.62262364</t>
  </si>
  <si>
    <t>1.04694711</t>
  </si>
  <si>
    <t>0.95687663</t>
  </si>
  <si>
    <t>0.58774811</t>
  </si>
  <si>
    <t>0.87346645</t>
  </si>
  <si>
    <t>0.71124035</t>
  </si>
  <si>
    <t>0.62132369</t>
  </si>
  <si>
    <t>1.04300074</t>
  </si>
  <si>
    <t>0.94895542</t>
  </si>
  <si>
    <t>0.58556363</t>
  </si>
  <si>
    <t>0.86929480</t>
  </si>
  <si>
    <t>0.71043531</t>
  </si>
  <si>
    <t>0.61656323</t>
  </si>
  <si>
    <t>1.04441336</t>
  </si>
  <si>
    <t>0.95632597</t>
  </si>
  <si>
    <t>0.58639068</t>
  </si>
  <si>
    <t>0.86961297</t>
  </si>
  <si>
    <t>0.71190191</t>
  </si>
  <si>
    <t>0.61790596</t>
  </si>
  <si>
    <t>1.03771574</t>
  </si>
  <si>
    <t>0.94996837</t>
  </si>
  <si>
    <t>0.58345494</t>
  </si>
  <si>
    <t>0.86358187</t>
  </si>
  <si>
    <t>0.70406132</t>
  </si>
  <si>
    <t>0.61439035</t>
  </si>
  <si>
    <t>1.04245755</t>
  </si>
  <si>
    <t>0.95117039</t>
  </si>
  <si>
    <t>0.58630513</t>
  </si>
  <si>
    <t>0.86744621</t>
  </si>
  <si>
    <t>0.70922969</t>
  </si>
  <si>
    <t>0.61858339</t>
  </si>
  <si>
    <t>1.03939003</t>
  </si>
  <si>
    <t>0.94931785</t>
  </si>
  <si>
    <t>0.58563290</t>
  </si>
  <si>
    <t>0.86480011</t>
  </si>
  <si>
    <t>0.70436176</t>
  </si>
  <si>
    <t>0.61925070</t>
  </si>
  <si>
    <t>1.03793783</t>
  </si>
  <si>
    <t>0.95616424</t>
  </si>
  <si>
    <t>0.58433887</t>
  </si>
  <si>
    <t>0.86412015</t>
  </si>
  <si>
    <t>0.70238804</t>
  </si>
  <si>
    <t>0.61914229</t>
  </si>
  <si>
    <t>1.01442894</t>
  </si>
  <si>
    <t>0.93188807</t>
  </si>
  <si>
    <t>0.57156501</t>
  </si>
  <si>
    <t>0.84576050</t>
  </si>
  <si>
    <t>0.68769031</t>
  </si>
  <si>
    <t>0.60420837</t>
  </si>
  <si>
    <t>1.00554860</t>
  </si>
  <si>
    <t>0.92146769</t>
  </si>
  <si>
    <t>0.56683326</t>
  </si>
  <si>
    <t>0.83932479</t>
  </si>
  <si>
    <t>0.68297596</t>
  </si>
  <si>
    <t>0.59798559</t>
  </si>
  <si>
    <t>0.99930500</t>
  </si>
  <si>
    <t>0.91210686</t>
  </si>
  <si>
    <t>0.56379511</t>
  </si>
  <si>
    <t>0.83452776</t>
  </si>
  <si>
    <t>0.67449930</t>
  </si>
  <si>
    <t>0.59555466</t>
  </si>
  <si>
    <t>1.01089249</t>
  </si>
  <si>
    <t>0.91613948</t>
  </si>
  <si>
    <t>0.56971745</t>
  </si>
  <si>
    <t>0.84368390</t>
  </si>
  <si>
    <t>0.67992085</t>
  </si>
  <si>
    <t>0.60055385</t>
  </si>
  <si>
    <t>1.00606199</t>
  </si>
  <si>
    <t>0.91312642</t>
  </si>
  <si>
    <t>0.56715845</t>
  </si>
  <si>
    <t>0.84081074</t>
  </si>
  <si>
    <t>0.67866986</t>
  </si>
  <si>
    <t>0.59685010</t>
  </si>
  <si>
    <t>0.99996872</t>
  </si>
  <si>
    <t>0.90587896</t>
  </si>
  <si>
    <t>0.56372223</t>
  </si>
  <si>
    <t>0.83580086</t>
  </si>
  <si>
    <t>0.67364982</t>
  </si>
  <si>
    <t>0.59396850</t>
  </si>
  <si>
    <t>1.02730765</t>
  </si>
  <si>
    <t>0.93529316</t>
  </si>
  <si>
    <t>0.57846925</t>
  </si>
  <si>
    <t>0.85693997</t>
  </si>
  <si>
    <t>0.68939244</t>
  </si>
  <si>
    <t>0.61247060</t>
  </si>
  <si>
    <t>1.02157447</t>
  </si>
  <si>
    <t>0.93265319</t>
  </si>
  <si>
    <t>0.57531690</t>
  </si>
  <si>
    <t>0.85301309</t>
  </si>
  <si>
    <t>0.68696054</t>
  </si>
  <si>
    <t>0.60889791</t>
  </si>
  <si>
    <t>1.01049536</t>
  </si>
  <si>
    <t>0.92093308</t>
  </si>
  <si>
    <t>0.56932165</t>
  </si>
  <si>
    <t>0.84424408</t>
  </si>
  <si>
    <t>0.67942312</t>
  </si>
  <si>
    <t>0.60137963</t>
  </si>
  <si>
    <t>0.99472965</t>
  </si>
  <si>
    <t>0.90090528</t>
  </si>
  <si>
    <t>0.56048073</t>
  </si>
  <si>
    <t>0.83151014</t>
  </si>
  <si>
    <t>0.66981707</t>
  </si>
  <si>
    <t>0.58972343</t>
  </si>
  <si>
    <t>1.00015673</t>
  </si>
  <si>
    <t>0.91542952</t>
  </si>
  <si>
    <t>0.56368108</t>
  </si>
  <si>
    <t>0.83549252</t>
  </si>
  <si>
    <t>0.66970352</t>
  </si>
  <si>
    <t>0.59456553</t>
  </si>
  <si>
    <t>1.00152506</t>
  </si>
  <si>
    <t>0.91333000</t>
  </si>
  <si>
    <t>0.56447240</t>
  </si>
  <si>
    <t>0.83699630</t>
  </si>
  <si>
    <t>0.67304197</t>
  </si>
  <si>
    <t>0.59525890</t>
  </si>
  <si>
    <t>1.00174963</t>
  </si>
  <si>
    <t>0.91186884</t>
  </si>
  <si>
    <t>0.56499163</t>
  </si>
  <si>
    <t>0.83686654</t>
  </si>
  <si>
    <t>0.67219466</t>
  </si>
  <si>
    <t>0.59690163</t>
  </si>
  <si>
    <t>0.99890564</t>
  </si>
  <si>
    <t>0.91004593</t>
  </si>
  <si>
    <t>0.56296855</t>
  </si>
  <si>
    <t>0.83475976</t>
  </si>
  <si>
    <t>0.67146439</t>
  </si>
  <si>
    <t>0.59398549</t>
  </si>
  <si>
    <t>0.99867284</t>
  </si>
  <si>
    <t>0.91139448</t>
  </si>
  <si>
    <t>0.56341866</t>
  </si>
  <si>
    <t>0.83516586</t>
  </si>
  <si>
    <t>0.67033706</t>
  </si>
  <si>
    <t>0.59411214</t>
  </si>
  <si>
    <t>1.00031786</t>
  </si>
  <si>
    <t>0.91458278</t>
  </si>
  <si>
    <t>0.56434526</t>
  </si>
  <si>
    <t>0.83692196</t>
  </si>
  <si>
    <t>0.67207691</t>
  </si>
  <si>
    <t>0.59558243</t>
  </si>
  <si>
    <t>0.98988022</t>
  </si>
  <si>
    <t>0.90469950</t>
  </si>
  <si>
    <t>0.55857842</t>
  </si>
  <si>
    <t>0.82869200</t>
  </si>
  <si>
    <t>0.66744545</t>
  </si>
  <si>
    <t>0.58898729</t>
  </si>
  <si>
    <t>0.99228856</t>
  </si>
  <si>
    <t>0.90654627</t>
  </si>
  <si>
    <t>0.55951968</t>
  </si>
  <si>
    <t>0.82968781</t>
  </si>
  <si>
    <t>0.67019513</t>
  </si>
  <si>
    <t>0.59011288</t>
  </si>
  <si>
    <t>0.99139508</t>
  </si>
  <si>
    <t>0.91232099</t>
  </si>
  <si>
    <t>0.55845924</t>
  </si>
  <si>
    <t>0.82814437</t>
  </si>
  <si>
    <t>0.67255731</t>
  </si>
  <si>
    <t>0.59046157</t>
  </si>
  <si>
    <t>0.99330641</t>
  </si>
  <si>
    <t>0.90922083</t>
  </si>
  <si>
    <t>0.55986636</t>
  </si>
  <si>
    <t>0.83026242</t>
  </si>
  <si>
    <t>0.67688868</t>
  </si>
  <si>
    <t>0.59036294</t>
  </si>
  <si>
    <t>0.98253891</t>
  </si>
  <si>
    <t>0.90029306</t>
  </si>
  <si>
    <t>0.55351343</t>
  </si>
  <si>
    <t>0.82079856</t>
  </si>
  <si>
    <t>0.67179025</t>
  </si>
  <si>
    <t>0.58292728</t>
  </si>
  <si>
    <t>0.97976094</t>
  </si>
  <si>
    <t>0.89993923</t>
  </si>
  <si>
    <t>0.55152336</t>
  </si>
  <si>
    <t>0.81812146</t>
  </si>
  <si>
    <t>0.67086084</t>
  </si>
  <si>
    <t>0.58097299</t>
  </si>
  <si>
    <t>0.97549043</t>
  </si>
  <si>
    <t>0.89791842</t>
  </si>
  <si>
    <t>0.54922409</t>
  </si>
  <si>
    <t>0.81527306</t>
  </si>
  <si>
    <t>0.67021212</t>
  </si>
  <si>
    <t>0.57861825</t>
  </si>
  <si>
    <t>0.97667598</t>
  </si>
  <si>
    <t>0.89177614</t>
  </si>
  <si>
    <t>0.55006125</t>
  </si>
  <si>
    <t>0.81611349</t>
  </si>
  <si>
    <t>0.67052475</t>
  </si>
  <si>
    <t>0.57828882</t>
  </si>
  <si>
    <t>0.97614818</t>
  </si>
  <si>
    <t>0.88893838</t>
  </si>
  <si>
    <t>0.54884220</t>
  </si>
  <si>
    <t>0.81551031</t>
  </si>
  <si>
    <t>0.67136397</t>
  </si>
  <si>
    <t>0.57816558</t>
  </si>
  <si>
    <t>0.96927293</t>
  </si>
  <si>
    <t>0.88526585</t>
  </si>
  <si>
    <t>0.54560627</t>
  </si>
  <si>
    <t>0.80998374</t>
  </si>
  <si>
    <t>0.66966373</t>
  </si>
  <si>
    <t>0.57471498</t>
  </si>
  <si>
    <t>0.96637790</t>
  </si>
  <si>
    <t>0.88227839</t>
  </si>
  <si>
    <t>0.54362528</t>
  </si>
  <si>
    <t>0.80703974</t>
  </si>
  <si>
    <t>0.66604771</t>
  </si>
  <si>
    <t>0.57322995</t>
  </si>
  <si>
    <t>0.96923856</t>
  </si>
  <si>
    <t>0.88901058</t>
  </si>
  <si>
    <t>0.54499618</t>
  </si>
  <si>
    <t>0.80915683</t>
  </si>
  <si>
    <t>0.66801689</t>
  </si>
  <si>
    <t>0.57911991</t>
  </si>
  <si>
    <t>0.97841649</t>
  </si>
  <si>
    <t>0.90242862</t>
  </si>
  <si>
    <t>0.54968328</t>
  </si>
  <si>
    <t>0.81585682</t>
  </si>
  <si>
    <t>0.67402227</t>
  </si>
  <si>
    <t>0.58893313</t>
  </si>
  <si>
    <t>0.96935626</t>
  </si>
  <si>
    <t>0.88576923</t>
  </si>
  <si>
    <t>0.54492875</t>
  </si>
  <si>
    <t>0.80860162</t>
  </si>
  <si>
    <t>0.66512959</t>
  </si>
  <si>
    <t>0.57933820</t>
  </si>
  <si>
    <t>0.97323510</t>
  </si>
  <si>
    <t>0.89031866</t>
  </si>
  <si>
    <t>0.54652779</t>
  </si>
  <si>
    <t>0.81090037</t>
  </si>
  <si>
    <t>0.66639731</t>
  </si>
  <si>
    <t>0.58335936</t>
  </si>
  <si>
    <t>0.96864842</t>
  </si>
  <si>
    <t>0.88873700</t>
  </si>
  <si>
    <t>0.54422122</t>
  </si>
  <si>
    <t>0.80741142</t>
  </si>
  <si>
    <t>0.66072148</t>
  </si>
  <si>
    <t>0.58150265</t>
  </si>
  <si>
    <t>0.96948043</t>
  </si>
  <si>
    <t>0.89402821</t>
  </si>
  <si>
    <t>0.54523118</t>
  </si>
  <si>
    <t>0.80926842</t>
  </si>
  <si>
    <t>0.66027582</t>
  </si>
  <si>
    <t>0.58316683</t>
  </si>
  <si>
    <t>0.96181293</t>
  </si>
  <si>
    <t>0.87936335</t>
  </si>
  <si>
    <t>0.54162121</t>
  </si>
  <si>
    <t>0.80360908</t>
  </si>
  <si>
    <t>0.65544858</t>
  </si>
  <si>
    <t>0.57521272</t>
  </si>
  <si>
    <t>0.95310342</t>
  </si>
  <si>
    <t>0.87648451</t>
  </si>
  <si>
    <t>0.53672809</t>
  </si>
  <si>
    <t>0.79640489</t>
  </si>
  <si>
    <t>0.64710926</t>
  </si>
  <si>
    <t>0.56970321</t>
  </si>
  <si>
    <t>0.95357230</t>
  </si>
  <si>
    <t>0.87843911</t>
  </si>
  <si>
    <t>0.53669731</t>
  </si>
  <si>
    <t>0.79620147</t>
  </si>
  <si>
    <t>0.64956169</t>
  </si>
  <si>
    <t>0.57036625</t>
  </si>
  <si>
    <t>0.95221663</t>
  </si>
  <si>
    <t>0.88305263</t>
  </si>
  <si>
    <t>0.53547302</t>
  </si>
  <si>
    <t>0.79481902</t>
  </si>
  <si>
    <t>0.64830343</t>
  </si>
  <si>
    <t>0.57164894</t>
  </si>
  <si>
    <t>0.94963295</t>
  </si>
  <si>
    <t>0.87733887</t>
  </si>
  <si>
    <t>0.53406172</t>
  </si>
  <si>
    <t>0.79253083</t>
  </si>
  <si>
    <t>0.64822596</t>
  </si>
  <si>
    <t>0.56898015</t>
  </si>
  <si>
    <t>0.94876158</t>
  </si>
  <si>
    <t>0.87711932</t>
  </si>
  <si>
    <t>0.53386489</t>
  </si>
  <si>
    <t>0.79167613</t>
  </si>
  <si>
    <t>0.64793967</t>
  </si>
  <si>
    <t>0.56452115</t>
  </si>
  <si>
    <t>0.95237013</t>
  </si>
  <si>
    <t>0.87573758</t>
  </si>
  <si>
    <t>0.53558930</t>
  </si>
  <si>
    <t>0.79318512</t>
  </si>
  <si>
    <t>0.65270674</t>
  </si>
  <si>
    <t>0.56522729</t>
  </si>
  <si>
    <t>0.95852192</t>
  </si>
  <si>
    <t>0.87625275</t>
  </si>
  <si>
    <t>0.53969029</t>
  </si>
  <si>
    <t>0.79950565</t>
  </si>
  <si>
    <t>0.65962865</t>
  </si>
  <si>
    <t>0.56859268</t>
  </si>
  <si>
    <t>0.95822521</t>
  </si>
  <si>
    <t>0.86984631</t>
  </si>
  <si>
    <t>0.53983952</t>
  </si>
  <si>
    <t>0.79952285</t>
  </si>
  <si>
    <t>0.66231517</t>
  </si>
  <si>
    <t>0.56731701</t>
  </si>
  <si>
    <t>0.95863677</t>
  </si>
  <si>
    <t>0.86223989</t>
  </si>
  <si>
    <t>0.54013211</t>
  </si>
  <si>
    <t>0.80012718</t>
  </si>
  <si>
    <t>0.66294392</t>
  </si>
  <si>
    <t>0.56633794</t>
  </si>
  <si>
    <t>0.98732066</t>
  </si>
  <si>
    <t>0.88878269</t>
  </si>
  <si>
    <t>0.55549858</t>
  </si>
  <si>
    <t>0.82346410</t>
  </si>
  <si>
    <t>0.68156180</t>
  </si>
  <si>
    <t>0.58491884</t>
  </si>
  <si>
    <t>0.99283992</t>
  </si>
  <si>
    <t>0.89338937</t>
  </si>
  <si>
    <t>0.55838336</t>
  </si>
  <si>
    <t>0.82808354</t>
  </si>
  <si>
    <t>0.68668203</t>
  </si>
  <si>
    <t>0.58614444</t>
  </si>
  <si>
    <t>1.02169747</t>
  </si>
  <si>
    <t>0.92227604</t>
  </si>
  <si>
    <t>0.57436856</t>
  </si>
  <si>
    <t>0.85291421</t>
  </si>
  <si>
    <t>0.70908793</t>
  </si>
  <si>
    <t>0.60376240</t>
  </si>
  <si>
    <t>1.05191771</t>
  </si>
  <si>
    <t>0.96585698</t>
  </si>
  <si>
    <t>0.58981176</t>
  </si>
  <si>
    <t>0.87733132</t>
  </si>
  <si>
    <t>0.73121501</t>
  </si>
  <si>
    <t>0.63051505</t>
  </si>
  <si>
    <t>1.11178692</t>
  </si>
  <si>
    <t>1.05580750</t>
  </si>
  <si>
    <t>0.62028055</t>
  </si>
  <si>
    <t>0.92610913</t>
  </si>
  <si>
    <t>0.77980536</t>
  </si>
  <si>
    <t>0.68350984</t>
  </si>
  <si>
    <t>1.15014702</t>
  </si>
  <si>
    <t>1.13535789</t>
  </si>
  <si>
    <t>0.63782355</t>
  </si>
  <si>
    <t>0.95556687</t>
  </si>
  <si>
    <t>0.81394749</t>
  </si>
  <si>
    <t>0.72612837</t>
  </si>
  <si>
    <t>1.09372760</t>
  </si>
  <si>
    <t>1.06905087</t>
  </si>
  <si>
    <t>0.60927465</t>
  </si>
  <si>
    <t>0.90989930</t>
  </si>
  <si>
    <t>0.76634143</t>
  </si>
  <si>
    <t>0.68237877</t>
  </si>
  <si>
    <t>1.10544322</t>
  </si>
  <si>
    <t>1.06287082</t>
  </si>
  <si>
    <t>0.61561857</t>
  </si>
  <si>
    <t>0.91784371</t>
  </si>
  <si>
    <t>0.77507311</t>
  </si>
  <si>
    <t>0.67929422</t>
  </si>
  <si>
    <t>1.08618039</t>
  </si>
  <si>
    <t>1.02980127</t>
  </si>
  <si>
    <t>0.60647752</t>
  </si>
  <si>
    <t>0.90221729</t>
  </si>
  <si>
    <t>0.76159022</t>
  </si>
  <si>
    <t>0.65851646</t>
  </si>
  <si>
    <t>1.09951908</t>
  </si>
  <si>
    <t>1.04802201</t>
  </si>
  <si>
    <t>0.61278397</t>
  </si>
  <si>
    <t>0.91306229</t>
  </si>
  <si>
    <t>0.77375489</t>
  </si>
  <si>
    <t>0.67316361</t>
  </si>
  <si>
    <t>1.07742230</t>
  </si>
  <si>
    <t>1.02672920</t>
  </si>
  <si>
    <t>0.60108829</t>
  </si>
  <si>
    <t>0.89522739</t>
  </si>
  <si>
    <t>0.75528410</t>
  </si>
  <si>
    <t>0.66011265</t>
  </si>
  <si>
    <t>1.07423932</t>
  </si>
  <si>
    <t>1.01632383</t>
  </si>
  <si>
    <t>0.60031024</t>
  </si>
  <si>
    <t>0.89420711</t>
  </si>
  <si>
    <t>0.76041911</t>
  </si>
  <si>
    <t>0.65712060</t>
  </si>
  <si>
    <t>1.06570063</t>
  </si>
  <si>
    <t>1.01725405</t>
  </si>
  <si>
    <t>0.59554979</t>
  </si>
  <si>
    <t>0.88712886</t>
  </si>
  <si>
    <t>0.75370697</t>
  </si>
  <si>
    <t>0.65379727</t>
  </si>
  <si>
    <t>1.09400567</t>
  </si>
  <si>
    <t>1.06590280</t>
  </si>
  <si>
    <t>0.61058493</t>
  </si>
  <si>
    <t>0.91028477</t>
  </si>
  <si>
    <t>0.77328870</t>
  </si>
  <si>
    <t>0.67818664</t>
  </si>
  <si>
    <t>1.09242796</t>
  </si>
  <si>
    <t>1.07072833</t>
  </si>
  <si>
    <t>0.60922262</t>
  </si>
  <si>
    <t>0.90938444</t>
  </si>
  <si>
    <t>0.77433709</t>
  </si>
  <si>
    <t>0.67698270</t>
  </si>
  <si>
    <t>1.09969875</t>
  </si>
  <si>
    <t>1.07600908</t>
  </si>
  <si>
    <t>0.61296659</t>
  </si>
  <si>
    <t>0.91504141</t>
  </si>
  <si>
    <t>0.77568204</t>
  </si>
  <si>
    <t>0.68115160</t>
  </si>
  <si>
    <t>1.10177664</t>
  </si>
  <si>
    <t>1.07154900</t>
  </si>
  <si>
    <t>0.61429292</t>
  </si>
  <si>
    <t>0.91672016</t>
  </si>
  <si>
    <t>0.77815584</t>
  </si>
  <si>
    <t>0.68262253</t>
  </si>
  <si>
    <t>1.09284676</t>
  </si>
  <si>
    <t>1.06348419</t>
  </si>
  <si>
    <t>0.60951520</t>
  </si>
  <si>
    <t>0.90907258</t>
  </si>
  <si>
    <t>0.77057637</t>
  </si>
  <si>
    <t>0.67496775</t>
  </si>
  <si>
    <t>1.09762663</t>
  </si>
  <si>
    <t>1.07641401</t>
  </si>
  <si>
    <t>0.61190729</t>
  </si>
  <si>
    <t>0.91335373</t>
  </si>
  <si>
    <t>0.77073436</t>
  </si>
  <si>
    <t>0.68132946</t>
  </si>
  <si>
    <t>1.10036897</t>
  </si>
  <si>
    <t>1.08023812</t>
  </si>
  <si>
    <t>0.61388868</t>
  </si>
  <si>
    <t>0.91711953</t>
  </si>
  <si>
    <t>0.77421359</t>
  </si>
  <si>
    <t>0.68520099</t>
  </si>
  <si>
    <t>1.09253155</t>
  </si>
  <si>
    <t>1.06287476</t>
  </si>
  <si>
    <t>0.60978038</t>
  </si>
  <si>
    <t>0.91008961</t>
  </si>
  <si>
    <t>0.76935720</t>
  </si>
  <si>
    <t>0.67871470</t>
  </si>
  <si>
    <t>1.08606697</t>
  </si>
  <si>
    <t>1.05667852</t>
  </si>
  <si>
    <t>0.60653419</t>
  </si>
  <si>
    <t>0.90579607</t>
  </si>
  <si>
    <t>0.76515629</t>
  </si>
  <si>
    <t>0.67378334</t>
  </si>
  <si>
    <t>1.08368445</t>
  </si>
  <si>
    <t>1.05609473</t>
  </si>
  <si>
    <t>0.60506676</t>
  </si>
  <si>
    <t>0.90480911</t>
  </si>
  <si>
    <t>0.76017677</t>
  </si>
  <si>
    <t>0.67321541</t>
  </si>
  <si>
    <t>1.08239179</t>
  </si>
  <si>
    <t>1.04594283</t>
  </si>
  <si>
    <t>0.60428666</t>
  </si>
  <si>
    <t>0.90248820</t>
  </si>
  <si>
    <t>0.75899250</t>
  </si>
  <si>
    <t>0.67056765</t>
  </si>
  <si>
    <t>1.09191575</t>
  </si>
  <si>
    <t>1.06150750</t>
  </si>
  <si>
    <t>0.60945706</t>
  </si>
  <si>
    <t>0.91044890</t>
  </si>
  <si>
    <t>0.76479770</t>
  </si>
  <si>
    <t>0.68014374</t>
  </si>
  <si>
    <t>1.10730055</t>
  </si>
  <si>
    <t>1.08683750</t>
  </si>
  <si>
    <t>0.61802182</t>
  </si>
  <si>
    <t>0.92465505</t>
  </si>
  <si>
    <t>0.77503678</t>
  </si>
  <si>
    <t>0.69468084</t>
  </si>
  <si>
    <t>1.10181975</t>
  </si>
  <si>
    <t>1.08114450</t>
  </si>
  <si>
    <t>0.61530279</t>
  </si>
  <si>
    <t>0.92165066</t>
  </si>
  <si>
    <t>0.77178206</t>
  </si>
  <si>
    <t>0.68855326</t>
  </si>
  <si>
    <t>1.11943855</t>
  </si>
  <si>
    <t>1.09818542</t>
  </si>
  <si>
    <t>0.62524796</t>
  </si>
  <si>
    <t>0.93708437</t>
  </si>
  <si>
    <t>0.78384844</t>
  </si>
  <si>
    <t>0.70342360</t>
  </si>
  <si>
    <t>1.11449890</t>
  </si>
  <si>
    <t>1.09544859</t>
  </si>
  <si>
    <t>0.62224734</t>
  </si>
  <si>
    <t>0.93268812</t>
  </si>
  <si>
    <t>0.78124608</t>
  </si>
  <si>
    <t>0.69796883</t>
  </si>
  <si>
    <t>1.11858019</t>
  </si>
  <si>
    <t>1.11018588</t>
  </si>
  <si>
    <t>0.62399892</t>
  </si>
  <si>
    <t>0.93672673</t>
  </si>
  <si>
    <t>0.78388080</t>
  </si>
  <si>
    <t>0.70466632</t>
  </si>
  <si>
    <t>1.10957523</t>
  </si>
  <si>
    <t>1.10611381</t>
  </si>
  <si>
    <t>0.61901503</t>
  </si>
  <si>
    <t>0.92889257</t>
  </si>
  <si>
    <t>0.77598798</t>
  </si>
  <si>
    <t>0.69790514</t>
  </si>
  <si>
    <t>1.11272965</t>
  </si>
  <si>
    <t>1.10317613</t>
  </si>
  <si>
    <t>0.62009041</t>
  </si>
  <si>
    <t>0.92989957</t>
  </si>
  <si>
    <t>0.77775076</t>
  </si>
  <si>
    <t>0.70086663</t>
  </si>
  <si>
    <t>1.09569425</t>
  </si>
  <si>
    <t>1.07769991</t>
  </si>
  <si>
    <t>0.61075152</t>
  </si>
  <si>
    <t>0.91471552</t>
  </si>
  <si>
    <t>0.76700063</t>
  </si>
  <si>
    <t>0.68570707</t>
  </si>
  <si>
    <t>1.08543824</t>
  </si>
  <si>
    <t>1.05930400</t>
  </si>
  <si>
    <t>0.60571012</t>
  </si>
  <si>
    <t>0.90621530</t>
  </si>
  <si>
    <t>0.76192480</t>
  </si>
  <si>
    <t>0.67620802</t>
  </si>
  <si>
    <t>1.07897287</t>
  </si>
  <si>
    <t>1.04399788</t>
  </si>
  <si>
    <t>0.60257660</t>
  </si>
  <si>
    <t>0.90192779</t>
  </si>
  <si>
    <t>0.75946720</t>
  </si>
  <si>
    <t>0.67086088</t>
  </si>
  <si>
    <t>1.08809255</t>
  </si>
  <si>
    <t>1.05787233</t>
  </si>
  <si>
    <t>0.60735903</t>
  </si>
  <si>
    <t>0.90922259</t>
  </si>
  <si>
    <t>0.76468809</t>
  </si>
  <si>
    <t>0.68105428</t>
  </si>
  <si>
    <t>1.09406867</t>
  </si>
  <si>
    <t>1.07975316</t>
  </si>
  <si>
    <t>0.61047689</t>
  </si>
  <si>
    <t>0.91412127</t>
  </si>
  <si>
    <t>0.76764117</t>
  </si>
  <si>
    <t>0.68527428</t>
  </si>
  <si>
    <t>1.09333622</t>
  </si>
  <si>
    <t>1.07524447</t>
  </si>
  <si>
    <t>0.61020640</t>
  </si>
  <si>
    <t>0.91351362</t>
  </si>
  <si>
    <t>0.76754554</t>
  </si>
  <si>
    <t>0.68326470</t>
  </si>
  <si>
    <t>1.06943894</t>
  </si>
  <si>
    <t>1.04294896</t>
  </si>
  <si>
    <t>0.59774467</t>
  </si>
  <si>
    <t>0.89328129</t>
  </si>
  <si>
    <t>0.75355818</t>
  </si>
  <si>
    <t>0.66506718</t>
  </si>
  <si>
    <t>1.06831425</t>
  </si>
  <si>
    <t>1.04571785</t>
  </si>
  <si>
    <t>0.59728005</t>
  </si>
  <si>
    <t>0.89254009</t>
  </si>
  <si>
    <t>0.75323453</t>
  </si>
  <si>
    <t>0.66397377</t>
  </si>
  <si>
    <t>1.06605933</t>
  </si>
  <si>
    <t>1.04623264</t>
  </si>
  <si>
    <t>0.59571914</t>
  </si>
  <si>
    <t>0.88998901</t>
  </si>
  <si>
    <t>0.75069557</t>
  </si>
  <si>
    <t>0.66032239</t>
  </si>
  <si>
    <t>1.08164893</t>
  </si>
  <si>
    <t>1.06673325</t>
  </si>
  <si>
    <t>0.60440327</t>
  </si>
  <si>
    <t>0.90317196</t>
  </si>
  <si>
    <t>0.76031325</t>
  </si>
  <si>
    <t>0.67223805</t>
  </si>
  <si>
    <t>1.07375852</t>
  </si>
  <si>
    <t>1.05714798</t>
  </si>
  <si>
    <t>0.60016493</t>
  </si>
  <si>
    <t>0.89783336</t>
  </si>
  <si>
    <t>0.75538952</t>
  </si>
  <si>
    <t>0.66538038</t>
  </si>
  <si>
    <t>1.08254329</t>
  </si>
  <si>
    <t>1.06825510</t>
  </si>
  <si>
    <t>0.60490422</t>
  </si>
  <si>
    <t>0.90520860</t>
  </si>
  <si>
    <t>0.76108907</t>
  </si>
  <si>
    <t>0.67310393</t>
  </si>
  <si>
    <t>1.09134908</t>
  </si>
  <si>
    <t>1.07886188</t>
  </si>
  <si>
    <t>0.60969604</t>
  </si>
  <si>
    <t>0.91286456</t>
  </si>
  <si>
    <t>0.76703073</t>
  </si>
  <si>
    <t>0.67934711</t>
  </si>
  <si>
    <t>1.09374856</t>
  </si>
  <si>
    <t>1.07734279</t>
  </si>
  <si>
    <t>0.61133958</t>
  </si>
  <si>
    <t>0.91485130</t>
  </si>
  <si>
    <t>0.77029307</t>
  </si>
  <si>
    <t>0.68017304</t>
  </si>
  <si>
    <t>1.08776269</t>
  </si>
  <si>
    <t>1.06658383</t>
  </si>
  <si>
    <t>0.60819497</t>
  </si>
  <si>
    <t>0.90910886</t>
  </si>
  <si>
    <t>0.76659918</t>
  </si>
  <si>
    <t>0.67602609</t>
  </si>
  <si>
    <t>1.08555492</t>
  </si>
  <si>
    <t>1.06657805</t>
  </si>
  <si>
    <t>0.60684630</t>
  </si>
  <si>
    <t>0.90781895</t>
  </si>
  <si>
    <t>0.76455614</t>
  </si>
  <si>
    <t>0.67564891</t>
  </si>
  <si>
    <t>1.09713959</t>
  </si>
  <si>
    <t>1.07768052</t>
  </si>
  <si>
    <t>0.61351581</t>
  </si>
  <si>
    <t>0.91817395</t>
  </si>
  <si>
    <t>0.77223290</t>
  </si>
  <si>
    <t>0.68409458</t>
  </si>
  <si>
    <t>1.10022823</t>
  </si>
  <si>
    <t>1.07891154</t>
  </si>
  <si>
    <t>0.61625254</t>
  </si>
  <si>
    <t>0.92099498</t>
  </si>
  <si>
    <t>0.77567582</t>
  </si>
  <si>
    <t>0.68750413</t>
  </si>
  <si>
    <t>1.10286175</t>
  </si>
  <si>
    <t>1.07687483</t>
  </si>
  <si>
    <t>0.61724340</t>
  </si>
  <si>
    <t>0.92275398</t>
  </si>
  <si>
    <t>0.77669599</t>
  </si>
  <si>
    <t>0.68831507</t>
  </si>
  <si>
    <t>1.10621791</t>
  </si>
  <si>
    <t>1.07785850</t>
  </si>
  <si>
    <t>0.61901047</t>
  </si>
  <si>
    <t>0.92558104</t>
  </si>
  <si>
    <t>0.77842054</t>
  </si>
  <si>
    <t>0.68997761</t>
  </si>
  <si>
    <t>1.11498584</t>
  </si>
  <si>
    <t>1.08471011</t>
  </si>
  <si>
    <t>0.62389881</t>
  </si>
  <si>
    <t>0.93308092</t>
  </si>
  <si>
    <t>0.78427748</t>
  </si>
  <si>
    <t>0.69622933</t>
  </si>
  <si>
    <t>1.09910194</t>
  </si>
  <si>
    <t>1.06952935</t>
  </si>
  <si>
    <t>0.61508611</t>
  </si>
  <si>
    <t>0.91970447</t>
  </si>
  <si>
    <t>0.77430655</t>
  </si>
  <si>
    <t>0.68525742</t>
  </si>
  <si>
    <t>1.09300769</t>
  </si>
  <si>
    <t>1.05942449</t>
  </si>
  <si>
    <t>0.61187668</t>
  </si>
  <si>
    <t>0.91451132</t>
  </si>
  <si>
    <t>0.76988031</t>
  </si>
  <si>
    <t>0.67968717</t>
  </si>
  <si>
    <t>1.08900429</t>
  </si>
  <si>
    <t>1.05178308</t>
  </si>
  <si>
    <t>0.60930787</t>
  </si>
  <si>
    <t>0.91005667</t>
  </si>
  <si>
    <t>0.76692118</t>
  </si>
  <si>
    <t>0.67614456</t>
  </si>
  <si>
    <t>1.09306103</t>
  </si>
  <si>
    <t>1.05089901</t>
  </si>
  <si>
    <t>0.61229157</t>
  </si>
  <si>
    <t>0.91451158</t>
  </si>
  <si>
    <t>0.77010754</t>
  </si>
  <si>
    <t>0.67743724</t>
  </si>
  <si>
    <t>1.09392069</t>
  </si>
  <si>
    <t>1.05097704</t>
  </si>
  <si>
    <t>0.61212866</t>
  </si>
  <si>
    <t>0.91482748</t>
  </si>
  <si>
    <t>0.76941381</t>
  </si>
  <si>
    <t>0.67830206</t>
  </si>
  <si>
    <t>1.09238056</t>
  </si>
  <si>
    <t>1.05367109</t>
  </si>
  <si>
    <t>0.61113121</t>
  </si>
  <si>
    <t>0.91343501</t>
  </si>
  <si>
    <t>0.76801952</t>
  </si>
  <si>
    <t>0.67898452</t>
  </si>
  <si>
    <t>1.08754109</t>
  </si>
  <si>
    <t>1.04212267</t>
  </si>
  <si>
    <t>0.60870965</t>
  </si>
  <si>
    <t>0.90880022</t>
  </si>
  <si>
    <t>0.76541299</t>
  </si>
  <si>
    <t>0.67508054</t>
  </si>
  <si>
    <t>1.09741098</t>
  </si>
  <si>
    <t>1.05107900</t>
  </si>
  <si>
    <t>0.61403019</t>
  </si>
  <si>
    <t>0.91695251</t>
  </si>
  <si>
    <t>0.77128372</t>
  </si>
  <si>
    <t>0.68156367</t>
  </si>
  <si>
    <t>1.09450070</t>
  </si>
  <si>
    <t>1.04569902</t>
  </si>
  <si>
    <t>0.61260273</t>
  </si>
  <si>
    <t>0.91447964</t>
  </si>
  <si>
    <t>0.76895956</t>
  </si>
  <si>
    <t>0.67955873</t>
  </si>
  <si>
    <t>1.09738514</t>
  </si>
  <si>
    <t>1.05307871</t>
  </si>
  <si>
    <t>0.61401300</t>
  </si>
  <si>
    <t>0.91662020</t>
  </si>
  <si>
    <t>0.76943582</t>
  </si>
  <si>
    <t>0.68260051</t>
  </si>
  <si>
    <t>1.09693465</t>
  </si>
  <si>
    <t>1.05267006</t>
  </si>
  <si>
    <t>0.61339355</t>
  </si>
  <si>
    <t>0.91606622</t>
  </si>
  <si>
    <t>0.76960996</t>
  </si>
  <si>
    <t>0.68152674</t>
  </si>
  <si>
    <t>1.09811294</t>
  </si>
  <si>
    <t>1.04729115</t>
  </si>
  <si>
    <t>0.61412261</t>
  </si>
  <si>
    <t>0.91682295</t>
  </si>
  <si>
    <t>0.76997981</t>
  </si>
  <si>
    <t>0.68111566</t>
  </si>
  <si>
    <t>1.08885006</t>
  </si>
  <si>
    <t>1.03224872</t>
  </si>
  <si>
    <t>0.60982776</t>
  </si>
  <si>
    <t>0.90879101</t>
  </si>
  <si>
    <t>0.76516436</t>
  </si>
  <si>
    <t>0.67275782</t>
  </si>
  <si>
    <t>1.07042048</t>
  </si>
  <si>
    <t>1.01021924</t>
  </si>
  <si>
    <t>0.60017053</t>
  </si>
  <si>
    <t>0.89242445</t>
  </si>
  <si>
    <t>0.75307022</t>
  </si>
  <si>
    <t>0.66031124</t>
  </si>
  <si>
    <t>1.06205310</t>
  </si>
  <si>
    <t>0.99923646</t>
  </si>
  <si>
    <t>0.59592718</t>
  </si>
  <si>
    <t>0.88419600</t>
  </si>
  <si>
    <t>0.74812653</t>
  </si>
  <si>
    <t>0.65491963</t>
  </si>
  <si>
    <t>1.06168904</t>
  </si>
  <si>
    <t>0.99862353</t>
  </si>
  <si>
    <t>0.59526573</t>
  </si>
  <si>
    <t>0.88339803</t>
  </si>
  <si>
    <t>0.74732818</t>
  </si>
  <si>
    <t>0.65346784</t>
  </si>
  <si>
    <t>1.06494403</t>
  </si>
  <si>
    <t>1.00238377</t>
  </si>
  <si>
    <t>0.59654883</t>
  </si>
  <si>
    <t>0.88575546</t>
  </si>
  <si>
    <t>0.74773146</t>
  </si>
  <si>
    <t>0.65399078</t>
  </si>
  <si>
    <t>1.06229382</t>
  </si>
  <si>
    <t>0.99511753</t>
  </si>
  <si>
    <t>0.59502859</t>
  </si>
  <si>
    <t>0.88300559</t>
  </si>
  <si>
    <t>0.74611139</t>
  </si>
  <si>
    <t>0.65099496</t>
  </si>
  <si>
    <t>1.06122857</t>
  </si>
  <si>
    <t>0.99692699</t>
  </si>
  <si>
    <t>0.59462726</t>
  </si>
  <si>
    <t>0.88282383</t>
  </si>
  <si>
    <t>0.74511835</t>
  </si>
  <si>
    <t>0.65023641</t>
  </si>
  <si>
    <t>1.05071613</t>
  </si>
  <si>
    <t>0.98218666</t>
  </si>
  <si>
    <t>0.58864975</t>
  </si>
  <si>
    <t>0.87373473</t>
  </si>
  <si>
    <t>0.73822448</t>
  </si>
  <si>
    <t>0.64189655</t>
  </si>
  <si>
    <t>1.04884518</t>
  </si>
  <si>
    <t>0.98137929</t>
  </si>
  <si>
    <t>0.58705376</t>
  </si>
  <si>
    <t>0.87214134</t>
  </si>
  <si>
    <t>0.73747454</t>
  </si>
  <si>
    <t>0.64145639</t>
  </si>
  <si>
    <t>1.06950447</t>
  </si>
  <si>
    <t>1.00762453</t>
  </si>
  <si>
    <t>0.59804698</t>
  </si>
  <si>
    <t>0.88972306</t>
  </si>
  <si>
    <t>0.75056981</t>
  </si>
  <si>
    <t>0.65809044</t>
  </si>
  <si>
    <t>1.06411162</t>
  </si>
  <si>
    <t>0.99764284</t>
  </si>
  <si>
    <t>0.59528650</t>
  </si>
  <si>
    <t>0.88541595</t>
  </si>
  <si>
    <t>0.74780297</t>
  </si>
  <si>
    <t>0.65496793</t>
  </si>
  <si>
    <t>1.06891340</t>
  </si>
  <si>
    <t>1.00074807</t>
  </si>
  <si>
    <t>0.59817284</t>
  </si>
  <si>
    <t>0.88856960</t>
  </si>
  <si>
    <t>0.75128642</t>
  </si>
  <si>
    <t>0.65775035</t>
  </si>
  <si>
    <t>1.07398993</t>
  </si>
  <si>
    <t>1.01007474</t>
  </si>
  <si>
    <t>0.60071359</t>
  </si>
  <si>
    <t>0.89273936</t>
  </si>
  <si>
    <t>0.75376084</t>
  </si>
  <si>
    <t>0.66238294</t>
  </si>
  <si>
    <t>1.08090713</t>
  </si>
  <si>
    <t>1.02228008</t>
  </si>
  <si>
    <t>0.60468384</t>
  </si>
  <si>
    <t>0.89861308</t>
  </si>
  <si>
    <t>0.75751411</t>
  </si>
  <si>
    <t>0.66877199</t>
  </si>
  <si>
    <t>1.08270231</t>
  </si>
  <si>
    <t>1.02986657</t>
  </si>
  <si>
    <t>0.60570755</t>
  </si>
  <si>
    <t>0.89992329</t>
  </si>
  <si>
    <t>0.75787715</t>
  </si>
  <si>
    <t>0.67109639</t>
  </si>
  <si>
    <t>1.07702900</t>
  </si>
  <si>
    <t>1.02974946</t>
  </si>
  <si>
    <t>0.60252314</t>
  </si>
  <si>
    <t>0.89523262</t>
  </si>
  <si>
    <t>0.75350023</t>
  </si>
  <si>
    <t>0.66706940</t>
  </si>
  <si>
    <t>1.07388004</t>
  </si>
  <si>
    <t>1.02216196</t>
  </si>
  <si>
    <t>0.60076984</t>
  </si>
  <si>
    <t>0.89246829</t>
  </si>
  <si>
    <t>0.75118158</t>
  </si>
  <si>
    <t>0.66461487</t>
  </si>
  <si>
    <t>1.08251399</t>
  </si>
  <si>
    <t>1.03454107</t>
  </si>
  <si>
    <t>0.60582046</t>
  </si>
  <si>
    <t>0.89980380</t>
  </si>
  <si>
    <t>0.75651531</t>
  </si>
  <si>
    <t>0.67361597</t>
  </si>
  <si>
    <t>1.08186343</t>
  </si>
  <si>
    <t>1.02336264</t>
  </si>
  <si>
    <t>0.60573061</t>
  </si>
  <si>
    <t>0.89935796</t>
  </si>
  <si>
    <t>0.75737079</t>
  </si>
  <si>
    <t>0.66974517</t>
  </si>
  <si>
    <t>1.07860738</t>
  </si>
  <si>
    <t>1.02382175</t>
  </si>
  <si>
    <t>0.60465475</t>
  </si>
  <si>
    <t>0.89772721</t>
  </si>
  <si>
    <t>0.75730111</t>
  </si>
  <si>
    <t>0.67464106</t>
  </si>
  <si>
    <t>1.08796625</t>
  </si>
  <si>
    <t>1.04242563</t>
  </si>
  <si>
    <t>0.61010197</t>
  </si>
  <si>
    <t>0.90639435</t>
  </si>
  <si>
    <t>0.76295688</t>
  </si>
  <si>
    <t>0.68575223</t>
  </si>
  <si>
    <t>1.09739530</t>
  </si>
  <si>
    <t>1.05469253</t>
  </si>
  <si>
    <t>0.61517870</t>
  </si>
  <si>
    <t>0.91391816</t>
  </si>
  <si>
    <t>0.76974306</t>
  </si>
  <si>
    <t>0.69358503</t>
  </si>
  <si>
    <t>1.10146512</t>
  </si>
  <si>
    <t>1.06503368</t>
  </si>
  <si>
    <t>0.61817293</t>
  </si>
  <si>
    <t>0.91878764</t>
  </si>
  <si>
    <t>0.77243046</t>
  </si>
  <si>
    <t>0.69991805</t>
  </si>
  <si>
    <t>1.09869560</t>
  </si>
  <si>
    <t>1.05655705</t>
  </si>
  <si>
    <t>0.61640908</t>
  </si>
  <si>
    <t>0.91597091</t>
  </si>
  <si>
    <t>0.76997170</t>
  </si>
  <si>
    <t>0.69693535</t>
  </si>
  <si>
    <t>1.10819756</t>
  </si>
  <si>
    <t>1.06671986</t>
  </si>
  <si>
    <t>0.62202216</t>
  </si>
  <si>
    <t>0.92381729</t>
  </si>
  <si>
    <t>0.77657313</t>
  </si>
  <si>
    <t>0.70586184</t>
  </si>
  <si>
    <t>1.10307184</t>
  </si>
  <si>
    <t>1.05707544</t>
  </si>
  <si>
    <t>0.61883112</t>
  </si>
  <si>
    <t>0.91874047</t>
  </si>
  <si>
    <t>0.77489553</t>
  </si>
  <si>
    <t>0.70215824</t>
  </si>
  <si>
    <t>1.11613762</t>
  </si>
  <si>
    <t>1.07484450</t>
  </si>
  <si>
    <t>0.62765437</t>
  </si>
  <si>
    <t>0.93119115</t>
  </si>
  <si>
    <t>0.78551506</t>
  </si>
  <si>
    <t>0.71416738</t>
  </si>
  <si>
    <t>1.11709270</t>
  </si>
  <si>
    <t>1.08152707</t>
  </si>
  <si>
    <t>0.62848632</t>
  </si>
  <si>
    <t>0.93303789</t>
  </si>
  <si>
    <t>0.78563620</t>
  </si>
  <si>
    <t>0.71583162</t>
  </si>
  <si>
    <t>1.11253145</t>
  </si>
  <si>
    <t>1.07478088</t>
  </si>
  <si>
    <t>0.62644802</t>
  </si>
  <si>
    <t>0.92811748</t>
  </si>
  <si>
    <t>0.78397163</t>
  </si>
  <si>
    <t>0.71234424</t>
  </si>
  <si>
    <t>1.11860131</t>
  </si>
  <si>
    <t>1.08723338</t>
  </si>
  <si>
    <t>0.62995579</t>
  </si>
  <si>
    <t>0.93415152</t>
  </si>
  <si>
    <t>0.78753244</t>
  </si>
  <si>
    <t>0.71866511</t>
  </si>
  <si>
    <t>1.11717273</t>
  </si>
  <si>
    <t>1.09287382</t>
  </si>
  <si>
    <t>0.62883522</t>
  </si>
  <si>
    <t>0.93269156</t>
  </si>
  <si>
    <t>0.78375905</t>
  </si>
  <si>
    <t>0.71687164</t>
  </si>
  <si>
    <t>1.13256772</t>
  </si>
  <si>
    <t>1.12281361</t>
  </si>
  <si>
    <t>0.63762827</t>
  </si>
  <si>
    <t>0.94566681</t>
  </si>
  <si>
    <t>0.79524541</t>
  </si>
  <si>
    <t>0.72649930</t>
  </si>
  <si>
    <t>1.12680252</t>
  </si>
  <si>
    <t>1.11313261</t>
  </si>
  <si>
    <t>0.63350866</t>
  </si>
  <si>
    <t>0.94041642</t>
  </si>
  <si>
    <t>0.79156635</t>
  </si>
  <si>
    <t>0.72864064</t>
  </si>
  <si>
    <t>1.11614082</t>
  </si>
  <si>
    <t>1.10210762</t>
  </si>
  <si>
    <t>0.62715481</t>
  </si>
  <si>
    <t>0.93150941</t>
  </si>
  <si>
    <t>0.78466491</t>
  </si>
  <si>
    <t>0.72377415</t>
  </si>
  <si>
    <t>1.12952819</t>
  </si>
  <si>
    <t>1.12338263</t>
  </si>
  <si>
    <t>0.63501100</t>
  </si>
  <si>
    <t>0.94343475</t>
  </si>
  <si>
    <t>0.79584363</t>
  </si>
  <si>
    <t>0.73322463</t>
  </si>
  <si>
    <t>1.13008295</t>
  </si>
  <si>
    <t>1.11713218</t>
  </si>
  <si>
    <t>0.63537138</t>
  </si>
  <si>
    <t>0.94247620</t>
  </si>
  <si>
    <t>0.79575650</t>
  </si>
  <si>
    <t>0.72809487</t>
  </si>
  <si>
    <t>1.10979782</t>
  </si>
  <si>
    <t>1.08251240</t>
  </si>
  <si>
    <t>0.62356216</t>
  </si>
  <si>
    <t>0.92422628</t>
  </si>
  <si>
    <t>0.78273978</t>
  </si>
  <si>
    <t>0.70461503</t>
  </si>
  <si>
    <t>1.11224854</t>
  </si>
  <si>
    <t>1.08085514</t>
  </si>
  <si>
    <t>0.62529224</t>
  </si>
  <si>
    <t>0.92673929</t>
  </si>
  <si>
    <t>0.70785278</t>
  </si>
  <si>
    <t>1.11443395</t>
  </si>
  <si>
    <t>1.08811916</t>
  </si>
  <si>
    <t>0.62667233</t>
  </si>
  <si>
    <t>0.93009920</t>
  </si>
  <si>
    <t>0.71250025</t>
  </si>
  <si>
    <t>1.12069123</t>
  </si>
  <si>
    <t>1.10093436</t>
  </si>
  <si>
    <t>0.63090001</t>
  </si>
  <si>
    <t>0.93575388</t>
  </si>
  <si>
    <t>0.71920023</t>
  </si>
  <si>
    <t>1.13606021</t>
  </si>
  <si>
    <t>1.12342883</t>
  </si>
  <si>
    <t>0.64025844</t>
  </si>
  <si>
    <t>0.95006614</t>
  </si>
  <si>
    <t>0.73470907</t>
  </si>
  <si>
    <t>1.13390155</t>
  </si>
  <si>
    <t>1.11827390</t>
  </si>
  <si>
    <t>0.63865581</t>
  </si>
  <si>
    <t>0.94736503</t>
  </si>
  <si>
    <t>0.73263387</t>
  </si>
  <si>
    <t>1.12967810</t>
  </si>
  <si>
    <t>1.11032520</t>
  </si>
  <si>
    <t>0.63614739</t>
  </si>
  <si>
    <t>0.94426242</t>
  </si>
  <si>
    <t>0.79871170</t>
  </si>
  <si>
    <t>0.72562859</t>
  </si>
  <si>
    <t>1.13168592</t>
  </si>
  <si>
    <t>1.11192896</t>
  </si>
  <si>
    <t>0.63723108</t>
  </si>
  <si>
    <t>0.94648921</t>
  </si>
  <si>
    <t>0.80073613</t>
  </si>
  <si>
    <t>0.72628235</t>
  </si>
  <si>
    <t>1.12872262</t>
  </si>
  <si>
    <t>1.10216817</t>
  </si>
  <si>
    <t>0.63491753</t>
  </si>
  <si>
    <t>0.94383095</t>
  </si>
  <si>
    <t>0.79885160</t>
  </si>
  <si>
    <t>0.72465813</t>
  </si>
  <si>
    <t>1.12424129</t>
  </si>
  <si>
    <t>1.09179967</t>
  </si>
  <si>
    <t>0.63234879</t>
  </si>
  <si>
    <t>0.93977720</t>
  </si>
  <si>
    <t>0.79642841</t>
  </si>
  <si>
    <t>0.71539362</t>
  </si>
  <si>
    <t>1.14307885</t>
  </si>
  <si>
    <t>1.10771117</t>
  </si>
  <si>
    <t>0.64270507</t>
  </si>
  <si>
    <t>0.95611463</t>
  </si>
  <si>
    <t>0.81031099</t>
  </si>
  <si>
    <t>0.72443079</t>
  </si>
  <si>
    <t>1.10988129</t>
  </si>
  <si>
    <t>0.64361314</t>
  </si>
  <si>
    <t>0.95689687</t>
  </si>
  <si>
    <t>0.72818784</t>
  </si>
  <si>
    <t>1.12422662</t>
  </si>
  <si>
    <t>0.64798423</t>
  </si>
  <si>
    <t>0.96197549</t>
  </si>
  <si>
    <t>0.73486897</t>
  </si>
  <si>
    <t>1.12059491</t>
  </si>
  <si>
    <t>0.64740800</t>
  </si>
  <si>
    <t>0.96037101</t>
  </si>
  <si>
    <t>0.73135778</t>
  </si>
  <si>
    <t>1.11314239</t>
  </si>
  <si>
    <t>0.64187580</t>
  </si>
  <si>
    <t>0.95286835</t>
  </si>
  <si>
    <t>0.72414119</t>
  </si>
  <si>
    <t>1.09019047</t>
  </si>
  <si>
    <t>0.63400000</t>
  </si>
  <si>
    <t>0.94098023</t>
  </si>
  <si>
    <t>0.71256027</t>
  </si>
  <si>
    <t>1.13115721</t>
  </si>
  <si>
    <t>0.63565780</t>
  </si>
  <si>
    <t>1.12667350</t>
  </si>
  <si>
    <t>0.63246996</t>
  </si>
  <si>
    <t>0.70572840</t>
  </si>
  <si>
    <t>1.12856512</t>
  </si>
  <si>
    <t>0.63372822</t>
  </si>
  <si>
    <t>0.70755549</t>
  </si>
  <si>
    <t>1.13354846</t>
  </si>
  <si>
    <t>0.63592482</t>
  </si>
  <si>
    <t>0.70996775</t>
  </si>
  <si>
    <t>1.12876465</t>
  </si>
  <si>
    <t>0.63301061</t>
  </si>
  <si>
    <t>0.70604121</t>
  </si>
  <si>
    <t>1.12089253</t>
  </si>
  <si>
    <t>0.62828037</t>
  </si>
  <si>
    <t>0.70238692</t>
  </si>
  <si>
    <t>1.12672930</t>
  </si>
  <si>
    <t>0.63115366</t>
  </si>
  <si>
    <t>0.70443583</t>
  </si>
  <si>
    <t>1.12711242</t>
  </si>
  <si>
    <t>0.63144241</t>
  </si>
  <si>
    <t>0.70371652</t>
  </si>
  <si>
    <t>1.11572368</t>
  </si>
  <si>
    <t>0.62490124</t>
  </si>
  <si>
    <t>0.69465103</t>
  </si>
  <si>
    <t>1.03194075</t>
  </si>
  <si>
    <t>0.97364088</t>
  </si>
  <si>
    <t>0.73527225</t>
  </si>
  <si>
    <t>1.04232181</t>
  </si>
  <si>
    <t>0.97932878</t>
  </si>
  <si>
    <t>0.74499892</t>
  </si>
  <si>
    <t>1.05191551</t>
  </si>
  <si>
    <t>0.99965267</t>
  </si>
  <si>
    <t>0.75200404</t>
  </si>
  <si>
    <t>1.06910554</t>
  </si>
  <si>
    <t>1.02604134</t>
  </si>
  <si>
    <t>0.76237429</t>
  </si>
  <si>
    <t>1.07477011</t>
  </si>
  <si>
    <t>1.04004758</t>
  </si>
  <si>
    <t>0.76555158</t>
  </si>
  <si>
    <t>1.05505826</t>
  </si>
  <si>
    <t>0.60692279</t>
  </si>
  <si>
    <t>1.04968732</t>
  </si>
  <si>
    <t>0.60770112</t>
  </si>
  <si>
    <t>1.03399865</t>
  </si>
  <si>
    <t>0.60294989</t>
  </si>
  <si>
    <t>1.03666567</t>
  </si>
  <si>
    <t>0.60528208</t>
  </si>
  <si>
    <t>1.03644599</t>
  </si>
  <si>
    <t>0.60496240</t>
  </si>
  <si>
    <t>1.08818335</t>
  </si>
  <si>
    <t>1.05336811</t>
  </si>
  <si>
    <t>1.09212818</t>
  </si>
  <si>
    <t>1.06351581</t>
  </si>
  <si>
    <t>1.09661687</t>
  </si>
  <si>
    <t>1.06597324</t>
  </si>
  <si>
    <t>1.09445422</t>
  </si>
  <si>
    <t>1.06746878</t>
  </si>
  <si>
    <t>1.09569511</t>
  </si>
  <si>
    <t>1.06260351</t>
  </si>
  <si>
    <t>1.09603284</t>
  </si>
  <si>
    <t>1.09777873</t>
  </si>
  <si>
    <t>1.09992612</t>
  </si>
  <si>
    <t>1.11269303</t>
  </si>
  <si>
    <t>1.11403654</t>
  </si>
  <si>
    <t>1.11808175</t>
  </si>
  <si>
    <t>1.11685307</t>
  </si>
  <si>
    <t>1.12713076</t>
  </si>
  <si>
    <t>1.12550243</t>
  </si>
  <si>
    <t>1.13267910</t>
  </si>
  <si>
    <t>1.12549056</t>
  </si>
  <si>
    <t>1.12312489</t>
  </si>
  <si>
    <t>0.92982152</t>
  </si>
  <si>
    <t>0.93502446</t>
  </si>
  <si>
    <t>0.93872348</t>
  </si>
  <si>
    <t>0.93312381</t>
  </si>
  <si>
    <t>0.92921047</t>
  </si>
  <si>
    <t>1.12027580</t>
  </si>
  <si>
    <t>1.09236913</t>
  </si>
  <si>
    <t>1.11881021</t>
  </si>
  <si>
    <t>1.09702717</t>
  </si>
  <si>
    <t>1.11819555</t>
  </si>
  <si>
    <t>1.09311696</t>
  </si>
  <si>
    <t>1.12704268</t>
  </si>
  <si>
    <t>1.12089652</t>
  </si>
  <si>
    <t>1.12046841</t>
  </si>
  <si>
    <t>1.12027332</t>
  </si>
  <si>
    <t>1.12459330</t>
  </si>
  <si>
    <t>1.13325941</t>
  </si>
  <si>
    <t>1.13997901</t>
  </si>
  <si>
    <t>1.13490691</t>
  </si>
  <si>
    <t>1.14070110</t>
  </si>
  <si>
    <t>1.13428260</t>
  </si>
  <si>
    <t>1.14375722</t>
  </si>
  <si>
    <t>1.14218383</t>
  </si>
  <si>
    <t>0.69991599</t>
  </si>
  <si>
    <t>1.13924628</t>
  </si>
  <si>
    <t>0.69537835</t>
  </si>
  <si>
    <t>1.14524727</t>
  </si>
  <si>
    <t>0.69905635</t>
  </si>
  <si>
    <t>1.14627037</t>
  </si>
  <si>
    <t>0.69750247</t>
  </si>
  <si>
    <t>1.13797368</t>
  </si>
  <si>
    <t>0.69245186</t>
  </si>
  <si>
    <t>1.13949057</t>
  </si>
  <si>
    <t>1.16728094</t>
  </si>
  <si>
    <t>1.13489740</t>
  </si>
  <si>
    <t>1.15570765</t>
  </si>
  <si>
    <t>1.13392553</t>
  </si>
  <si>
    <t>1.16046325</t>
  </si>
  <si>
    <t>1.12097057</t>
  </si>
  <si>
    <t>1.14732791</t>
  </si>
  <si>
    <t>1.12142820</t>
  </si>
  <si>
    <t>1.14109639</t>
  </si>
  <si>
    <t>1.12503809</t>
  </si>
  <si>
    <t>1.15298269</t>
  </si>
  <si>
    <t>0.62843286</t>
  </si>
  <si>
    <t>0.93070321</t>
  </si>
  <si>
    <t>0.79682241</t>
  </si>
  <si>
    <t>0.68483425</t>
  </si>
  <si>
    <t>1.13715981</t>
  </si>
  <si>
    <t>1.16818469</t>
  </si>
  <si>
    <t>0.63499491</t>
  </si>
  <si>
    <t>0.94094141</t>
  </si>
  <si>
    <t>0.80517489</t>
  </si>
  <si>
    <t>0.69452960</t>
  </si>
  <si>
    <t>1.14622339</t>
  </si>
  <si>
    <t>1.18318561</t>
  </si>
  <si>
    <t>0.63951387</t>
  </si>
  <si>
    <t>0.94788986</t>
  </si>
  <si>
    <t>0.81019564</t>
  </si>
  <si>
    <t>0.70517934</t>
  </si>
  <si>
    <t>1.14385729</t>
  </si>
  <si>
    <t>1.17628410</t>
  </si>
  <si>
    <t>0.63857581</t>
  </si>
  <si>
    <t>0.94655350</t>
  </si>
  <si>
    <t>0.80967799</t>
  </si>
  <si>
    <t>0.70088981</t>
  </si>
  <si>
    <t>1.14464779</t>
  </si>
  <si>
    <t>1.17916467</t>
  </si>
  <si>
    <t>0.63908566</t>
  </si>
  <si>
    <t>0.94825904</t>
  </si>
  <si>
    <t>0.80959787</t>
  </si>
  <si>
    <t>0.70245357</t>
  </si>
  <si>
    <t>1.14874085</t>
  </si>
  <si>
    <t>1.19472639</t>
  </si>
  <si>
    <t>0.64088017</t>
  </si>
  <si>
    <t>0.95213067</t>
  </si>
  <si>
    <t>0.81070607</t>
  </si>
  <si>
    <t>0.70723060</t>
  </si>
  <si>
    <t>1.15272230</t>
  </si>
  <si>
    <t>1.20384863</t>
  </si>
  <si>
    <t>0.64234506</t>
  </si>
  <si>
    <t>0.95431546</t>
  </si>
  <si>
    <t>0.81196754</t>
  </si>
  <si>
    <t>0.70812533</t>
  </si>
  <si>
    <t>1.15144397</t>
  </si>
  <si>
    <t>1.18717575</t>
  </si>
  <si>
    <t>0.64246149</t>
  </si>
  <si>
    <t>0.95386420</t>
  </si>
  <si>
    <t>0.81301175</t>
  </si>
  <si>
    <t>0.70346977</t>
  </si>
  <si>
    <t>1.15645538</t>
  </si>
  <si>
    <t>1.20134507</t>
  </si>
  <si>
    <t>0.64447473</t>
  </si>
  <si>
    <t>0.95679829</t>
  </si>
  <si>
    <t>0.81463557</t>
  </si>
  <si>
    <t>0.70775708</t>
  </si>
  <si>
    <t>1.15520523</t>
  </si>
  <si>
    <t>1.20384643</t>
  </si>
  <si>
    <t>0.64382769</t>
  </si>
  <si>
    <t>0.95558473</t>
  </si>
  <si>
    <t>0.81268447</t>
  </si>
  <si>
    <t>0.70597874</t>
  </si>
  <si>
    <t>1.15315136</t>
  </si>
  <si>
    <t>1.19523759</t>
  </si>
  <si>
    <t>0.64319782</t>
  </si>
  <si>
    <t>0.81178523</t>
  </si>
  <si>
    <t>0.70372144</t>
  </si>
  <si>
    <t>1.16203476</t>
  </si>
  <si>
    <t>1.20700796</t>
  </si>
  <si>
    <t>0.64779180</t>
  </si>
  <si>
    <t>0.81746516</t>
  </si>
  <si>
    <t>0.71225884</t>
  </si>
  <si>
    <t>1.16063005</t>
  </si>
  <si>
    <t>1.20463596</t>
  </si>
  <si>
    <t>0.64675442</t>
  </si>
  <si>
    <t>0.81635917</t>
  </si>
  <si>
    <t>0.70865500</t>
  </si>
  <si>
    <t>1.16466370</t>
  </si>
  <si>
    <t>1.20412199</t>
  </si>
  <si>
    <t>0.64897470</t>
  </si>
  <si>
    <t>0.81924177</t>
  </si>
  <si>
    <t>0.70805150</t>
  </si>
  <si>
    <t>1.16635741</t>
  </si>
  <si>
    <t>1.21182188</t>
  </si>
  <si>
    <t>0.64908987</t>
  </si>
  <si>
    <t>0.82050202</t>
  </si>
  <si>
    <t>0.70977443</t>
  </si>
  <si>
    <t>1.17117767</t>
  </si>
  <si>
    <t>1.17517385</t>
  </si>
  <si>
    <t>1.17413222</t>
  </si>
  <si>
    <t>1.18352476</t>
  </si>
  <si>
    <t>1.19012910</t>
  </si>
  <si>
    <t>1.19672838</t>
  </si>
  <si>
    <t>1.27319437</t>
  </si>
  <si>
    <t>0.66510101</t>
  </si>
  <si>
    <t>0.98859540</t>
  </si>
  <si>
    <t>0.84106297</t>
  </si>
  <si>
    <t>1.20405043</t>
  </si>
  <si>
    <t>1.27456025</t>
  </si>
  <si>
    <t>0.66917047</t>
  </si>
  <si>
    <t>0.99466149</t>
  </si>
  <si>
    <t>0.84709379</t>
  </si>
  <si>
    <t>1.20432153</t>
  </si>
  <si>
    <t>1.27445523</t>
  </si>
  <si>
    <t>0.66905414</t>
  </si>
  <si>
    <t>0.99514726</t>
  </si>
  <si>
    <t>0.84738567</t>
  </si>
  <si>
    <t>1.21131057</t>
  </si>
  <si>
    <t>1.28592906</t>
  </si>
  <si>
    <t>0.67273276</t>
  </si>
  <si>
    <t>1.00052326</t>
  </si>
  <si>
    <t>0.85187746</t>
  </si>
  <si>
    <t>1.20865162</t>
  </si>
  <si>
    <t>1.28572587</t>
  </si>
  <si>
    <t>0.67127793</t>
  </si>
  <si>
    <t>0.99837620</t>
  </si>
  <si>
    <t>0.84996913</t>
  </si>
  <si>
    <t>1.21256774</t>
  </si>
  <si>
    <t>1.30149035</t>
  </si>
  <si>
    <t>0.67347323</t>
  </si>
  <si>
    <t>1.00176652</t>
  </si>
  <si>
    <t>0.85224610</t>
  </si>
  <si>
    <t>1.21804683</t>
  </si>
  <si>
    <t>1.31844498</t>
  </si>
  <si>
    <t>0.67638584</t>
  </si>
  <si>
    <t>1.00538916</t>
  </si>
  <si>
    <t>0.85574981</t>
  </si>
  <si>
    <t>1.21183908</t>
  </si>
  <si>
    <t>1.30368712</t>
  </si>
  <si>
    <t>0.67274717</t>
  </si>
  <si>
    <t>0.99956251</t>
  </si>
  <si>
    <t>0.85080826</t>
  </si>
  <si>
    <t>1.19382678</t>
  </si>
  <si>
    <t>1.30066075</t>
  </si>
  <si>
    <t>0.66263736</t>
  </si>
  <si>
    <t>0.98435203</t>
  </si>
  <si>
    <t>0.83719091</t>
  </si>
  <si>
    <t>1.19031001</t>
  </si>
  <si>
    <t>1.29400623</t>
  </si>
  <si>
    <t>0.66005676</t>
  </si>
  <si>
    <t>0.98101951</t>
  </si>
  <si>
    <t>0.83382075</t>
  </si>
  <si>
    <t>1.19912197</t>
  </si>
  <si>
    <t>0.98964694</t>
  </si>
  <si>
    <t>0.84129236</t>
  </si>
  <si>
    <t>0.74420088</t>
  </si>
  <si>
    <t>1.20812373</t>
  </si>
  <si>
    <t>0.99695564</t>
  </si>
  <si>
    <t>0.84702783</t>
  </si>
  <si>
    <t>0.74598656</t>
  </si>
  <si>
    <t>1.21261985</t>
  </si>
  <si>
    <t>1.00137105</t>
  </si>
  <si>
    <t>0.85072197</t>
  </si>
  <si>
    <t>0.75128548</t>
  </si>
  <si>
    <t>1.21366304</t>
  </si>
  <si>
    <t>1.00299242</t>
  </si>
  <si>
    <t>0.85232228</t>
  </si>
  <si>
    <t>0.75030543</t>
  </si>
  <si>
    <t>1.21326711</t>
  </si>
  <si>
    <t>1.00255469</t>
  </si>
  <si>
    <t>0.85235277</t>
  </si>
  <si>
    <t>0.74679894</t>
  </si>
  <si>
    <t>1.21803053</t>
  </si>
  <si>
    <t>1.31791111</t>
  </si>
  <si>
    <t>0.67593932</t>
  </si>
  <si>
    <t>1.00552920</t>
  </si>
  <si>
    <t>0.85395902</t>
  </si>
  <si>
    <t>0.75156619</t>
  </si>
  <si>
    <t>1.22122635</t>
  </si>
  <si>
    <t>1.32134643</t>
  </si>
  <si>
    <t>0.67823706</t>
  </si>
  <si>
    <t>1.00910975</t>
  </si>
  <si>
    <t>0.85723328</t>
  </si>
  <si>
    <t>0.75548668</t>
  </si>
  <si>
    <t>1.23499619</t>
  </si>
  <si>
    <t>1.35020709</t>
  </si>
  <si>
    <t>0.68592241</t>
  </si>
  <si>
    <t>1.02031488</t>
  </si>
  <si>
    <t>0.86715497</t>
  </si>
  <si>
    <t>0.77207737</t>
  </si>
  <si>
    <t>1.22945641</t>
  </si>
  <si>
    <t>1.33788011</t>
  </si>
  <si>
    <t>0.68325822</t>
  </si>
  <si>
    <t>1.01650427</t>
  </si>
  <si>
    <t>0.86506337</t>
  </si>
  <si>
    <t>0.76451700</t>
  </si>
  <si>
    <t>1.24213647</t>
  </si>
  <si>
    <t>1.35714721</t>
  </si>
  <si>
    <t>0.68992086</t>
  </si>
  <si>
    <t>1.02626257</t>
  </si>
  <si>
    <t>0.87379674</t>
  </si>
  <si>
    <t>0.77706646</t>
  </si>
  <si>
    <t>1.24920831</t>
  </si>
  <si>
    <t>1.37644171</t>
  </si>
  <si>
    <t>0.69322595</t>
  </si>
  <si>
    <t>1.03129724</t>
  </si>
  <si>
    <t>0.87805152</t>
  </si>
  <si>
    <t>0.78577889</t>
  </si>
  <si>
    <t>1.24474240</t>
  </si>
  <si>
    <t>1.37020708</t>
  </si>
  <si>
    <t>0.69080064</t>
  </si>
  <si>
    <t>1.02777082</t>
  </si>
  <si>
    <t>0.87435768</t>
  </si>
  <si>
    <t>0.78457698</t>
  </si>
  <si>
    <t>1.25440206</t>
  </si>
  <si>
    <t>1.37535913</t>
  </si>
  <si>
    <t>0.69644107</t>
  </si>
  <si>
    <t>1.03599862</t>
  </si>
  <si>
    <t>0.88132826</t>
  </si>
  <si>
    <t>0.78822858</t>
  </si>
  <si>
    <t>1.25533048</t>
  </si>
  <si>
    <t>1.37557470</t>
  </si>
  <si>
    <t>0.69673683</t>
  </si>
  <si>
    <t>1.03608324</t>
  </si>
  <si>
    <t>0.88184244</t>
  </si>
  <si>
    <t>0.78419763</t>
  </si>
  <si>
    <t>1.26806274</t>
  </si>
  <si>
    <t>1.40606907</t>
  </si>
  <si>
    <t>0.70437196</t>
  </si>
  <si>
    <t>1.04719585</t>
  </si>
  <si>
    <t>0.89097041</t>
  </si>
  <si>
    <t>0.79770918</t>
  </si>
  <si>
    <t>1.28522127</t>
  </si>
  <si>
    <t>1.43103158</t>
  </si>
  <si>
    <t>0.71379539</t>
  </si>
  <si>
    <t>1.06142921</t>
  </si>
  <si>
    <t>0.90328105</t>
  </si>
  <si>
    <t>0.81328838</t>
  </si>
  <si>
    <t>1.28391659</t>
  </si>
  <si>
    <t>1.42648372</t>
  </si>
  <si>
    <t>0.71362024</t>
  </si>
  <si>
    <t>1.06050265</t>
  </si>
  <si>
    <t>0.90278993</t>
  </si>
  <si>
    <t>0.81076772</t>
  </si>
  <si>
    <t>1.26460050</t>
  </si>
  <si>
    <t>1.40894977</t>
  </si>
  <si>
    <t>0.70377446</t>
  </si>
  <si>
    <t>1.04542244</t>
  </si>
  <si>
    <t>0.88994363</t>
  </si>
  <si>
    <t>0.80382631</t>
  </si>
  <si>
    <t>1.27260960</t>
  </si>
  <si>
    <t>1.43399001</t>
  </si>
  <si>
    <t>0.70931167</t>
  </si>
  <si>
    <t>1.05314865</t>
  </si>
  <si>
    <t>0.89603507</t>
  </si>
  <si>
    <t>0.81750377</t>
  </si>
  <si>
    <t>1.28045525</t>
  </si>
  <si>
    <t>1.44430245</t>
  </si>
  <si>
    <t>0.71341336</t>
  </si>
  <si>
    <t>1.05880741</t>
  </si>
  <si>
    <t>0.90147929</t>
  </si>
  <si>
    <t>0.82101883</t>
  </si>
  <si>
    <t>1.28950429</t>
  </si>
  <si>
    <t>1.47162518</t>
  </si>
  <si>
    <t>0.71764791</t>
  </si>
  <si>
    <t>1.06565041</t>
  </si>
  <si>
    <t>0.90723368</t>
  </si>
  <si>
    <t>0.83555458</t>
  </si>
  <si>
    <t>1.27294053</t>
  </si>
  <si>
    <t>1.43748618</t>
  </si>
  <si>
    <t>0.70868569</t>
  </si>
  <si>
    <t>1.05231185</t>
  </si>
  <si>
    <t>0.89609049</t>
  </si>
  <si>
    <t>0.81744072</t>
  </si>
  <si>
    <t>1.26692315</t>
  </si>
  <si>
    <t>1.43205459</t>
  </si>
  <si>
    <t>0.70475201</t>
  </si>
  <si>
    <t>1.04595512</t>
  </si>
  <si>
    <t>0.89131857</t>
  </si>
  <si>
    <t>0.81652852</t>
  </si>
  <si>
    <t>1.24683396</t>
  </si>
  <si>
    <t>1.38241930</t>
  </si>
  <si>
    <t>0.69231464</t>
  </si>
  <si>
    <t>1.02811877</t>
  </si>
  <si>
    <t>0.87720893</t>
  </si>
  <si>
    <t>0.79309840</t>
  </si>
  <si>
    <t>1.27258575</t>
  </si>
  <si>
    <t>1.42451774</t>
  </si>
  <si>
    <t>0.70690507</t>
  </si>
  <si>
    <t>1.04909232</t>
  </si>
  <si>
    <t>0.89424371</t>
  </si>
  <si>
    <t>0.81745112</t>
  </si>
  <si>
    <t>1.28005858</t>
  </si>
  <si>
    <t>1.42610222</t>
  </si>
  <si>
    <t>0.71042639</t>
  </si>
  <si>
    <t>1.05386654</t>
  </si>
  <si>
    <t>0.89880033</t>
  </si>
  <si>
    <t>0.82206177</t>
  </si>
  <si>
    <t>1.27889117</t>
  </si>
  <si>
    <t>1.41022424</t>
  </si>
  <si>
    <t>0.71052821</t>
  </si>
  <si>
    <t>1.05534695</t>
  </si>
  <si>
    <t>0.90079723</t>
  </si>
  <si>
    <t>0.81689085</t>
  </si>
  <si>
    <t>1.28140860</t>
  </si>
  <si>
    <t>1.41503354</t>
  </si>
  <si>
    <t>0.71271883</t>
  </si>
  <si>
    <t>1.05893512</t>
  </si>
  <si>
    <t>0.90350162</t>
  </si>
  <si>
    <t>0.82165421</t>
  </si>
  <si>
    <t>1.29539119</t>
  </si>
  <si>
    <t>1.45316647</t>
  </si>
  <si>
    <t>0.72235261</t>
  </si>
  <si>
    <t>1.07281802</t>
  </si>
  <si>
    <t>0.91439780</t>
  </si>
  <si>
    <t>0.84222158</t>
  </si>
  <si>
    <t>1.29574692</t>
  </si>
  <si>
    <t>1.45449962</t>
  </si>
  <si>
    <t>0.72302188</t>
  </si>
  <si>
    <t>1.07430510</t>
  </si>
  <si>
    <t>0.91568556</t>
  </si>
  <si>
    <t>0.84437975</t>
  </si>
  <si>
    <t>1.29185356</t>
  </si>
  <si>
    <t>1.45173112</t>
  </si>
  <si>
    <t>0.72104879</t>
  </si>
  <si>
    <t>1.07068456</t>
  </si>
  <si>
    <t>0.91249610</t>
  </si>
  <si>
    <t>0.84597703</t>
  </si>
  <si>
    <t>1.29292413</t>
  </si>
  <si>
    <t>1.45651372</t>
  </si>
  <si>
    <t>0.72162865</t>
  </si>
  <si>
    <t>1.07105807</t>
  </si>
  <si>
    <t>0.91198573</t>
  </si>
  <si>
    <t>0.84957847</t>
  </si>
  <si>
    <t>1.30263826</t>
  </si>
  <si>
    <t>1.47006737</t>
  </si>
  <si>
    <t>0.72763891</t>
  </si>
  <si>
    <t>1.07998234</t>
  </si>
  <si>
    <t>0.91985344</t>
  </si>
  <si>
    <t>0.86231097</t>
  </si>
  <si>
    <t>1.28933062</t>
  </si>
  <si>
    <t>1.47186290</t>
  </si>
  <si>
    <t>0.72043215</t>
  </si>
  <si>
    <t>1.06838343</t>
  </si>
  <si>
    <t>0.90955774</t>
  </si>
  <si>
    <t>0.85495367</t>
  </si>
  <si>
    <t>1.29276977</t>
  </si>
  <si>
    <t>1.46697331</t>
  </si>
  <si>
    <t>0.72226416</t>
  </si>
  <si>
    <t>1.07136206</t>
  </si>
  <si>
    <t>0.91256214</t>
  </si>
  <si>
    <t>0.85358523</t>
  </si>
  <si>
    <t>1.30491669</t>
  </si>
  <si>
    <t>1.48916283</t>
  </si>
  <si>
    <t>0.72916364</t>
  </si>
  <si>
    <t>1.08028587</t>
  </si>
  <si>
    <t>0.91990699</t>
  </si>
  <si>
    <t>0.87646251</t>
  </si>
  <si>
    <t>1.31480323</t>
  </si>
  <si>
    <t>1.51153431</t>
  </si>
  <si>
    <t>0.73434403</t>
  </si>
  <si>
    <t>1.08776677</t>
  </si>
  <si>
    <t>0.92675686</t>
  </si>
  <si>
    <t>0.88252200</t>
  </si>
  <si>
    <t>1.32058280</t>
  </si>
  <si>
    <t>0.73840465</t>
  </si>
  <si>
    <t>1.09247621</t>
  </si>
  <si>
    <t>0.93071946</t>
  </si>
  <si>
    <t>0.89548768</t>
  </si>
  <si>
    <t>1.30356610</t>
  </si>
  <si>
    <t>0.72934190</t>
  </si>
  <si>
    <t>1.07963928</t>
  </si>
  <si>
    <t>0.91943581</t>
  </si>
  <si>
    <t>0.87631501</t>
  </si>
  <si>
    <t>1.29404466</t>
  </si>
  <si>
    <t>1.45726211</t>
  </si>
  <si>
    <t>0.72413351</t>
  </si>
  <si>
    <t>1.07204616</t>
  </si>
  <si>
    <t>0.91259321</t>
  </si>
  <si>
    <t>0.86808093</t>
  </si>
  <si>
    <t>1.27411526</t>
  </si>
  <si>
    <t>1.40796346</t>
  </si>
  <si>
    <t>0.71134092</t>
  </si>
  <si>
    <t>1.05466757</t>
  </si>
  <si>
    <t>0.89711396</t>
  </si>
  <si>
    <t>0.84610575</t>
  </si>
  <si>
    <t>1.29328231</t>
  </si>
  <si>
    <t>1.43626239</t>
  </si>
  <si>
    <t>0.72240235</t>
  </si>
  <si>
    <t>1.07006769</t>
  </si>
  <si>
    <t>0.91058465</t>
  </si>
  <si>
    <t>0.85945839</t>
  </si>
  <si>
    <t>1.29076776</t>
  </si>
  <si>
    <t>1.42939126</t>
  </si>
  <si>
    <t>0.72156516</t>
  </si>
  <si>
    <t>1.06911788</t>
  </si>
  <si>
    <t>0.90949179</t>
  </si>
  <si>
    <t>0.85388164</t>
  </si>
  <si>
    <t>1.26356581</t>
  </si>
  <si>
    <t>1.38455882</t>
  </si>
  <si>
    <t>0.70542770</t>
  </si>
  <si>
    <t>1.04540980</t>
  </si>
  <si>
    <t>0.88925174</t>
  </si>
  <si>
    <t>0.83579356</t>
  </si>
  <si>
    <t>1.27206235</t>
  </si>
  <si>
    <t>1.40065784</t>
  </si>
  <si>
    <t>0.71067554</t>
  </si>
  <si>
    <t>1.05349292</t>
  </si>
  <si>
    <t>0.89545707</t>
  </si>
  <si>
    <t>0.84090886</t>
  </si>
  <si>
    <t>1.28580046</t>
  </si>
  <si>
    <t>1.42846192</t>
  </si>
  <si>
    <t>0.71943956</t>
  </si>
  <si>
    <t>1.06606125</t>
  </si>
  <si>
    <t>0.90550914</t>
  </si>
  <si>
    <t>0.85474804</t>
  </si>
  <si>
    <t>1.27958668</t>
  </si>
  <si>
    <t>1.41728819</t>
  </si>
  <si>
    <t>0.71616267</t>
  </si>
  <si>
    <t>1.06109592</t>
  </si>
  <si>
    <t>0.90075730</t>
  </si>
  <si>
    <t>0.85009408</t>
  </si>
  <si>
    <t>1.28027044</t>
  </si>
  <si>
    <t>1.40823452</t>
  </si>
  <si>
    <t>0.71667767</t>
  </si>
  <si>
    <t>1.06183070</t>
  </si>
  <si>
    <t>0.90141537</t>
  </si>
  <si>
    <t>0.85253975</t>
  </si>
  <si>
    <t>1.29372548</t>
  </si>
  <si>
    <t>1.44395963</t>
  </si>
  <si>
    <t>0.72611181</t>
  </si>
  <si>
    <t>1.07518042</t>
  </si>
  <si>
    <t>0.91283992</t>
  </si>
  <si>
    <t>0.86555513</t>
  </si>
  <si>
    <t>1.30687016</t>
  </si>
  <si>
    <t>1.46812356</t>
  </si>
  <si>
    <t>0.73503261</t>
  </si>
  <si>
    <t>1.08776612</t>
  </si>
  <si>
    <t>0.92368215</t>
  </si>
  <si>
    <t>0.87838332</t>
  </si>
  <si>
    <t>1.30068871</t>
  </si>
  <si>
    <t>1.46511215</t>
  </si>
  <si>
    <t>0.73093093</t>
  </si>
  <si>
    <t>1.08144607</t>
  </si>
  <si>
    <t>0.91794242</t>
  </si>
  <si>
    <t>0.87230483</t>
  </si>
  <si>
    <t>1.31112454</t>
  </si>
  <si>
    <t>1.47532524</t>
  </si>
  <si>
    <t>0.73767037</t>
  </si>
  <si>
    <t>1.09060572</t>
  </si>
  <si>
    <t>0.92688227</t>
  </si>
  <si>
    <t>0.88508833</t>
  </si>
  <si>
    <t>1.30264152</t>
  </si>
  <si>
    <t>1.45260527</t>
  </si>
  <si>
    <t>0.73292896</t>
  </si>
  <si>
    <t>1.08279973</t>
  </si>
  <si>
    <t>0.92105322</t>
  </si>
  <si>
    <t>0.87763506</t>
  </si>
  <si>
    <t>1.29251053</t>
  </si>
  <si>
    <t>1.44309823</t>
  </si>
  <si>
    <t>0.72461703</t>
  </si>
  <si>
    <t>1.07044259</t>
  </si>
  <si>
    <t>0.90932108</t>
  </si>
  <si>
    <t>0.87053725</t>
  </si>
  <si>
    <t>1.29567737</t>
  </si>
  <si>
    <t>1.44684931</t>
  </si>
  <si>
    <t>0.72681006</t>
  </si>
  <si>
    <t>1.07383229</t>
  </si>
  <si>
    <t>0.91233952</t>
  </si>
  <si>
    <t>0.86815662</t>
  </si>
  <si>
    <t>1.28182534</t>
  </si>
  <si>
    <t>1.41895764</t>
  </si>
  <si>
    <t>0.71905477</t>
  </si>
  <si>
    <t>1.06263486</t>
  </si>
  <si>
    <t>0.90243718</t>
  </si>
  <si>
    <t>0.85650570</t>
  </si>
  <si>
    <t>1.28456860</t>
  </si>
  <si>
    <t>1.41519103</t>
  </si>
  <si>
    <t>0.72113144</t>
  </si>
  <si>
    <t>1.06512459</t>
  </si>
  <si>
    <t>0.90495897</t>
  </si>
  <si>
    <t>0.86007303</t>
  </si>
  <si>
    <t>1.30025141</t>
  </si>
  <si>
    <t>1.43728015</t>
  </si>
  <si>
    <t>0.73178030</t>
  </si>
  <si>
    <t>1.08033904</t>
  </si>
  <si>
    <t>0.91813866</t>
  </si>
  <si>
    <t>0.87418923</t>
  </si>
  <si>
    <t>1.29589389</t>
  </si>
  <si>
    <t>1.41933764</t>
  </si>
  <si>
    <t>0.72918240</t>
  </si>
  <si>
    <t>1.07648019</t>
  </si>
  <si>
    <t>0.91531766</t>
  </si>
  <si>
    <t>0.87134618</t>
  </si>
  <si>
    <t>1.30774487</t>
  </si>
  <si>
    <t>1.41975130</t>
  </si>
  <si>
    <t>0.73550101</t>
  </si>
  <si>
    <t>1.08695898</t>
  </si>
  <si>
    <t>0.87238455</t>
  </si>
  <si>
    <t>1.30364269</t>
  </si>
  <si>
    <t>1.40744282</t>
  </si>
  <si>
    <t>0.73244554</t>
  </si>
  <si>
    <t>1.08239836</t>
  </si>
  <si>
    <t>0.86603324</t>
  </si>
  <si>
    <t>1.30651397</t>
  </si>
  <si>
    <t>1.40889383</t>
  </si>
  <si>
    <t>0.73496741</t>
  </si>
  <si>
    <t>1.08618306</t>
  </si>
  <si>
    <t>0.86356659</t>
  </si>
  <si>
    <t>1.31731921</t>
  </si>
  <si>
    <t>1.42554840</t>
  </si>
  <si>
    <t>0.74119918</t>
  </si>
  <si>
    <t>1.09527339</t>
  </si>
  <si>
    <t>0.87540456</t>
  </si>
  <si>
    <t>1.30193028</t>
  </si>
  <si>
    <t>1.40220021</t>
  </si>
  <si>
    <t>0.73111511</t>
  </si>
  <si>
    <t>1.08037830</t>
  </si>
  <si>
    <t>0.85951230</t>
  </si>
  <si>
    <t>1.29295659</t>
  </si>
  <si>
    <t>1.39483604</t>
  </si>
  <si>
    <t>0.72632616</t>
  </si>
  <si>
    <t>1.07407868</t>
  </si>
  <si>
    <t>0.85470013</t>
  </si>
  <si>
    <t>1.27956080</t>
  </si>
  <si>
    <t>1.38408780</t>
  </si>
  <si>
    <t>0.71820112</t>
  </si>
  <si>
    <t>1.06217865</t>
  </si>
  <si>
    <t>0.84588359</t>
  </si>
  <si>
    <t>1.27799410</t>
  </si>
  <si>
    <t>1.37475402</t>
  </si>
  <si>
    <t>0.71800821</t>
  </si>
  <si>
    <t>1.06176882</t>
  </si>
  <si>
    <t>0.84609433</t>
  </si>
  <si>
    <t>1.27492495</t>
  </si>
  <si>
    <t>1.36726661</t>
  </si>
  <si>
    <t>0.71593510</t>
  </si>
  <si>
    <t>1.05952375</t>
  </si>
  <si>
    <t>0.84053414</t>
  </si>
  <si>
    <t>1.25013043</t>
  </si>
  <si>
    <t>1.32524901</t>
  </si>
  <si>
    <t>0.70065378</t>
  </si>
  <si>
    <t>1.03697381</t>
  </si>
  <si>
    <t>0.82034014</t>
  </si>
  <si>
    <t>1.25960043</t>
  </si>
  <si>
    <t>1.34617439</t>
  </si>
  <si>
    <t>0.70595085</t>
  </si>
  <si>
    <t>1.04435968</t>
  </si>
  <si>
    <t>0.88840405</t>
  </si>
  <si>
    <t>0.82561786</t>
  </si>
  <si>
    <t>1.26967991</t>
  </si>
  <si>
    <t>1.36539584</t>
  </si>
  <si>
    <t>0.71231707</t>
  </si>
  <si>
    <t>1.05377958</t>
  </si>
  <si>
    <t>0.89559644</t>
  </si>
  <si>
    <t>0.83654507</t>
  </si>
  <si>
    <t>1.27121979</t>
  </si>
  <si>
    <t>1.37574014</t>
  </si>
  <si>
    <t>0.71394043</t>
  </si>
  <si>
    <t>1.05564197</t>
  </si>
  <si>
    <t>0.89706284</t>
  </si>
  <si>
    <t>0.83983103</t>
  </si>
  <si>
    <t>1.27237603</t>
  </si>
  <si>
    <t>1.37301152</t>
  </si>
  <si>
    <t>0.71486527</t>
  </si>
  <si>
    <t>1.05673267</t>
  </si>
  <si>
    <t>0.89834809</t>
  </si>
  <si>
    <t>0.83900190</t>
  </si>
  <si>
    <t>1.27617018</t>
  </si>
  <si>
    <t>1.38220229</t>
  </si>
  <si>
    <t>0.71744356</t>
  </si>
  <si>
    <t>1.05979070</t>
  </si>
  <si>
    <t>0.90068609</t>
  </si>
  <si>
    <t>0.84423431</t>
  </si>
  <si>
    <t>000940.OF</t>
  </si>
  <si>
    <t>1.28316104</t>
  </si>
  <si>
    <t>1.39310002</t>
  </si>
  <si>
    <t>0.72162585</t>
  </si>
  <si>
    <t>1.06590448</t>
  </si>
  <si>
    <t>0.90555309</t>
  </si>
  <si>
    <t>0.85256895</t>
  </si>
  <si>
    <t>1.27915149</t>
  </si>
  <si>
    <t>1.38463615</t>
  </si>
  <si>
    <t>0.71979010</t>
  </si>
  <si>
    <t>1.06258490</t>
  </si>
  <si>
    <t>0.90319797</t>
  </si>
  <si>
    <t>0.84859949</t>
  </si>
  <si>
    <t>1.27310571</t>
  </si>
  <si>
    <t>1.37041393</t>
  </si>
  <si>
    <t>0.71667455</t>
  </si>
  <si>
    <t>1.05722829</t>
  </si>
  <si>
    <t>0.89930244</t>
  </si>
  <si>
    <t>0.84413963</t>
  </si>
  <si>
    <t>1.27642081</t>
  </si>
  <si>
    <t>1.38131910</t>
  </si>
  <si>
    <t>0.71931949</t>
  </si>
  <si>
    <t>1.06089103</t>
  </si>
  <si>
    <t>0.90265479</t>
  </si>
  <si>
    <t>0.84814726</t>
  </si>
  <si>
    <t>1.28486871</t>
  </si>
  <si>
    <t>1.39218696</t>
  </si>
  <si>
    <t>0.72476575</t>
  </si>
  <si>
    <t>1.06894717</t>
  </si>
  <si>
    <t>0.90999256</t>
  </si>
  <si>
    <t>0.85672946</t>
  </si>
  <si>
    <t>1.28353576</t>
  </si>
  <si>
    <t>1.40886816</t>
  </si>
  <si>
    <t>0.72491062</t>
  </si>
  <si>
    <t>1.06906497</t>
  </si>
  <si>
    <t>0.90874060</t>
  </si>
  <si>
    <t>0.86165767</t>
  </si>
  <si>
    <t>1.27189690</t>
  </si>
  <si>
    <t>1.40803991</t>
  </si>
  <si>
    <t>0.71859227</t>
  </si>
  <si>
    <t>1.05929905</t>
  </si>
  <si>
    <t>0.89956520</t>
  </si>
  <si>
    <t>0.85597926</t>
  </si>
  <si>
    <t>1.27575522</t>
  </si>
  <si>
    <t>1.41143067</t>
  </si>
  <si>
    <t>0.72081877</t>
  </si>
  <si>
    <t>1.06255698</t>
  </si>
  <si>
    <t>0.90277700</t>
  </si>
  <si>
    <t>0.85950033</t>
  </si>
  <si>
    <t>1.26850314</t>
  </si>
  <si>
    <t>1.39309104</t>
  </si>
  <si>
    <t>0.71653615</t>
  </si>
  <si>
    <t>1.05637335</t>
  </si>
  <si>
    <t>0.89779350</t>
  </si>
  <si>
    <t>0.85143628</t>
  </si>
  <si>
    <t>1.28270606</t>
  </si>
  <si>
    <t>1.41439535</t>
  </si>
  <si>
    <t>0.72554532</t>
  </si>
  <si>
    <t>1.06904727</t>
  </si>
  <si>
    <t>0.90974307</t>
  </si>
  <si>
    <t>0.86204933</t>
  </si>
  <si>
    <t>1.27536042</t>
  </si>
  <si>
    <t>1.39158490</t>
  </si>
  <si>
    <t>0.72147176</t>
  </si>
  <si>
    <t>1.06272954</t>
  </si>
  <si>
    <t>0.90440697</t>
  </si>
  <si>
    <t>0.85376526</t>
  </si>
  <si>
    <t>1.26009022</t>
  </si>
  <si>
    <t>1.37133284</t>
  </si>
  <si>
    <t>0.71265034</t>
  </si>
  <si>
    <t>1.04972286</t>
  </si>
  <si>
    <t>0.89310992</t>
  </si>
  <si>
    <t>0.84101909</t>
  </si>
  <si>
    <t>1.27499404</t>
  </si>
  <si>
    <t>1.40135747</t>
  </si>
  <si>
    <t>0.72234018</t>
  </si>
  <si>
    <t>1.06398730</t>
  </si>
  <si>
    <t>0.90516177</t>
  </si>
  <si>
    <t>0.85701199</t>
  </si>
  <si>
    <t>1.27192626</t>
  </si>
  <si>
    <t>1.38746828</t>
  </si>
  <si>
    <t>0.72001731</t>
  </si>
  <si>
    <t>1.06059010</t>
  </si>
  <si>
    <t>0.90218457</t>
  </si>
  <si>
    <t>0.85097606</t>
  </si>
  <si>
    <t>1.27968069</t>
  </si>
  <si>
    <t>1.39490173</t>
  </si>
  <si>
    <t>0.72384831</t>
  </si>
  <si>
    <t>1.06609718</t>
  </si>
  <si>
    <t>0.90675995</t>
  </si>
  <si>
    <t>0.85473221</t>
  </si>
  <si>
    <t>1.28896328</t>
  </si>
  <si>
    <t>1.42042671</t>
  </si>
  <si>
    <t>0.73069472</t>
  </si>
  <si>
    <t>1.07638532</t>
  </si>
  <si>
    <t>0.91532945</t>
  </si>
  <si>
    <t>0.86599874</t>
  </si>
  <si>
    <t>1.28908399</t>
  </si>
  <si>
    <t>1.42152376</t>
  </si>
  <si>
    <t>0.73130749</t>
  </si>
  <si>
    <t>1.07726256</t>
  </si>
  <si>
    <t>0.91626270</t>
  </si>
  <si>
    <t>0.86585893</t>
  </si>
  <si>
    <t>1.29558902</t>
  </si>
  <si>
    <t>1.43852505</t>
  </si>
  <si>
    <t>0.73511543</t>
  </si>
  <si>
    <t>1.08283306</t>
  </si>
  <si>
    <t>0.92098540</t>
  </si>
  <si>
    <t>0.87127248</t>
  </si>
  <si>
    <t>1.30016765</t>
  </si>
  <si>
    <t>1.44796713</t>
  </si>
  <si>
    <t>0.73764874</t>
  </si>
  <si>
    <t>1.08665929</t>
  </si>
  <si>
    <t>0.92412356</t>
  </si>
  <si>
    <t>0.87524550</t>
  </si>
  <si>
    <t>1.29928328</t>
  </si>
  <si>
    <t>1.44231433</t>
  </si>
  <si>
    <t>0.73771759</t>
  </si>
  <si>
    <t>1.08651200</t>
  </si>
  <si>
    <t>0.92370161</t>
  </si>
  <si>
    <t>0.88002223</t>
  </si>
  <si>
    <t>000965.OF</t>
  </si>
  <si>
    <t>010826.OF</t>
  </si>
  <si>
    <t>积极成长</t>
  </si>
  <si>
    <t>积极成长</t>
    <phoneticPr fontId="9" type="noConversion"/>
  </si>
  <si>
    <t>008399.OF</t>
  </si>
  <si>
    <t>021894.OF</t>
  </si>
  <si>
    <t>000917.OF</t>
  </si>
  <si>
    <t>2026YTD</t>
    <phoneticPr fontId="9" type="noConversion"/>
  </si>
  <si>
    <t>均衡</t>
  </si>
  <si>
    <t>均衡成长</t>
  </si>
  <si>
    <t>周期成长</t>
  </si>
  <si>
    <t>价值</t>
  </si>
  <si>
    <t>周期成长</t>
    <phoneticPr fontId="9" type="noConversion"/>
  </si>
  <si>
    <t>价值</t>
    <phoneticPr fontId="9" type="noConversion"/>
  </si>
  <si>
    <t>1.29180524</t>
  </si>
  <si>
    <t>1.44706317</t>
  </si>
  <si>
    <t>0.73377261</t>
  </si>
  <si>
    <t>1.08162111</t>
  </si>
  <si>
    <t>0.91931317</t>
  </si>
  <si>
    <t>0.87373870</t>
  </si>
  <si>
    <t>1.29358253</t>
  </si>
  <si>
    <t>1.45612934</t>
  </si>
  <si>
    <t>0.73493439</t>
  </si>
  <si>
    <t>1.08300035</t>
  </si>
  <si>
    <t>0.92048620</t>
  </si>
  <si>
    <t>0.87863094</t>
  </si>
  <si>
    <t>1.29021065</t>
  </si>
  <si>
    <t>1.44768514</t>
  </si>
  <si>
    <t>0.73160510</t>
  </si>
  <si>
    <t>1.07809430</t>
  </si>
  <si>
    <t>0.91612451</t>
  </si>
  <si>
    <t>0.88297958</t>
  </si>
  <si>
    <t>1.31515344</t>
  </si>
  <si>
    <t>1.49007741</t>
  </si>
  <si>
    <t>0.74655884</t>
  </si>
  <si>
    <t>1.10013016</t>
  </si>
  <si>
    <t>0.93405822</t>
  </si>
  <si>
    <t>0.91017179</t>
  </si>
  <si>
    <t>1.33678016</t>
  </si>
  <si>
    <t>1.50637440</t>
  </si>
  <si>
    <t>0.76020603</t>
  </si>
  <si>
    <t>1.12024067</t>
  </si>
  <si>
    <t>0.95239588</t>
  </si>
  <si>
    <t>0.93091111</t>
  </si>
  <si>
    <t>1.34100709</t>
  </si>
  <si>
    <t>1.52444342</t>
  </si>
  <si>
    <t>0.76172174</t>
  </si>
  <si>
    <t>1.12247422</t>
  </si>
  <si>
    <t>0.95453362</t>
  </si>
  <si>
    <t>0.94499314</t>
  </si>
  <si>
    <t>1.33880242</t>
  </si>
  <si>
    <t>1.52220648</t>
  </si>
  <si>
    <t>0.75865575</t>
  </si>
  <si>
    <t>1.11795619</t>
  </si>
  <si>
    <t>0.95044459</t>
  </si>
  <si>
    <t>0.94733630</t>
  </si>
  <si>
    <t>1.35128160</t>
  </si>
  <si>
    <t>1.54289419</t>
  </si>
  <si>
    <t>0.76507267</t>
  </si>
  <si>
    <t>1.12741216</t>
  </si>
  <si>
    <t>0.95801129</t>
  </si>
  <si>
    <t>0.96022634</t>
  </si>
  <si>
    <t>玄驹竞速</t>
    <phoneticPr fontId="9" type="noConversion"/>
  </si>
  <si>
    <t>1.36551680</t>
  </si>
  <si>
    <t>1.58066482</t>
  </si>
  <si>
    <t>0.77329409</t>
  </si>
  <si>
    <t>1.13952726</t>
  </si>
  <si>
    <t>0.96782108</t>
  </si>
  <si>
    <t>0.98905953</t>
  </si>
  <si>
    <t>1.36190275</t>
  </si>
  <si>
    <t>1.55609787</t>
  </si>
  <si>
    <t>0.77046673</t>
  </si>
  <si>
    <t>1.13536085</t>
  </si>
  <si>
    <t>0.96398543</t>
  </si>
  <si>
    <t>0.96690397</t>
  </si>
  <si>
    <t>1.36756797</t>
  </si>
  <si>
    <t>1.56561924</t>
  </si>
  <si>
    <t>0.77373067</t>
  </si>
  <si>
    <t>1.14017060</t>
  </si>
  <si>
    <t>0.96808652</t>
  </si>
  <si>
    <t>0.97573692</t>
  </si>
  <si>
    <t>1.37116824</t>
  </si>
  <si>
    <t>1.57172103</t>
  </si>
  <si>
    <t>0.77803153</t>
  </si>
  <si>
    <t>1.14650836</t>
  </si>
  <si>
    <t>0.97381576</t>
  </si>
  <si>
    <t>0.97132169</t>
  </si>
  <si>
    <t>1.37101457</t>
  </si>
  <si>
    <t>1.59291192</t>
  </si>
  <si>
    <t>0.77864286</t>
  </si>
  <si>
    <t>1.14740922</t>
  </si>
  <si>
    <t>0.97464402</t>
  </si>
  <si>
    <t>0.97804036</t>
  </si>
  <si>
    <t>931187.CSI</t>
    <phoneticPr fontId="6" type="noConversion"/>
  </si>
  <si>
    <t>1.38052325</t>
  </si>
  <si>
    <t>1.59183620</t>
  </si>
  <si>
    <t>0.78444594</t>
  </si>
  <si>
    <t>1.15596064</t>
  </si>
  <si>
    <t>0.98261789</t>
  </si>
  <si>
    <t>0.97959972</t>
  </si>
  <si>
    <t>1.38487830</t>
  </si>
  <si>
    <t>1.56968866</t>
  </si>
  <si>
    <t>0.78655954</t>
  </si>
  <si>
    <t>1.15907524</t>
  </si>
  <si>
    <t>0.98642457</t>
  </si>
  <si>
    <t>0.96060068</t>
  </si>
  <si>
    <t>1.39433753</t>
  </si>
  <si>
    <t>1.58705799</t>
  </si>
  <si>
    <t>0.79302393</t>
  </si>
  <si>
    <t>1.16860119</t>
  </si>
  <si>
    <t>0.99402032</t>
  </si>
  <si>
    <t>0.96364711</t>
  </si>
  <si>
    <t>1.39644408</t>
  </si>
  <si>
    <t>1.58730041</t>
  </si>
  <si>
    <t>0.79453260</t>
  </si>
  <si>
    <t>1.17082436</t>
  </si>
  <si>
    <t>0.99588142</t>
  </si>
  <si>
    <t>0.96663788</t>
  </si>
  <si>
    <t>1.40960351</t>
  </si>
  <si>
    <t>1.58595288</t>
  </si>
  <si>
    <t>0.79877486</t>
  </si>
  <si>
    <t>1.17707576</t>
  </si>
  <si>
    <t>1.00072345</t>
  </si>
  <si>
    <t>0.99086476</t>
  </si>
  <si>
    <t>013841.OF</t>
  </si>
  <si>
    <t>1.40826744</t>
  </si>
  <si>
    <t>1.55130897</t>
  </si>
  <si>
    <t>0.79899594</t>
  </si>
  <si>
    <t>1.17740154</t>
  </si>
  <si>
    <t>1.00068790</t>
  </si>
  <si>
    <t>0.96279591</t>
  </si>
  <si>
    <t>1.41190612</t>
  </si>
  <si>
    <t>1.57563905</t>
  </si>
  <si>
    <t>0.80107541</t>
  </si>
  <si>
    <t>1.18046586</t>
  </si>
  <si>
    <t>1.00333079</t>
  </si>
  <si>
    <t>0.97197263</t>
  </si>
  <si>
    <t>1.42656868</t>
  </si>
  <si>
    <t>1.58461534</t>
  </si>
  <si>
    <t>0.81063804</t>
  </si>
  <si>
    <t>1.19455736</t>
  </si>
  <si>
    <t>1.01583758</t>
  </si>
  <si>
    <t>0.96934464</t>
  </si>
  <si>
    <t>1.42717746</t>
  </si>
  <si>
    <t>1.54994896</t>
  </si>
  <si>
    <t>0.80959440</t>
  </si>
  <si>
    <t>1.19301945</t>
  </si>
  <si>
    <t>1.01318565</t>
  </si>
  <si>
    <t>0.94957274</t>
  </si>
  <si>
    <t>1.40414533</t>
  </si>
  <si>
    <t>1.54742249</t>
  </si>
  <si>
    <t>0.79774480</t>
  </si>
  <si>
    <t>1.17555786</t>
  </si>
  <si>
    <t>0.99835310</t>
  </si>
  <si>
    <t>0.94709972</t>
  </si>
  <si>
    <t>015718.OF</t>
  </si>
  <si>
    <t>519183.OF</t>
  </si>
  <si>
    <t>均衡-偏价值</t>
  </si>
  <si>
    <t>1.35774758</t>
  </si>
  <si>
    <t>1.49866013</t>
  </si>
  <si>
    <t>0.77075486</t>
  </si>
  <si>
    <t>1.13578544</t>
  </si>
  <si>
    <t>0.96330835</t>
  </si>
  <si>
    <t>0.92098461</t>
  </si>
  <si>
    <t>1.38443375</t>
  </si>
  <si>
    <t>1.52001823</t>
  </si>
  <si>
    <t>0.78345443</t>
  </si>
  <si>
    <t>1.15449955</t>
  </si>
  <si>
    <t>0.97943450</t>
  </si>
  <si>
    <t>0.94710376</t>
  </si>
  <si>
    <t>1.40013612</t>
  </si>
  <si>
    <t>1.50247515</t>
  </si>
  <si>
    <t>0.78973712</t>
  </si>
  <si>
    <t>1.16375773</t>
  </si>
  <si>
    <t>0.98713578</t>
  </si>
  <si>
    <t>0.94008949</t>
  </si>
  <si>
    <t>1.39062584</t>
  </si>
  <si>
    <t>1.49640034</t>
  </si>
  <si>
    <t>0.78429755</t>
  </si>
  <si>
    <t>1.15574198</t>
  </si>
  <si>
    <t>0.98098120</t>
  </si>
  <si>
    <t>0.93282617</t>
  </si>
  <si>
    <t>1.38658605</t>
  </si>
  <si>
    <t>1.48802783</t>
  </si>
  <si>
    <t>0.78131119</t>
  </si>
  <si>
    <t>1.15134127</t>
  </si>
  <si>
    <t>0.97729664</t>
  </si>
  <si>
    <t>0.92569868</t>
  </si>
  <si>
    <t>1.40658015</t>
  </si>
  <si>
    <t>1.51881117</t>
  </si>
  <si>
    <t>0.79339254</t>
  </si>
  <si>
    <t>1.16914437</t>
  </si>
  <si>
    <t>0.99253513</t>
  </si>
  <si>
    <t>0.94461242</t>
  </si>
  <si>
    <t>1.40766293</t>
  </si>
  <si>
    <t>1.52411918</t>
  </si>
  <si>
    <t>0.79408551</t>
  </si>
  <si>
    <t>1.17016552</t>
  </si>
  <si>
    <t>0.99366285</t>
  </si>
  <si>
    <t>0.94811509</t>
  </si>
  <si>
    <t>1.41110201</t>
  </si>
  <si>
    <t>1.51120153</t>
  </si>
  <si>
    <t>0.79489173</t>
  </si>
  <si>
    <t>1.17135358</t>
  </si>
  <si>
    <t>0.99543925</t>
  </si>
  <si>
    <t>0.94588739</t>
  </si>
  <si>
    <t>1.41829156</t>
  </si>
  <si>
    <t>1.51440859</t>
  </si>
  <si>
    <t>0.79821167</t>
  </si>
  <si>
    <t>1.17624584</t>
  </si>
  <si>
    <t>1.00001628</t>
  </si>
  <si>
    <t>0.95073641</t>
  </si>
  <si>
    <t>1.39707209</t>
  </si>
  <si>
    <t>1.51022837</t>
  </si>
  <si>
    <t>0.78763934</t>
  </si>
  <si>
    <t>1.16066645</t>
  </si>
  <si>
    <t>0.98646673</t>
  </si>
  <si>
    <t>0.94395833</t>
  </si>
  <si>
    <t>1.41618786</t>
  </si>
  <si>
    <t>1.50687409</t>
  </si>
  <si>
    <t>0.80019126</t>
  </si>
  <si>
    <t>1.17916297</t>
  </si>
  <si>
    <t>1.00354232</t>
  </si>
  <si>
    <t>1.43229467</t>
  </si>
  <si>
    <t>1.52965781</t>
  </si>
  <si>
    <t>0.81056576</t>
  </si>
  <si>
    <t>1.19445085</t>
  </si>
  <si>
    <t>1.01647102</t>
  </si>
  <si>
    <t>1.42751431</t>
  </si>
  <si>
    <t>1.53943363</t>
  </si>
  <si>
    <t>0.80964597</t>
  </si>
  <si>
    <t>1.19309544</t>
  </si>
  <si>
    <t>1.01614747</t>
  </si>
  <si>
    <t>1.43351860</t>
  </si>
  <si>
    <t>1.52407193</t>
  </si>
  <si>
    <t>0.81059447</t>
  </si>
  <si>
    <t>1.19449316</t>
  </si>
  <si>
    <t>1.01688774</t>
  </si>
  <si>
    <t>1.44108606</t>
  </si>
  <si>
    <t>1.50670915</t>
  </si>
  <si>
    <t>0.81503152</t>
  </si>
  <si>
    <t>1.20103160</t>
  </si>
  <si>
    <t>0.93743144</t>
  </si>
  <si>
    <t>1.40665081</t>
  </si>
  <si>
    <t>1.44522951</t>
  </si>
  <si>
    <t>0.79462193</t>
  </si>
  <si>
    <t>1.17095600</t>
  </si>
  <si>
    <t>0.90290614</t>
  </si>
  <si>
    <t>1.39226011</t>
  </si>
  <si>
    <t>1.43353406</t>
  </si>
  <si>
    <t>0.78563954</t>
  </si>
  <si>
    <t>1.15771954</t>
  </si>
  <si>
    <t>0.89902905</t>
  </si>
  <si>
    <t>1.39827526</t>
  </si>
  <si>
    <t>1.44869470</t>
  </si>
  <si>
    <t>0.78964338</t>
  </si>
  <si>
    <t>1.16361960</t>
  </si>
  <si>
    <t>0.90930248</t>
  </si>
  <si>
    <t>1.40661355</t>
  </si>
  <si>
    <t>1.46122983</t>
  </si>
  <si>
    <t>0.79399188</t>
  </si>
  <si>
    <t>1.17002755</t>
  </si>
  <si>
    <t>700001.TI</t>
  </si>
  <si>
    <t>HSI.HK</t>
  </si>
  <si>
    <t>HSTECH.HK</t>
  </si>
  <si>
    <t>801760.SL</t>
  </si>
  <si>
    <t>801750.SL</t>
  </si>
  <si>
    <t>801770.SL</t>
  </si>
  <si>
    <t>801720.SL</t>
  </si>
  <si>
    <t>801080.SL</t>
  </si>
  <si>
    <t>801890.SL</t>
  </si>
  <si>
    <t>801740.SL</t>
  </si>
  <si>
    <t>801960.SL</t>
  </si>
  <si>
    <t>801050.SL</t>
  </si>
  <si>
    <t>801140.SL</t>
  </si>
  <si>
    <t>801970.SL</t>
  </si>
  <si>
    <t>801130.SL</t>
  </si>
  <si>
    <t>801040.SL</t>
  </si>
  <si>
    <t>801110.SL</t>
  </si>
  <si>
    <t>801710.SL</t>
  </si>
  <si>
    <t>801030.SL</t>
  </si>
  <si>
    <t>801790.SL</t>
  </si>
  <si>
    <t>801950.SL</t>
  </si>
  <si>
    <t>801160.SL</t>
  </si>
  <si>
    <t>801120.SL</t>
  </si>
  <si>
    <t>801880.SL</t>
  </si>
  <si>
    <t>801150.SL</t>
  </si>
  <si>
    <t>801170.SL</t>
  </si>
  <si>
    <t>801010.SL</t>
  </si>
  <si>
    <t>801210.SL</t>
  </si>
  <si>
    <t>801780.SL</t>
  </si>
  <si>
    <t>801730.SL</t>
  </si>
  <si>
    <t>801180.SL</t>
  </si>
  <si>
    <t>801230.SL</t>
  </si>
  <si>
    <t>801980.SL</t>
  </si>
  <si>
    <t>801200.SL</t>
  </si>
  <si>
    <t>000300.sh</t>
    <phoneticPr fontId="6" type="noConversion"/>
  </si>
  <si>
    <t>000906.sh</t>
    <phoneticPr fontId="6" type="noConversion"/>
  </si>
  <si>
    <t>930950.csi</t>
    <phoneticPr fontId="6" type="noConversion"/>
  </si>
  <si>
    <t>930950.csi</t>
    <phoneticPr fontId="6" type="noConversion"/>
  </si>
  <si>
    <t>偏股基金</t>
    <phoneticPr fontId="6" type="noConversion"/>
  </si>
  <si>
    <t>神鹿基准</t>
    <phoneticPr fontId="6" type="noConversion"/>
  </si>
  <si>
    <t>1.39007390</t>
  </si>
  <si>
    <t>1.43400781</t>
  </si>
  <si>
    <t>0.78348753</t>
  </si>
  <si>
    <t>1.15454833</t>
  </si>
  <si>
    <t>0.98220367</t>
  </si>
  <si>
    <t>0.91277371</t>
  </si>
  <si>
    <t>1.40569576</t>
  </si>
  <si>
    <t>1.47581520</t>
  </si>
  <si>
    <t>0.79437565</t>
  </si>
  <si>
    <t>1.17059308</t>
  </si>
  <si>
    <t>0.99559001</t>
  </si>
  <si>
    <t>0.92655967</t>
  </si>
  <si>
    <t>1.40803937</t>
  </si>
  <si>
    <t>1.45956069</t>
  </si>
  <si>
    <t>0.79528913</t>
  </si>
  <si>
    <t>1.17193919</t>
  </si>
  <si>
    <t>0.99731170</t>
  </si>
  <si>
    <t>0.92364121</t>
  </si>
  <si>
    <t>1.40040326</t>
  </si>
  <si>
    <t>1.43926285</t>
  </si>
  <si>
    <t>0.78929406</t>
  </si>
  <si>
    <t>1.16310484</t>
  </si>
  <si>
    <t>0.98969406</t>
  </si>
  <si>
    <t>0.91556786</t>
  </si>
  <si>
    <t>1.38653837</t>
  </si>
  <si>
    <t>1.42620316</t>
  </si>
  <si>
    <t>0.78291603</t>
  </si>
  <si>
    <t>1.15370616</t>
  </si>
  <si>
    <t>0.98190820</t>
  </si>
  <si>
    <t>0.90354166</t>
  </si>
  <si>
    <t>1.38457268</t>
  </si>
  <si>
    <t>1.44472641</t>
  </si>
  <si>
    <t>1.15588914</t>
  </si>
  <si>
    <t>0.98297404</t>
  </si>
  <si>
    <t>0.90655369</t>
  </si>
  <si>
    <t>1.36947217</t>
  </si>
  <si>
    <t>1.41753298</t>
  </si>
  <si>
    <t>1.14174376</t>
  </si>
  <si>
    <t>0.97042219</t>
  </si>
  <si>
    <t>0.89126972</t>
  </si>
  <si>
    <t>1.37319245</t>
  </si>
  <si>
    <t>1.44397914</t>
  </si>
  <si>
    <t>1.14896406</t>
  </si>
  <si>
    <t>0.97690654</t>
  </si>
  <si>
    <t>0.90491292</t>
  </si>
  <si>
    <t>1.34191730</t>
  </si>
  <si>
    <t>1.40931574</t>
  </si>
  <si>
    <t>1.12186260</t>
  </si>
  <si>
    <t>0.95404043</t>
  </si>
  <si>
    <t>0.88536936</t>
  </si>
  <si>
    <t>1.33008887</t>
  </si>
  <si>
    <t>1.39777477</t>
  </si>
  <si>
    <t>1.11318987</t>
  </si>
  <si>
    <t>0.94690238</t>
  </si>
  <si>
    <t>0.87068170</t>
  </si>
  <si>
    <t>1.29178604</t>
  </si>
  <si>
    <t>1.34285932</t>
  </si>
  <si>
    <t>1.07977058</t>
  </si>
  <si>
    <t>0.91911687</t>
  </si>
  <si>
    <t>0.83690539</t>
  </si>
  <si>
    <t>1.31483016</t>
  </si>
  <si>
    <t>1.37058654</t>
  </si>
  <si>
    <t>1.10012339</t>
  </si>
  <si>
    <t>0.93565510</t>
  </si>
  <si>
    <t>0.85032645</t>
  </si>
  <si>
    <t>1.32790299</t>
  </si>
  <si>
    <t>1.40000488</t>
  </si>
  <si>
    <t>1.11376989</t>
  </si>
  <si>
    <t>0.94653316</t>
  </si>
  <si>
    <t>0.86777811</t>
  </si>
  <si>
    <t>1.30901014</t>
  </si>
  <si>
    <t>1.37235695</t>
  </si>
  <si>
    <t>1.09665037</t>
  </si>
  <si>
    <t>0.93258760</t>
  </si>
  <si>
    <t>0.84993087</t>
  </si>
  <si>
    <t>1.32098015</t>
  </si>
  <si>
    <t>1.39032827</t>
  </si>
  <si>
    <t>1.10716738</t>
  </si>
  <si>
    <t>0.94209890</t>
  </si>
  <si>
    <t>0.85854631</t>
  </si>
  <si>
    <t>1.32388990</t>
  </si>
  <si>
    <t>1.39233084</t>
  </si>
  <si>
    <t>0.75271273</t>
  </si>
  <si>
    <t>1.10919854</t>
  </si>
  <si>
    <t>0.94427560</t>
  </si>
  <si>
    <t>0.85822824</t>
  </si>
  <si>
    <t>1.30788559</t>
  </si>
  <si>
    <t>1.36426227</t>
  </si>
  <si>
    <t>0.74298591</t>
  </si>
  <si>
    <t>1.09486508</t>
  </si>
  <si>
    <t>0.93197578</t>
  </si>
  <si>
    <t>0.84277954</t>
  </si>
  <si>
    <t>1.32951036</t>
  </si>
  <si>
    <t>1.40808101</t>
  </si>
  <si>
    <t>0.75710586</t>
  </si>
  <si>
    <t>1.11567226</t>
  </si>
  <si>
    <t>0.94943351</t>
  </si>
  <si>
    <t>0.85615848</t>
  </si>
  <si>
    <t>1.31790169</t>
  </si>
  <si>
    <t>1.38098250</t>
  </si>
  <si>
    <t>0.75020806</t>
  </si>
  <si>
    <t>1.10550766</t>
  </si>
  <si>
    <t>0.94080595</t>
  </si>
  <si>
    <t>0.83500890</t>
  </si>
  <si>
    <t>1.31059612</t>
  </si>
  <si>
    <t>1.38240663</t>
  </si>
  <si>
    <t>0.74672114</t>
  </si>
  <si>
    <t>1.10036932</t>
  </si>
  <si>
    <t>0.93643388</t>
  </si>
  <si>
    <t>0.82859837</t>
  </si>
  <si>
    <t>1.31517441</t>
  </si>
  <si>
    <t>1.38424646</t>
  </si>
  <si>
    <t>0.75013620</t>
  </si>
  <si>
    <t>1.10540176</t>
  </si>
  <si>
    <t>0.94073799</t>
  </si>
  <si>
    <t>0.82730723</t>
  </si>
  <si>
    <t>1.35452316</t>
  </si>
  <si>
    <t>1.46127980</t>
  </si>
  <si>
    <t>0.77586793</t>
  </si>
  <si>
    <t>1.14332008</t>
  </si>
  <si>
    <t>0.97282691</t>
  </si>
  <si>
    <t>0.87218119</t>
  </si>
  <si>
    <t>1.35010188</t>
  </si>
  <si>
    <t>1.46252407</t>
  </si>
  <si>
    <t>0.77372194</t>
  </si>
  <si>
    <t>1.14015775</t>
  </si>
  <si>
    <t>0.97061176</t>
  </si>
  <si>
    <t>0.86709413</t>
  </si>
  <si>
    <t>1.35708107</t>
  </si>
  <si>
    <t>1.48826530</t>
  </si>
  <si>
    <t>0.77990575</t>
  </si>
  <si>
    <t>1.14927022</t>
  </si>
  <si>
    <t>0.97923134</t>
  </si>
  <si>
    <t>0.87843303</t>
  </si>
  <si>
    <t>中证2000</t>
    <phoneticPr fontId="9" type="noConversion"/>
  </si>
  <si>
    <t>932000.csi</t>
    <phoneticPr fontId="9" type="noConversion"/>
  </si>
  <si>
    <t>399006.SZ</t>
    <phoneticPr fontId="9" type="noConversion"/>
  </si>
  <si>
    <t>恒生指数</t>
    <phoneticPr fontId="9" type="noConversion"/>
  </si>
  <si>
    <t>000922.Csi</t>
    <phoneticPr fontId="9" type="noConversion"/>
  </si>
  <si>
    <t>000001.SH</t>
  </si>
  <si>
    <t>恒生科技</t>
    <phoneticPr fontId="9" type="noConversion"/>
  </si>
  <si>
    <t>科创50</t>
    <phoneticPr fontId="9" type="noConversion"/>
  </si>
  <si>
    <t>000688.sh</t>
    <phoneticPr fontId="9" type="noConversion"/>
  </si>
  <si>
    <t>932000.CSI</t>
    <phoneticPr fontId="9" type="noConversion"/>
  </si>
  <si>
    <t>中证1000</t>
    <phoneticPr fontId="9" type="noConversion"/>
  </si>
  <si>
    <t>000852.SH</t>
    <phoneticPr fontId="9" type="noConversion"/>
  </si>
  <si>
    <t>000300.SH</t>
    <phoneticPr fontId="9" type="noConversion"/>
  </si>
  <si>
    <t>000905.SH</t>
    <phoneticPr fontId="9" type="noConversion"/>
  </si>
  <si>
    <t>000016.SH</t>
  </si>
  <si>
    <t>北证50</t>
    <phoneticPr fontId="9" type="noConversion"/>
  </si>
  <si>
    <t>899050.BJ</t>
    <phoneticPr fontId="9" type="noConversion"/>
  </si>
  <si>
    <t>2018年</t>
    <phoneticPr fontId="6" type="noConversion"/>
  </si>
  <si>
    <t>2019年</t>
    <phoneticPr fontId="6" type="noConversion"/>
  </si>
  <si>
    <t>昨日</t>
    <phoneticPr fontId="9" type="noConversion"/>
  </si>
  <si>
    <t>主要指数</t>
    <phoneticPr fontId="9" type="noConversion"/>
  </si>
  <si>
    <t>wind微盘</t>
    <phoneticPr fontId="9" type="noConversion"/>
  </si>
  <si>
    <t>700050.TI</t>
  </si>
  <si>
    <t>399370.SZ</t>
    <phoneticPr fontId="9" type="noConversion"/>
  </si>
  <si>
    <t>399371.SZ</t>
    <phoneticPr fontId="9" type="noConversion"/>
  </si>
  <si>
    <t>美容护理(申万)</t>
  </si>
  <si>
    <t>上证50</t>
  </si>
  <si>
    <t>环保(申万)</t>
  </si>
  <si>
    <t>钢铁(申万)</t>
  </si>
  <si>
    <t>上证指数</t>
  </si>
  <si>
    <t>建筑材料(申万)</t>
  </si>
  <si>
    <t>茅指数</t>
  </si>
  <si>
    <t>汽车(申万)</t>
  </si>
  <si>
    <t>中证500</t>
  </si>
  <si>
    <t>基础化工(申万)</t>
  </si>
  <si>
    <t>万得全A</t>
  </si>
  <si>
    <t>国防军工(申万)</t>
  </si>
  <si>
    <t>中证1000</t>
  </si>
  <si>
    <t>医药生物(申万)</t>
  </si>
  <si>
    <t>创业板指</t>
  </si>
  <si>
    <t>传媒(申万)</t>
  </si>
  <si>
    <t>宁组合</t>
  </si>
  <si>
    <t>计算机(申万)</t>
  </si>
  <si>
    <t>科创50</t>
  </si>
  <si>
    <t>机械设备(申万)</t>
  </si>
  <si>
    <t>恒生指数</t>
  </si>
  <si>
    <t>电子(申万)</t>
  </si>
  <si>
    <t>恒生科技</t>
  </si>
  <si>
    <t>综合(申万)</t>
  </si>
  <si>
    <t>中证2000</t>
  </si>
  <si>
    <t>神鹿1号</t>
  </si>
  <si>
    <t>有色金属(申万)</t>
  </si>
  <si>
    <t>北证50</t>
  </si>
  <si>
    <t>通信(申万)</t>
  </si>
  <si>
    <t>wind微盘股指数</t>
    <phoneticPr fontId="9" type="noConversion"/>
  </si>
  <si>
    <t>2025YTD</t>
  </si>
  <si>
    <t>申万一级行业</t>
  </si>
  <si>
    <t>指数名称</t>
    <phoneticPr fontId="9" type="noConversion"/>
  </si>
  <si>
    <t>2025涨幅前15行业（截止8.22）</t>
    <phoneticPr fontId="9" type="noConversion"/>
  </si>
  <si>
    <t>主要指数2025涨幅（截止8.22）</t>
    <phoneticPr fontId="9" type="noConversion"/>
  </si>
  <si>
    <t>列3</t>
  </si>
  <si>
    <t>列2</t>
  </si>
  <si>
    <t>2019年</t>
    <phoneticPr fontId="6" type="noConversion"/>
  </si>
  <si>
    <t>2022年</t>
    <phoneticPr fontId="9" type="noConversion"/>
  </si>
  <si>
    <t>Q1</t>
    <phoneticPr fontId="9" type="noConversion"/>
  </si>
  <si>
    <t>Q2</t>
    <phoneticPr fontId="9" type="noConversion"/>
  </si>
  <si>
    <t>Q3</t>
    <phoneticPr fontId="9" type="noConversion"/>
  </si>
  <si>
    <t>Q4</t>
    <phoneticPr fontId="9" type="noConversion"/>
  </si>
  <si>
    <t>前周</t>
    <phoneticPr fontId="9" type="noConversion"/>
  </si>
  <si>
    <t>申万一级行业</t>
    <phoneticPr fontId="9" type="noConversion"/>
  </si>
  <si>
    <t>2023-3-31</t>
    <phoneticPr fontId="6" type="noConversion"/>
  </si>
  <si>
    <t>2025-6-30</t>
    <phoneticPr fontId="6" type="noConversion"/>
  </si>
  <si>
    <t>2024-9-30</t>
    <phoneticPr fontId="6" type="noConversion"/>
  </si>
  <si>
    <t>2025-4-1</t>
    <phoneticPr fontId="9" type="noConversion"/>
  </si>
  <si>
    <t>2024-7-1</t>
    <phoneticPr fontId="9" type="noConversion"/>
  </si>
  <si>
    <t>2026-1-1</t>
    <phoneticPr fontId="9" type="noConversion"/>
  </si>
  <si>
    <t>日度</t>
    <phoneticPr fontId="9" type="noConversion"/>
  </si>
  <si>
    <t>2020-4-6</t>
    <phoneticPr fontId="24" type="noConversion"/>
  </si>
  <si>
    <t>700001.TI</t>
    <phoneticPr fontId="6" type="noConversion"/>
  </si>
  <si>
    <t>两市成交额</t>
    <phoneticPr fontId="6" type="noConversion"/>
  </si>
  <si>
    <t>单位</t>
  </si>
  <si>
    <t>亿元</t>
  </si>
  <si>
    <t>指标名称</t>
  </si>
  <si>
    <t>深交所:融资融券余额</t>
  </si>
  <si>
    <t>上交所:融资融券余额</t>
  </si>
  <si>
    <t>频率</t>
  </si>
  <si>
    <t>日</t>
  </si>
  <si>
    <t>指标ID</t>
  </si>
  <si>
    <t>S004273908</t>
  </si>
  <si>
    <t>S004273899</t>
  </si>
  <si>
    <t>两市两融余额</t>
    <phoneticPr fontId="6" type="noConversion"/>
  </si>
  <si>
    <t>千里马5期</t>
    <phoneticPr fontId="6" type="noConversion"/>
  </si>
  <si>
    <t>2年千里马旧</t>
    <phoneticPr fontId="6" type="noConversion"/>
  </si>
  <si>
    <t>千里马白金（开放）</t>
    <phoneticPr fontId="6" type="noConversion"/>
  </si>
  <si>
    <t>玄驹竞速</t>
    <phoneticPr fontId="6" type="noConversion"/>
  </si>
  <si>
    <t>金牛组合</t>
    <phoneticPr fontId="6" type="noConversion"/>
  </si>
  <si>
    <t>神鹿1号</t>
    <phoneticPr fontId="6" type="noConversion"/>
  </si>
  <si>
    <t>金牛组合</t>
    <phoneticPr fontId="9" type="noConversion"/>
  </si>
  <si>
    <t>神鹿1号</t>
    <phoneticPr fontId="9" type="noConversion"/>
  </si>
  <si>
    <t>1.35266128</t>
  </si>
  <si>
    <t>1.36148669</t>
  </si>
  <si>
    <t>1.35856305</t>
  </si>
  <si>
    <t>1.37271046</t>
  </si>
  <si>
    <t>1.37161783</t>
  </si>
  <si>
    <t>1.47967497</t>
  </si>
  <si>
    <t>1.51156018</t>
  </si>
  <si>
    <t>1.50536622</t>
  </si>
  <si>
    <t>1.53843790</t>
  </si>
  <si>
    <t>1.55783911</t>
  </si>
  <si>
    <t>0.77791712</t>
  </si>
  <si>
    <t>0.78558463</t>
  </si>
  <si>
    <t>0.78190711</t>
  </si>
  <si>
    <t>0.79193043</t>
  </si>
  <si>
    <t>0.79203453</t>
  </si>
  <si>
    <t>1.14633977</t>
  </si>
  <si>
    <t>1.15763862</t>
  </si>
  <si>
    <t>1.15221942</t>
  </si>
  <si>
    <t>1.16698980</t>
  </si>
  <si>
    <t>1.16714320</t>
  </si>
  <si>
    <t>0.97655472</t>
  </si>
  <si>
    <t>0.98480707</t>
  </si>
  <si>
    <t>0.97989153</t>
  </si>
  <si>
    <t>0.99286478</t>
  </si>
  <si>
    <t>0.99261093</t>
  </si>
  <si>
    <t>0.87280682</t>
  </si>
  <si>
    <t>0.88812650</t>
  </si>
  <si>
    <t>0.88452494</t>
  </si>
  <si>
    <t>0.89950305</t>
  </si>
  <si>
    <t>0.89637405</t>
  </si>
  <si>
    <t>019018.OF</t>
  </si>
  <si>
    <t>017612.OF</t>
  </si>
  <si>
    <t>017745.OF</t>
  </si>
  <si>
    <t>014497.OF</t>
  </si>
  <si>
    <t>001665.OF</t>
  </si>
  <si>
    <t>002164.OF</t>
  </si>
  <si>
    <t>算力</t>
  </si>
  <si>
    <t>存力</t>
  </si>
  <si>
    <t>电力</t>
  </si>
  <si>
    <t>007818.OF</t>
  </si>
  <si>
    <t>020482.OF</t>
  </si>
  <si>
    <t>超额</t>
    <phoneticPr fontId="6" type="noConversion"/>
  </si>
  <si>
    <t>2026YTD</t>
    <phoneticPr fontId="6" type="noConversion"/>
  </si>
  <si>
    <t>2025年</t>
    <phoneticPr fontId="6" type="noConversion"/>
  </si>
  <si>
    <t>2024年</t>
    <phoneticPr fontId="6" type="noConversion"/>
  </si>
  <si>
    <t>近一周</t>
    <phoneticPr fontId="6" type="noConversion"/>
  </si>
  <si>
    <t>近一周</t>
    <phoneticPr fontId="6" type="noConversion"/>
  </si>
  <si>
    <t>2026YTD</t>
    <phoneticPr fontId="6" type="noConversion"/>
  </si>
  <si>
    <t>2025年</t>
    <phoneticPr fontId="6" type="noConversion"/>
  </si>
  <si>
    <t>2024年</t>
    <phoneticPr fontId="6" type="noConversion"/>
  </si>
  <si>
    <t>2026YTD</t>
    <phoneticPr fontId="6" type="noConversion"/>
  </si>
  <si>
    <t>2025年</t>
    <phoneticPr fontId="6" type="noConversion"/>
  </si>
  <si>
    <t>2024年</t>
    <phoneticPr fontId="6" type="noConversion"/>
  </si>
  <si>
    <t>2026YTD</t>
    <phoneticPr fontId="6" type="noConversion"/>
  </si>
  <si>
    <t>2025年</t>
    <phoneticPr fontId="6" type="noConversion"/>
  </si>
  <si>
    <t>2026年</t>
  </si>
  <si>
    <t>2027年</t>
  </si>
  <si>
    <t>2028年</t>
  </si>
  <si>
    <t>PE(TTM)</t>
    <phoneticPr fontId="9" type="noConversion"/>
  </si>
  <si>
    <t>PE历史分位</t>
    <phoneticPr fontId="9" type="noConversion"/>
  </si>
  <si>
    <t>PB（LF）</t>
    <phoneticPr fontId="9" type="noConversion"/>
  </si>
  <si>
    <t>PB历史分位</t>
    <phoneticPr fontId="9" type="noConversion"/>
  </si>
  <si>
    <t>700082.TI</t>
    <phoneticPr fontId="6" type="noConversion"/>
  </si>
  <si>
    <t>PE本周变化</t>
    <phoneticPr fontId="9" type="noConversion"/>
  </si>
  <si>
    <t>PB本周变化</t>
    <phoneticPr fontId="9" type="noConversion"/>
  </si>
  <si>
    <t>1.42633440</t>
  </si>
  <si>
    <t>1.41923299</t>
  </si>
  <si>
    <t>1.42798414</t>
  </si>
  <si>
    <t>1.40824740</t>
  </si>
  <si>
    <t>1.39560713</t>
  </si>
  <si>
    <t>1.67689276</t>
  </si>
  <si>
    <t>1.69313522</t>
  </si>
  <si>
    <t>1.73442669</t>
  </si>
  <si>
    <t>1.70245526</t>
  </si>
  <si>
    <t>1.67992503</t>
  </si>
  <si>
    <t>0.83167451</t>
  </si>
  <si>
    <t>0.82899886</t>
  </si>
  <si>
    <t>0.83602930</t>
  </si>
  <si>
    <t>0.82050710</t>
  </si>
  <si>
    <t>0.81214152</t>
  </si>
  <si>
    <t>1.22555673</t>
  </si>
  <si>
    <t>1.22161389</t>
  </si>
  <si>
    <t>1.23197395</t>
  </si>
  <si>
    <t>1.20910041</t>
  </si>
  <si>
    <t>1.19677289</t>
  </si>
  <si>
    <t>1.04100313</t>
  </si>
  <si>
    <t>1.03773848</t>
  </si>
  <si>
    <t>1.04646290</t>
  </si>
  <si>
    <t>1.02631743</t>
  </si>
  <si>
    <t>1.01609599</t>
  </si>
  <si>
    <t>0.97962888</t>
  </si>
  <si>
    <t>0.98127255</t>
  </si>
  <si>
    <t>1.00464910</t>
  </si>
  <si>
    <t>0.98168460</t>
  </si>
  <si>
    <t>0.98757845</t>
  </si>
  <si>
    <t>沪深300</t>
    <phoneticPr fontId="9" type="noConversion"/>
  </si>
  <si>
    <t>1.38209580</t>
  </si>
  <si>
    <t>1.38820727</t>
  </si>
  <si>
    <t>1.39449972</t>
  </si>
  <si>
    <t>1.36706451</t>
  </si>
  <si>
    <t>1.38255799</t>
  </si>
  <si>
    <t>1.69018754</t>
  </si>
  <si>
    <t>1.71080988</t>
  </si>
  <si>
    <t>1.73845443</t>
  </si>
  <si>
    <t>1.67598011</t>
  </si>
  <si>
    <t>1.73353718</t>
  </si>
  <si>
    <t>0.80593920</t>
  </si>
  <si>
    <t>0.80623746</t>
  </si>
  <si>
    <t>0.81168255</t>
  </si>
  <si>
    <t>0.79493591</t>
  </si>
  <si>
    <t>0.80785643</t>
  </si>
  <si>
    <t>1.18763314</t>
  </si>
  <si>
    <t>1.18807266</t>
  </si>
  <si>
    <t>1.19609655</t>
  </si>
  <si>
    <t>1.17141868</t>
  </si>
  <si>
    <t>1.19045838</t>
  </si>
  <si>
    <t>1.00936734</t>
  </si>
  <si>
    <t>1.00936207</t>
  </si>
  <si>
    <t>1.01617502</t>
  </si>
  <si>
    <t>0.99558069</t>
  </si>
  <si>
    <t>1.01208183</t>
  </si>
  <si>
    <t>0.99702463</t>
  </si>
  <si>
    <t>1.01538670</t>
  </si>
  <si>
    <t>1.02869453</t>
  </si>
  <si>
    <t>1.00188743</t>
  </si>
  <si>
    <t>1.02140439</t>
  </si>
  <si>
    <t>1.39165564</t>
  </si>
  <si>
    <t>1.39035621</t>
  </si>
  <si>
    <t>1.37355704</t>
  </si>
  <si>
    <t>1.37187375</t>
  </si>
  <si>
    <t>1.36101084</t>
  </si>
  <si>
    <t>1.79852467</t>
  </si>
  <si>
    <t>1.78730264</t>
  </si>
  <si>
    <t>1.76756154</t>
  </si>
  <si>
    <t>1.79873998</t>
  </si>
  <si>
    <t>1.74110717</t>
  </si>
  <si>
    <t>0.81481546</t>
  </si>
  <si>
    <t>0.81571244</t>
  </si>
  <si>
    <t>0.80620106</t>
  </si>
  <si>
    <t>0.80709159</t>
  </si>
  <si>
    <t>0.79993866</t>
  </si>
  <si>
    <t>1.20071321</t>
  </si>
  <si>
    <t>1.20203500</t>
  </si>
  <si>
    <t>1.18801901</t>
  </si>
  <si>
    <t>1.18933130</t>
  </si>
  <si>
    <t>1.17879074</t>
  </si>
  <si>
    <t>-</t>
    <phoneticPr fontId="6" type="noConversion"/>
  </si>
  <si>
    <t>1.36060046</t>
  </si>
  <si>
    <t>1.36779968</t>
  </si>
  <si>
    <t>1.36866793</t>
  </si>
  <si>
    <t>1.36735603</t>
  </si>
  <si>
    <t>1.34951843</t>
  </si>
  <si>
    <t>1.69022925</t>
  </si>
  <si>
    <t>1.73860810</t>
  </si>
  <si>
    <t>1.76327241</t>
  </si>
  <si>
    <t>1.78782300</t>
  </si>
  <si>
    <t>1.72532043</t>
  </si>
  <si>
    <t>0.79669052</t>
  </si>
  <si>
    <t>0.80567660</t>
  </si>
  <si>
    <t>0.80940241</t>
  </si>
  <si>
    <t>0.80845969</t>
  </si>
  <si>
    <t>0.79339777</t>
  </si>
  <si>
    <t>1.17400428</t>
  </si>
  <si>
    <t>1.18724618</t>
  </si>
  <si>
    <t>1.19273654</t>
  </si>
  <si>
    <t>1.19134734</t>
  </si>
  <si>
    <t>1.16915207</t>
  </si>
  <si>
    <t>0.99907857</t>
  </si>
  <si>
    <t>1.00945523</t>
  </si>
  <si>
    <t>1.01383654</t>
  </si>
  <si>
    <t>1.01285313</t>
  </si>
  <si>
    <t>0.99376919</t>
  </si>
  <si>
    <t>0.97757902</t>
  </si>
  <si>
    <t>0.99629446</t>
  </si>
  <si>
    <t>1.01051887</t>
  </si>
  <si>
    <t>1.01815129</t>
  </si>
  <si>
    <t>1.00497341</t>
  </si>
  <si>
    <t>1.32323464</t>
  </si>
  <si>
    <t>1.33923469</t>
  </si>
  <si>
    <t>1.32718904</t>
  </si>
  <si>
    <t>1.32481689</t>
  </si>
  <si>
    <t>1.34050626</t>
  </si>
  <si>
    <t>1.67105033</t>
  </si>
  <si>
    <t>1.74783174</t>
  </si>
  <si>
    <t>1.71078625</t>
  </si>
  <si>
    <t>1.71314917</t>
  </si>
  <si>
    <t>1.71632580</t>
  </si>
  <si>
    <t>0.77658440</t>
  </si>
  <si>
    <t>0.79004742</t>
  </si>
  <si>
    <t>0.78036276</t>
  </si>
  <si>
    <t>0.77938768</t>
  </si>
  <si>
    <t>0.78877525</t>
  </si>
  <si>
    <t>1.81003248</t>
  </si>
  <si>
    <t>1.83742130</t>
  </si>
  <si>
    <t>1.89547637</t>
  </si>
  <si>
    <t>1.94470589</t>
  </si>
  <si>
    <t>1.36283204</t>
  </si>
  <si>
    <t>1.35524220</t>
  </si>
  <si>
    <t>1.36424048</t>
  </si>
  <si>
    <t>1.35315352</t>
  </si>
  <si>
    <t>0.80610644</t>
  </si>
  <si>
    <t>0.80287404</t>
  </si>
  <si>
    <t>0.80982898</t>
  </si>
  <si>
    <t>0.80856990</t>
  </si>
  <si>
    <t>1.18787959</t>
  </si>
  <si>
    <t>1.18311632</t>
  </si>
  <si>
    <t>1.19336513</t>
  </si>
  <si>
    <t>1.19150974</t>
  </si>
  <si>
    <t>1.01018209</t>
  </si>
  <si>
    <t>1.00725114</t>
  </si>
  <si>
    <t>1.01570859</t>
  </si>
  <si>
    <t>1.01442781</t>
  </si>
  <si>
    <t>1.03031152</t>
  </si>
  <si>
    <t>1.04548997</t>
  </si>
  <si>
    <t>1.07397808</t>
  </si>
  <si>
    <t>1.09316046</t>
  </si>
  <si>
    <t>1.37235837</t>
  </si>
  <si>
    <t>1.34761695</t>
  </si>
  <si>
    <t>1.35624568</t>
  </si>
  <si>
    <t>1.36293647</t>
  </si>
  <si>
    <t>1.33773777</t>
  </si>
  <si>
    <t>1.97317089</t>
  </si>
  <si>
    <t>1.91595025</t>
  </si>
  <si>
    <t>1.97500226</t>
  </si>
  <si>
    <t>2.03199906</t>
  </si>
  <si>
    <t>1.98355863</t>
  </si>
  <si>
    <t>1.20929056</t>
  </si>
  <si>
    <t>1.18179282</t>
  </si>
  <si>
    <t>1.19769282</t>
  </si>
  <si>
    <t>1.20741516</t>
  </si>
  <si>
    <t>1.17870292</t>
  </si>
  <si>
    <t>1.35651291</t>
  </si>
  <si>
    <t>1.36378198</t>
  </si>
  <si>
    <t>1.37274247</t>
  </si>
  <si>
    <t>1.34623290</t>
  </si>
  <si>
    <t>1.35664939</t>
  </si>
  <si>
    <t>2.01226455</t>
  </si>
  <si>
    <t>2.08057473</t>
  </si>
  <si>
    <t>2.04278043</t>
  </si>
  <si>
    <t>1.91439264</t>
  </si>
  <si>
    <t>1.92464931</t>
  </si>
  <si>
    <t>0.80949726</t>
  </si>
  <si>
    <t>0.81634725</t>
  </si>
  <si>
    <t>0.81662551</t>
  </si>
  <si>
    <t>0.79419803</t>
  </si>
  <si>
    <t>0.80037481</t>
  </si>
  <si>
    <t>1.19287631</t>
  </si>
  <si>
    <t>1.20297046</t>
  </si>
  <si>
    <t>1.20338050</t>
  </si>
  <si>
    <t>1.17033134</t>
  </si>
  <si>
    <t>1.17943345</t>
  </si>
  <si>
    <t>1.01864208</t>
  </si>
  <si>
    <t>1.02979113</t>
  </si>
  <si>
    <t>1.02958070</t>
  </si>
  <si>
    <t>0.99999923</t>
  </si>
  <si>
    <t>1.00745549</t>
  </si>
  <si>
    <t>1.14899174</t>
  </si>
  <si>
    <t>1.18646195</t>
  </si>
  <si>
    <t>1.18124329</t>
  </si>
  <si>
    <t>1.12331333</t>
  </si>
  <si>
    <t>1.12295830</t>
  </si>
  <si>
    <t>2026Q2</t>
    <phoneticPr fontId="6" type="noConversion"/>
  </si>
  <si>
    <r>
      <t>2026-</t>
    </r>
    <r>
      <rPr>
        <sz val="11"/>
        <color theme="1"/>
        <rFont val="等线"/>
        <family val="2"/>
        <charset val="134"/>
        <scheme val="minor"/>
      </rPr>
      <t>6-30</t>
    </r>
    <phoneticPr fontId="9" type="noConversion"/>
  </si>
  <si>
    <r>
      <t>202</t>
    </r>
    <r>
      <rPr>
        <sz val="11"/>
        <color theme="1"/>
        <rFont val="等线"/>
        <family val="2"/>
        <charset val="134"/>
        <scheme val="minor"/>
      </rPr>
      <t>6</t>
    </r>
    <r>
      <rPr>
        <sz val="11"/>
        <color theme="1"/>
        <rFont val="等线"/>
        <family val="2"/>
        <charset val="134"/>
        <scheme val="minor"/>
      </rPr>
      <t>-</t>
    </r>
    <r>
      <rPr>
        <sz val="11"/>
        <color theme="1"/>
        <rFont val="等线"/>
        <family val="2"/>
        <charset val="134"/>
        <scheme val="minor"/>
      </rPr>
      <t>4</t>
    </r>
    <r>
      <rPr>
        <sz val="11"/>
        <color theme="1"/>
        <rFont val="等线"/>
        <family val="2"/>
        <charset val="134"/>
        <scheme val="minor"/>
      </rPr>
      <t>-</t>
    </r>
    <r>
      <rPr>
        <sz val="11"/>
        <color theme="1"/>
        <rFont val="等线"/>
        <family val="2"/>
        <charset val="134"/>
        <scheme val="minor"/>
      </rPr>
      <t>1</t>
    </r>
    <phoneticPr fontId="9" type="noConversion"/>
  </si>
  <si>
    <r>
      <t>2026-</t>
    </r>
    <r>
      <rPr>
        <sz val="11"/>
        <color theme="1"/>
        <rFont val="等线"/>
        <family val="2"/>
        <charset val="134"/>
        <scheme val="minor"/>
      </rPr>
      <t>6-29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</si>
</sst>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_(* #,##0.00_);_(* \(#,##0.00\);_(* &quot;-&quot;??_);_(@_)"/>
    <numFmt numFmtId="177" formatCode="0.0%"/>
    <numFmt numFmtId="178" formatCode="0.00_);[Red]\(0.00\)"/>
    <numFmt numFmtId="179" formatCode="###,###,##0"/>
    <numFmt numFmtId="180" formatCode="yyyy\-mm\-dd"/>
    <numFmt numFmtId="181" formatCode="0.000"/>
    <numFmt numFmtId="182" formatCode="0.00_ ;[Red]\-0.00\ "/>
    <numFmt numFmtId="183" formatCode="0.0_ ;[Red]\-0.0\ "/>
    <numFmt numFmtId="184" formatCode="0_ ;[Red]\-0\ "/>
    <numFmt numFmtId="185" formatCode="#,##0.0000"/>
    <numFmt numFmtId="186" formatCode="yyyy\-mm\-dd;@"/>
    <numFmt numFmtId="187" formatCode="#,##0.00_ "/>
  </numFmts>
  <fonts count="3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name val="Arial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1"/>
      <color theme="0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sz val="10"/>
      <color indexed="64"/>
      <name val="宋体"/>
      <family val="3"/>
      <charset val="134"/>
    </font>
    <font>
      <sz val="12"/>
      <color indexed="64"/>
      <name val="宋体"/>
      <family val="3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5">
    <xf numFmtId="0" fontId="0" fillId="0" borderId="0"/>
    <xf numFmtId="9" fontId="5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2" fillId="0" borderId="0"/>
    <xf numFmtId="176" fontId="12" fillId="0" borderId="0" applyFont="0" applyFill="0" applyBorder="0" applyAlignment="0" applyProtection="0">
      <alignment vertical="center"/>
    </xf>
    <xf numFmtId="0" fontId="16" fillId="0" borderId="0"/>
    <xf numFmtId="9" fontId="16" fillId="0" borderId="0" applyFont="0" applyFill="0" applyBorder="0" applyAlignment="0" applyProtection="0"/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6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9" fontId="8" fillId="2" borderId="0" xfId="1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readingOrder="1"/>
    </xf>
    <xf numFmtId="10" fontId="14" fillId="4" borderId="0" xfId="1" applyNumberFormat="1" applyFont="1" applyFill="1" applyAlignment="1">
      <alignment horizontal="center" vertical="center"/>
    </xf>
    <xf numFmtId="9" fontId="14" fillId="4" borderId="0" xfId="1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14" fontId="7" fillId="5" borderId="0" xfId="0" applyNumberFormat="1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readingOrder="1"/>
    </xf>
    <xf numFmtId="177" fontId="14" fillId="4" borderId="0" xfId="1" applyNumberFormat="1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79" fontId="18" fillId="2" borderId="0" xfId="1" applyNumberFormat="1" applyFont="1" applyFill="1" applyBorder="1" applyAlignment="1">
      <alignment horizontal="center" vertical="center"/>
    </xf>
    <xf numFmtId="177" fontId="18" fillId="2" borderId="0" xfId="1" applyNumberFormat="1" applyFont="1" applyFill="1" applyBorder="1" applyAlignment="1">
      <alignment horizontal="center" vertical="center"/>
    </xf>
    <xf numFmtId="177" fontId="17" fillId="2" borderId="0" xfId="1" applyNumberFormat="1" applyFont="1" applyFill="1" applyBorder="1" applyAlignment="1">
      <alignment horizontal="center" vertical="center"/>
    </xf>
    <xf numFmtId="9" fontId="18" fillId="2" borderId="0" xfId="1" applyFont="1" applyFill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 readingOrder="1"/>
    </xf>
    <xf numFmtId="180" fontId="10" fillId="0" borderId="0" xfId="0" applyNumberFormat="1" applyFont="1" applyAlignment="1">
      <alignment horizontal="right" vertical="center"/>
    </xf>
    <xf numFmtId="180" fontId="14" fillId="4" borderId="0" xfId="1" applyNumberFormat="1" applyFont="1" applyFill="1" applyAlignment="1">
      <alignment horizontal="right" vertical="center"/>
    </xf>
    <xf numFmtId="180" fontId="14" fillId="4" borderId="0" xfId="0" applyNumberFormat="1" applyFont="1" applyFill="1" applyAlignment="1">
      <alignment horizontal="right" vertical="center"/>
    </xf>
    <xf numFmtId="177" fontId="18" fillId="2" borderId="0" xfId="1" applyNumberFormat="1" applyFont="1" applyFill="1" applyBorder="1" applyAlignment="1">
      <alignment horizontal="right" vertical="center"/>
    </xf>
    <xf numFmtId="177" fontId="14" fillId="4" borderId="0" xfId="0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14" fillId="4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4" fontId="14" fillId="4" borderId="0" xfId="0" applyNumberFormat="1" applyFont="1" applyFill="1" applyAlignment="1">
      <alignment horizontal="center" vertical="center"/>
    </xf>
    <xf numFmtId="177" fontId="14" fillId="4" borderId="0" xfId="1" applyNumberFormat="1" applyFont="1" applyFill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0" fontId="14" fillId="4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77" fontId="8" fillId="0" borderId="0" xfId="1" applyNumberFormat="1" applyFont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4" fontId="7" fillId="8" borderId="5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77" fontId="7" fillId="8" borderId="5" xfId="0" applyNumberFormat="1" applyFont="1" applyFill="1" applyBorder="1" applyAlignment="1">
      <alignment horizontal="center" vertical="center"/>
    </xf>
    <xf numFmtId="177" fontId="8" fillId="8" borderId="5" xfId="0" applyNumberFormat="1" applyFont="1" applyFill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177" fontId="8" fillId="0" borderId="6" xfId="1" applyNumberFormat="1" applyFont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14" fontId="7" fillId="8" borderId="0" xfId="0" applyNumberFormat="1" applyFont="1" applyFill="1" applyBorder="1" applyAlignment="1">
      <alignment horizontal="center" vertical="center"/>
    </xf>
    <xf numFmtId="177" fontId="8" fillId="8" borderId="0" xfId="0" applyNumberFormat="1" applyFont="1" applyFill="1" applyBorder="1" applyAlignment="1">
      <alignment horizontal="center" vertical="center"/>
    </xf>
    <xf numFmtId="0" fontId="19" fillId="0" borderId="0" xfId="4" applyNumberFormat="1" applyFont="1" applyFill="1">
      <alignment vertical="center"/>
    </xf>
    <xf numFmtId="0" fontId="12" fillId="0" borderId="0" xfId="12" applyNumberFormat="1"/>
    <xf numFmtId="180" fontId="7" fillId="2" borderId="0" xfId="0" applyNumberFormat="1" applyFont="1" applyFill="1" applyAlignment="1">
      <alignment horizontal="right" vertical="center"/>
    </xf>
    <xf numFmtId="180" fontId="13" fillId="3" borderId="1" xfId="0" applyNumberFormat="1" applyFont="1" applyFill="1" applyBorder="1" applyAlignment="1">
      <alignment horizontal="right" vertical="center" wrapText="1"/>
    </xf>
    <xf numFmtId="180" fontId="17" fillId="2" borderId="0" xfId="1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top"/>
    </xf>
    <xf numFmtId="10" fontId="10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left" vertical="top"/>
    </xf>
    <xf numFmtId="0" fontId="10" fillId="0" borderId="0" xfId="0" applyNumberFormat="1" applyFont="1" applyAlignment="1">
      <alignment horizontal="right" vertical="center"/>
    </xf>
    <xf numFmtId="177" fontId="7" fillId="0" borderId="4" xfId="1" applyNumberFormat="1" applyFont="1" applyBorder="1" applyAlignment="1">
      <alignment horizontal="center" vertical="center"/>
    </xf>
    <xf numFmtId="177" fontId="8" fillId="0" borderId="4" xfId="1" applyNumberFormat="1" applyFont="1" applyBorder="1" applyAlignment="1">
      <alignment horizontal="center" vertical="center"/>
    </xf>
    <xf numFmtId="10" fontId="0" fillId="0" borderId="0" xfId="1" applyNumberFormat="1" applyFont="1" applyAlignment="1"/>
    <xf numFmtId="180" fontId="7" fillId="10" borderId="0" xfId="0" applyNumberFormat="1" applyFont="1" applyFill="1" applyAlignment="1">
      <alignment horizontal="right" vertical="center"/>
    </xf>
    <xf numFmtId="0" fontId="19" fillId="0" borderId="0" xfId="8" applyFont="1" applyFill="1" applyAlignment="1">
      <alignment vertical="center"/>
    </xf>
    <xf numFmtId="0" fontId="19" fillId="0" borderId="0" xfId="8" applyFont="1" applyAlignment="1">
      <alignment vertical="center"/>
    </xf>
    <xf numFmtId="0" fontId="19" fillId="0" borderId="0" xfId="8" applyFont="1"/>
    <xf numFmtId="0" fontId="19" fillId="0" borderId="0" xfId="8" applyFont="1" applyAlignment="1">
      <alignment horizontal="center"/>
    </xf>
    <xf numFmtId="178" fontId="19" fillId="0" borderId="0" xfId="8" applyNumberFormat="1" applyFont="1" applyAlignment="1">
      <alignment vertical="center"/>
    </xf>
    <xf numFmtId="181" fontId="12" fillId="0" borderId="0" xfId="8" applyNumberFormat="1"/>
    <xf numFmtId="0" fontId="19" fillId="9" borderId="0" xfId="8" applyFont="1" applyFill="1"/>
    <xf numFmtId="0" fontId="19" fillId="0" borderId="0" xfId="8" applyFont="1" applyFill="1"/>
    <xf numFmtId="0" fontId="12" fillId="0" borderId="0" xfId="8" applyNumberFormat="1"/>
    <xf numFmtId="180" fontId="19" fillId="0" borderId="0" xfId="4" applyNumberFormat="1" applyFont="1" applyFill="1">
      <alignment vertical="center"/>
    </xf>
    <xf numFmtId="0" fontId="2" fillId="0" borderId="0" xfId="13">
      <alignment vertical="center"/>
    </xf>
    <xf numFmtId="0" fontId="2" fillId="0" borderId="0" xfId="13" applyAlignment="1">
      <alignment horizontal="center" vertical="center"/>
    </xf>
    <xf numFmtId="10" fontId="23" fillId="0" borderId="7" xfId="14" applyNumberFormat="1" applyFont="1" applyBorder="1" applyAlignment="1">
      <alignment horizontal="center"/>
    </xf>
    <xf numFmtId="49" fontId="2" fillId="0" borderId="0" xfId="13" applyNumberFormat="1" applyAlignment="1">
      <alignment horizontal="center" vertical="center"/>
    </xf>
    <xf numFmtId="183" fontId="25" fillId="0" borderId="0" xfId="13" applyNumberFormat="1" applyFont="1" applyAlignment="1">
      <alignment horizontal="center"/>
    </xf>
    <xf numFmtId="49" fontId="26" fillId="0" borderId="0" xfId="13" applyNumberFormat="1" applyFont="1" applyAlignment="1">
      <alignment horizontal="center" vertical="top"/>
    </xf>
    <xf numFmtId="49" fontId="2" fillId="0" borderId="0" xfId="13" applyNumberFormat="1" applyAlignment="1">
      <alignment horizontal="center" vertical="top"/>
    </xf>
    <xf numFmtId="178" fontId="25" fillId="0" borderId="0" xfId="13" applyNumberFormat="1" applyFont="1" applyAlignment="1">
      <alignment horizontal="center"/>
    </xf>
    <xf numFmtId="49" fontId="25" fillId="5" borderId="0" xfId="13" applyNumberFormat="1" applyFont="1" applyFill="1" applyAlignment="1">
      <alignment horizontal="center" vertical="top"/>
    </xf>
    <xf numFmtId="0" fontId="23" fillId="6" borderId="0" xfId="13" applyFont="1" applyFill="1">
      <alignment vertical="center"/>
    </xf>
    <xf numFmtId="49" fontId="23" fillId="6" borderId="0" xfId="13" applyNumberFormat="1" applyFont="1" applyFill="1" applyAlignment="1">
      <alignment horizontal="center" vertical="top"/>
    </xf>
    <xf numFmtId="182" fontId="23" fillId="6" borderId="0" xfId="13" applyNumberFormat="1" applyFont="1" applyFill="1" applyAlignment="1">
      <alignment horizontal="center" vertical="center"/>
    </xf>
    <xf numFmtId="49" fontId="27" fillId="6" borderId="0" xfId="13" applyNumberFormat="1" applyFont="1" applyFill="1" applyAlignment="1">
      <alignment horizontal="center" vertical="top"/>
    </xf>
    <xf numFmtId="183" fontId="28" fillId="0" borderId="7" xfId="13" applyNumberFormat="1" applyFont="1" applyBorder="1" applyAlignment="1">
      <alignment horizontal="center" vertical="center"/>
    </xf>
    <xf numFmtId="183" fontId="29" fillId="0" borderId="7" xfId="13" applyNumberFormat="1" applyFont="1" applyBorder="1" applyAlignment="1">
      <alignment horizontal="center" vertical="center"/>
    </xf>
    <xf numFmtId="0" fontId="2" fillId="0" borderId="0" xfId="13" applyBorder="1">
      <alignment vertical="center"/>
    </xf>
    <xf numFmtId="182" fontId="28" fillId="0" borderId="7" xfId="13" applyNumberFormat="1" applyFont="1" applyBorder="1" applyAlignment="1">
      <alignment horizontal="center" vertical="center"/>
    </xf>
    <xf numFmtId="0" fontId="28" fillId="11" borderId="7" xfId="13" applyFont="1" applyFill="1" applyBorder="1" applyAlignment="1">
      <alignment horizontal="center" vertical="center"/>
    </xf>
    <xf numFmtId="0" fontId="25" fillId="11" borderId="0" xfId="13" applyFont="1" applyFill="1" applyAlignment="1">
      <alignment horizontal="center" vertical="center"/>
    </xf>
    <xf numFmtId="0" fontId="28" fillId="11" borderId="7" xfId="13" applyNumberFormat="1" applyFont="1" applyFill="1" applyBorder="1" applyAlignment="1">
      <alignment horizontal="center" vertical="center"/>
    </xf>
    <xf numFmtId="49" fontId="25" fillId="12" borderId="0" xfId="13" applyNumberFormat="1" applyFont="1" applyFill="1" applyBorder="1" applyAlignment="1">
      <alignment horizontal="center" vertical="top"/>
    </xf>
    <xf numFmtId="49" fontId="25" fillId="12" borderId="0" xfId="13" applyNumberFormat="1" applyFont="1" applyFill="1" applyAlignment="1">
      <alignment horizontal="center" vertical="top"/>
    </xf>
    <xf numFmtId="49" fontId="28" fillId="11" borderId="7" xfId="13" applyNumberFormat="1" applyFont="1" applyFill="1" applyBorder="1" applyAlignment="1">
      <alignment horizontal="center" vertical="center"/>
    </xf>
    <xf numFmtId="49" fontId="25" fillId="11" borderId="0" xfId="13" applyNumberFormat="1" applyFont="1" applyFill="1" applyAlignment="1">
      <alignment horizontal="center" vertical="top"/>
    </xf>
    <xf numFmtId="178" fontId="28" fillId="11" borderId="7" xfId="13" applyNumberFormat="1" applyFont="1" applyFill="1" applyBorder="1" applyAlignment="1">
      <alignment horizontal="center" vertical="center"/>
    </xf>
    <xf numFmtId="49" fontId="25" fillId="11" borderId="0" xfId="13" applyNumberFormat="1" applyFont="1" applyFill="1" applyBorder="1" applyAlignment="1">
      <alignment horizontal="center" vertical="top"/>
    </xf>
    <xf numFmtId="182" fontId="29" fillId="0" borderId="7" xfId="13" applyNumberFormat="1" applyFont="1" applyBorder="1" applyAlignment="1">
      <alignment horizontal="center" vertical="center"/>
    </xf>
    <xf numFmtId="0" fontId="2" fillId="13" borderId="0" xfId="13" applyFill="1">
      <alignment vertical="center"/>
    </xf>
    <xf numFmtId="49" fontId="25" fillId="13" borderId="0" xfId="13" applyNumberFormat="1" applyFont="1" applyFill="1" applyBorder="1" applyAlignment="1">
      <alignment horizontal="center" vertical="top"/>
    </xf>
    <xf numFmtId="0" fontId="2" fillId="13" borderId="0" xfId="13" applyFill="1" applyBorder="1">
      <alignment vertical="center"/>
    </xf>
    <xf numFmtId="183" fontId="29" fillId="13" borderId="7" xfId="13" applyNumberFormat="1" applyFont="1" applyFill="1" applyBorder="1" applyAlignment="1">
      <alignment horizontal="center" vertical="center"/>
    </xf>
    <xf numFmtId="184" fontId="29" fillId="13" borderId="7" xfId="13" applyNumberFormat="1" applyFont="1" applyFill="1" applyBorder="1" applyAlignment="1">
      <alignment horizontal="center" vertical="center"/>
    </xf>
    <xf numFmtId="178" fontId="29" fillId="13" borderId="7" xfId="13" applyNumberFormat="1" applyFont="1" applyFill="1" applyBorder="1" applyAlignment="1">
      <alignment horizontal="center" vertical="center"/>
    </xf>
    <xf numFmtId="49" fontId="25" fillId="13" borderId="0" xfId="13" applyNumberFormat="1" applyFont="1" applyFill="1" applyAlignment="1">
      <alignment horizontal="center" vertical="top"/>
    </xf>
    <xf numFmtId="183" fontId="23" fillId="6" borderId="0" xfId="13" applyNumberFormat="1" applyFont="1" applyFill="1" applyBorder="1" applyAlignment="1">
      <alignment horizontal="center"/>
    </xf>
    <xf numFmtId="178" fontId="23" fillId="6" borderId="0" xfId="13" applyNumberFormat="1" applyFont="1" applyFill="1" applyBorder="1" applyAlignment="1">
      <alignment horizontal="center"/>
    </xf>
    <xf numFmtId="178" fontId="25" fillId="0" borderId="0" xfId="13" applyNumberFormat="1" applyFont="1" applyAlignment="1">
      <alignment horizontal="left" vertical="center"/>
    </xf>
    <xf numFmtId="184" fontId="25" fillId="0" borderId="0" xfId="13" applyNumberFormat="1" applyFont="1" applyAlignment="1">
      <alignment horizontal="left" vertical="center"/>
    </xf>
    <xf numFmtId="178" fontId="25" fillId="0" borderId="0" xfId="13" applyNumberFormat="1" applyFont="1" applyAlignment="1">
      <alignment horizontal="center" vertical="center"/>
    </xf>
    <xf numFmtId="49" fontId="2" fillId="0" borderId="0" xfId="13" applyNumberFormat="1" applyAlignment="1"/>
    <xf numFmtId="49" fontId="2" fillId="0" borderId="0" xfId="13" applyNumberFormat="1" applyAlignment="1">
      <alignment horizontal="center"/>
    </xf>
    <xf numFmtId="184" fontId="25" fillId="0" borderId="0" xfId="13" applyNumberFormat="1" applyFont="1" applyAlignment="1">
      <alignment horizontal="center"/>
    </xf>
    <xf numFmtId="184" fontId="23" fillId="0" borderId="7" xfId="13" applyNumberFormat="1" applyFont="1" applyBorder="1" applyAlignment="1">
      <alignment horizontal="center"/>
    </xf>
    <xf numFmtId="183" fontId="23" fillId="0" borderId="7" xfId="13" applyNumberFormat="1" applyFont="1" applyBorder="1" applyAlignment="1">
      <alignment horizontal="center"/>
    </xf>
    <xf numFmtId="183" fontId="23" fillId="0" borderId="7" xfId="13" applyNumberFormat="1" applyFont="1" applyBorder="1" applyAlignment="1">
      <alignment horizontal="left" indent="1"/>
    </xf>
    <xf numFmtId="0" fontId="23" fillId="0" borderId="7" xfId="13" applyNumberFormat="1" applyFont="1" applyBorder="1" applyAlignment="1">
      <alignment horizontal="center"/>
    </xf>
    <xf numFmtId="49" fontId="2" fillId="0" borderId="8" xfId="13" applyNumberFormat="1" applyBorder="1" applyAlignment="1">
      <alignment horizontal="center"/>
    </xf>
    <xf numFmtId="49" fontId="2" fillId="0" borderId="9" xfId="13" applyNumberFormat="1" applyBorder="1" applyAlignment="1">
      <alignment horizontal="center"/>
    </xf>
    <xf numFmtId="2" fontId="2" fillId="14" borderId="10" xfId="13" applyNumberFormat="1" applyFont="1" applyFill="1" applyBorder="1">
      <alignment vertical="center"/>
    </xf>
    <xf numFmtId="0" fontId="2" fillId="14" borderId="10" xfId="13" applyFont="1" applyFill="1" applyBorder="1">
      <alignment vertical="center"/>
    </xf>
    <xf numFmtId="2" fontId="2" fillId="15" borderId="10" xfId="13" applyNumberFormat="1" applyFont="1" applyFill="1" applyBorder="1">
      <alignment vertical="center"/>
    </xf>
    <xf numFmtId="0" fontId="2" fillId="15" borderId="10" xfId="13" applyFont="1" applyFill="1" applyBorder="1">
      <alignment vertical="center"/>
    </xf>
    <xf numFmtId="2" fontId="30" fillId="15" borderId="10" xfId="13" applyNumberFormat="1" applyFont="1" applyFill="1" applyBorder="1">
      <alignment vertical="center"/>
    </xf>
    <xf numFmtId="0" fontId="30" fillId="15" borderId="10" xfId="13" applyFont="1" applyFill="1" applyBorder="1">
      <alignment vertical="center"/>
    </xf>
    <xf numFmtId="2" fontId="30" fillId="14" borderId="10" xfId="13" applyNumberFormat="1" applyFont="1" applyFill="1" applyBorder="1">
      <alignment vertical="center"/>
    </xf>
    <xf numFmtId="0" fontId="30" fillId="14" borderId="10" xfId="13" applyFont="1" applyFill="1" applyBorder="1">
      <alignment vertical="center"/>
    </xf>
    <xf numFmtId="2" fontId="11" fillId="14" borderId="10" xfId="13" applyNumberFormat="1" applyFont="1" applyFill="1" applyBorder="1">
      <alignment vertical="center"/>
    </xf>
    <xf numFmtId="0" fontId="11" fillId="14" borderId="10" xfId="13" applyFont="1" applyFill="1" applyBorder="1">
      <alignment vertical="center"/>
    </xf>
    <xf numFmtId="0" fontId="20" fillId="14" borderId="10" xfId="13" applyFont="1" applyFill="1" applyBorder="1">
      <alignment vertical="center"/>
    </xf>
    <xf numFmtId="2" fontId="20" fillId="15" borderId="10" xfId="13" applyNumberFormat="1" applyFont="1" applyFill="1" applyBorder="1">
      <alignment vertical="center"/>
    </xf>
    <xf numFmtId="0" fontId="20" fillId="15" borderId="10" xfId="13" applyFont="1" applyFill="1" applyBorder="1">
      <alignment vertical="center"/>
    </xf>
    <xf numFmtId="0" fontId="22" fillId="16" borderId="13" xfId="13" applyFont="1" applyFill="1" applyBorder="1" applyAlignment="1">
      <alignment horizontal="center" vertical="center"/>
    </xf>
    <xf numFmtId="14" fontId="2" fillId="0" borderId="0" xfId="13" applyNumberFormat="1">
      <alignment vertical="center"/>
    </xf>
    <xf numFmtId="14" fontId="2" fillId="0" borderId="0" xfId="13" applyNumberFormat="1" applyFill="1" applyAlignment="1">
      <alignment horizontal="center" vertical="top"/>
    </xf>
    <xf numFmtId="14" fontId="2" fillId="0" borderId="0" xfId="13" applyNumberFormat="1" applyAlignment="1">
      <alignment horizontal="center" vertical="top"/>
    </xf>
    <xf numFmtId="14" fontId="2" fillId="0" borderId="0" xfId="13" applyNumberFormat="1" applyAlignment="1">
      <alignment horizontal="center" vertical="center"/>
    </xf>
    <xf numFmtId="180" fontId="0" fillId="0" borderId="0" xfId="0" applyNumberFormat="1"/>
    <xf numFmtId="185" fontId="0" fillId="0" borderId="0" xfId="0" applyNumberFormat="1" applyAlignment="1">
      <alignment horizontal="right"/>
    </xf>
    <xf numFmtId="186" fontId="0" fillId="0" borderId="0" xfId="0" applyNumberFormat="1"/>
    <xf numFmtId="187" fontId="0" fillId="0" borderId="0" xfId="0" applyNumberFormat="1"/>
    <xf numFmtId="0" fontId="0" fillId="5" borderId="0" xfId="0" applyFill="1" applyAlignment="1">
      <alignment horizontal="right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top"/>
    </xf>
    <xf numFmtId="14" fontId="19" fillId="0" borderId="0" xfId="8" applyNumberFormat="1" applyFont="1" applyFill="1" applyAlignment="1">
      <alignment vertical="center"/>
    </xf>
    <xf numFmtId="180" fontId="19" fillId="0" borderId="0" xfId="8" applyNumberFormat="1" applyFont="1" applyFill="1" applyAlignment="1">
      <alignment vertical="center"/>
    </xf>
    <xf numFmtId="177" fontId="0" fillId="0" borderId="0" xfId="1" applyNumberFormat="1" applyFont="1" applyAlignment="1">
      <alignment horizontal="right"/>
    </xf>
    <xf numFmtId="177" fontId="0" fillId="0" borderId="0" xfId="1" applyNumberFormat="1" applyFont="1" applyAlignment="1"/>
    <xf numFmtId="0" fontId="30" fillId="14" borderId="12" xfId="13" applyFont="1" applyFill="1" applyBorder="1" applyAlignment="1">
      <alignment horizontal="center" vertical="center"/>
    </xf>
    <xf numFmtId="0" fontId="30" fillId="15" borderId="11" xfId="13" applyFont="1" applyFill="1" applyBorder="1" applyAlignment="1">
      <alignment horizontal="center" vertical="center"/>
    </xf>
    <xf numFmtId="49" fontId="14" fillId="4" borderId="0" xfId="0" applyNumberFormat="1" applyFont="1" applyFill="1" applyAlignment="1">
      <alignment horizontal="center" vertical="center"/>
    </xf>
    <xf numFmtId="49" fontId="14" fillId="4" borderId="0" xfId="0" applyNumberFormat="1" applyFont="1" applyFill="1" applyBorder="1" applyAlignment="1">
      <alignment horizontal="center" vertical="center"/>
    </xf>
    <xf numFmtId="0" fontId="14" fillId="4" borderId="0" xfId="0" applyNumberFormat="1" applyFont="1" applyFill="1" applyAlignment="1">
      <alignment horizontal="center" vertical="center"/>
    </xf>
    <xf numFmtId="49" fontId="1" fillId="5" borderId="0" xfId="13" applyNumberFormat="1" applyFont="1" applyFill="1" applyAlignment="1">
      <alignment horizontal="center" vertical="top"/>
    </xf>
  </cellXfs>
  <cellStyles count="15">
    <cellStyle name="百分比" xfId="1" builtinId="5"/>
    <cellStyle name="百分比 2" xfId="11"/>
    <cellStyle name="百分比 3" xfId="14"/>
    <cellStyle name="百分比 6" xfId="6"/>
    <cellStyle name="百分比 8" xfId="3"/>
    <cellStyle name="常规" xfId="0" builtinId="0"/>
    <cellStyle name="常规 10" xfId="2"/>
    <cellStyle name="常规 13" xfId="12"/>
    <cellStyle name="常规 2" xfId="8"/>
    <cellStyle name="常规 2 7" xfId="4"/>
    <cellStyle name="常规 3" xfId="10"/>
    <cellStyle name="常规 4" xfId="13"/>
    <cellStyle name="常规 7" xfId="5"/>
    <cellStyle name="千位分隔 2" xfId="7"/>
    <cellStyle name="千位分隔 3" xfId="9"/>
  </cellStyles>
  <dxfs count="8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19686556974471E-2"/>
          <c:y val="2.6205819113917245E-2"/>
          <c:w val="0.8838868148021094"/>
          <c:h val="0.67274121835119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股指!$F$3</c:f>
              <c:strCache>
                <c:ptCount val="1"/>
                <c:pt idx="0">
                  <c:v>近一周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中宋" panose="02010600040101010101" pitchFamily="2" charset="-122"/>
                    <a:ea typeface="华文中宋" panose="0201060004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股指!$C$4:$C$34</c:f>
              <c:strCache>
                <c:ptCount val="31"/>
                <c:pt idx="0">
                  <c:v>医药生物</c:v>
                </c:pt>
                <c:pt idx="1">
                  <c:v>美容护理</c:v>
                </c:pt>
                <c:pt idx="2">
                  <c:v>汽车</c:v>
                </c:pt>
                <c:pt idx="3">
                  <c:v>农林牧渔</c:v>
                </c:pt>
                <c:pt idx="4">
                  <c:v>纺织服饰</c:v>
                </c:pt>
                <c:pt idx="5">
                  <c:v>国防军工</c:v>
                </c:pt>
                <c:pt idx="6">
                  <c:v>非银金融</c:v>
                </c:pt>
                <c:pt idx="7">
                  <c:v>家用电器</c:v>
                </c:pt>
                <c:pt idx="8">
                  <c:v>商贸零售</c:v>
                </c:pt>
                <c:pt idx="9">
                  <c:v>煤炭</c:v>
                </c:pt>
                <c:pt idx="10">
                  <c:v>综合</c:v>
                </c:pt>
                <c:pt idx="11">
                  <c:v>轻工制造</c:v>
                </c:pt>
                <c:pt idx="12">
                  <c:v>环保</c:v>
                </c:pt>
                <c:pt idx="13">
                  <c:v>社会服务</c:v>
                </c:pt>
                <c:pt idx="14">
                  <c:v>有色金属</c:v>
                </c:pt>
                <c:pt idx="15">
                  <c:v>钢铁</c:v>
                </c:pt>
                <c:pt idx="16">
                  <c:v>食品饮料</c:v>
                </c:pt>
                <c:pt idx="17">
                  <c:v>计算机</c:v>
                </c:pt>
                <c:pt idx="18">
                  <c:v>传媒</c:v>
                </c:pt>
                <c:pt idx="19">
                  <c:v>机械设备</c:v>
                </c:pt>
                <c:pt idx="20">
                  <c:v>建筑装饰</c:v>
                </c:pt>
                <c:pt idx="21">
                  <c:v>交通运输</c:v>
                </c:pt>
                <c:pt idx="22">
                  <c:v>石油石化</c:v>
                </c:pt>
                <c:pt idx="23">
                  <c:v>房地产</c:v>
                </c:pt>
                <c:pt idx="24">
                  <c:v>公用事业</c:v>
                </c:pt>
                <c:pt idx="25">
                  <c:v>银行</c:v>
                </c:pt>
                <c:pt idx="26">
                  <c:v>电力设备</c:v>
                </c:pt>
                <c:pt idx="27">
                  <c:v>基础化工</c:v>
                </c:pt>
                <c:pt idx="28">
                  <c:v>电子</c:v>
                </c:pt>
                <c:pt idx="29">
                  <c:v>建筑材料</c:v>
                </c:pt>
                <c:pt idx="30">
                  <c:v>通信</c:v>
                </c:pt>
              </c:strCache>
            </c:strRef>
          </c:cat>
          <c:val>
            <c:numRef>
              <c:f>股指!$F$4:$F$34</c:f>
              <c:numCache>
                <c:formatCode>0.0_ ;[Red]\-0.0\ </c:formatCode>
                <c:ptCount val="31"/>
                <c:pt idx="0">
                  <c:v>4.4848512778269001</c:v>
                </c:pt>
                <c:pt idx="1">
                  <c:v>2.9713358639957002</c:v>
                </c:pt>
                <c:pt idx="2">
                  <c:v>1.0644235246233</c:v>
                </c:pt>
                <c:pt idx="3">
                  <c:v>1.6006055852470999</c:v>
                </c:pt>
                <c:pt idx="4">
                  <c:v>-0.42708521017263001</c:v>
                </c:pt>
                <c:pt idx="5">
                  <c:v>3.2507575799853998</c:v>
                </c:pt>
                <c:pt idx="6">
                  <c:v>1.2105495732260001</c:v>
                </c:pt>
                <c:pt idx="7">
                  <c:v>0.69340494583903001</c:v>
                </c:pt>
                <c:pt idx="8">
                  <c:v>0.81666106502036995</c:v>
                </c:pt>
                <c:pt idx="9">
                  <c:v>-1.2241431175127999</c:v>
                </c:pt>
                <c:pt idx="10">
                  <c:v>-1.6425410120887001</c:v>
                </c:pt>
                <c:pt idx="11">
                  <c:v>0.60983216420846997</c:v>
                </c:pt>
                <c:pt idx="12">
                  <c:v>-5.5943351057134001E-2</c:v>
                </c:pt>
                <c:pt idx="13">
                  <c:v>-0.16430291382244</c:v>
                </c:pt>
                <c:pt idx="14">
                  <c:v>0.7252022487152</c:v>
                </c:pt>
                <c:pt idx="15">
                  <c:v>0.12593112357514</c:v>
                </c:pt>
                <c:pt idx="16">
                  <c:v>0.85483624202769004</c:v>
                </c:pt>
                <c:pt idx="17">
                  <c:v>3.1637199650058001</c:v>
                </c:pt>
                <c:pt idx="18">
                  <c:v>1.591054702993</c:v>
                </c:pt>
                <c:pt idx="19">
                  <c:v>2.5306906514545</c:v>
                </c:pt>
                <c:pt idx="20">
                  <c:v>0.18851164626924</c:v>
                </c:pt>
                <c:pt idx="21">
                  <c:v>-2.1650437631264001</c:v>
                </c:pt>
                <c:pt idx="22">
                  <c:v>-3.0877957554809998</c:v>
                </c:pt>
                <c:pt idx="23">
                  <c:v>-0.42414249452193992</c:v>
                </c:pt>
                <c:pt idx="24">
                  <c:v>-0.36439312349688002</c:v>
                </c:pt>
                <c:pt idx="25">
                  <c:v>-1.9500073479311999</c:v>
                </c:pt>
                <c:pt idx="26">
                  <c:v>3.1019006763019998</c:v>
                </c:pt>
                <c:pt idx="27">
                  <c:v>-0.37230128601770002</c:v>
                </c:pt>
                <c:pt idx="28">
                  <c:v>5.9901489464026003</c:v>
                </c:pt>
                <c:pt idx="29">
                  <c:v>-2.7776297311735001</c:v>
                </c:pt>
                <c:pt idx="30">
                  <c:v>2.0480452371487998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D7-4543-A809-BE329CC775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8211296"/>
        <c:axId val="1808204224"/>
      </c:barChart>
      <c:lineChart>
        <c:grouping val="standard"/>
        <c:varyColors val="0"/>
        <c:ser>
          <c:idx val="1"/>
          <c:order val="1"/>
          <c:tx>
            <c:strRef>
              <c:f>股指!$G$3</c:f>
              <c:strCache>
                <c:ptCount val="1"/>
                <c:pt idx="0">
                  <c:v>2026YTD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股指!$C$4:$C$34</c:f>
              <c:strCache>
                <c:ptCount val="31"/>
                <c:pt idx="0">
                  <c:v>医药生物</c:v>
                </c:pt>
                <c:pt idx="1">
                  <c:v>美容护理</c:v>
                </c:pt>
                <c:pt idx="2">
                  <c:v>汽车</c:v>
                </c:pt>
                <c:pt idx="3">
                  <c:v>农林牧渔</c:v>
                </c:pt>
                <c:pt idx="4">
                  <c:v>纺织服饰</c:v>
                </c:pt>
                <c:pt idx="5">
                  <c:v>国防军工</c:v>
                </c:pt>
                <c:pt idx="6">
                  <c:v>非银金融</c:v>
                </c:pt>
                <c:pt idx="7">
                  <c:v>家用电器</c:v>
                </c:pt>
                <c:pt idx="8">
                  <c:v>商贸零售</c:v>
                </c:pt>
                <c:pt idx="9">
                  <c:v>煤炭</c:v>
                </c:pt>
                <c:pt idx="10">
                  <c:v>综合</c:v>
                </c:pt>
                <c:pt idx="11">
                  <c:v>轻工制造</c:v>
                </c:pt>
                <c:pt idx="12">
                  <c:v>环保</c:v>
                </c:pt>
                <c:pt idx="13">
                  <c:v>社会服务</c:v>
                </c:pt>
                <c:pt idx="14">
                  <c:v>有色金属</c:v>
                </c:pt>
                <c:pt idx="15">
                  <c:v>钢铁</c:v>
                </c:pt>
                <c:pt idx="16">
                  <c:v>食品饮料</c:v>
                </c:pt>
                <c:pt idx="17">
                  <c:v>计算机</c:v>
                </c:pt>
                <c:pt idx="18">
                  <c:v>传媒</c:v>
                </c:pt>
                <c:pt idx="19">
                  <c:v>机械设备</c:v>
                </c:pt>
                <c:pt idx="20">
                  <c:v>建筑装饰</c:v>
                </c:pt>
                <c:pt idx="21">
                  <c:v>交通运输</c:v>
                </c:pt>
                <c:pt idx="22">
                  <c:v>石油石化</c:v>
                </c:pt>
                <c:pt idx="23">
                  <c:v>房地产</c:v>
                </c:pt>
                <c:pt idx="24">
                  <c:v>公用事业</c:v>
                </c:pt>
                <c:pt idx="25">
                  <c:v>银行</c:v>
                </c:pt>
                <c:pt idx="26">
                  <c:v>电力设备</c:v>
                </c:pt>
                <c:pt idx="27">
                  <c:v>基础化工</c:v>
                </c:pt>
                <c:pt idx="28">
                  <c:v>电子</c:v>
                </c:pt>
                <c:pt idx="29">
                  <c:v>建筑材料</c:v>
                </c:pt>
                <c:pt idx="30">
                  <c:v>通信</c:v>
                </c:pt>
              </c:strCache>
            </c:strRef>
          </c:cat>
          <c:val>
            <c:numRef>
              <c:f>股指!$G$4:$G$34</c:f>
              <c:numCache>
                <c:formatCode>0.0_ ;[Red]\-0.0\ </c:formatCode>
                <c:ptCount val="31"/>
                <c:pt idx="0">
                  <c:v>-10.258627194138001</c:v>
                </c:pt>
                <c:pt idx="1">
                  <c:v>-24.862303968845001</c:v>
                </c:pt>
                <c:pt idx="2">
                  <c:v>-17.822963807996</c:v>
                </c:pt>
                <c:pt idx="3">
                  <c:v>-25.264323091373001</c:v>
                </c:pt>
                <c:pt idx="4">
                  <c:v>-11.819422857582</c:v>
                </c:pt>
                <c:pt idx="5">
                  <c:v>-6.5906658319364997</c:v>
                </c:pt>
                <c:pt idx="6">
                  <c:v>-15.258940481174999</c:v>
                </c:pt>
                <c:pt idx="7">
                  <c:v>-9.2511113619392997</c:v>
                </c:pt>
                <c:pt idx="8">
                  <c:v>-29.423468271560999</c:v>
                </c:pt>
                <c:pt idx="9">
                  <c:v>1.4263339402066</c:v>
                </c:pt>
                <c:pt idx="10">
                  <c:v>9.6679224506649994</c:v>
                </c:pt>
                <c:pt idx="11">
                  <c:v>-13.880115818223</c:v>
                </c:pt>
                <c:pt idx="12">
                  <c:v>1.2529997447026</c:v>
                </c:pt>
                <c:pt idx="13">
                  <c:v>-17.498020405228999</c:v>
                </c:pt>
                <c:pt idx="14">
                  <c:v>-0.21513713952041999</c:v>
                </c:pt>
                <c:pt idx="15">
                  <c:v>-19.008867120986</c:v>
                </c:pt>
                <c:pt idx="16">
                  <c:v>-19.518788295090001</c:v>
                </c:pt>
                <c:pt idx="17">
                  <c:v>-12.429239761592999</c:v>
                </c:pt>
                <c:pt idx="18">
                  <c:v>-18.753431175199999</c:v>
                </c:pt>
                <c:pt idx="19">
                  <c:v>22.596048783436</c:v>
                </c:pt>
                <c:pt idx="20">
                  <c:v>-4.4593360878691</c:v>
                </c:pt>
                <c:pt idx="21">
                  <c:v>-14.609791608195</c:v>
                </c:pt>
                <c:pt idx="22">
                  <c:v>-10.250353727085001</c:v>
                </c:pt>
                <c:pt idx="23">
                  <c:v>-16.439472210969999</c:v>
                </c:pt>
                <c:pt idx="24">
                  <c:v>1.6875893587655999</c:v>
                </c:pt>
                <c:pt idx="25">
                  <c:v>-12.274205115945</c:v>
                </c:pt>
                <c:pt idx="26">
                  <c:v>7.2773915741412996</c:v>
                </c:pt>
                <c:pt idx="27">
                  <c:v>9.0010268983324995</c:v>
                </c:pt>
                <c:pt idx="28">
                  <c:v>86.287245258376998</c:v>
                </c:pt>
                <c:pt idx="29">
                  <c:v>46.264206531974999</c:v>
                </c:pt>
                <c:pt idx="30">
                  <c:v>73.594751995812004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E3D7-4543-A809-BE329CC77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211296"/>
        <c:axId val="1808204224"/>
      </c:lineChart>
      <c:valAx>
        <c:axId val="1808204224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11296"/>
        <c:crosses val="max"/>
        <c:crossBetween val="between"/>
      </c:valAx>
      <c:catAx>
        <c:axId val="180821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04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82986503956651"/>
          <c:y val="1.6747106860754653E-2"/>
          <c:w val="0.19138845229328713"/>
          <c:h val="0.13811729111595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84838836384521E-2"/>
          <c:y val="0.10527143849112605"/>
          <c:w val="0.8838868148021094"/>
          <c:h val="0.68444136453281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股指!$F$41</c:f>
              <c:strCache>
                <c:ptCount val="1"/>
                <c:pt idx="0">
                  <c:v>近一周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中宋" panose="02010600040101010101" pitchFamily="2" charset="-122"/>
                    <a:ea typeface="华文中宋" panose="0201060004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股指!$C$42:$C$54</c:f>
              <c:strCache>
                <c:ptCount val="13"/>
                <c:pt idx="0">
                  <c:v>北证50</c:v>
                </c:pt>
                <c:pt idx="1">
                  <c:v>上证50</c:v>
                </c:pt>
                <c:pt idx="2">
                  <c:v>中证500</c:v>
                </c:pt>
                <c:pt idx="3">
                  <c:v>沪深300</c:v>
                </c:pt>
                <c:pt idx="4">
                  <c:v>中证1000</c:v>
                </c:pt>
                <c:pt idx="5">
                  <c:v>中证2000</c:v>
                </c:pt>
                <c:pt idx="6">
                  <c:v>科创50</c:v>
                </c:pt>
                <c:pt idx="7">
                  <c:v>恒生科技</c:v>
                </c:pt>
                <c:pt idx="8">
                  <c:v>上证指数</c:v>
                </c:pt>
                <c:pt idx="9">
                  <c:v>中证红利</c:v>
                </c:pt>
                <c:pt idx="10">
                  <c:v>同花顺全A(加权)</c:v>
                </c:pt>
                <c:pt idx="11">
                  <c:v>恒生指数</c:v>
                </c:pt>
                <c:pt idx="12">
                  <c:v>创业板指</c:v>
                </c:pt>
              </c:strCache>
            </c:strRef>
          </c:cat>
          <c:val>
            <c:numRef>
              <c:f>股指!$F$42:$F$54</c:f>
              <c:numCache>
                <c:formatCode>0.0_ ;[Red]\-0.0\ </c:formatCode>
                <c:ptCount val="13"/>
                <c:pt idx="0">
                  <c:v>-1.2394244040544</c:v>
                </c:pt>
                <c:pt idx="1">
                  <c:v>2.8365942265550999</c:v>
                </c:pt>
                <c:pt idx="2">
                  <c:v>3.7664289571817999</c:v>
                </c:pt>
                <c:pt idx="3">
                  <c:v>2.2844548639486999</c:v>
                </c:pt>
                <c:pt idx="4">
                  <c:v>2.4226081603504999</c:v>
                </c:pt>
                <c:pt idx="5">
                  <c:v>1.380960502612</c:v>
                </c:pt>
                <c:pt idx="6">
                  <c:v>8.6395692098575001</c:v>
                </c:pt>
                <c:pt idx="7">
                  <c:v>5.0907159759281004</c:v>
                </c:pt>
                <c:pt idx="8">
                  <c:v>1.6669477507413999</c:v>
                </c:pt>
                <c:pt idx="9">
                  <c:v>-1.2440808895415001</c:v>
                </c:pt>
                <c:pt idx="10">
                  <c:v>2.4084697695191002</c:v>
                </c:pt>
                <c:pt idx="11">
                  <c:v>0.92255333263349004</c:v>
                </c:pt>
                <c:pt idx="12">
                  <c:v>3.540677241899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C6-45DC-A8E3-519304FD64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8206944"/>
        <c:axId val="1808212928"/>
      </c:barChart>
      <c:lineChart>
        <c:grouping val="standard"/>
        <c:varyColors val="0"/>
        <c:ser>
          <c:idx val="1"/>
          <c:order val="1"/>
          <c:tx>
            <c:strRef>
              <c:f>股指!$G$41</c:f>
              <c:strCache>
                <c:ptCount val="1"/>
                <c:pt idx="0">
                  <c:v>2026YTD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股指!$C$42:$C$54</c:f>
              <c:strCache>
                <c:ptCount val="13"/>
                <c:pt idx="0">
                  <c:v>北证50</c:v>
                </c:pt>
                <c:pt idx="1">
                  <c:v>上证50</c:v>
                </c:pt>
                <c:pt idx="2">
                  <c:v>中证500</c:v>
                </c:pt>
                <c:pt idx="3">
                  <c:v>沪深300</c:v>
                </c:pt>
                <c:pt idx="4">
                  <c:v>中证1000</c:v>
                </c:pt>
                <c:pt idx="5">
                  <c:v>中证2000</c:v>
                </c:pt>
                <c:pt idx="6">
                  <c:v>科创50</c:v>
                </c:pt>
                <c:pt idx="7">
                  <c:v>恒生科技</c:v>
                </c:pt>
                <c:pt idx="8">
                  <c:v>上证指数</c:v>
                </c:pt>
                <c:pt idx="9">
                  <c:v>中证红利</c:v>
                </c:pt>
                <c:pt idx="10">
                  <c:v>同花顺全A(加权)</c:v>
                </c:pt>
                <c:pt idx="11">
                  <c:v>恒生指数</c:v>
                </c:pt>
                <c:pt idx="12">
                  <c:v>创业板指</c:v>
                </c:pt>
              </c:strCache>
            </c:strRef>
          </c:cat>
          <c:val>
            <c:numRef>
              <c:f>股指!$G$42:$G$54</c:f>
              <c:numCache>
                <c:formatCode>0.0_ ;[Red]\-0.0\ </c:formatCode>
                <c:ptCount val="13"/>
                <c:pt idx="0">
                  <c:v>-13.137082799321</c:v>
                </c:pt>
                <c:pt idx="1">
                  <c:v>-1.3765116578137</c:v>
                </c:pt>
                <c:pt idx="2">
                  <c:v>20.973666030939999</c:v>
                </c:pt>
                <c:pt idx="3">
                  <c:v>7.5485500404487</c:v>
                </c:pt>
                <c:pt idx="4">
                  <c:v>15.990202868635</c:v>
                </c:pt>
                <c:pt idx="5">
                  <c:v>9.0956418110097008</c:v>
                </c:pt>
                <c:pt idx="6">
                  <c:v>64.251188178665998</c:v>
                </c:pt>
                <c:pt idx="7">
                  <c:v>-18.922294859661999</c:v>
                </c:pt>
                <c:pt idx="8">
                  <c:v>3.1635716440175998</c:v>
                </c:pt>
                <c:pt idx="9">
                  <c:v>-8.7486018302533992</c:v>
                </c:pt>
                <c:pt idx="10">
                  <c:v>11.452701861033001</c:v>
                </c:pt>
                <c:pt idx="11">
                  <c:v>-10.727514909947001</c:v>
                </c:pt>
                <c:pt idx="12">
                  <c:v>35.575382986805998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FA75-46EC-85BE-6E799B3C0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206944"/>
        <c:axId val="1808212928"/>
      </c:lineChart>
      <c:valAx>
        <c:axId val="1808212928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06944"/>
        <c:crosses val="max"/>
        <c:crossBetween val="between"/>
      </c:valAx>
      <c:catAx>
        <c:axId val="18082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12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377554715484096"/>
          <c:y val="1.1398691191972128E-2"/>
          <c:w val="0.24546949564190501"/>
          <c:h val="0.12760246213801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84838836384521E-2"/>
          <c:y val="0.10527143849112605"/>
          <c:w val="0.8838868148021094"/>
          <c:h val="0.68444136453281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股指!$F$41</c:f>
              <c:strCache>
                <c:ptCount val="1"/>
                <c:pt idx="0">
                  <c:v>近一周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中宋" panose="02010600040101010101" pitchFamily="2" charset="-122"/>
                    <a:ea typeface="华文中宋" panose="0201060004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股指!$C$42:$C$54</c:f>
              <c:strCache>
                <c:ptCount val="13"/>
                <c:pt idx="0">
                  <c:v>北证50</c:v>
                </c:pt>
                <c:pt idx="1">
                  <c:v>上证50</c:v>
                </c:pt>
                <c:pt idx="2">
                  <c:v>中证500</c:v>
                </c:pt>
                <c:pt idx="3">
                  <c:v>沪深300</c:v>
                </c:pt>
                <c:pt idx="4">
                  <c:v>中证1000</c:v>
                </c:pt>
                <c:pt idx="5">
                  <c:v>中证2000</c:v>
                </c:pt>
                <c:pt idx="6">
                  <c:v>科创50</c:v>
                </c:pt>
                <c:pt idx="7">
                  <c:v>恒生科技</c:v>
                </c:pt>
                <c:pt idx="8">
                  <c:v>上证指数</c:v>
                </c:pt>
                <c:pt idx="9">
                  <c:v>中证红利</c:v>
                </c:pt>
                <c:pt idx="10">
                  <c:v>同花顺全A(加权)</c:v>
                </c:pt>
                <c:pt idx="11">
                  <c:v>恒生指数</c:v>
                </c:pt>
                <c:pt idx="12">
                  <c:v>创业板指</c:v>
                </c:pt>
              </c:strCache>
            </c:strRef>
          </c:cat>
          <c:val>
            <c:numRef>
              <c:f>股指!$F$42:$F$54</c:f>
              <c:numCache>
                <c:formatCode>0.0_ ;[Red]\-0.0\ </c:formatCode>
                <c:ptCount val="13"/>
                <c:pt idx="0">
                  <c:v>-1.2394244040544</c:v>
                </c:pt>
                <c:pt idx="1">
                  <c:v>2.8365942265550999</c:v>
                </c:pt>
                <c:pt idx="2">
                  <c:v>3.7664289571817999</c:v>
                </c:pt>
                <c:pt idx="3">
                  <c:v>2.2844548639486999</c:v>
                </c:pt>
                <c:pt idx="4">
                  <c:v>2.4226081603504999</c:v>
                </c:pt>
                <c:pt idx="5">
                  <c:v>1.380960502612</c:v>
                </c:pt>
                <c:pt idx="6">
                  <c:v>8.6395692098575001</c:v>
                </c:pt>
                <c:pt idx="7">
                  <c:v>5.0907159759281004</c:v>
                </c:pt>
                <c:pt idx="8">
                  <c:v>1.6669477507413999</c:v>
                </c:pt>
                <c:pt idx="9">
                  <c:v>-1.2440808895415001</c:v>
                </c:pt>
                <c:pt idx="10">
                  <c:v>2.4084697695191002</c:v>
                </c:pt>
                <c:pt idx="11">
                  <c:v>0.92255333263349004</c:v>
                </c:pt>
                <c:pt idx="12">
                  <c:v>3.540677241899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C6-45DC-A8E3-519304FD64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8204768"/>
        <c:axId val="1808203136"/>
      </c:barChart>
      <c:lineChart>
        <c:grouping val="standard"/>
        <c:varyColors val="0"/>
        <c:ser>
          <c:idx val="1"/>
          <c:order val="1"/>
          <c:tx>
            <c:strRef>
              <c:f>股指!$G$41</c:f>
              <c:strCache>
                <c:ptCount val="1"/>
                <c:pt idx="0">
                  <c:v>2026YTD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股指!$C$42:$C$54</c:f>
              <c:strCache>
                <c:ptCount val="13"/>
                <c:pt idx="0">
                  <c:v>北证50</c:v>
                </c:pt>
                <c:pt idx="1">
                  <c:v>上证50</c:v>
                </c:pt>
                <c:pt idx="2">
                  <c:v>中证500</c:v>
                </c:pt>
                <c:pt idx="3">
                  <c:v>沪深300</c:v>
                </c:pt>
                <c:pt idx="4">
                  <c:v>中证1000</c:v>
                </c:pt>
                <c:pt idx="5">
                  <c:v>中证2000</c:v>
                </c:pt>
                <c:pt idx="6">
                  <c:v>科创50</c:v>
                </c:pt>
                <c:pt idx="7">
                  <c:v>恒生科技</c:v>
                </c:pt>
                <c:pt idx="8">
                  <c:v>上证指数</c:v>
                </c:pt>
                <c:pt idx="9">
                  <c:v>中证红利</c:v>
                </c:pt>
                <c:pt idx="10">
                  <c:v>同花顺全A(加权)</c:v>
                </c:pt>
                <c:pt idx="11">
                  <c:v>恒生指数</c:v>
                </c:pt>
                <c:pt idx="12">
                  <c:v>创业板指</c:v>
                </c:pt>
              </c:strCache>
            </c:strRef>
          </c:cat>
          <c:val>
            <c:numRef>
              <c:f>股指!$G$42:$G$54</c:f>
              <c:numCache>
                <c:formatCode>0.0_ ;[Red]\-0.0\ </c:formatCode>
                <c:ptCount val="13"/>
                <c:pt idx="0">
                  <c:v>-13.137082799321</c:v>
                </c:pt>
                <c:pt idx="1">
                  <c:v>-1.3765116578137</c:v>
                </c:pt>
                <c:pt idx="2">
                  <c:v>20.973666030939999</c:v>
                </c:pt>
                <c:pt idx="3">
                  <c:v>7.5485500404487</c:v>
                </c:pt>
                <c:pt idx="4">
                  <c:v>15.990202868635</c:v>
                </c:pt>
                <c:pt idx="5">
                  <c:v>9.0956418110097008</c:v>
                </c:pt>
                <c:pt idx="6">
                  <c:v>64.251188178665998</c:v>
                </c:pt>
                <c:pt idx="7">
                  <c:v>-18.922294859661999</c:v>
                </c:pt>
                <c:pt idx="8">
                  <c:v>3.1635716440175998</c:v>
                </c:pt>
                <c:pt idx="9">
                  <c:v>-8.7486018302533992</c:v>
                </c:pt>
                <c:pt idx="10">
                  <c:v>11.452701861033001</c:v>
                </c:pt>
                <c:pt idx="11">
                  <c:v>-10.727514909947001</c:v>
                </c:pt>
                <c:pt idx="12">
                  <c:v>35.575382986805998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FA75-46EC-85BE-6E799B3C0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204768"/>
        <c:axId val="1808203136"/>
      </c:lineChart>
      <c:valAx>
        <c:axId val="1808203136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04768"/>
        <c:crosses val="max"/>
        <c:crossBetween val="between"/>
      </c:valAx>
      <c:catAx>
        <c:axId val="180820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03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377554715484096"/>
          <c:y val="1.1398691191972128E-2"/>
          <c:w val="0.24546949564190501"/>
          <c:h val="0.12760246213801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1682946070889E-2"/>
          <c:y val="8.049384930086588E-2"/>
          <c:w val="0.89937483728941736"/>
          <c:h val="0.685761959264724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股指!$F$3</c:f>
              <c:strCache>
                <c:ptCount val="1"/>
                <c:pt idx="0">
                  <c:v>近一周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中宋" panose="02010600040101010101" pitchFamily="2" charset="-122"/>
                    <a:ea typeface="华文中宋" panose="0201060004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股指!$C$4:$C$34</c:f>
              <c:strCache>
                <c:ptCount val="31"/>
                <c:pt idx="0">
                  <c:v>医药生物</c:v>
                </c:pt>
                <c:pt idx="1">
                  <c:v>美容护理</c:v>
                </c:pt>
                <c:pt idx="2">
                  <c:v>汽车</c:v>
                </c:pt>
                <c:pt idx="3">
                  <c:v>农林牧渔</c:v>
                </c:pt>
                <c:pt idx="4">
                  <c:v>纺织服饰</c:v>
                </c:pt>
                <c:pt idx="5">
                  <c:v>国防军工</c:v>
                </c:pt>
                <c:pt idx="6">
                  <c:v>非银金融</c:v>
                </c:pt>
                <c:pt idx="7">
                  <c:v>家用电器</c:v>
                </c:pt>
                <c:pt idx="8">
                  <c:v>商贸零售</c:v>
                </c:pt>
                <c:pt idx="9">
                  <c:v>煤炭</c:v>
                </c:pt>
                <c:pt idx="10">
                  <c:v>综合</c:v>
                </c:pt>
                <c:pt idx="11">
                  <c:v>轻工制造</c:v>
                </c:pt>
                <c:pt idx="12">
                  <c:v>环保</c:v>
                </c:pt>
                <c:pt idx="13">
                  <c:v>社会服务</c:v>
                </c:pt>
                <c:pt idx="14">
                  <c:v>有色金属</c:v>
                </c:pt>
                <c:pt idx="15">
                  <c:v>钢铁</c:v>
                </c:pt>
                <c:pt idx="16">
                  <c:v>食品饮料</c:v>
                </c:pt>
                <c:pt idx="17">
                  <c:v>计算机</c:v>
                </c:pt>
                <c:pt idx="18">
                  <c:v>传媒</c:v>
                </c:pt>
                <c:pt idx="19">
                  <c:v>机械设备</c:v>
                </c:pt>
                <c:pt idx="20">
                  <c:v>建筑装饰</c:v>
                </c:pt>
                <c:pt idx="21">
                  <c:v>交通运输</c:v>
                </c:pt>
                <c:pt idx="22">
                  <c:v>石油石化</c:v>
                </c:pt>
                <c:pt idx="23">
                  <c:v>房地产</c:v>
                </c:pt>
                <c:pt idx="24">
                  <c:v>公用事业</c:v>
                </c:pt>
                <c:pt idx="25">
                  <c:v>银行</c:v>
                </c:pt>
                <c:pt idx="26">
                  <c:v>电力设备</c:v>
                </c:pt>
                <c:pt idx="27">
                  <c:v>基础化工</c:v>
                </c:pt>
                <c:pt idx="28">
                  <c:v>电子</c:v>
                </c:pt>
                <c:pt idx="29">
                  <c:v>建筑材料</c:v>
                </c:pt>
                <c:pt idx="30">
                  <c:v>通信</c:v>
                </c:pt>
              </c:strCache>
            </c:strRef>
          </c:cat>
          <c:val>
            <c:numRef>
              <c:f>股指!$F$4:$F$34</c:f>
              <c:numCache>
                <c:formatCode>0.0_ ;[Red]\-0.0\ </c:formatCode>
                <c:ptCount val="31"/>
                <c:pt idx="0">
                  <c:v>4.4848512778269001</c:v>
                </c:pt>
                <c:pt idx="1">
                  <c:v>2.9713358639957002</c:v>
                </c:pt>
                <c:pt idx="2">
                  <c:v>1.0644235246233</c:v>
                </c:pt>
                <c:pt idx="3">
                  <c:v>1.6006055852470999</c:v>
                </c:pt>
                <c:pt idx="4">
                  <c:v>-0.42708521017263001</c:v>
                </c:pt>
                <c:pt idx="5">
                  <c:v>3.2507575799853998</c:v>
                </c:pt>
                <c:pt idx="6">
                  <c:v>1.2105495732260001</c:v>
                </c:pt>
                <c:pt idx="7">
                  <c:v>0.69340494583903001</c:v>
                </c:pt>
                <c:pt idx="8">
                  <c:v>0.81666106502036995</c:v>
                </c:pt>
                <c:pt idx="9">
                  <c:v>-1.2241431175127999</c:v>
                </c:pt>
                <c:pt idx="10">
                  <c:v>-1.6425410120887001</c:v>
                </c:pt>
                <c:pt idx="11">
                  <c:v>0.60983216420846997</c:v>
                </c:pt>
                <c:pt idx="12">
                  <c:v>-5.5943351057134001E-2</c:v>
                </c:pt>
                <c:pt idx="13">
                  <c:v>-0.16430291382244</c:v>
                </c:pt>
                <c:pt idx="14">
                  <c:v>0.7252022487152</c:v>
                </c:pt>
                <c:pt idx="15">
                  <c:v>0.12593112357514</c:v>
                </c:pt>
                <c:pt idx="16">
                  <c:v>0.85483624202769004</c:v>
                </c:pt>
                <c:pt idx="17">
                  <c:v>3.1637199650058001</c:v>
                </c:pt>
                <c:pt idx="18">
                  <c:v>1.591054702993</c:v>
                </c:pt>
                <c:pt idx="19">
                  <c:v>2.5306906514545</c:v>
                </c:pt>
                <c:pt idx="20">
                  <c:v>0.18851164626924</c:v>
                </c:pt>
                <c:pt idx="21">
                  <c:v>-2.1650437631264001</c:v>
                </c:pt>
                <c:pt idx="22">
                  <c:v>-3.0877957554809998</c:v>
                </c:pt>
                <c:pt idx="23">
                  <c:v>-0.42414249452193992</c:v>
                </c:pt>
                <c:pt idx="24">
                  <c:v>-0.36439312349688002</c:v>
                </c:pt>
                <c:pt idx="25">
                  <c:v>-1.9500073479311999</c:v>
                </c:pt>
                <c:pt idx="26">
                  <c:v>3.1019006763019998</c:v>
                </c:pt>
                <c:pt idx="27">
                  <c:v>-0.37230128601770002</c:v>
                </c:pt>
                <c:pt idx="28">
                  <c:v>5.9901489464026003</c:v>
                </c:pt>
                <c:pt idx="29">
                  <c:v>-2.7776297311735001</c:v>
                </c:pt>
                <c:pt idx="30">
                  <c:v>2.0480452371487998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7DE-4F54-83C5-7458FA300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8207488"/>
        <c:axId val="1808208032"/>
      </c:barChart>
      <c:lineChart>
        <c:grouping val="standard"/>
        <c:varyColors val="0"/>
        <c:ser>
          <c:idx val="1"/>
          <c:order val="1"/>
          <c:tx>
            <c:strRef>
              <c:f>股指!$G$3</c:f>
              <c:strCache>
                <c:ptCount val="1"/>
                <c:pt idx="0">
                  <c:v>2026YTD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股指!$C$4:$C$34</c:f>
              <c:strCache>
                <c:ptCount val="31"/>
                <c:pt idx="0">
                  <c:v>医药生物</c:v>
                </c:pt>
                <c:pt idx="1">
                  <c:v>美容护理</c:v>
                </c:pt>
                <c:pt idx="2">
                  <c:v>汽车</c:v>
                </c:pt>
                <c:pt idx="3">
                  <c:v>农林牧渔</c:v>
                </c:pt>
                <c:pt idx="4">
                  <c:v>纺织服饰</c:v>
                </c:pt>
                <c:pt idx="5">
                  <c:v>国防军工</c:v>
                </c:pt>
                <c:pt idx="6">
                  <c:v>非银金融</c:v>
                </c:pt>
                <c:pt idx="7">
                  <c:v>家用电器</c:v>
                </c:pt>
                <c:pt idx="8">
                  <c:v>商贸零售</c:v>
                </c:pt>
                <c:pt idx="9">
                  <c:v>煤炭</c:v>
                </c:pt>
                <c:pt idx="10">
                  <c:v>综合</c:v>
                </c:pt>
                <c:pt idx="11">
                  <c:v>轻工制造</c:v>
                </c:pt>
                <c:pt idx="12">
                  <c:v>环保</c:v>
                </c:pt>
                <c:pt idx="13">
                  <c:v>社会服务</c:v>
                </c:pt>
                <c:pt idx="14">
                  <c:v>有色金属</c:v>
                </c:pt>
                <c:pt idx="15">
                  <c:v>钢铁</c:v>
                </c:pt>
                <c:pt idx="16">
                  <c:v>食品饮料</c:v>
                </c:pt>
                <c:pt idx="17">
                  <c:v>计算机</c:v>
                </c:pt>
                <c:pt idx="18">
                  <c:v>传媒</c:v>
                </c:pt>
                <c:pt idx="19">
                  <c:v>机械设备</c:v>
                </c:pt>
                <c:pt idx="20">
                  <c:v>建筑装饰</c:v>
                </c:pt>
                <c:pt idx="21">
                  <c:v>交通运输</c:v>
                </c:pt>
                <c:pt idx="22">
                  <c:v>石油石化</c:v>
                </c:pt>
                <c:pt idx="23">
                  <c:v>房地产</c:v>
                </c:pt>
                <c:pt idx="24">
                  <c:v>公用事业</c:v>
                </c:pt>
                <c:pt idx="25">
                  <c:v>银行</c:v>
                </c:pt>
                <c:pt idx="26">
                  <c:v>电力设备</c:v>
                </c:pt>
                <c:pt idx="27">
                  <c:v>基础化工</c:v>
                </c:pt>
                <c:pt idx="28">
                  <c:v>电子</c:v>
                </c:pt>
                <c:pt idx="29">
                  <c:v>建筑材料</c:v>
                </c:pt>
                <c:pt idx="30">
                  <c:v>通信</c:v>
                </c:pt>
              </c:strCache>
            </c:strRef>
          </c:cat>
          <c:val>
            <c:numRef>
              <c:f>股指!$G$4:$G$34</c:f>
              <c:numCache>
                <c:formatCode>0.0_ ;[Red]\-0.0\ </c:formatCode>
                <c:ptCount val="31"/>
                <c:pt idx="0">
                  <c:v>-10.258627194138001</c:v>
                </c:pt>
                <c:pt idx="1">
                  <c:v>-24.862303968845001</c:v>
                </c:pt>
                <c:pt idx="2">
                  <c:v>-17.822963807996</c:v>
                </c:pt>
                <c:pt idx="3">
                  <c:v>-25.264323091373001</c:v>
                </c:pt>
                <c:pt idx="4">
                  <c:v>-11.819422857582</c:v>
                </c:pt>
                <c:pt idx="5">
                  <c:v>-6.5906658319364997</c:v>
                </c:pt>
                <c:pt idx="6">
                  <c:v>-15.258940481174999</c:v>
                </c:pt>
                <c:pt idx="7">
                  <c:v>-9.2511113619392997</c:v>
                </c:pt>
                <c:pt idx="8">
                  <c:v>-29.423468271560999</c:v>
                </c:pt>
                <c:pt idx="9">
                  <c:v>1.4263339402066</c:v>
                </c:pt>
                <c:pt idx="10">
                  <c:v>9.6679224506649994</c:v>
                </c:pt>
                <c:pt idx="11">
                  <c:v>-13.880115818223</c:v>
                </c:pt>
                <c:pt idx="12">
                  <c:v>1.2529997447026</c:v>
                </c:pt>
                <c:pt idx="13">
                  <c:v>-17.498020405228999</c:v>
                </c:pt>
                <c:pt idx="14">
                  <c:v>-0.21513713952041999</c:v>
                </c:pt>
                <c:pt idx="15">
                  <c:v>-19.008867120986</c:v>
                </c:pt>
                <c:pt idx="16">
                  <c:v>-19.518788295090001</c:v>
                </c:pt>
                <c:pt idx="17">
                  <c:v>-12.429239761592999</c:v>
                </c:pt>
                <c:pt idx="18">
                  <c:v>-18.753431175199999</c:v>
                </c:pt>
                <c:pt idx="19">
                  <c:v>22.596048783436</c:v>
                </c:pt>
                <c:pt idx="20">
                  <c:v>-4.4593360878691</c:v>
                </c:pt>
                <c:pt idx="21">
                  <c:v>-14.609791608195</c:v>
                </c:pt>
                <c:pt idx="22">
                  <c:v>-10.250353727085001</c:v>
                </c:pt>
                <c:pt idx="23">
                  <c:v>-16.439472210969999</c:v>
                </c:pt>
                <c:pt idx="24">
                  <c:v>1.6875893587655999</c:v>
                </c:pt>
                <c:pt idx="25">
                  <c:v>-12.274205115945</c:v>
                </c:pt>
                <c:pt idx="26">
                  <c:v>7.2773915741412996</c:v>
                </c:pt>
                <c:pt idx="27">
                  <c:v>9.0010268983324995</c:v>
                </c:pt>
                <c:pt idx="28">
                  <c:v>86.287245258376998</c:v>
                </c:pt>
                <c:pt idx="29">
                  <c:v>46.264206531974999</c:v>
                </c:pt>
                <c:pt idx="30">
                  <c:v>73.594751995812004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AD9-4594-ADCA-7052E885AF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8210208"/>
        <c:axId val="1808208576"/>
      </c:lineChart>
      <c:catAx>
        <c:axId val="180820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08032"/>
        <c:crosses val="autoZero"/>
        <c:auto val="1"/>
        <c:lblAlgn val="ctr"/>
        <c:lblOffset val="100"/>
        <c:noMultiLvlLbl val="0"/>
      </c:catAx>
      <c:valAx>
        <c:axId val="1808208032"/>
        <c:scaling>
          <c:orientation val="minMax"/>
        </c:scaling>
        <c:delete val="0"/>
        <c:axPos val="l"/>
        <c:numFmt formatCode="0_ ;[Red]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07488"/>
        <c:crosses val="autoZero"/>
        <c:crossBetween val="between"/>
      </c:valAx>
      <c:valAx>
        <c:axId val="1808208576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10208"/>
        <c:crosses val="max"/>
        <c:crossBetween val="between"/>
      </c:valAx>
      <c:catAx>
        <c:axId val="1808210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820857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2079054095480108"/>
          <c:y val="1.7718691822673018E-2"/>
          <c:w val="0.23379672810332525"/>
          <c:h val="7.6903667701235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19686556974471E-2"/>
          <c:y val="2.6205819113917245E-2"/>
          <c:w val="0.8838868148021094"/>
          <c:h val="0.67274121835119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股指!$F$3</c:f>
              <c:strCache>
                <c:ptCount val="1"/>
                <c:pt idx="0">
                  <c:v>近一周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中宋" panose="02010600040101010101" pitchFamily="2" charset="-122"/>
                    <a:ea typeface="华文中宋" panose="0201060004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股指!$C$4:$C$34</c:f>
              <c:strCache>
                <c:ptCount val="31"/>
                <c:pt idx="0">
                  <c:v>医药生物</c:v>
                </c:pt>
                <c:pt idx="1">
                  <c:v>美容护理</c:v>
                </c:pt>
                <c:pt idx="2">
                  <c:v>汽车</c:v>
                </c:pt>
                <c:pt idx="3">
                  <c:v>农林牧渔</c:v>
                </c:pt>
                <c:pt idx="4">
                  <c:v>纺织服饰</c:v>
                </c:pt>
                <c:pt idx="5">
                  <c:v>国防军工</c:v>
                </c:pt>
                <c:pt idx="6">
                  <c:v>非银金融</c:v>
                </c:pt>
                <c:pt idx="7">
                  <c:v>家用电器</c:v>
                </c:pt>
                <c:pt idx="8">
                  <c:v>商贸零售</c:v>
                </c:pt>
                <c:pt idx="9">
                  <c:v>煤炭</c:v>
                </c:pt>
                <c:pt idx="10">
                  <c:v>综合</c:v>
                </c:pt>
                <c:pt idx="11">
                  <c:v>轻工制造</c:v>
                </c:pt>
                <c:pt idx="12">
                  <c:v>环保</c:v>
                </c:pt>
                <c:pt idx="13">
                  <c:v>社会服务</c:v>
                </c:pt>
                <c:pt idx="14">
                  <c:v>有色金属</c:v>
                </c:pt>
                <c:pt idx="15">
                  <c:v>钢铁</c:v>
                </c:pt>
                <c:pt idx="16">
                  <c:v>食品饮料</c:v>
                </c:pt>
                <c:pt idx="17">
                  <c:v>计算机</c:v>
                </c:pt>
                <c:pt idx="18">
                  <c:v>传媒</c:v>
                </c:pt>
                <c:pt idx="19">
                  <c:v>机械设备</c:v>
                </c:pt>
                <c:pt idx="20">
                  <c:v>建筑装饰</c:v>
                </c:pt>
                <c:pt idx="21">
                  <c:v>交通运输</c:v>
                </c:pt>
                <c:pt idx="22">
                  <c:v>石油石化</c:v>
                </c:pt>
                <c:pt idx="23">
                  <c:v>房地产</c:v>
                </c:pt>
                <c:pt idx="24">
                  <c:v>公用事业</c:v>
                </c:pt>
                <c:pt idx="25">
                  <c:v>银行</c:v>
                </c:pt>
                <c:pt idx="26">
                  <c:v>电力设备</c:v>
                </c:pt>
                <c:pt idx="27">
                  <c:v>基础化工</c:v>
                </c:pt>
                <c:pt idx="28">
                  <c:v>电子</c:v>
                </c:pt>
                <c:pt idx="29">
                  <c:v>建筑材料</c:v>
                </c:pt>
                <c:pt idx="30">
                  <c:v>通信</c:v>
                </c:pt>
              </c:strCache>
            </c:strRef>
          </c:cat>
          <c:val>
            <c:numRef>
              <c:f>股指!$F$4:$F$34</c:f>
              <c:numCache>
                <c:formatCode>0.0_ ;[Red]\-0.0\ </c:formatCode>
                <c:ptCount val="31"/>
                <c:pt idx="0">
                  <c:v>4.4848512778269001</c:v>
                </c:pt>
                <c:pt idx="1">
                  <c:v>2.9713358639957002</c:v>
                </c:pt>
                <c:pt idx="2">
                  <c:v>1.0644235246233</c:v>
                </c:pt>
                <c:pt idx="3">
                  <c:v>1.6006055852470999</c:v>
                </c:pt>
                <c:pt idx="4">
                  <c:v>-0.42708521017263001</c:v>
                </c:pt>
                <c:pt idx="5">
                  <c:v>3.2507575799853998</c:v>
                </c:pt>
                <c:pt idx="6">
                  <c:v>1.2105495732260001</c:v>
                </c:pt>
                <c:pt idx="7">
                  <c:v>0.69340494583903001</c:v>
                </c:pt>
                <c:pt idx="8">
                  <c:v>0.81666106502036995</c:v>
                </c:pt>
                <c:pt idx="9">
                  <c:v>-1.2241431175127999</c:v>
                </c:pt>
                <c:pt idx="10">
                  <c:v>-1.6425410120887001</c:v>
                </c:pt>
                <c:pt idx="11">
                  <c:v>0.60983216420846997</c:v>
                </c:pt>
                <c:pt idx="12">
                  <c:v>-5.5943351057134001E-2</c:v>
                </c:pt>
                <c:pt idx="13">
                  <c:v>-0.16430291382244</c:v>
                </c:pt>
                <c:pt idx="14">
                  <c:v>0.7252022487152</c:v>
                </c:pt>
                <c:pt idx="15">
                  <c:v>0.12593112357514</c:v>
                </c:pt>
                <c:pt idx="16">
                  <c:v>0.85483624202769004</c:v>
                </c:pt>
                <c:pt idx="17">
                  <c:v>3.1637199650058001</c:v>
                </c:pt>
                <c:pt idx="18">
                  <c:v>1.591054702993</c:v>
                </c:pt>
                <c:pt idx="19">
                  <c:v>2.5306906514545</c:v>
                </c:pt>
                <c:pt idx="20">
                  <c:v>0.18851164626924</c:v>
                </c:pt>
                <c:pt idx="21">
                  <c:v>-2.1650437631264001</c:v>
                </c:pt>
                <c:pt idx="22">
                  <c:v>-3.0877957554809998</c:v>
                </c:pt>
                <c:pt idx="23">
                  <c:v>-0.42414249452193992</c:v>
                </c:pt>
                <c:pt idx="24">
                  <c:v>-0.36439312349688002</c:v>
                </c:pt>
                <c:pt idx="25">
                  <c:v>-1.9500073479311999</c:v>
                </c:pt>
                <c:pt idx="26">
                  <c:v>3.1019006763019998</c:v>
                </c:pt>
                <c:pt idx="27">
                  <c:v>-0.37230128601770002</c:v>
                </c:pt>
                <c:pt idx="28">
                  <c:v>5.9901489464026003</c:v>
                </c:pt>
                <c:pt idx="29">
                  <c:v>-2.7776297311735001</c:v>
                </c:pt>
                <c:pt idx="30">
                  <c:v>2.0480452371487998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D7-4543-A809-BE329CC775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8211840"/>
        <c:axId val="1808210752"/>
      </c:barChart>
      <c:lineChart>
        <c:grouping val="standard"/>
        <c:varyColors val="0"/>
        <c:ser>
          <c:idx val="1"/>
          <c:order val="1"/>
          <c:tx>
            <c:strRef>
              <c:f>股指!$G$3</c:f>
              <c:strCache>
                <c:ptCount val="1"/>
                <c:pt idx="0">
                  <c:v>2026YTD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股指!$C$4:$C$34</c:f>
              <c:strCache>
                <c:ptCount val="31"/>
                <c:pt idx="0">
                  <c:v>医药生物</c:v>
                </c:pt>
                <c:pt idx="1">
                  <c:v>美容护理</c:v>
                </c:pt>
                <c:pt idx="2">
                  <c:v>汽车</c:v>
                </c:pt>
                <c:pt idx="3">
                  <c:v>农林牧渔</c:v>
                </c:pt>
                <c:pt idx="4">
                  <c:v>纺织服饰</c:v>
                </c:pt>
                <c:pt idx="5">
                  <c:v>国防军工</c:v>
                </c:pt>
                <c:pt idx="6">
                  <c:v>非银金融</c:v>
                </c:pt>
                <c:pt idx="7">
                  <c:v>家用电器</c:v>
                </c:pt>
                <c:pt idx="8">
                  <c:v>商贸零售</c:v>
                </c:pt>
                <c:pt idx="9">
                  <c:v>煤炭</c:v>
                </c:pt>
                <c:pt idx="10">
                  <c:v>综合</c:v>
                </c:pt>
                <c:pt idx="11">
                  <c:v>轻工制造</c:v>
                </c:pt>
                <c:pt idx="12">
                  <c:v>环保</c:v>
                </c:pt>
                <c:pt idx="13">
                  <c:v>社会服务</c:v>
                </c:pt>
                <c:pt idx="14">
                  <c:v>有色金属</c:v>
                </c:pt>
                <c:pt idx="15">
                  <c:v>钢铁</c:v>
                </c:pt>
                <c:pt idx="16">
                  <c:v>食品饮料</c:v>
                </c:pt>
                <c:pt idx="17">
                  <c:v>计算机</c:v>
                </c:pt>
                <c:pt idx="18">
                  <c:v>传媒</c:v>
                </c:pt>
                <c:pt idx="19">
                  <c:v>机械设备</c:v>
                </c:pt>
                <c:pt idx="20">
                  <c:v>建筑装饰</c:v>
                </c:pt>
                <c:pt idx="21">
                  <c:v>交通运输</c:v>
                </c:pt>
                <c:pt idx="22">
                  <c:v>石油石化</c:v>
                </c:pt>
                <c:pt idx="23">
                  <c:v>房地产</c:v>
                </c:pt>
                <c:pt idx="24">
                  <c:v>公用事业</c:v>
                </c:pt>
                <c:pt idx="25">
                  <c:v>银行</c:v>
                </c:pt>
                <c:pt idx="26">
                  <c:v>电力设备</c:v>
                </c:pt>
                <c:pt idx="27">
                  <c:v>基础化工</c:v>
                </c:pt>
                <c:pt idx="28">
                  <c:v>电子</c:v>
                </c:pt>
                <c:pt idx="29">
                  <c:v>建筑材料</c:v>
                </c:pt>
                <c:pt idx="30">
                  <c:v>通信</c:v>
                </c:pt>
              </c:strCache>
            </c:strRef>
          </c:cat>
          <c:val>
            <c:numRef>
              <c:f>股指!$G$4:$G$34</c:f>
              <c:numCache>
                <c:formatCode>0.0_ ;[Red]\-0.0\ </c:formatCode>
                <c:ptCount val="31"/>
                <c:pt idx="0">
                  <c:v>-10.258627194138001</c:v>
                </c:pt>
                <c:pt idx="1">
                  <c:v>-24.862303968845001</c:v>
                </c:pt>
                <c:pt idx="2">
                  <c:v>-17.822963807996</c:v>
                </c:pt>
                <c:pt idx="3">
                  <c:v>-25.264323091373001</c:v>
                </c:pt>
                <c:pt idx="4">
                  <c:v>-11.819422857582</c:v>
                </c:pt>
                <c:pt idx="5">
                  <c:v>-6.5906658319364997</c:v>
                </c:pt>
                <c:pt idx="6">
                  <c:v>-15.258940481174999</c:v>
                </c:pt>
                <c:pt idx="7">
                  <c:v>-9.2511113619392997</c:v>
                </c:pt>
                <c:pt idx="8">
                  <c:v>-29.423468271560999</c:v>
                </c:pt>
                <c:pt idx="9">
                  <c:v>1.4263339402066</c:v>
                </c:pt>
                <c:pt idx="10">
                  <c:v>9.6679224506649994</c:v>
                </c:pt>
                <c:pt idx="11">
                  <c:v>-13.880115818223</c:v>
                </c:pt>
                <c:pt idx="12">
                  <c:v>1.2529997447026</c:v>
                </c:pt>
                <c:pt idx="13">
                  <c:v>-17.498020405228999</c:v>
                </c:pt>
                <c:pt idx="14">
                  <c:v>-0.21513713952041999</c:v>
                </c:pt>
                <c:pt idx="15">
                  <c:v>-19.008867120986</c:v>
                </c:pt>
                <c:pt idx="16">
                  <c:v>-19.518788295090001</c:v>
                </c:pt>
                <c:pt idx="17">
                  <c:v>-12.429239761592999</c:v>
                </c:pt>
                <c:pt idx="18">
                  <c:v>-18.753431175199999</c:v>
                </c:pt>
                <c:pt idx="19">
                  <c:v>22.596048783436</c:v>
                </c:pt>
                <c:pt idx="20">
                  <c:v>-4.4593360878691</c:v>
                </c:pt>
                <c:pt idx="21">
                  <c:v>-14.609791608195</c:v>
                </c:pt>
                <c:pt idx="22">
                  <c:v>-10.250353727085001</c:v>
                </c:pt>
                <c:pt idx="23">
                  <c:v>-16.439472210969999</c:v>
                </c:pt>
                <c:pt idx="24">
                  <c:v>1.6875893587655999</c:v>
                </c:pt>
                <c:pt idx="25">
                  <c:v>-12.274205115945</c:v>
                </c:pt>
                <c:pt idx="26">
                  <c:v>7.2773915741412996</c:v>
                </c:pt>
                <c:pt idx="27">
                  <c:v>9.0010268983324995</c:v>
                </c:pt>
                <c:pt idx="28">
                  <c:v>86.287245258376998</c:v>
                </c:pt>
                <c:pt idx="29">
                  <c:v>46.264206531974999</c:v>
                </c:pt>
                <c:pt idx="30">
                  <c:v>73.594751995812004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E3D7-4543-A809-BE329CC77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211840"/>
        <c:axId val="1808210752"/>
      </c:lineChart>
      <c:valAx>
        <c:axId val="1808210752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11840"/>
        <c:crosses val="max"/>
        <c:crossBetween val="between"/>
      </c:valAx>
      <c:catAx>
        <c:axId val="180821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180821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82986503956651"/>
          <c:y val="1.6747106860754653E-2"/>
          <c:w val="0.19138845229328713"/>
          <c:h val="0.13811729111595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19</xdr:col>
      <xdr:colOff>62473</xdr:colOff>
      <xdr:row>95</xdr:row>
      <xdr:rowOff>150813</xdr:rowOff>
    </xdr:to>
    <xdr:graphicFrame macro="">
      <xdr:nvGraphicFramePr>
        <xdr:cNvPr id="10" name="图表 9">
          <a:extLst>
            <a:ext uri="{FF2B5EF4-FFF2-40B4-BE49-F238E27FC236}">
              <a16:creationId xmlns="" xmlns:a16="http://schemas.microsoft.com/office/drawing/2014/main" id="{8E8B7D64-93C5-4D89-B8EC-E5C4E8131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19</xdr:col>
      <xdr:colOff>279122</xdr:colOff>
      <xdr:row>126</xdr:row>
      <xdr:rowOff>29229</xdr:rowOff>
    </xdr:to>
    <xdr:graphicFrame macro="">
      <xdr:nvGraphicFramePr>
        <xdr:cNvPr id="11" name="图表 10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539750</xdr:colOff>
      <xdr:row>0</xdr:row>
      <xdr:rowOff>0</xdr:rowOff>
    </xdr:from>
    <xdr:to>
      <xdr:col>18</xdr:col>
      <xdr:colOff>36514</xdr:colOff>
      <xdr:row>24</xdr:row>
      <xdr:rowOff>86333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750" y="0"/>
          <a:ext cx="11383964" cy="43535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18</xdr:col>
      <xdr:colOff>42848</xdr:colOff>
      <xdr:row>51</xdr:row>
      <xdr:rowOff>38701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4800600"/>
          <a:ext cx="11269648" cy="4305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627527</xdr:colOff>
      <xdr:row>31</xdr:row>
      <xdr:rowOff>23813</xdr:rowOff>
    </xdr:from>
    <xdr:to>
      <xdr:col>38</xdr:col>
      <xdr:colOff>276411</xdr:colOff>
      <xdr:row>53</xdr:row>
      <xdr:rowOff>14942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549740</xdr:colOff>
      <xdr:row>56</xdr:row>
      <xdr:rowOff>79375</xdr:rowOff>
    </xdr:from>
    <xdr:to>
      <xdr:col>35</xdr:col>
      <xdr:colOff>415550</xdr:colOff>
      <xdr:row>84</xdr:row>
      <xdr:rowOff>127001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EE70CD74-0136-4C36-978B-23B0C8AC0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427691</xdr:colOff>
      <xdr:row>4</xdr:row>
      <xdr:rowOff>174624</xdr:rowOff>
    </xdr:from>
    <xdr:to>
      <xdr:col>37</xdr:col>
      <xdr:colOff>518739</xdr:colOff>
      <xdr:row>27</xdr:row>
      <xdr:rowOff>190500</xdr:rowOff>
    </xdr:to>
    <xdr:graphicFrame macro="">
      <xdr:nvGraphicFramePr>
        <xdr:cNvPr id="6" name="图表 5">
          <a:extLst>
            <a:ext uri="{FF2B5EF4-FFF2-40B4-BE49-F238E27FC236}">
              <a16:creationId xmlns="" xmlns:a16="http://schemas.microsoft.com/office/drawing/2014/main" id="{8E8B7D64-93C5-4D89-B8EC-E5C4E8131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etc/datacube/model_trans/&#36716;&#25442;%201.&#25237;&#39038;&#32452;&#21512;&#20316;&#22270;2019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  <definedName name="thsMEDB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WindFunc"/>
    </sheetNames>
    <definedNames>
      <definedName name="TDays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期"/>
      <sheetName val="调仓2024.10.31"/>
      <sheetName val="调仓2"/>
      <sheetName val="净值序列"/>
      <sheetName val="玄驹作图"/>
      <sheetName val="金牛作图"/>
      <sheetName val="神鹿调仓vs不调仓"/>
      <sheetName val="神鹿作图"/>
      <sheetName val="2年作图"/>
      <sheetName val="两年1期调仓vs不调仓"/>
      <sheetName val="千里马白金调仓vs不调仓"/>
      <sheetName val="Sheet1（调仓）"/>
      <sheetName val="2年样本"/>
      <sheetName val="3年作图 "/>
      <sheetName val="3年样本"/>
      <sheetName val="黑马持仓"/>
      <sheetName val="金牛持仓"/>
      <sheetName val="神鹿持仓"/>
      <sheetName val="2年持仓"/>
      <sheetName val="2年白金持仓"/>
      <sheetName val="3年持仓"/>
      <sheetName val="黑马净值"/>
      <sheetName val="金牛净值"/>
      <sheetName val="神鹿净值"/>
      <sheetName val="2年净值"/>
      <sheetName val="2年白金净值"/>
      <sheetName val="3年净值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C1" t="str">
            <v>组合净值</v>
          </cell>
        </row>
        <row r="2">
          <cell r="B2">
            <v>43900</v>
          </cell>
          <cell r="C2">
            <v>1</v>
          </cell>
        </row>
        <row r="3">
          <cell r="B3">
            <v>43901</v>
          </cell>
          <cell r="C3">
            <v>0.98371764234987447</v>
          </cell>
        </row>
        <row r="4">
          <cell r="B4">
            <v>43902</v>
          </cell>
          <cell r="C4">
            <v>0.96018934728111283</v>
          </cell>
        </row>
        <row r="5">
          <cell r="B5">
            <v>43903</v>
          </cell>
          <cell r="C5">
            <v>0.95165578957579666</v>
          </cell>
        </row>
        <row r="6">
          <cell r="B6">
            <v>43906</v>
          </cell>
          <cell r="C6">
            <v>0.90468788039605141</v>
          </cell>
        </row>
        <row r="7">
          <cell r="B7">
            <v>43907</v>
          </cell>
          <cell r="C7">
            <v>0.91004503665217407</v>
          </cell>
        </row>
        <row r="8">
          <cell r="B8">
            <v>43908</v>
          </cell>
          <cell r="C8">
            <v>0.89910393370443997</v>
          </cell>
        </row>
        <row r="9">
          <cell r="B9">
            <v>43909</v>
          </cell>
          <cell r="C9">
            <v>0.90101047678483204</v>
          </cell>
        </row>
        <row r="10">
          <cell r="B10">
            <v>43910</v>
          </cell>
          <cell r="C10">
            <v>0.91903470389141362</v>
          </cell>
        </row>
        <row r="11">
          <cell r="B11">
            <v>43913</v>
          </cell>
          <cell r="C11">
            <v>0.89103849274681979</v>
          </cell>
        </row>
        <row r="12">
          <cell r="B12">
            <v>43914</v>
          </cell>
          <cell r="C12">
            <v>0.90661450518609166</v>
          </cell>
        </row>
        <row r="13">
          <cell r="B13">
            <v>43915</v>
          </cell>
          <cell r="C13">
            <v>0.93569993373974425</v>
          </cell>
        </row>
        <row r="14">
          <cell r="B14">
            <v>43916</v>
          </cell>
          <cell r="C14">
            <v>0.94189703347330456</v>
          </cell>
        </row>
        <row r="15">
          <cell r="B15">
            <v>43917</v>
          </cell>
          <cell r="C15">
            <v>0.93546352922226528</v>
          </cell>
        </row>
        <row r="16">
          <cell r="B16">
            <v>43920</v>
          </cell>
          <cell r="C16">
            <v>0.91695039237895992</v>
          </cell>
        </row>
        <row r="17">
          <cell r="B17">
            <v>43921</v>
          </cell>
          <cell r="C17">
            <v>0.92312422855573062</v>
          </cell>
        </row>
        <row r="18">
          <cell r="B18">
            <v>43922</v>
          </cell>
          <cell r="C18">
            <v>0.91530860966030569</v>
          </cell>
        </row>
        <row r="19">
          <cell r="B19">
            <v>43923</v>
          </cell>
          <cell r="C19">
            <v>0.93678529996378224</v>
          </cell>
        </row>
        <row r="20">
          <cell r="B20">
            <v>43924</v>
          </cell>
          <cell r="C20">
            <v>0.93570433201547865</v>
          </cell>
        </row>
        <row r="21">
          <cell r="B21">
            <v>43928</v>
          </cell>
          <cell r="C21">
            <v>0.96287619090210952</v>
          </cell>
        </row>
        <row r="22">
          <cell r="B22">
            <v>43929</v>
          </cell>
          <cell r="C22">
            <v>0.95942788658902367</v>
          </cell>
        </row>
        <row r="23">
          <cell r="B23">
            <v>43930</v>
          </cell>
          <cell r="C23">
            <v>0.97993839480582368</v>
          </cell>
        </row>
        <row r="24">
          <cell r="B24">
            <v>43931</v>
          </cell>
          <cell r="C24">
            <v>0.95951379014841875</v>
          </cell>
        </row>
        <row r="25">
          <cell r="B25">
            <v>43934</v>
          </cell>
          <cell r="C25">
            <v>0.95540752697801401</v>
          </cell>
        </row>
        <row r="26">
          <cell r="B26">
            <v>43935</v>
          </cell>
          <cell r="C26">
            <v>0.97758671362214278</v>
          </cell>
        </row>
        <row r="27">
          <cell r="B27">
            <v>43936</v>
          </cell>
          <cell r="C27">
            <v>0.97485299934409952</v>
          </cell>
        </row>
        <row r="28">
          <cell r="B28">
            <v>43937</v>
          </cell>
          <cell r="C28">
            <v>0.98696791636004377</v>
          </cell>
        </row>
        <row r="29">
          <cell r="B29">
            <v>43938</v>
          </cell>
          <cell r="C29">
            <v>0.98616655893050031</v>
          </cell>
        </row>
        <row r="30">
          <cell r="B30">
            <v>43941</v>
          </cell>
          <cell r="C30">
            <v>0.99923756514267348</v>
          </cell>
        </row>
        <row r="31">
          <cell r="B31">
            <v>43942</v>
          </cell>
          <cell r="C31">
            <v>0.9941710971954969</v>
          </cell>
        </row>
        <row r="32">
          <cell r="B32">
            <v>43943</v>
          </cell>
          <cell r="C32">
            <v>1.0049938679911228</v>
          </cell>
        </row>
        <row r="33">
          <cell r="B33">
            <v>43944</v>
          </cell>
          <cell r="C33">
            <v>1.0006842221104695</v>
          </cell>
        </row>
        <row r="34">
          <cell r="B34">
            <v>43945</v>
          </cell>
          <cell r="C34">
            <v>0.98571007337019301</v>
          </cell>
        </row>
        <row r="35">
          <cell r="B35">
            <v>43948</v>
          </cell>
          <cell r="C35">
            <v>0.99624660831815071</v>
          </cell>
        </row>
        <row r="36">
          <cell r="B36">
            <v>43949</v>
          </cell>
          <cell r="C36">
            <v>1.0051518496651022</v>
          </cell>
        </row>
        <row r="37">
          <cell r="B37">
            <v>43950</v>
          </cell>
          <cell r="C37">
            <v>0.99993360153452604</v>
          </cell>
        </row>
        <row r="38">
          <cell r="B38">
            <v>43951</v>
          </cell>
          <cell r="C38">
            <v>1.0082632151755015</v>
          </cell>
        </row>
        <row r="39">
          <cell r="B39">
            <v>43957</v>
          </cell>
          <cell r="C39">
            <v>1.0268424076637714</v>
          </cell>
        </row>
        <row r="40">
          <cell r="B40">
            <v>43958</v>
          </cell>
          <cell r="C40">
            <v>1.0274822513125854</v>
          </cell>
        </row>
        <row r="41">
          <cell r="B41">
            <v>43959</v>
          </cell>
          <cell r="C41">
            <v>1.0354438986262573</v>
          </cell>
        </row>
        <row r="42">
          <cell r="B42">
            <v>43962</v>
          </cell>
          <cell r="C42">
            <v>1.0259454225983324</v>
          </cell>
        </row>
        <row r="43">
          <cell r="B43">
            <v>43963</v>
          </cell>
          <cell r="C43">
            <v>1.0404376693807196</v>
          </cell>
        </row>
        <row r="44">
          <cell r="B44">
            <v>43964</v>
          </cell>
          <cell r="C44">
            <v>1.059618738417951</v>
          </cell>
        </row>
        <row r="45">
          <cell r="B45">
            <v>43965</v>
          </cell>
          <cell r="C45">
            <v>1.0540658884476239</v>
          </cell>
        </row>
        <row r="46">
          <cell r="B46">
            <v>43966</v>
          </cell>
          <cell r="C46">
            <v>1.0553135042744601</v>
          </cell>
        </row>
        <row r="47">
          <cell r="B47">
            <v>43969</v>
          </cell>
          <cell r="C47">
            <v>1.0617629082339535</v>
          </cell>
        </row>
        <row r="48">
          <cell r="B48">
            <v>43970</v>
          </cell>
          <cell r="C48">
            <v>1.079678483653105</v>
          </cell>
        </row>
        <row r="49">
          <cell r="B49">
            <v>43971</v>
          </cell>
          <cell r="C49">
            <v>1.0628551883873103</v>
          </cell>
        </row>
        <row r="50">
          <cell r="B50">
            <v>43972</v>
          </cell>
          <cell r="C50">
            <v>1.0579003447775173</v>
          </cell>
        </row>
        <row r="51">
          <cell r="B51">
            <v>43973</v>
          </cell>
          <cell r="C51">
            <v>1.0388375871193862</v>
          </cell>
        </row>
        <row r="52">
          <cell r="B52">
            <v>43976</v>
          </cell>
          <cell r="C52">
            <v>1.041653314847991</v>
          </cell>
        </row>
        <row r="53">
          <cell r="B53">
            <v>43977</v>
          </cell>
          <cell r="C53">
            <v>1.067866157649024</v>
          </cell>
        </row>
        <row r="54">
          <cell r="B54">
            <v>43978</v>
          </cell>
          <cell r="C54">
            <v>1.0472375429399492</v>
          </cell>
        </row>
        <row r="55">
          <cell r="B55">
            <v>43979</v>
          </cell>
          <cell r="C55">
            <v>1.0411119320847249</v>
          </cell>
        </row>
        <row r="56">
          <cell r="B56">
            <v>43980</v>
          </cell>
          <cell r="C56">
            <v>1.0635933187471169</v>
          </cell>
        </row>
        <row r="57">
          <cell r="B57">
            <v>43983</v>
          </cell>
          <cell r="C57">
            <v>1.0887708812951884</v>
          </cell>
        </row>
        <row r="58">
          <cell r="B58">
            <v>43984</v>
          </cell>
          <cell r="C58">
            <v>1.0765179051415241</v>
          </cell>
        </row>
        <row r="59">
          <cell r="B59">
            <v>43985</v>
          </cell>
          <cell r="C59">
            <v>1.0794376419667608</v>
          </cell>
        </row>
        <row r="60">
          <cell r="B60">
            <v>43986</v>
          </cell>
          <cell r="C60">
            <v>1.0827499118961628</v>
          </cell>
        </row>
        <row r="61">
          <cell r="B61">
            <v>43987</v>
          </cell>
          <cell r="C61">
            <v>1.0931864423640971</v>
          </cell>
        </row>
        <row r="62">
          <cell r="B62">
            <v>43990</v>
          </cell>
          <cell r="C62">
            <v>1.0811566011244609</v>
          </cell>
        </row>
        <row r="63">
          <cell r="B63">
            <v>43991</v>
          </cell>
          <cell r="C63">
            <v>1.0945492200635198</v>
          </cell>
        </row>
        <row r="64">
          <cell r="B64">
            <v>43992</v>
          </cell>
          <cell r="C64">
            <v>1.1135661988835366</v>
          </cell>
        </row>
        <row r="65">
          <cell r="B65">
            <v>43993</v>
          </cell>
          <cell r="C65">
            <v>1.1133315114933073</v>
          </cell>
        </row>
        <row r="66">
          <cell r="B66">
            <v>43994</v>
          </cell>
          <cell r="C66">
            <v>1.1196128047534784</v>
          </cell>
        </row>
        <row r="67">
          <cell r="B67">
            <v>43997</v>
          </cell>
          <cell r="C67">
            <v>1.1220070921569323</v>
          </cell>
        </row>
        <row r="68">
          <cell r="B68">
            <v>43998</v>
          </cell>
          <cell r="C68">
            <v>1.1470108684588765</v>
          </cell>
        </row>
        <row r="69">
          <cell r="B69">
            <v>43999</v>
          </cell>
          <cell r="C69">
            <v>1.1557636981277566</v>
          </cell>
        </row>
        <row r="70">
          <cell r="B70">
            <v>44000</v>
          </cell>
          <cell r="C70">
            <v>1.1515780836244194</v>
          </cell>
        </row>
        <row r="71">
          <cell r="B71">
            <v>44001</v>
          </cell>
          <cell r="C71">
            <v>1.1746526645835995</v>
          </cell>
        </row>
        <row r="72">
          <cell r="B72">
            <v>44004</v>
          </cell>
          <cell r="C72">
            <v>1.1858102987136507</v>
          </cell>
        </row>
        <row r="73">
          <cell r="B73">
            <v>44005</v>
          </cell>
          <cell r="C73">
            <v>1.2158839997573323</v>
          </cell>
        </row>
        <row r="74">
          <cell r="B74">
            <v>44006</v>
          </cell>
          <cell r="C74">
            <v>1.2139199044915385</v>
          </cell>
        </row>
        <row r="75">
          <cell r="B75">
            <v>44011</v>
          </cell>
          <cell r="C75">
            <v>1.2186383755469627</v>
          </cell>
        </row>
        <row r="76">
          <cell r="B76">
            <v>44012</v>
          </cell>
          <cell r="C76">
            <v>1.2469986298356492</v>
          </cell>
        </row>
        <row r="77">
          <cell r="B77">
            <v>44013</v>
          </cell>
          <cell r="C77">
            <v>1.2323281185474255</v>
          </cell>
        </row>
        <row r="78">
          <cell r="B78">
            <v>44014</v>
          </cell>
          <cell r="C78">
            <v>1.2231842267743525</v>
          </cell>
        </row>
        <row r="79">
          <cell r="B79">
            <v>44015</v>
          </cell>
          <cell r="C79">
            <v>1.2337888729165354</v>
          </cell>
        </row>
        <row r="80">
          <cell r="B80">
            <v>44018</v>
          </cell>
          <cell r="C80">
            <v>1.2524202885699121</v>
          </cell>
        </row>
        <row r="81">
          <cell r="B81">
            <v>44019</v>
          </cell>
          <cell r="C81">
            <v>1.2825262538076734</v>
          </cell>
        </row>
        <row r="82">
          <cell r="B82">
            <v>44020</v>
          </cell>
          <cell r="C82">
            <v>1.3004821699799243</v>
          </cell>
        </row>
        <row r="83">
          <cell r="B83">
            <v>44021</v>
          </cell>
          <cell r="C83">
            <v>1.3390531003235344</v>
          </cell>
        </row>
        <row r="84">
          <cell r="B84">
            <v>44022</v>
          </cell>
          <cell r="C84">
            <v>1.3467745167855714</v>
          </cell>
        </row>
        <row r="85">
          <cell r="B85">
            <v>44025</v>
          </cell>
          <cell r="C85">
            <v>1.3869019456013816</v>
          </cell>
        </row>
        <row r="86">
          <cell r="B86">
            <v>44026</v>
          </cell>
          <cell r="C86">
            <v>1.3709046723580844</v>
          </cell>
        </row>
        <row r="87">
          <cell r="B87">
            <v>44027</v>
          </cell>
          <cell r="C87">
            <v>1.3635619840612085</v>
          </cell>
        </row>
        <row r="88">
          <cell r="B88">
            <v>44028</v>
          </cell>
          <cell r="C88">
            <v>1.2881571759215011</v>
          </cell>
        </row>
        <row r="89">
          <cell r="B89">
            <v>44029</v>
          </cell>
          <cell r="C89">
            <v>1.301375834916382</v>
          </cell>
        </row>
        <row r="90">
          <cell r="B90">
            <v>44032</v>
          </cell>
          <cell r="C90">
            <v>1.3051446427855897</v>
          </cell>
        </row>
        <row r="91">
          <cell r="B91">
            <v>44033</v>
          </cell>
          <cell r="C91">
            <v>1.3387478083555866</v>
          </cell>
        </row>
        <row r="92">
          <cell r="B92">
            <v>44034</v>
          </cell>
          <cell r="C92">
            <v>1.3574681825810846</v>
          </cell>
        </row>
        <row r="93">
          <cell r="B93">
            <v>44035</v>
          </cell>
          <cell r="C93">
            <v>1.3752652975375084</v>
          </cell>
        </row>
        <row r="94">
          <cell r="B94">
            <v>44036</v>
          </cell>
          <cell r="C94">
            <v>1.2989362905490931</v>
          </cell>
        </row>
        <row r="95">
          <cell r="B95">
            <v>44039</v>
          </cell>
          <cell r="C95">
            <v>1.3037209292835412</v>
          </cell>
        </row>
        <row r="96">
          <cell r="B96">
            <v>44040</v>
          </cell>
          <cell r="C96">
            <v>1.3186867395673434</v>
          </cell>
        </row>
        <row r="97">
          <cell r="B97">
            <v>44041</v>
          </cell>
          <cell r="C97">
            <v>1.3627841423289209</v>
          </cell>
        </row>
        <row r="98">
          <cell r="B98">
            <v>44042</v>
          </cell>
          <cell r="C98">
            <v>1.3569621535892857</v>
          </cell>
        </row>
        <row r="99">
          <cell r="B99">
            <v>44043</v>
          </cell>
          <cell r="C99">
            <v>1.3843654013434301</v>
          </cell>
        </row>
        <row r="100">
          <cell r="B100">
            <v>44046</v>
          </cell>
          <cell r="C100">
            <v>1.4200762200456674</v>
          </cell>
        </row>
        <row r="101">
          <cell r="B101">
            <v>44047</v>
          </cell>
          <cell r="C101">
            <v>1.4002421667992928</v>
          </cell>
        </row>
        <row r="102">
          <cell r="B102">
            <v>44048</v>
          </cell>
          <cell r="C102">
            <v>1.4174527041369975</v>
          </cell>
        </row>
        <row r="103">
          <cell r="B103">
            <v>44049</v>
          </cell>
          <cell r="C103">
            <v>1.3947540900784967</v>
          </cell>
        </row>
        <row r="104">
          <cell r="B104">
            <v>44050</v>
          </cell>
          <cell r="C104">
            <v>1.3698337258324631</v>
          </cell>
        </row>
        <row r="105">
          <cell r="B105">
            <v>44053</v>
          </cell>
          <cell r="C105">
            <v>1.3653854780041619</v>
          </cell>
        </row>
        <row r="106">
          <cell r="B106">
            <v>44054</v>
          </cell>
          <cell r="C106">
            <v>1.3473688595992366</v>
          </cell>
        </row>
        <row r="107">
          <cell r="B107">
            <v>44055</v>
          </cell>
          <cell r="C107">
            <v>1.3183930157369868</v>
          </cell>
        </row>
        <row r="108">
          <cell r="B108">
            <v>44056</v>
          </cell>
          <cell r="C108">
            <v>1.3058020408954008</v>
          </cell>
        </row>
        <row r="109">
          <cell r="B109">
            <v>44057</v>
          </cell>
          <cell r="C109">
            <v>1.3189329226972375</v>
          </cell>
        </row>
        <row r="110">
          <cell r="B110">
            <v>44060</v>
          </cell>
          <cell r="C110">
            <v>1.3329733201841174</v>
          </cell>
        </row>
        <row r="111">
          <cell r="B111">
            <v>44061</v>
          </cell>
          <cell r="C111">
            <v>1.3408251362999635</v>
          </cell>
        </row>
        <row r="112">
          <cell r="B112">
            <v>44062</v>
          </cell>
          <cell r="C112">
            <v>1.3056150483878306</v>
          </cell>
        </row>
        <row r="113">
          <cell r="B113">
            <v>44063</v>
          </cell>
          <cell r="C113">
            <v>1.2952139358953894</v>
          </cell>
        </row>
        <row r="114">
          <cell r="B114">
            <v>44064</v>
          </cell>
          <cell r="C114">
            <v>1.3139256858336192</v>
          </cell>
        </row>
        <row r="115">
          <cell r="B115">
            <v>44067</v>
          </cell>
          <cell r="C115">
            <v>1.329018171644186</v>
          </cell>
        </row>
        <row r="116">
          <cell r="B116">
            <v>44068</v>
          </cell>
          <cell r="C116">
            <v>1.3294369999136229</v>
          </cell>
        </row>
        <row r="117">
          <cell r="B117">
            <v>44069</v>
          </cell>
          <cell r="C117">
            <v>1.3126139409810293</v>
          </cell>
        </row>
        <row r="118">
          <cell r="B118">
            <v>44070</v>
          </cell>
          <cell r="C118">
            <v>1.3314307906447558</v>
          </cell>
        </row>
        <row r="119">
          <cell r="B119">
            <v>44071</v>
          </cell>
          <cell r="C119">
            <v>1.3579445559931724</v>
          </cell>
        </row>
        <row r="120">
          <cell r="B120">
            <v>44074</v>
          </cell>
          <cell r="C120">
            <v>1.3502254937307139</v>
          </cell>
        </row>
        <row r="121">
          <cell r="B121">
            <v>44075</v>
          </cell>
          <cell r="C121">
            <v>1.3562790302165888</v>
          </cell>
        </row>
        <row r="122">
          <cell r="B122">
            <v>44076</v>
          </cell>
          <cell r="C122">
            <v>1.3594864539342437</v>
          </cell>
        </row>
        <row r="123">
          <cell r="B123">
            <v>44077</v>
          </cell>
          <cell r="C123">
            <v>1.3475580246019132</v>
          </cell>
        </row>
        <row r="124">
          <cell r="B124">
            <v>44078</v>
          </cell>
          <cell r="C124">
            <v>1.330401089287319</v>
          </cell>
        </row>
        <row r="125">
          <cell r="B125">
            <v>44081</v>
          </cell>
          <cell r="C125">
            <v>1.2848049956931156</v>
          </cell>
        </row>
        <row r="126">
          <cell r="B126">
            <v>44082</v>
          </cell>
          <cell r="C126">
            <v>1.2801373475319597</v>
          </cell>
        </row>
        <row r="127">
          <cell r="B127">
            <v>44083</v>
          </cell>
          <cell r="C127">
            <v>1.233292749492066</v>
          </cell>
        </row>
        <row r="128">
          <cell r="B128">
            <v>44084</v>
          </cell>
          <cell r="C128">
            <v>1.2281733981838179</v>
          </cell>
        </row>
        <row r="129">
          <cell r="B129">
            <v>44085</v>
          </cell>
          <cell r="C129">
            <v>1.2527338390332929</v>
          </cell>
        </row>
        <row r="130">
          <cell r="B130">
            <v>44088</v>
          </cell>
          <cell r="C130">
            <v>1.2556685187611027</v>
          </cell>
        </row>
        <row r="131">
          <cell r="B131">
            <v>44089</v>
          </cell>
          <cell r="C131">
            <v>1.2676899025117836</v>
          </cell>
        </row>
        <row r="132">
          <cell r="B132">
            <v>44090</v>
          </cell>
          <cell r="C132">
            <v>1.249814931257627</v>
          </cell>
        </row>
        <row r="133">
          <cell r="B133">
            <v>44091</v>
          </cell>
          <cell r="C133">
            <v>1.2447921732638723</v>
          </cell>
        </row>
        <row r="134">
          <cell r="B134">
            <v>44092</v>
          </cell>
          <cell r="C134">
            <v>1.2609958915619366</v>
          </cell>
        </row>
        <row r="135">
          <cell r="B135">
            <v>44095</v>
          </cell>
          <cell r="C135">
            <v>1.2481415310049839</v>
          </cell>
        </row>
        <row r="136">
          <cell r="B136">
            <v>44096</v>
          </cell>
          <cell r="C136">
            <v>1.2477341479836761</v>
          </cell>
        </row>
        <row r="137">
          <cell r="B137">
            <v>44097</v>
          </cell>
          <cell r="C137">
            <v>1.2733376987234664</v>
          </cell>
        </row>
        <row r="138">
          <cell r="B138">
            <v>44098</v>
          </cell>
          <cell r="C138">
            <v>1.2512215898981602</v>
          </cell>
        </row>
        <row r="139">
          <cell r="B139">
            <v>44099</v>
          </cell>
          <cell r="C139">
            <v>1.2550994510962121</v>
          </cell>
        </row>
        <row r="140">
          <cell r="B140">
            <v>44102</v>
          </cell>
          <cell r="C140">
            <v>1.2470807611949148</v>
          </cell>
        </row>
        <row r="141">
          <cell r="B141">
            <v>44103</v>
          </cell>
          <cell r="C141">
            <v>1.263842551824869</v>
          </cell>
        </row>
        <row r="142">
          <cell r="B142">
            <v>44104</v>
          </cell>
          <cell r="C142">
            <v>1.27685010404643</v>
          </cell>
        </row>
        <row r="143">
          <cell r="B143">
            <v>44113</v>
          </cell>
          <cell r="C143">
            <v>1.3165374008399091</v>
          </cell>
        </row>
        <row r="144">
          <cell r="B144">
            <v>44116</v>
          </cell>
          <cell r="C144">
            <v>1.3585579089889313</v>
          </cell>
        </row>
        <row r="145">
          <cell r="B145">
            <v>44117</v>
          </cell>
          <cell r="C145">
            <v>1.3710508900846212</v>
          </cell>
        </row>
        <row r="146">
          <cell r="B146">
            <v>44118</v>
          </cell>
          <cell r="C146">
            <v>1.366307471881733</v>
          </cell>
        </row>
        <row r="147">
          <cell r="B147">
            <v>44119</v>
          </cell>
          <cell r="C147">
            <v>1.3506969387019461</v>
          </cell>
        </row>
        <row r="148">
          <cell r="B148">
            <v>44120</v>
          </cell>
          <cell r="C148">
            <v>1.3459318395633602</v>
          </cell>
        </row>
        <row r="149">
          <cell r="B149">
            <v>44123</v>
          </cell>
          <cell r="C149">
            <v>1.3240122300071204</v>
          </cell>
        </row>
        <row r="150">
          <cell r="B150">
            <v>44124</v>
          </cell>
          <cell r="C150">
            <v>1.3389909737543875</v>
          </cell>
        </row>
        <row r="151">
          <cell r="B151">
            <v>44125</v>
          </cell>
          <cell r="C151">
            <v>1.3260643079968704</v>
          </cell>
        </row>
        <row r="152">
          <cell r="B152">
            <v>44126</v>
          </cell>
          <cell r="C152">
            <v>1.3120367449033028</v>
          </cell>
        </row>
        <row r="153">
          <cell r="B153">
            <v>44127</v>
          </cell>
          <cell r="C153">
            <v>1.27197279092288</v>
          </cell>
        </row>
        <row r="154">
          <cell r="B154">
            <v>44130</v>
          </cell>
          <cell r="C154">
            <v>1.2804401540085799</v>
          </cell>
        </row>
        <row r="155">
          <cell r="B155">
            <v>44131</v>
          </cell>
          <cell r="C155">
            <v>1.3081773425365482</v>
          </cell>
        </row>
        <row r="156">
          <cell r="B156">
            <v>44132</v>
          </cell>
          <cell r="C156">
            <v>1.3199663204572958</v>
          </cell>
        </row>
        <row r="157">
          <cell r="B157">
            <v>44133</v>
          </cell>
          <cell r="C157">
            <v>1.3344596068409027</v>
          </cell>
        </row>
        <row r="158">
          <cell r="B158">
            <v>44134</v>
          </cell>
          <cell r="C158">
            <v>1.3139918038729808</v>
          </cell>
        </row>
        <row r="159">
          <cell r="B159">
            <v>44137</v>
          </cell>
          <cell r="C159">
            <v>1.3251447927949962</v>
          </cell>
        </row>
        <row r="160">
          <cell r="B160">
            <v>44138</v>
          </cell>
          <cell r="C160">
            <v>1.3369870245114868</v>
          </cell>
        </row>
        <row r="161">
          <cell r="B161">
            <v>44139</v>
          </cell>
          <cell r="C161">
            <v>1.3452007271129274</v>
          </cell>
        </row>
        <row r="162">
          <cell r="B162">
            <v>44140</v>
          </cell>
          <cell r="C162">
            <v>1.3635149070622301</v>
          </cell>
        </row>
        <row r="163">
          <cell r="B163">
            <v>44141</v>
          </cell>
          <cell r="C163">
            <v>1.3405313552490223</v>
          </cell>
        </row>
        <row r="164">
          <cell r="B164">
            <v>44144</v>
          </cell>
          <cell r="C164">
            <v>1.3705850750888762</v>
          </cell>
        </row>
        <row r="165">
          <cell r="B165">
            <v>44145</v>
          </cell>
          <cell r="C165">
            <v>1.3380194539975812</v>
          </cell>
        </row>
        <row r="166">
          <cell r="B166">
            <v>44146</v>
          </cell>
          <cell r="C166">
            <v>1.2946681626452674</v>
          </cell>
        </row>
        <row r="167">
          <cell r="B167">
            <v>44147</v>
          </cell>
          <cell r="C167">
            <v>1.3075391337802922</v>
          </cell>
        </row>
        <row r="168">
          <cell r="B168">
            <v>44148</v>
          </cell>
          <cell r="C168">
            <v>1.3139330843579466</v>
          </cell>
        </row>
        <row r="169">
          <cell r="B169">
            <v>44151</v>
          </cell>
          <cell r="C169">
            <v>1.3202485937688679</v>
          </cell>
        </row>
        <row r="170">
          <cell r="B170">
            <v>44152</v>
          </cell>
          <cell r="C170">
            <v>1.292859884110914</v>
          </cell>
        </row>
        <row r="171">
          <cell r="B171">
            <v>44153</v>
          </cell>
          <cell r="C171">
            <v>1.2754560705033475</v>
          </cell>
        </row>
        <row r="172">
          <cell r="B172">
            <v>44154</v>
          </cell>
          <cell r="C172">
            <v>1.2837041187815872</v>
          </cell>
        </row>
        <row r="173">
          <cell r="B173">
            <v>44155</v>
          </cell>
          <cell r="C173">
            <v>1.2907024070904023</v>
          </cell>
        </row>
        <row r="174">
          <cell r="B174">
            <v>44158</v>
          </cell>
          <cell r="C174">
            <v>1.2856847624338166</v>
          </cell>
        </row>
        <row r="175">
          <cell r="B175">
            <v>44159</v>
          </cell>
          <cell r="C175">
            <v>1.2804724080630392</v>
          </cell>
        </row>
        <row r="176">
          <cell r="B176">
            <v>44160</v>
          </cell>
          <cell r="C176">
            <v>1.2523496753114423</v>
          </cell>
        </row>
        <row r="177">
          <cell r="B177">
            <v>44161</v>
          </cell>
          <cell r="C177">
            <v>1.2509311676449517</v>
          </cell>
        </row>
        <row r="178">
          <cell r="B178">
            <v>44162</v>
          </cell>
          <cell r="C178">
            <v>1.2590962146399713</v>
          </cell>
        </row>
        <row r="179">
          <cell r="B179">
            <v>44165</v>
          </cell>
          <cell r="C179">
            <v>1.2616685434548875</v>
          </cell>
        </row>
        <row r="180">
          <cell r="B180">
            <v>44166</v>
          </cell>
          <cell r="C180">
            <v>1.2884928612909921</v>
          </cell>
        </row>
        <row r="181">
          <cell r="B181">
            <v>44167</v>
          </cell>
          <cell r="C181">
            <v>1.286793066057873</v>
          </cell>
        </row>
        <row r="182">
          <cell r="B182">
            <v>44168</v>
          </cell>
          <cell r="C182">
            <v>1.3018234818082244</v>
          </cell>
        </row>
        <row r="183">
          <cell r="B183">
            <v>44169</v>
          </cell>
          <cell r="C183">
            <v>1.3168523492508195</v>
          </cell>
        </row>
        <row r="184">
          <cell r="B184">
            <v>44172</v>
          </cell>
          <cell r="C184">
            <v>1.3210696783897726</v>
          </cell>
        </row>
        <row r="185">
          <cell r="B185">
            <v>44173</v>
          </cell>
          <cell r="C185">
            <v>1.3294740726581531</v>
          </cell>
        </row>
        <row r="186">
          <cell r="B186">
            <v>44174</v>
          </cell>
          <cell r="C186">
            <v>1.3100557118295535</v>
          </cell>
        </row>
        <row r="187">
          <cell r="B187">
            <v>44175</v>
          </cell>
          <cell r="C187">
            <v>1.3217888165691776</v>
          </cell>
        </row>
        <row r="188">
          <cell r="B188">
            <v>44176</v>
          </cell>
          <cell r="C188">
            <v>1.3124454647509194</v>
          </cell>
        </row>
        <row r="189">
          <cell r="B189">
            <v>44179</v>
          </cell>
          <cell r="C189">
            <v>1.3277020455474662</v>
          </cell>
        </row>
        <row r="190">
          <cell r="B190">
            <v>44180</v>
          </cell>
          <cell r="C190">
            <v>1.3407534602683113</v>
          </cell>
        </row>
        <row r="191">
          <cell r="B191">
            <v>44181</v>
          </cell>
          <cell r="C191">
            <v>1.3426666627788373</v>
          </cell>
        </row>
        <row r="192">
          <cell r="B192">
            <v>44182</v>
          </cell>
          <cell r="C192">
            <v>1.3636090265371221</v>
          </cell>
        </row>
        <row r="193">
          <cell r="B193">
            <v>44183</v>
          </cell>
          <cell r="C193">
            <v>1.358035107506085</v>
          </cell>
        </row>
        <row r="194">
          <cell r="B194">
            <v>44186</v>
          </cell>
          <cell r="C194">
            <v>1.3862837395182808</v>
          </cell>
        </row>
        <row r="195">
          <cell r="B195">
            <v>44187</v>
          </cell>
          <cell r="C195">
            <v>1.3675651519922549</v>
          </cell>
        </row>
        <row r="196">
          <cell r="B196">
            <v>44188</v>
          </cell>
          <cell r="C196">
            <v>1.3746878928353623</v>
          </cell>
        </row>
        <row r="197">
          <cell r="B197">
            <v>44189</v>
          </cell>
          <cell r="C197">
            <v>1.3704213130208045</v>
          </cell>
        </row>
        <row r="198">
          <cell r="B198">
            <v>44190</v>
          </cell>
          <cell r="C198">
            <v>1.3851615527192025</v>
          </cell>
        </row>
        <row r="199">
          <cell r="B199">
            <v>44193</v>
          </cell>
          <cell r="C199">
            <v>1.3770162091566804</v>
          </cell>
        </row>
        <row r="200">
          <cell r="B200">
            <v>44194</v>
          </cell>
          <cell r="C200">
            <v>1.3736348893377606</v>
          </cell>
        </row>
        <row r="201">
          <cell r="B201">
            <v>44195</v>
          </cell>
          <cell r="C201">
            <v>1.4004019052946826</v>
          </cell>
        </row>
        <row r="202">
          <cell r="B202">
            <v>44196</v>
          </cell>
          <cell r="C202">
            <v>1.4240305690629411</v>
          </cell>
        </row>
        <row r="203">
          <cell r="B203">
            <v>44200</v>
          </cell>
          <cell r="C203">
            <v>1.4384715106859058</v>
          </cell>
        </row>
        <row r="204">
          <cell r="B204">
            <v>44201</v>
          </cell>
          <cell r="C204">
            <v>1.4585982742012653</v>
          </cell>
        </row>
        <row r="205">
          <cell r="B205">
            <v>44202</v>
          </cell>
          <cell r="C205">
            <v>1.4629412390096563</v>
          </cell>
        </row>
        <row r="206">
          <cell r="B206">
            <v>44203</v>
          </cell>
          <cell r="C206">
            <v>1.470071757722067</v>
          </cell>
        </row>
        <row r="207">
          <cell r="B207">
            <v>44204</v>
          </cell>
          <cell r="C207">
            <v>1.4603883609894439</v>
          </cell>
        </row>
        <row r="208">
          <cell r="B208">
            <v>44207</v>
          </cell>
          <cell r="C208">
            <v>1.4574618861358182</v>
          </cell>
        </row>
        <row r="209">
          <cell r="B209">
            <v>44208</v>
          </cell>
          <cell r="C209">
            <v>1.4806373486405966</v>
          </cell>
        </row>
        <row r="210">
          <cell r="B210">
            <v>44209</v>
          </cell>
          <cell r="C210">
            <v>1.4633805139786054</v>
          </cell>
        </row>
        <row r="211">
          <cell r="B211">
            <v>44210</v>
          </cell>
          <cell r="C211">
            <v>1.4550972251516314</v>
          </cell>
        </row>
        <row r="212">
          <cell r="B212">
            <v>44211</v>
          </cell>
          <cell r="C212">
            <v>1.4579729209442434</v>
          </cell>
        </row>
        <row r="213">
          <cell r="B213">
            <v>44214</v>
          </cell>
          <cell r="C213">
            <v>1.493382253308122</v>
          </cell>
        </row>
        <row r="214">
          <cell r="B214">
            <v>44215</v>
          </cell>
          <cell r="C214">
            <v>1.4730691282114332</v>
          </cell>
        </row>
        <row r="215">
          <cell r="B215">
            <v>44216</v>
          </cell>
          <cell r="C215">
            <v>1.5243257412352886</v>
          </cell>
        </row>
        <row r="216">
          <cell r="B216">
            <v>44217</v>
          </cell>
          <cell r="C216">
            <v>1.5485301290968652</v>
          </cell>
        </row>
        <row r="217">
          <cell r="B217">
            <v>44218</v>
          </cell>
          <cell r="C217">
            <v>1.5899761970329995</v>
          </cell>
        </row>
        <row r="218">
          <cell r="B218">
            <v>44221</v>
          </cell>
          <cell r="C218">
            <v>1.6035347746305981</v>
          </cell>
        </row>
        <row r="219">
          <cell r="B219">
            <v>44222</v>
          </cell>
          <cell r="C219">
            <v>1.5518725104081885</v>
          </cell>
        </row>
        <row r="220">
          <cell r="B220">
            <v>44223</v>
          </cell>
          <cell r="C220">
            <v>1.5476079259791735</v>
          </cell>
        </row>
        <row r="221">
          <cell r="B221">
            <v>44224</v>
          </cell>
          <cell r="C221">
            <v>1.496689621253005</v>
          </cell>
        </row>
        <row r="222">
          <cell r="B222">
            <v>44225</v>
          </cell>
          <cell r="C222">
            <v>1.4892376114921713</v>
          </cell>
        </row>
        <row r="223">
          <cell r="B223">
            <v>44228</v>
          </cell>
          <cell r="C223">
            <v>1.5145292046173398</v>
          </cell>
        </row>
        <row r="224">
          <cell r="B224">
            <v>44229</v>
          </cell>
          <cell r="C224">
            <v>1.5389711294192321</v>
          </cell>
        </row>
        <row r="225">
          <cell r="B225">
            <v>44230</v>
          </cell>
          <cell r="C225">
            <v>1.5389522201056915</v>
          </cell>
        </row>
        <row r="226">
          <cell r="B226">
            <v>44231</v>
          </cell>
          <cell r="C226">
            <v>1.5148603259963349</v>
          </cell>
        </row>
        <row r="227">
          <cell r="B227">
            <v>44232</v>
          </cell>
          <cell r="C227">
            <v>1.5164210916134184</v>
          </cell>
        </row>
        <row r="228">
          <cell r="B228">
            <v>44235</v>
          </cell>
          <cell r="C228">
            <v>1.5378687934288304</v>
          </cell>
        </row>
        <row r="229">
          <cell r="B229">
            <v>44236</v>
          </cell>
          <cell r="C229">
            <v>1.5701056924008798</v>
          </cell>
        </row>
        <row r="230">
          <cell r="B230">
            <v>44237</v>
          </cell>
          <cell r="C230">
            <v>1.6001202783692436</v>
          </cell>
        </row>
        <row r="231">
          <cell r="B231">
            <v>44245</v>
          </cell>
          <cell r="C231">
            <v>1.5535819803934197</v>
          </cell>
        </row>
        <row r="232">
          <cell r="B232">
            <v>44246</v>
          </cell>
          <cell r="C232">
            <v>1.5465498366867416</v>
          </cell>
        </row>
        <row r="233">
          <cell r="B233">
            <v>44249</v>
          </cell>
          <cell r="C233">
            <v>1.4845043385195027</v>
          </cell>
        </row>
        <row r="234">
          <cell r="B234">
            <v>44250</v>
          </cell>
          <cell r="C234">
            <v>1.4784463831881904</v>
          </cell>
        </row>
        <row r="235">
          <cell r="B235">
            <v>44251</v>
          </cell>
          <cell r="C235">
            <v>1.4326867984710607</v>
          </cell>
        </row>
        <row r="236">
          <cell r="B236">
            <v>44252</v>
          </cell>
          <cell r="C236">
            <v>1.4288772155706335</v>
          </cell>
        </row>
        <row r="237">
          <cell r="B237">
            <v>44253</v>
          </cell>
          <cell r="C237">
            <v>1.3950758325646608</v>
          </cell>
        </row>
        <row r="238">
          <cell r="B238">
            <v>44256</v>
          </cell>
          <cell r="C238">
            <v>1.4286827390248689</v>
          </cell>
        </row>
        <row r="239">
          <cell r="B239">
            <v>44257</v>
          </cell>
          <cell r="C239">
            <v>1.4191357722708104</v>
          </cell>
        </row>
        <row r="240">
          <cell r="B240">
            <v>44258</v>
          </cell>
          <cell r="C240">
            <v>1.4332684014111634</v>
          </cell>
        </row>
        <row r="241">
          <cell r="B241">
            <v>44259</v>
          </cell>
          <cell r="C241">
            <v>1.3729493485561066</v>
          </cell>
        </row>
        <row r="242">
          <cell r="B242">
            <v>44260</v>
          </cell>
          <cell r="C242">
            <v>1.3749383972299642</v>
          </cell>
        </row>
        <row r="243">
          <cell r="B243">
            <v>44263</v>
          </cell>
          <cell r="C243">
            <v>1.3068432132694192</v>
          </cell>
        </row>
        <row r="244">
          <cell r="B244">
            <v>44264</v>
          </cell>
          <cell r="C244">
            <v>1.2716703435342198</v>
          </cell>
        </row>
        <row r="245">
          <cell r="B245">
            <v>44265</v>
          </cell>
          <cell r="C245">
            <v>1.2991253173586201</v>
          </cell>
        </row>
        <row r="246">
          <cell r="B246">
            <v>44266</v>
          </cell>
          <cell r="C246">
            <v>1.3269521043230454</v>
          </cell>
        </row>
        <row r="247">
          <cell r="B247">
            <v>44267</v>
          </cell>
          <cell r="C247">
            <v>1.32341336108675</v>
          </cell>
        </row>
        <row r="248">
          <cell r="B248">
            <v>44270</v>
          </cell>
          <cell r="C248">
            <v>1.2758277489594951</v>
          </cell>
        </row>
        <row r="249">
          <cell r="B249">
            <v>44271</v>
          </cell>
          <cell r="C249">
            <v>1.2866832577959604</v>
          </cell>
        </row>
        <row r="250">
          <cell r="B250">
            <v>44272</v>
          </cell>
          <cell r="C250">
            <v>1.3063823408837947</v>
          </cell>
        </row>
        <row r="251">
          <cell r="B251">
            <v>44273</v>
          </cell>
          <cell r="C251">
            <v>1.3260315631333373</v>
          </cell>
        </row>
        <row r="252">
          <cell r="B252">
            <v>44274</v>
          </cell>
          <cell r="C252">
            <v>1.2955826215450814</v>
          </cell>
        </row>
        <row r="253">
          <cell r="B253">
            <v>44277</v>
          </cell>
          <cell r="C253">
            <v>1.3087561491694588</v>
          </cell>
        </row>
        <row r="254">
          <cell r="B254">
            <v>44278</v>
          </cell>
          <cell r="C254">
            <v>1.2952592443435118</v>
          </cell>
        </row>
        <row r="255">
          <cell r="B255">
            <v>44279</v>
          </cell>
          <cell r="C255">
            <v>1.2815670589618611</v>
          </cell>
        </row>
        <row r="256">
          <cell r="B256">
            <v>44280</v>
          </cell>
          <cell r="C256">
            <v>1.2954654525303408</v>
          </cell>
        </row>
        <row r="257">
          <cell r="B257">
            <v>44281</v>
          </cell>
          <cell r="C257">
            <v>1.3365781577118798</v>
          </cell>
        </row>
        <row r="258">
          <cell r="B258">
            <v>44284</v>
          </cell>
          <cell r="C258">
            <v>1.3303875595107197</v>
          </cell>
        </row>
        <row r="259">
          <cell r="B259">
            <v>44285</v>
          </cell>
          <cell r="C259">
            <v>1.3505224291560389</v>
          </cell>
        </row>
        <row r="260">
          <cell r="B260">
            <v>44286</v>
          </cell>
          <cell r="C260">
            <v>1.341998066819831</v>
          </cell>
        </row>
        <row r="261">
          <cell r="B261">
            <v>44287</v>
          </cell>
          <cell r="C261">
            <v>1.374400666628351</v>
          </cell>
        </row>
        <row r="262">
          <cell r="B262">
            <v>44288</v>
          </cell>
          <cell r="C262">
            <v>1.3862705321543409</v>
          </cell>
        </row>
        <row r="263">
          <cell r="B263">
            <v>44292</v>
          </cell>
          <cell r="C263">
            <v>1.3793853641149458</v>
          </cell>
        </row>
        <row r="264">
          <cell r="B264">
            <v>44293</v>
          </cell>
          <cell r="C264">
            <v>1.3706041666953666</v>
          </cell>
        </row>
        <row r="265">
          <cell r="B265">
            <v>44294</v>
          </cell>
          <cell r="C265">
            <v>1.3840647324292117</v>
          </cell>
        </row>
        <row r="266">
          <cell r="B266">
            <v>44295</v>
          </cell>
          <cell r="C266">
            <v>1.3701197305070691</v>
          </cell>
        </row>
        <row r="267">
          <cell r="B267">
            <v>44298</v>
          </cell>
          <cell r="C267">
            <v>1.3371740949367954</v>
          </cell>
        </row>
        <row r="268">
          <cell r="B268">
            <v>44299</v>
          </cell>
          <cell r="C268">
            <v>1.3419572862024687</v>
          </cell>
        </row>
        <row r="269">
          <cell r="B269">
            <v>44300</v>
          </cell>
          <cell r="C269">
            <v>1.3617260637732793</v>
          </cell>
        </row>
        <row r="270">
          <cell r="B270">
            <v>44301</v>
          </cell>
          <cell r="C270">
            <v>1.3612773083038434</v>
          </cell>
        </row>
        <row r="271">
          <cell r="B271">
            <v>44302</v>
          </cell>
          <cell r="C271">
            <v>1.3589915521836218</v>
          </cell>
        </row>
        <row r="272">
          <cell r="B272">
            <v>44305</v>
          </cell>
          <cell r="C272">
            <v>1.4006697929119403</v>
          </cell>
        </row>
        <row r="273">
          <cell r="B273">
            <v>44306</v>
          </cell>
          <cell r="C273">
            <v>1.4061810445746117</v>
          </cell>
        </row>
        <row r="274">
          <cell r="B274">
            <v>44307</v>
          </cell>
          <cell r="C274">
            <v>1.4125406386640638</v>
          </cell>
        </row>
        <row r="275">
          <cell r="B275">
            <v>44308</v>
          </cell>
          <cell r="C275">
            <v>1.4194951257806392</v>
          </cell>
        </row>
        <row r="276">
          <cell r="B276">
            <v>44309</v>
          </cell>
          <cell r="C276">
            <v>1.4409008524489464</v>
          </cell>
        </row>
        <row r="277">
          <cell r="B277">
            <v>44312</v>
          </cell>
          <cell r="C277">
            <v>1.4225702922737107</v>
          </cell>
        </row>
        <row r="278">
          <cell r="B278">
            <v>44313</v>
          </cell>
          <cell r="C278">
            <v>1.4390526185042825</v>
          </cell>
        </row>
        <row r="279">
          <cell r="B279">
            <v>44314</v>
          </cell>
          <cell r="C279">
            <v>1.459925133051033</v>
          </cell>
        </row>
        <row r="280">
          <cell r="B280">
            <v>44315</v>
          </cell>
          <cell r="C280">
            <v>1.4551226195128029</v>
          </cell>
        </row>
        <row r="281">
          <cell r="B281">
            <v>44316</v>
          </cell>
          <cell r="C281">
            <v>1.4616401281852398</v>
          </cell>
        </row>
        <row r="282">
          <cell r="B282">
            <v>44322</v>
          </cell>
          <cell r="C282">
            <v>1.4306019794255789</v>
          </cell>
        </row>
        <row r="283">
          <cell r="B283">
            <v>44323</v>
          </cell>
          <cell r="C283">
            <v>1.3832396634016086</v>
          </cell>
        </row>
        <row r="284">
          <cell r="B284">
            <v>44326</v>
          </cell>
          <cell r="C284">
            <v>1.3913102327462665</v>
          </cell>
        </row>
        <row r="285">
          <cell r="B285">
            <v>44327</v>
          </cell>
          <cell r="C285">
            <v>1.3977067347828032</v>
          </cell>
        </row>
        <row r="286">
          <cell r="B286">
            <v>44328</v>
          </cell>
          <cell r="C286">
            <v>1.4155031036599206</v>
          </cell>
        </row>
        <row r="287">
          <cell r="B287">
            <v>44329</v>
          </cell>
          <cell r="C287">
            <v>1.4102892279506458</v>
          </cell>
        </row>
        <row r="288">
          <cell r="B288">
            <v>44330</v>
          </cell>
          <cell r="C288">
            <v>1.432082230235963</v>
          </cell>
        </row>
        <row r="289">
          <cell r="B289">
            <v>44333</v>
          </cell>
          <cell r="C289">
            <v>1.468672301932578</v>
          </cell>
        </row>
        <row r="290">
          <cell r="B290">
            <v>44334</v>
          </cell>
          <cell r="C290">
            <v>1.4628355012081005</v>
          </cell>
        </row>
        <row r="291">
          <cell r="B291">
            <v>44335</v>
          </cell>
          <cell r="C291">
            <v>1.4651612711402768</v>
          </cell>
        </row>
        <row r="292">
          <cell r="B292">
            <v>44336</v>
          </cell>
          <cell r="C292">
            <v>1.4840733194739832</v>
          </cell>
        </row>
        <row r="293">
          <cell r="B293">
            <v>44337</v>
          </cell>
          <cell r="C293">
            <v>1.4748084829625074</v>
          </cell>
        </row>
        <row r="294">
          <cell r="B294">
            <v>44340</v>
          </cell>
          <cell r="C294">
            <v>1.4834840139199053</v>
          </cell>
        </row>
        <row r="295">
          <cell r="B295">
            <v>44341</v>
          </cell>
          <cell r="C295">
            <v>1.5162766952981452</v>
          </cell>
        </row>
        <row r="296">
          <cell r="B296">
            <v>44342</v>
          </cell>
          <cell r="C296">
            <v>1.5028245276964993</v>
          </cell>
        </row>
        <row r="297">
          <cell r="B297">
            <v>44343</v>
          </cell>
          <cell r="C297">
            <v>1.5159617086869492</v>
          </cell>
        </row>
        <row r="298">
          <cell r="B298">
            <v>44344</v>
          </cell>
          <cell r="C298">
            <v>1.4998336157753116</v>
          </cell>
        </row>
        <row r="299">
          <cell r="B299">
            <v>44347</v>
          </cell>
          <cell r="C299">
            <v>1.5354709477662019</v>
          </cell>
        </row>
        <row r="300">
          <cell r="B300">
            <v>44348</v>
          </cell>
          <cell r="C300">
            <v>1.5510236280409271</v>
          </cell>
        </row>
        <row r="301">
          <cell r="B301">
            <v>44349</v>
          </cell>
          <cell r="C301">
            <v>1.5243724053008156</v>
          </cell>
        </row>
        <row r="302">
          <cell r="B302">
            <v>44350</v>
          </cell>
          <cell r="C302">
            <v>1.513270145877204</v>
          </cell>
        </row>
        <row r="303">
          <cell r="B303">
            <v>44351</v>
          </cell>
          <cell r="C303">
            <v>1.5308288697623977</v>
          </cell>
        </row>
        <row r="304">
          <cell r="B304">
            <v>44354</v>
          </cell>
          <cell r="C304">
            <v>1.5361143598482441</v>
          </cell>
        </row>
        <row r="305">
          <cell r="B305">
            <v>44355</v>
          </cell>
          <cell r="C305">
            <v>1.5206455626210191</v>
          </cell>
        </row>
        <row r="306">
          <cell r="B306">
            <v>44356</v>
          </cell>
          <cell r="C306">
            <v>1.529464644131818</v>
          </cell>
        </row>
        <row r="307">
          <cell r="B307">
            <v>44357</v>
          </cell>
          <cell r="C307">
            <v>1.5528602277158945</v>
          </cell>
        </row>
        <row r="308">
          <cell r="B308">
            <v>44358</v>
          </cell>
          <cell r="C308">
            <v>1.5453283302624816</v>
          </cell>
        </row>
        <row r="309">
          <cell r="B309">
            <v>44362</v>
          </cell>
          <cell r="C309">
            <v>1.5443978866505002</v>
          </cell>
        </row>
        <row r="310">
          <cell r="B310">
            <v>44363</v>
          </cell>
          <cell r="C310">
            <v>1.490015076779815</v>
          </cell>
        </row>
        <row r="311">
          <cell r="B311">
            <v>44364</v>
          </cell>
          <cell r="C311">
            <v>1.5239429661446224</v>
          </cell>
        </row>
        <row r="312">
          <cell r="B312">
            <v>44365</v>
          </cell>
          <cell r="C312">
            <v>1.554152745867224</v>
          </cell>
        </row>
        <row r="313">
          <cell r="B313">
            <v>44368</v>
          </cell>
          <cell r="C313">
            <v>1.5736501123039344</v>
          </cell>
        </row>
        <row r="314">
          <cell r="B314">
            <v>44369</v>
          </cell>
          <cell r="C314">
            <v>1.5902202922063526</v>
          </cell>
        </row>
        <row r="315">
          <cell r="B315">
            <v>44370</v>
          </cell>
          <cell r="C315">
            <v>1.6061757297721655</v>
          </cell>
        </row>
        <row r="316">
          <cell r="B316">
            <v>44371</v>
          </cell>
          <cell r="C316">
            <v>1.5866849439625863</v>
          </cell>
        </row>
        <row r="317">
          <cell r="B317">
            <v>44372</v>
          </cell>
          <cell r="C317">
            <v>1.6111429744088088</v>
          </cell>
        </row>
        <row r="318">
          <cell r="B318">
            <v>44375</v>
          </cell>
          <cell r="C318">
            <v>1.6315008761940448</v>
          </cell>
        </row>
        <row r="319">
          <cell r="B319">
            <v>44376</v>
          </cell>
          <cell r="C319">
            <v>1.6233627853777746</v>
          </cell>
        </row>
        <row r="320">
          <cell r="B320">
            <v>44377</v>
          </cell>
          <cell r="C320">
            <v>1.6430849905641025</v>
          </cell>
        </row>
        <row r="321">
          <cell r="B321">
            <v>44378</v>
          </cell>
          <cell r="C321">
            <v>1.6472993943306289</v>
          </cell>
        </row>
        <row r="322">
          <cell r="B322">
            <v>44379</v>
          </cell>
          <cell r="C322">
            <v>1.5905777221123416</v>
          </cell>
        </row>
        <row r="323">
          <cell r="B323">
            <v>44382</v>
          </cell>
          <cell r="C323">
            <v>1.6007659879400085</v>
          </cell>
        </row>
        <row r="324">
          <cell r="B324">
            <v>44383</v>
          </cell>
          <cell r="C324">
            <v>1.5626588974413884</v>
          </cell>
        </row>
        <row r="325">
          <cell r="B325">
            <v>44384</v>
          </cell>
          <cell r="C325">
            <v>1.612375863559111</v>
          </cell>
        </row>
        <row r="326">
          <cell r="B326">
            <v>44385</v>
          </cell>
          <cell r="C326">
            <v>1.6091711281934096</v>
          </cell>
        </row>
        <row r="327">
          <cell r="B327">
            <v>44386</v>
          </cell>
          <cell r="C327">
            <v>1.6051126277792338</v>
          </cell>
        </row>
        <row r="328">
          <cell r="B328">
            <v>44389</v>
          </cell>
          <cell r="C328">
            <v>1.6574199275615866</v>
          </cell>
        </row>
        <row r="329">
          <cell r="B329">
            <v>44390</v>
          </cell>
          <cell r="C329">
            <v>1.6492291110875135</v>
          </cell>
        </row>
        <row r="330">
          <cell r="B330">
            <v>44391</v>
          </cell>
          <cell r="C330">
            <v>1.6396377495798102</v>
          </cell>
        </row>
        <row r="331">
          <cell r="B331">
            <v>44392</v>
          </cell>
          <cell r="C331">
            <v>1.6539170551208218</v>
          </cell>
        </row>
        <row r="332">
          <cell r="B332">
            <v>44393</v>
          </cell>
          <cell r="C332">
            <v>1.616440667644677</v>
          </cell>
        </row>
        <row r="333">
          <cell r="B333">
            <v>44396</v>
          </cell>
          <cell r="C333">
            <v>1.6223891867187463</v>
          </cell>
        </row>
        <row r="334">
          <cell r="B334">
            <v>44397</v>
          </cell>
          <cell r="C334">
            <v>1.630502419609303</v>
          </cell>
        </row>
        <row r="335">
          <cell r="B335">
            <v>44398</v>
          </cell>
          <cell r="C335">
            <v>1.6715021460179813</v>
          </cell>
        </row>
        <row r="336">
          <cell r="B336">
            <v>44399</v>
          </cell>
          <cell r="C336">
            <v>1.6580064878042633</v>
          </cell>
        </row>
        <row r="337">
          <cell r="B337">
            <v>44400</v>
          </cell>
          <cell r="C337">
            <v>1.6187366390193645</v>
          </cell>
        </row>
        <row r="338">
          <cell r="B338">
            <v>44403</v>
          </cell>
          <cell r="C338">
            <v>1.5759354560706518</v>
          </cell>
        </row>
        <row r="339">
          <cell r="B339">
            <v>44404</v>
          </cell>
          <cell r="C339">
            <v>1.5354390789660199</v>
          </cell>
        </row>
        <row r="340">
          <cell r="B340">
            <v>44405</v>
          </cell>
          <cell r="C340">
            <v>1.5550458062126071</v>
          </cell>
        </row>
        <row r="341">
          <cell r="B341">
            <v>44406</v>
          </cell>
          <cell r="C341">
            <v>1.6198110266167223</v>
          </cell>
        </row>
        <row r="342">
          <cell r="B342">
            <v>44407</v>
          </cell>
          <cell r="C342">
            <v>1.6082149621101542</v>
          </cell>
        </row>
        <row r="343">
          <cell r="B343">
            <v>44410</v>
          </cell>
          <cell r="C343">
            <v>1.6222342816741881</v>
          </cell>
        </row>
        <row r="344">
          <cell r="B344">
            <v>44411</v>
          </cell>
          <cell r="C344">
            <v>1.6191849570297314</v>
          </cell>
        </row>
        <row r="345">
          <cell r="B345">
            <v>44412</v>
          </cell>
          <cell r="C345">
            <v>1.6562793933519178</v>
          </cell>
        </row>
        <row r="346">
          <cell r="B346">
            <v>44413</v>
          </cell>
          <cell r="C346">
            <v>1.6480438355906308</v>
          </cell>
        </row>
        <row r="347">
          <cell r="B347">
            <v>44414</v>
          </cell>
          <cell r="C347">
            <v>1.6291524560995394</v>
          </cell>
        </row>
        <row r="348">
          <cell r="B348">
            <v>44417</v>
          </cell>
          <cell r="C348">
            <v>1.6203147376040272</v>
          </cell>
        </row>
        <row r="349">
          <cell r="B349">
            <v>44418</v>
          </cell>
          <cell r="C349">
            <v>1.6120655473045071</v>
          </cell>
        </row>
        <row r="350">
          <cell r="B350">
            <v>44419</v>
          </cell>
          <cell r="C350">
            <v>1.6041342951658468</v>
          </cell>
        </row>
        <row r="351">
          <cell r="B351">
            <v>44420</v>
          </cell>
          <cell r="C351">
            <v>1.5969490271937345</v>
          </cell>
        </row>
        <row r="352">
          <cell r="B352">
            <v>44421</v>
          </cell>
          <cell r="C352">
            <v>1.5870943844417982</v>
          </cell>
        </row>
        <row r="353">
          <cell r="B353">
            <v>44424</v>
          </cell>
          <cell r="C353">
            <v>1.5563194607655639</v>
          </cell>
        </row>
        <row r="354">
          <cell r="B354">
            <v>44425</v>
          </cell>
          <cell r="C354">
            <v>1.5134018801702898</v>
          </cell>
        </row>
        <row r="355">
          <cell r="B355">
            <v>44426</v>
          </cell>
          <cell r="C355">
            <v>1.5224478323454429</v>
          </cell>
        </row>
        <row r="356">
          <cell r="B356">
            <v>44427</v>
          </cell>
          <cell r="C356">
            <v>1.5468676045565917</v>
          </cell>
        </row>
        <row r="357">
          <cell r="B357">
            <v>44428</v>
          </cell>
          <cell r="C357">
            <v>1.5156646754991716</v>
          </cell>
        </row>
        <row r="358">
          <cell r="B358">
            <v>44431</v>
          </cell>
          <cell r="C358">
            <v>1.5459678320246448</v>
          </cell>
        </row>
        <row r="359">
          <cell r="B359">
            <v>44432</v>
          </cell>
          <cell r="C359">
            <v>1.5815905505041186</v>
          </cell>
        </row>
        <row r="360">
          <cell r="B360">
            <v>44433</v>
          </cell>
          <cell r="C360">
            <v>1.5840225682871485</v>
          </cell>
        </row>
        <row r="361">
          <cell r="B361">
            <v>44434</v>
          </cell>
          <cell r="C361">
            <v>1.5459047506976793</v>
          </cell>
        </row>
        <row r="362">
          <cell r="B362">
            <v>44435</v>
          </cell>
          <cell r="C362">
            <v>1.5518466654563414</v>
          </cell>
        </row>
        <row r="363">
          <cell r="B363">
            <v>44438</v>
          </cell>
          <cell r="C363">
            <v>1.5491492070449984</v>
          </cell>
        </row>
        <row r="364">
          <cell r="B364">
            <v>44439</v>
          </cell>
          <cell r="C364">
            <v>1.5300331691774658</v>
          </cell>
        </row>
        <row r="365">
          <cell r="B365">
            <v>44440</v>
          </cell>
          <cell r="C365">
            <v>1.5131750421043</v>
          </cell>
        </row>
        <row r="366">
          <cell r="B366">
            <v>44441</v>
          </cell>
          <cell r="C366">
            <v>1.4987081977687347</v>
          </cell>
        </row>
        <row r="367">
          <cell r="B367">
            <v>44442</v>
          </cell>
          <cell r="C367">
            <v>1.4822368733464111</v>
          </cell>
        </row>
        <row r="368">
          <cell r="B368">
            <v>44445</v>
          </cell>
          <cell r="C368">
            <v>1.5385583688493696</v>
          </cell>
        </row>
        <row r="369">
          <cell r="B369">
            <v>44446</v>
          </cell>
          <cell r="C369">
            <v>1.556250658644299</v>
          </cell>
        </row>
        <row r="370">
          <cell r="B370">
            <v>44447</v>
          </cell>
          <cell r="C370">
            <v>1.5416557652228389</v>
          </cell>
        </row>
        <row r="371">
          <cell r="B371">
            <v>44448</v>
          </cell>
          <cell r="C371">
            <v>1.5450884219178174</v>
          </cell>
        </row>
        <row r="372">
          <cell r="B372">
            <v>44449</v>
          </cell>
          <cell r="C372">
            <v>1.5558689712616758</v>
          </cell>
        </row>
        <row r="373">
          <cell r="B373">
            <v>44452</v>
          </cell>
          <cell r="C373">
            <v>1.546443630712794</v>
          </cell>
        </row>
        <row r="374">
          <cell r="B374">
            <v>44453</v>
          </cell>
          <cell r="C374">
            <v>1.5741321278139111</v>
          </cell>
        </row>
        <row r="375">
          <cell r="B375">
            <v>44454</v>
          </cell>
          <cell r="C375">
            <v>1.584285752068499</v>
          </cell>
        </row>
        <row r="376">
          <cell r="B376">
            <v>44455</v>
          </cell>
          <cell r="C376">
            <v>1.5569516390102571</v>
          </cell>
        </row>
        <row r="377">
          <cell r="B377">
            <v>44456</v>
          </cell>
          <cell r="C377">
            <v>1.5875109567699255</v>
          </cell>
        </row>
        <row r="378">
          <cell r="B378">
            <v>44461</v>
          </cell>
          <cell r="C378">
            <v>1.5951365618815654</v>
          </cell>
        </row>
        <row r="379">
          <cell r="B379">
            <v>44462</v>
          </cell>
          <cell r="C379">
            <v>1.5860925067733247</v>
          </cell>
        </row>
        <row r="380">
          <cell r="B380">
            <v>44463</v>
          </cell>
          <cell r="C380">
            <v>1.589354030186106</v>
          </cell>
        </row>
        <row r="381">
          <cell r="B381">
            <v>44466</v>
          </cell>
          <cell r="C381">
            <v>1.5754653781388828</v>
          </cell>
        </row>
        <row r="382">
          <cell r="B382">
            <v>44467</v>
          </cell>
          <cell r="C382">
            <v>1.5691016192127847</v>
          </cell>
        </row>
        <row r="383">
          <cell r="B383">
            <v>44468</v>
          </cell>
          <cell r="C383">
            <v>1.5380096678623156</v>
          </cell>
        </row>
        <row r="384">
          <cell r="B384">
            <v>44469</v>
          </cell>
          <cell r="C384">
            <v>1.577887830461854</v>
          </cell>
        </row>
        <row r="385">
          <cell r="B385">
            <v>44477</v>
          </cell>
          <cell r="C385">
            <v>1.5560928066425699</v>
          </cell>
        </row>
        <row r="386">
          <cell r="B386">
            <v>44480</v>
          </cell>
          <cell r="C386">
            <v>1.5357764958635138</v>
          </cell>
        </row>
        <row r="387">
          <cell r="B387">
            <v>44481</v>
          </cell>
          <cell r="C387">
            <v>1.5126462860439205</v>
          </cell>
        </row>
        <row r="388">
          <cell r="B388">
            <v>44482</v>
          </cell>
          <cell r="C388">
            <v>1.5464165806580064</v>
          </cell>
        </row>
        <row r="389">
          <cell r="B389">
            <v>44483</v>
          </cell>
          <cell r="C389">
            <v>1.5354375649396264</v>
          </cell>
        </row>
        <row r="390">
          <cell r="B390">
            <v>44484</v>
          </cell>
          <cell r="C390">
            <v>1.5550726821251406</v>
          </cell>
        </row>
        <row r="391">
          <cell r="B391">
            <v>44487</v>
          </cell>
          <cell r="C391">
            <v>1.5544097512442747</v>
          </cell>
        </row>
        <row r="392">
          <cell r="B392">
            <v>44488</v>
          </cell>
          <cell r="C392">
            <v>1.5730812622686203</v>
          </cell>
        </row>
        <row r="393">
          <cell r="B393">
            <v>44489</v>
          </cell>
          <cell r="C393">
            <v>1.5729491109053861</v>
          </cell>
        </row>
        <row r="394">
          <cell r="B394">
            <v>44490</v>
          </cell>
          <cell r="C394">
            <v>1.5645038928013781</v>
          </cell>
        </row>
        <row r="395">
          <cell r="B395">
            <v>44491</v>
          </cell>
          <cell r="C395">
            <v>1.5538208692725275</v>
          </cell>
        </row>
        <row r="396">
          <cell r="B396">
            <v>44494</v>
          </cell>
          <cell r="C396">
            <v>1.5936412007720182</v>
          </cell>
        </row>
        <row r="397">
          <cell r="B397">
            <v>44495</v>
          </cell>
          <cell r="C397">
            <v>1.5877727898633753</v>
          </cell>
        </row>
        <row r="398">
          <cell r="B398">
            <v>44496</v>
          </cell>
          <cell r="C398">
            <v>1.5973746298941174</v>
          </cell>
        </row>
        <row r="399">
          <cell r="B399">
            <v>44497</v>
          </cell>
          <cell r="C399">
            <v>1.585379088923403</v>
          </cell>
        </row>
        <row r="400">
          <cell r="B400">
            <v>44498</v>
          </cell>
          <cell r="C400">
            <v>1.61681398144025</v>
          </cell>
        </row>
        <row r="401">
          <cell r="B401">
            <v>44501</v>
          </cell>
          <cell r="C401">
            <v>1.5949762907585703</v>
          </cell>
        </row>
        <row r="402">
          <cell r="B402">
            <v>44502</v>
          </cell>
          <cell r="C402">
            <v>1.5835184847483603</v>
          </cell>
        </row>
        <row r="403">
          <cell r="B403">
            <v>44503</v>
          </cell>
          <cell r="C403">
            <v>1.5667080165120681</v>
          </cell>
        </row>
        <row r="404">
          <cell r="B404">
            <v>44504</v>
          </cell>
          <cell r="C404">
            <v>1.5786425568770126</v>
          </cell>
        </row>
        <row r="405">
          <cell r="B405">
            <v>44505</v>
          </cell>
          <cell r="C405">
            <v>1.5659052289307904</v>
          </cell>
        </row>
        <row r="406">
          <cell r="B406">
            <v>44508</v>
          </cell>
          <cell r="C406">
            <v>1.5680409447286572</v>
          </cell>
        </row>
        <row r="407">
          <cell r="B407">
            <v>44509</v>
          </cell>
          <cell r="C407">
            <v>1.5896950918130959</v>
          </cell>
        </row>
        <row r="408">
          <cell r="B408">
            <v>44510</v>
          </cell>
          <cell r="C408">
            <v>1.5896856728489155</v>
          </cell>
        </row>
        <row r="409">
          <cell r="B409">
            <v>44511</v>
          </cell>
          <cell r="C409">
            <v>1.6017141177683012</v>
          </cell>
        </row>
        <row r="410">
          <cell r="B410">
            <v>44512</v>
          </cell>
          <cell r="C410">
            <v>1.6125232657449537</v>
          </cell>
        </row>
        <row r="411">
          <cell r="B411">
            <v>44515</v>
          </cell>
          <cell r="C411">
            <v>1.5863418670316285</v>
          </cell>
        </row>
        <row r="412">
          <cell r="B412">
            <v>44516</v>
          </cell>
          <cell r="C412">
            <v>1.5837773831986852</v>
          </cell>
        </row>
        <row r="413">
          <cell r="B413">
            <v>44517</v>
          </cell>
          <cell r="C413">
            <v>1.6104234693216282</v>
          </cell>
        </row>
        <row r="414">
          <cell r="B414">
            <v>44518</v>
          </cell>
          <cell r="C414">
            <v>1.6021350840662631</v>
          </cell>
        </row>
        <row r="415">
          <cell r="B415">
            <v>44519</v>
          </cell>
          <cell r="C415">
            <v>1.6076904583905256</v>
          </cell>
        </row>
        <row r="416">
          <cell r="B416">
            <v>44522</v>
          </cell>
          <cell r="C416">
            <v>1.6419518148166938</v>
          </cell>
        </row>
        <row r="417">
          <cell r="B417">
            <v>44523</v>
          </cell>
          <cell r="C417">
            <v>1.6294967586597562</v>
          </cell>
        </row>
        <row r="418">
          <cell r="B418">
            <v>44524</v>
          </cell>
          <cell r="C418">
            <v>1.6214631931396923</v>
          </cell>
        </row>
        <row r="419">
          <cell r="B419">
            <v>44525</v>
          </cell>
          <cell r="C419">
            <v>1.6158037408461263</v>
          </cell>
        </row>
        <row r="420">
          <cell r="B420">
            <v>44526</v>
          </cell>
          <cell r="C420">
            <v>1.6288762868522613</v>
          </cell>
        </row>
        <row r="421">
          <cell r="B421">
            <v>44529</v>
          </cell>
          <cell r="C421">
            <v>1.6580569529581735</v>
          </cell>
        </row>
        <row r="422">
          <cell r="B422">
            <v>44530</v>
          </cell>
          <cell r="C422">
            <v>1.6583375471828918</v>
          </cell>
        </row>
        <row r="423">
          <cell r="B423">
            <v>44531</v>
          </cell>
          <cell r="C423">
            <v>1.6393533214435478</v>
          </cell>
        </row>
        <row r="424">
          <cell r="B424">
            <v>44532</v>
          </cell>
          <cell r="C424">
            <v>1.6198539547105166</v>
          </cell>
        </row>
        <row r="425">
          <cell r="B425">
            <v>44533</v>
          </cell>
          <cell r="C425">
            <v>1.6239985008302176</v>
          </cell>
        </row>
        <row r="426">
          <cell r="B426">
            <v>44536</v>
          </cell>
          <cell r="C426">
            <v>1.5934758149451766</v>
          </cell>
        </row>
        <row r="427">
          <cell r="B427">
            <v>44537</v>
          </cell>
          <cell r="C427">
            <v>1.5616085737542031</v>
          </cell>
        </row>
        <row r="428">
          <cell r="B428">
            <v>44538</v>
          </cell>
          <cell r="C428">
            <v>1.5981453078035526</v>
          </cell>
        </row>
        <row r="429">
          <cell r="B429">
            <v>44539</v>
          </cell>
          <cell r="C429">
            <v>1.6013812313361226</v>
          </cell>
        </row>
        <row r="430">
          <cell r="B430">
            <v>44540</v>
          </cell>
          <cell r="C430">
            <v>1.6043244515442738</v>
          </cell>
        </row>
        <row r="431">
          <cell r="B431">
            <v>44543</v>
          </cell>
          <cell r="C431">
            <v>1.6043333168806593</v>
          </cell>
        </row>
        <row r="432">
          <cell r="B432">
            <v>44544</v>
          </cell>
          <cell r="C432">
            <v>1.6033990766392348</v>
          </cell>
        </row>
        <row r="433">
          <cell r="B433">
            <v>44545</v>
          </cell>
          <cell r="C433">
            <v>1.576388450869</v>
          </cell>
        </row>
        <row r="434">
          <cell r="B434">
            <v>44546</v>
          </cell>
          <cell r="C434">
            <v>1.5847176928497819</v>
          </cell>
        </row>
        <row r="435">
          <cell r="B435">
            <v>44547</v>
          </cell>
          <cell r="C435">
            <v>1.5563773527400648</v>
          </cell>
        </row>
        <row r="436">
          <cell r="B436">
            <v>44550</v>
          </cell>
          <cell r="C436">
            <v>1.5107596372837508</v>
          </cell>
        </row>
        <row r="437">
          <cell r="B437">
            <v>44551</v>
          </cell>
          <cell r="C437">
            <v>1.5264733972971212</v>
          </cell>
        </row>
        <row r="438">
          <cell r="B438">
            <v>44552</v>
          </cell>
          <cell r="C438">
            <v>1.5357118112085448</v>
          </cell>
        </row>
        <row r="439">
          <cell r="B439">
            <v>44553</v>
          </cell>
          <cell r="C439">
            <v>1.5448648265909921</v>
          </cell>
        </row>
        <row r="440">
          <cell r="B440">
            <v>44554</v>
          </cell>
          <cell r="C440">
            <v>1.5159183911524579</v>
          </cell>
        </row>
        <row r="441">
          <cell r="B441">
            <v>44557</v>
          </cell>
          <cell r="C441">
            <v>1.5129669580635465</v>
          </cell>
        </row>
        <row r="442">
          <cell r="B442">
            <v>44558</v>
          </cell>
          <cell r="C442">
            <v>1.5338624540025847</v>
          </cell>
        </row>
        <row r="443">
          <cell r="B443">
            <v>44559</v>
          </cell>
          <cell r="C443">
            <v>1.5273896943986911</v>
          </cell>
        </row>
        <row r="444">
          <cell r="B444">
            <v>44560</v>
          </cell>
          <cell r="C444">
            <v>1.5459110467241113</v>
          </cell>
        </row>
        <row r="445">
          <cell r="B445">
            <v>44561</v>
          </cell>
          <cell r="C445">
            <v>1.5476162270894562</v>
          </cell>
        </row>
        <row r="446">
          <cell r="B446">
            <v>44565</v>
          </cell>
          <cell r="C446">
            <v>1.5030883415825744</v>
          </cell>
        </row>
        <row r="447">
          <cell r="B447">
            <v>44566</v>
          </cell>
          <cell r="C447">
            <v>1.459832890784289</v>
          </cell>
        </row>
        <row r="448">
          <cell r="B448">
            <v>44567</v>
          </cell>
          <cell r="C448">
            <v>1.4587838348940196</v>
          </cell>
        </row>
        <row r="449">
          <cell r="B449">
            <v>44568</v>
          </cell>
          <cell r="C449">
            <v>1.4339483407063365</v>
          </cell>
        </row>
        <row r="450">
          <cell r="B450">
            <v>44571</v>
          </cell>
          <cell r="C450">
            <v>1.4377181993238943</v>
          </cell>
        </row>
        <row r="451">
          <cell r="B451">
            <v>44572</v>
          </cell>
          <cell r="C451">
            <v>1.4180659097815602</v>
          </cell>
        </row>
        <row r="452">
          <cell r="B452">
            <v>44573</v>
          </cell>
          <cell r="C452">
            <v>1.4531648780772726</v>
          </cell>
        </row>
        <row r="453">
          <cell r="B453">
            <v>44574</v>
          </cell>
          <cell r="C453">
            <v>1.4293397053347425</v>
          </cell>
        </row>
        <row r="454">
          <cell r="B454">
            <v>44575</v>
          </cell>
          <cell r="C454">
            <v>1.446321322039253</v>
          </cell>
        </row>
        <row r="455">
          <cell r="B455">
            <v>44578</v>
          </cell>
          <cell r="C455">
            <v>1.4709407623504238</v>
          </cell>
        </row>
        <row r="456">
          <cell r="B456">
            <v>44579</v>
          </cell>
          <cell r="C456">
            <v>1.4673938026864368</v>
          </cell>
        </row>
        <row r="457">
          <cell r="B457">
            <v>44580</v>
          </cell>
          <cell r="C457">
            <v>1.4322791417654863</v>
          </cell>
        </row>
        <row r="458">
          <cell r="B458">
            <v>44581</v>
          </cell>
          <cell r="C458">
            <v>1.4110456353459484</v>
          </cell>
        </row>
        <row r="459">
          <cell r="B459">
            <v>44582</v>
          </cell>
          <cell r="C459">
            <v>1.3903226598499949</v>
          </cell>
        </row>
        <row r="460">
          <cell r="B460">
            <v>44585</v>
          </cell>
          <cell r="C460">
            <v>1.4087017462967024</v>
          </cell>
        </row>
        <row r="461">
          <cell r="B461">
            <v>44586</v>
          </cell>
          <cell r="C461">
            <v>1.3774429357934312</v>
          </cell>
        </row>
        <row r="462">
          <cell r="B462">
            <v>44587</v>
          </cell>
          <cell r="C462">
            <v>1.3810175647334264</v>
          </cell>
        </row>
        <row r="463">
          <cell r="B463">
            <v>44588</v>
          </cell>
          <cell r="C463">
            <v>1.3501355003584028</v>
          </cell>
        </row>
        <row r="464">
          <cell r="B464">
            <v>44589</v>
          </cell>
          <cell r="C464">
            <v>1.3439763632858996</v>
          </cell>
        </row>
        <row r="465">
          <cell r="B465">
            <v>44599</v>
          </cell>
          <cell r="C465">
            <v>1.3451291131009191</v>
          </cell>
        </row>
        <row r="466">
          <cell r="B466">
            <v>44600</v>
          </cell>
          <cell r="C466">
            <v>1.3067234443040898</v>
          </cell>
        </row>
        <row r="467">
          <cell r="B467">
            <v>44601</v>
          </cell>
          <cell r="C467">
            <v>1.318870536610897</v>
          </cell>
        </row>
        <row r="468">
          <cell r="B468">
            <v>44602</v>
          </cell>
          <cell r="C468">
            <v>1.2873691051358112</v>
          </cell>
        </row>
        <row r="469">
          <cell r="B469">
            <v>44603</v>
          </cell>
          <cell r="C469">
            <v>1.255826626905638</v>
          </cell>
        </row>
        <row r="470">
          <cell r="B470">
            <v>44606</v>
          </cell>
          <cell r="C470">
            <v>1.2642836919149942</v>
          </cell>
        </row>
        <row r="471">
          <cell r="B471">
            <v>44607</v>
          </cell>
          <cell r="C471">
            <v>1.3187780264843743</v>
          </cell>
        </row>
        <row r="472">
          <cell r="B472">
            <v>44608</v>
          </cell>
          <cell r="C472">
            <v>1.3179246917456311</v>
          </cell>
        </row>
        <row r="473">
          <cell r="B473">
            <v>44609</v>
          </cell>
          <cell r="C473">
            <v>1.3324197506177149</v>
          </cell>
        </row>
        <row r="474">
          <cell r="B474">
            <v>44610</v>
          </cell>
          <cell r="C474">
            <v>1.3253566420955822</v>
          </cell>
        </row>
        <row r="475">
          <cell r="B475">
            <v>44613</v>
          </cell>
          <cell r="C475">
            <v>1.3233351600905439</v>
          </cell>
        </row>
        <row r="476">
          <cell r="B476">
            <v>44614</v>
          </cell>
          <cell r="C476">
            <v>1.30836245271825</v>
          </cell>
        </row>
        <row r="477">
          <cell r="B477">
            <v>44615</v>
          </cell>
          <cell r="C477">
            <v>1.3503665247335086</v>
          </cell>
        </row>
        <row r="478">
          <cell r="B478">
            <v>44616</v>
          </cell>
          <cell r="C478">
            <v>1.3297811260807895</v>
          </cell>
        </row>
        <row r="479">
          <cell r="B479">
            <v>44617</v>
          </cell>
          <cell r="C479">
            <v>1.3609486398022423</v>
          </cell>
        </row>
        <row r="480">
          <cell r="B480">
            <v>44620</v>
          </cell>
          <cell r="C480">
            <v>1.3738411485031299</v>
          </cell>
        </row>
        <row r="481">
          <cell r="B481">
            <v>44621</v>
          </cell>
          <cell r="C481">
            <v>1.3770020480847291</v>
          </cell>
        </row>
        <row r="482">
          <cell r="B482">
            <v>44622</v>
          </cell>
          <cell r="C482">
            <v>1.3572307617977217</v>
          </cell>
        </row>
        <row r="483">
          <cell r="B483">
            <v>44623</v>
          </cell>
          <cell r="C483">
            <v>1.331554414952058</v>
          </cell>
        </row>
        <row r="484">
          <cell r="B484">
            <v>44624</v>
          </cell>
          <cell r="C484">
            <v>1.3166588028332558</v>
          </cell>
        </row>
        <row r="485">
          <cell r="B485">
            <v>44627</v>
          </cell>
          <cell r="C485">
            <v>1.2752245838614764</v>
          </cell>
        </row>
        <row r="486">
          <cell r="B486">
            <v>44628</v>
          </cell>
          <cell r="C486">
            <v>1.2508396992683888</v>
          </cell>
        </row>
        <row r="487">
          <cell r="B487">
            <v>44629</v>
          </cell>
          <cell r="C487">
            <v>1.2403730573448015</v>
          </cell>
        </row>
        <row r="488">
          <cell r="B488">
            <v>44630</v>
          </cell>
          <cell r="C488">
            <v>1.2820307771359944</v>
          </cell>
        </row>
        <row r="489">
          <cell r="B489">
            <v>44631</v>
          </cell>
          <cell r="C489">
            <v>1.2839107150579809</v>
          </cell>
        </row>
        <row r="490">
          <cell r="B490">
            <v>44634</v>
          </cell>
          <cell r="C490">
            <v>1.2516852847488731</v>
          </cell>
        </row>
        <row r="491">
          <cell r="B491">
            <v>44635</v>
          </cell>
          <cell r="C491">
            <v>1.2207161682716312</v>
          </cell>
        </row>
        <row r="492">
          <cell r="B492">
            <v>44636</v>
          </cell>
          <cell r="C492">
            <v>1.2756628049386369</v>
          </cell>
        </row>
        <row r="493">
          <cell r="B493">
            <v>44637</v>
          </cell>
          <cell r="C493">
            <v>1.3022253844964982</v>
          </cell>
        </row>
        <row r="494">
          <cell r="B494">
            <v>44638</v>
          </cell>
          <cell r="C494">
            <v>1.2935491771102114</v>
          </cell>
        </row>
        <row r="495">
          <cell r="B495">
            <v>44641</v>
          </cell>
          <cell r="C495">
            <v>1.3069986852112554</v>
          </cell>
        </row>
        <row r="496">
          <cell r="B496">
            <v>44642</v>
          </cell>
          <cell r="C496">
            <v>1.2890634316478689</v>
          </cell>
        </row>
        <row r="497">
          <cell r="B497">
            <v>44643</v>
          </cell>
          <cell r="C497">
            <v>1.3080833320584047</v>
          </cell>
        </row>
        <row r="498">
          <cell r="B498">
            <v>44644</v>
          </cell>
          <cell r="C498">
            <v>1.3116806924782454</v>
          </cell>
        </row>
        <row r="499">
          <cell r="B499">
            <v>44645</v>
          </cell>
          <cell r="C499">
            <v>1.2763968655228615</v>
          </cell>
        </row>
        <row r="500">
          <cell r="B500">
            <v>44648</v>
          </cell>
          <cell r="C500">
            <v>1.2643209664100818</v>
          </cell>
        </row>
        <row r="501">
          <cell r="B501">
            <v>44649</v>
          </cell>
          <cell r="C501">
            <v>1.2655228606957385</v>
          </cell>
        </row>
        <row r="502">
          <cell r="B502">
            <v>44650</v>
          </cell>
          <cell r="C502">
            <v>1.3054087244987083</v>
          </cell>
        </row>
        <row r="503">
          <cell r="B503">
            <v>44651</v>
          </cell>
          <cell r="C503">
            <v>1.282598651845464</v>
          </cell>
        </row>
        <row r="504">
          <cell r="B504">
            <v>44652</v>
          </cell>
          <cell r="C504">
            <v>1.2823856433960559</v>
          </cell>
        </row>
        <row r="505">
          <cell r="B505">
            <v>44657</v>
          </cell>
          <cell r="C505">
            <v>1.257904740227515</v>
          </cell>
        </row>
        <row r="506">
          <cell r="B506">
            <v>44658</v>
          </cell>
          <cell r="C506">
            <v>1.238932110218411</v>
          </cell>
        </row>
        <row r="507">
          <cell r="B507">
            <v>44659</v>
          </cell>
          <cell r="C507">
            <v>1.2263872340383779</v>
          </cell>
        </row>
        <row r="508">
          <cell r="B508">
            <v>44662</v>
          </cell>
          <cell r="C508">
            <v>1.179351296028714</v>
          </cell>
        </row>
        <row r="509">
          <cell r="B509">
            <v>44663</v>
          </cell>
          <cell r="C509">
            <v>1.1976307976166558</v>
          </cell>
        </row>
        <row r="510">
          <cell r="B510">
            <v>44664</v>
          </cell>
          <cell r="C510">
            <v>1.1681247284277156</v>
          </cell>
        </row>
        <row r="511">
          <cell r="B511">
            <v>44665</v>
          </cell>
          <cell r="C511">
            <v>1.1748501714186452</v>
          </cell>
        </row>
        <row r="512">
          <cell r="B512">
            <v>44666</v>
          </cell>
          <cell r="C512">
            <v>1.1754257378009687</v>
          </cell>
        </row>
        <row r="513">
          <cell r="B513">
            <v>44669</v>
          </cell>
          <cell r="C513">
            <v>1.1894892117702767</v>
          </cell>
        </row>
        <row r="514">
          <cell r="B514">
            <v>44670</v>
          </cell>
          <cell r="C514">
            <v>1.1747193732878229</v>
          </cell>
        </row>
        <row r="515">
          <cell r="B515">
            <v>44671</v>
          </cell>
          <cell r="C515">
            <v>1.1531609090596222</v>
          </cell>
        </row>
        <row r="516">
          <cell r="B516">
            <v>44672</v>
          </cell>
          <cell r="C516">
            <v>1.1250518501466418</v>
          </cell>
        </row>
        <row r="517">
          <cell r="B517">
            <v>44673</v>
          </cell>
          <cell r="C517">
            <v>1.1238096943076157</v>
          </cell>
        </row>
        <row r="518">
          <cell r="B518">
            <v>44676</v>
          </cell>
          <cell r="C518">
            <v>1.0626898596062546</v>
          </cell>
        </row>
        <row r="519">
          <cell r="B519">
            <v>44677</v>
          </cell>
          <cell r="C519">
            <v>1.0592872578765045</v>
          </cell>
        </row>
        <row r="520">
          <cell r="B520">
            <v>44678</v>
          </cell>
          <cell r="C520">
            <v>1.1067147269390947</v>
          </cell>
        </row>
        <row r="521">
          <cell r="B521">
            <v>44679</v>
          </cell>
          <cell r="C521">
            <v>1.0989640681370705</v>
          </cell>
        </row>
        <row r="522">
          <cell r="B522">
            <v>44680</v>
          </cell>
          <cell r="C522">
            <v>1.1398663458904654</v>
          </cell>
        </row>
        <row r="523">
          <cell r="B523">
            <v>44686</v>
          </cell>
          <cell r="C523">
            <v>1.1349307003636024</v>
          </cell>
        </row>
        <row r="524">
          <cell r="B524">
            <v>44687</v>
          </cell>
          <cell r="C524">
            <v>1.1196530926532333</v>
          </cell>
        </row>
        <row r="525">
          <cell r="B525">
            <v>44690</v>
          </cell>
          <cell r="C525">
            <v>1.1188935245008904</v>
          </cell>
        </row>
        <row r="526">
          <cell r="B526">
            <v>44691</v>
          </cell>
          <cell r="C526">
            <v>1.1430301797189455</v>
          </cell>
        </row>
        <row r="527">
          <cell r="B527">
            <v>44692</v>
          </cell>
          <cell r="C527">
            <v>1.1742451072600419</v>
          </cell>
        </row>
        <row r="528">
          <cell r="B528">
            <v>44693</v>
          </cell>
          <cell r="C528">
            <v>1.1771655203336955</v>
          </cell>
        </row>
        <row r="529">
          <cell r="B529">
            <v>44694</v>
          </cell>
          <cell r="C529">
            <v>1.1813590411680051</v>
          </cell>
        </row>
        <row r="530">
          <cell r="B530">
            <v>44697</v>
          </cell>
          <cell r="C530">
            <v>1.1706201460383034</v>
          </cell>
        </row>
        <row r="531">
          <cell r="B531">
            <v>44698</v>
          </cell>
          <cell r="C531">
            <v>1.1850349125276525</v>
          </cell>
        </row>
        <row r="532">
          <cell r="B532">
            <v>44699</v>
          </cell>
          <cell r="C532">
            <v>1.1778266935563486</v>
          </cell>
        </row>
        <row r="533">
          <cell r="B533">
            <v>44700</v>
          </cell>
          <cell r="C533">
            <v>1.183491661635991</v>
          </cell>
        </row>
        <row r="534">
          <cell r="B534">
            <v>44701</v>
          </cell>
          <cell r="C534">
            <v>1.2004570939957004</v>
          </cell>
        </row>
        <row r="535">
          <cell r="B535">
            <v>44704</v>
          </cell>
          <cell r="C535">
            <v>1.2054648719307115</v>
          </cell>
        </row>
        <row r="536">
          <cell r="B536">
            <v>44705</v>
          </cell>
          <cell r="C536">
            <v>1.1617012536851665</v>
          </cell>
        </row>
        <row r="537">
          <cell r="B537">
            <v>44706</v>
          </cell>
          <cell r="C537">
            <v>1.1706334507489309</v>
          </cell>
        </row>
        <row r="538">
          <cell r="B538">
            <v>44707</v>
          </cell>
          <cell r="C538">
            <v>1.1694380738946006</v>
          </cell>
        </row>
        <row r="539">
          <cell r="B539">
            <v>44708</v>
          </cell>
          <cell r="C539">
            <v>1.176551170930314</v>
          </cell>
        </row>
        <row r="540">
          <cell r="B540">
            <v>44711</v>
          </cell>
          <cell r="C540">
            <v>1.1874732020804897</v>
          </cell>
        </row>
        <row r="541">
          <cell r="B541">
            <v>44712</v>
          </cell>
          <cell r="C541">
            <v>1.2144938149860869</v>
          </cell>
        </row>
        <row r="542">
          <cell r="B542">
            <v>44713</v>
          </cell>
          <cell r="C542">
            <v>1.2155392194375332</v>
          </cell>
        </row>
        <row r="543">
          <cell r="B543">
            <v>44714</v>
          </cell>
          <cell r="C543">
            <v>1.2232384620893568</v>
          </cell>
        </row>
        <row r="544">
          <cell r="B544">
            <v>44718</v>
          </cell>
          <cell r="C544">
            <v>1.2658896908532402</v>
          </cell>
        </row>
        <row r="545">
          <cell r="B545">
            <v>44719</v>
          </cell>
          <cell r="C545">
            <v>1.2696166863311247</v>
          </cell>
        </row>
        <row r="546">
          <cell r="B546">
            <v>44720</v>
          </cell>
          <cell r="C546">
            <v>1.2870540252123921</v>
          </cell>
        </row>
        <row r="547">
          <cell r="B547">
            <v>44721</v>
          </cell>
          <cell r="C547">
            <v>1.2628590324003859</v>
          </cell>
        </row>
        <row r="548">
          <cell r="B548">
            <v>44722</v>
          </cell>
          <cell r="C548">
            <v>1.2870363280153956</v>
          </cell>
        </row>
        <row r="549">
          <cell r="B549">
            <v>44725</v>
          </cell>
          <cell r="C549">
            <v>1.283636949961017</v>
          </cell>
        </row>
        <row r="550">
          <cell r="B550">
            <v>44726</v>
          </cell>
          <cell r="C550">
            <v>1.2799122651448316</v>
          </cell>
        </row>
        <row r="551">
          <cell r="B551">
            <v>44727</v>
          </cell>
          <cell r="C551">
            <v>1.2805923891863971</v>
          </cell>
        </row>
        <row r="552">
          <cell r="B552">
            <v>44728</v>
          </cell>
          <cell r="C552">
            <v>1.2950796990027336</v>
          </cell>
        </row>
        <row r="553">
          <cell r="B553">
            <v>44729</v>
          </cell>
          <cell r="C553">
            <v>1.3220208080839235</v>
          </cell>
        </row>
        <row r="554">
          <cell r="B554">
            <v>44732</v>
          </cell>
          <cell r="C554">
            <v>1.3371799465327514</v>
          </cell>
        </row>
        <row r="555">
          <cell r="B555">
            <v>44733</v>
          </cell>
          <cell r="C555">
            <v>1.3282408196542248</v>
          </cell>
        </row>
        <row r="556">
          <cell r="B556">
            <v>44734</v>
          </cell>
          <cell r="C556">
            <v>1.3214177892365273</v>
          </cell>
        </row>
        <row r="557">
          <cell r="B557">
            <v>44735</v>
          </cell>
          <cell r="C557">
            <v>1.3432241380702734</v>
          </cell>
        </row>
        <row r="558">
          <cell r="B558">
            <v>44736</v>
          </cell>
          <cell r="C558">
            <v>1.3760144634760765</v>
          </cell>
        </row>
        <row r="559">
          <cell r="B559">
            <v>44739</v>
          </cell>
          <cell r="C559">
            <v>1.387864567665229</v>
          </cell>
        </row>
        <row r="560">
          <cell r="B560">
            <v>44740</v>
          </cell>
          <cell r="C560">
            <v>1.3881171901862039</v>
          </cell>
        </row>
        <row r="561">
          <cell r="B561">
            <v>44741</v>
          </cell>
          <cell r="C561">
            <v>1.357997479392226</v>
          </cell>
        </row>
        <row r="562">
          <cell r="B562">
            <v>44742</v>
          </cell>
          <cell r="C562">
            <v>1.3831413411132822</v>
          </cell>
        </row>
        <row r="563">
          <cell r="B563">
            <v>44743</v>
          </cell>
          <cell r="C563">
            <v>1.3764642673395622</v>
          </cell>
        </row>
        <row r="564">
          <cell r="B564">
            <v>44746</v>
          </cell>
          <cell r="C564">
            <v>1.4174843535820032</v>
          </cell>
        </row>
        <row r="565">
          <cell r="B565">
            <v>44747</v>
          </cell>
          <cell r="C565">
            <v>1.4184046334636284</v>
          </cell>
        </row>
        <row r="566">
          <cell r="B566">
            <v>44748</v>
          </cell>
          <cell r="C566">
            <v>1.4159951784383171</v>
          </cell>
        </row>
        <row r="567">
          <cell r="B567">
            <v>44749</v>
          </cell>
          <cell r="C567">
            <v>1.421071907304994</v>
          </cell>
        </row>
        <row r="568">
          <cell r="B568">
            <v>44750</v>
          </cell>
          <cell r="C568">
            <v>1.415281245947851</v>
          </cell>
        </row>
        <row r="569">
          <cell r="B569">
            <v>44753</v>
          </cell>
          <cell r="C569">
            <v>1.3973112519871769</v>
          </cell>
        </row>
        <row r="570">
          <cell r="B570">
            <v>44754</v>
          </cell>
          <cell r="C570">
            <v>1.3615413940572778</v>
          </cell>
        </row>
        <row r="571">
          <cell r="B571">
            <v>44755</v>
          </cell>
          <cell r="C571">
            <v>1.3657049938850305</v>
          </cell>
        </row>
        <row r="572">
          <cell r="B572">
            <v>44756</v>
          </cell>
          <cell r="C572">
            <v>1.3979480350013018</v>
          </cell>
        </row>
        <row r="573">
          <cell r="B573">
            <v>44757</v>
          </cell>
          <cell r="C573">
            <v>1.3891586204298827</v>
          </cell>
        </row>
        <row r="574">
          <cell r="B574">
            <v>44760</v>
          </cell>
          <cell r="C574">
            <v>1.3892690707392363</v>
          </cell>
        </row>
        <row r="575">
          <cell r="B575">
            <v>44761</v>
          </cell>
          <cell r="C575">
            <v>1.3777385125381529</v>
          </cell>
        </row>
        <row r="576">
          <cell r="B576">
            <v>44762</v>
          </cell>
          <cell r="C576">
            <v>1.3926550760298644</v>
          </cell>
        </row>
        <row r="577">
          <cell r="B577">
            <v>44763</v>
          </cell>
          <cell r="C577">
            <v>1.3841666410973497</v>
          </cell>
        </row>
        <row r="578">
          <cell r="B578">
            <v>44764</v>
          </cell>
          <cell r="C578">
            <v>1.3700139965528035</v>
          </cell>
        </row>
        <row r="579">
          <cell r="B579">
            <v>44767</v>
          </cell>
          <cell r="C579">
            <v>1.3576101027193495</v>
          </cell>
        </row>
        <row r="580">
          <cell r="B580">
            <v>44768</v>
          </cell>
          <cell r="C580">
            <v>1.3674548002370606</v>
          </cell>
        </row>
        <row r="581">
          <cell r="B581">
            <v>44769</v>
          </cell>
          <cell r="C581">
            <v>1.3656043269510245</v>
          </cell>
        </row>
        <row r="582">
          <cell r="B582">
            <v>44770</v>
          </cell>
          <cell r="C582">
            <v>1.3637869932033999</v>
          </cell>
        </row>
        <row r="583">
          <cell r="B583">
            <v>44771</v>
          </cell>
          <cell r="C583">
            <v>1.3443596173477017</v>
          </cell>
        </row>
        <row r="584">
          <cell r="B584">
            <v>44774</v>
          </cell>
          <cell r="C584">
            <v>1.3628007107272733</v>
          </cell>
        </row>
        <row r="585">
          <cell r="B585">
            <v>44775</v>
          </cell>
          <cell r="C585">
            <v>1.3386310980747951</v>
          </cell>
        </row>
        <row r="586">
          <cell r="B586">
            <v>44776</v>
          </cell>
          <cell r="C586">
            <v>1.3307058173502924</v>
          </cell>
        </row>
        <row r="587">
          <cell r="B587">
            <v>44777</v>
          </cell>
          <cell r="C587">
            <v>1.3443561331107914</v>
          </cell>
        </row>
        <row r="588">
          <cell r="B588">
            <v>44778</v>
          </cell>
          <cell r="C588">
            <v>1.3605324841019288</v>
          </cell>
        </row>
        <row r="589">
          <cell r="B589">
            <v>44781</v>
          </cell>
          <cell r="C589">
            <v>1.3646589848943351</v>
          </cell>
        </row>
        <row r="590">
          <cell r="B590">
            <v>44782</v>
          </cell>
          <cell r="C590">
            <v>1.3648786415713547</v>
          </cell>
        </row>
        <row r="591">
          <cell r="B591">
            <v>44783</v>
          </cell>
          <cell r="C591">
            <v>1.3523518771158933</v>
          </cell>
        </row>
        <row r="592">
          <cell r="B592">
            <v>44784</v>
          </cell>
          <cell r="C592">
            <v>1.3702461170722049</v>
          </cell>
        </row>
        <row r="593">
          <cell r="B593">
            <v>44785</v>
          </cell>
          <cell r="C593">
            <v>1.3572143018674068</v>
          </cell>
        </row>
        <row r="594">
          <cell r="B594">
            <v>44788</v>
          </cell>
          <cell r="C594">
            <v>1.3632808497119024</v>
          </cell>
        </row>
        <row r="595">
          <cell r="B595">
            <v>44789</v>
          </cell>
          <cell r="C595">
            <v>1.3614947607598979</v>
          </cell>
        </row>
        <row r="596">
          <cell r="B596">
            <v>44790</v>
          </cell>
          <cell r="C596">
            <v>1.3660685252721583</v>
          </cell>
        </row>
        <row r="597">
          <cell r="B597">
            <v>44791</v>
          </cell>
          <cell r="C597">
            <v>1.3710197895329108</v>
          </cell>
        </row>
        <row r="598">
          <cell r="B598">
            <v>44792</v>
          </cell>
          <cell r="C598">
            <v>1.348795900543563</v>
          </cell>
        </row>
        <row r="599">
          <cell r="B599">
            <v>44795</v>
          </cell>
          <cell r="C599">
            <v>1.3624450373406536</v>
          </cell>
        </row>
        <row r="600">
          <cell r="B600">
            <v>44796</v>
          </cell>
          <cell r="C600">
            <v>1.3566140281499337</v>
          </cell>
        </row>
        <row r="601">
          <cell r="B601">
            <v>44797</v>
          </cell>
          <cell r="C601">
            <v>1.3249555699269233</v>
          </cell>
        </row>
        <row r="602">
          <cell r="B602">
            <v>44798</v>
          </cell>
          <cell r="C602">
            <v>1.3171577465217532</v>
          </cell>
        </row>
        <row r="603">
          <cell r="B603">
            <v>44799</v>
          </cell>
          <cell r="C603">
            <v>1.3217868291991446</v>
          </cell>
        </row>
        <row r="604">
          <cell r="B604">
            <v>44802</v>
          </cell>
          <cell r="C604">
            <v>1.321335717531632</v>
          </cell>
        </row>
        <row r="605">
          <cell r="B605">
            <v>44803</v>
          </cell>
          <cell r="C605">
            <v>1.3185458808938952</v>
          </cell>
        </row>
        <row r="606">
          <cell r="B606">
            <v>44804</v>
          </cell>
          <cell r="C606">
            <v>1.3017387852905125</v>
          </cell>
        </row>
        <row r="607">
          <cell r="B607">
            <v>44805</v>
          </cell>
          <cell r="C607">
            <v>1.2944735834791361</v>
          </cell>
        </row>
        <row r="608">
          <cell r="B608">
            <v>44806</v>
          </cell>
          <cell r="C608">
            <v>1.2884073857876317</v>
          </cell>
        </row>
        <row r="609">
          <cell r="B609">
            <v>44809</v>
          </cell>
          <cell r="C609">
            <v>1.281698441394175</v>
          </cell>
        </row>
        <row r="610">
          <cell r="B610">
            <v>44810</v>
          </cell>
          <cell r="C610">
            <v>1.3005962795403057</v>
          </cell>
        </row>
        <row r="611">
          <cell r="B611">
            <v>44811</v>
          </cell>
          <cell r="C611">
            <v>1.3073638914031351</v>
          </cell>
        </row>
        <row r="612">
          <cell r="B612">
            <v>44812</v>
          </cell>
          <cell r="C612">
            <v>1.2948001830480116</v>
          </cell>
        </row>
        <row r="613">
          <cell r="B613">
            <v>44813</v>
          </cell>
          <cell r="C613">
            <v>1.3050676382261395</v>
          </cell>
        </row>
        <row r="614">
          <cell r="B614">
            <v>44817</v>
          </cell>
          <cell r="C614">
            <v>1.286248309672301</v>
          </cell>
        </row>
        <row r="615">
          <cell r="B615">
            <v>44818</v>
          </cell>
          <cell r="C615">
            <v>1.2819488689301477</v>
          </cell>
        </row>
        <row r="616">
          <cell r="B616">
            <v>44819</v>
          </cell>
          <cell r="C616">
            <v>1.2479157581676201</v>
          </cell>
        </row>
        <row r="617">
          <cell r="B617">
            <v>44820</v>
          </cell>
          <cell r="C617">
            <v>1.2224003623787976</v>
          </cell>
        </row>
        <row r="618">
          <cell r="B618">
            <v>44823</v>
          </cell>
          <cell r="C618">
            <v>1.2121000577840324</v>
          </cell>
        </row>
        <row r="619">
          <cell r="B619">
            <v>44824</v>
          </cell>
          <cell r="C619">
            <v>1.2279395771487966</v>
          </cell>
        </row>
        <row r="620">
          <cell r="B620">
            <v>44825</v>
          </cell>
          <cell r="C620">
            <v>1.2094748855909334</v>
          </cell>
        </row>
        <row r="621">
          <cell r="B621">
            <v>44826</v>
          </cell>
          <cell r="C621">
            <v>1.2027792489880922</v>
          </cell>
        </row>
        <row r="622">
          <cell r="B622">
            <v>44827</v>
          </cell>
          <cell r="C622">
            <v>1.1840641906321083</v>
          </cell>
        </row>
        <row r="623">
          <cell r="B623">
            <v>44830</v>
          </cell>
          <cell r="C623">
            <v>1.1972148201616395</v>
          </cell>
        </row>
        <row r="624">
          <cell r="B624">
            <v>44831</v>
          </cell>
          <cell r="C624">
            <v>1.232089754912693</v>
          </cell>
        </row>
        <row r="625">
          <cell r="B625">
            <v>44832</v>
          </cell>
          <cell r="C625">
            <v>1.2063210835439304</v>
          </cell>
        </row>
        <row r="626">
          <cell r="B626">
            <v>44833</v>
          </cell>
          <cell r="C626">
            <v>1.2214037692484085</v>
          </cell>
        </row>
        <row r="627">
          <cell r="B627">
            <v>44834</v>
          </cell>
          <cell r="C627">
            <v>1.1997900526673158</v>
          </cell>
        </row>
        <row r="628">
          <cell r="B628">
            <v>44844</v>
          </cell>
          <cell r="C628">
            <v>1.1640470309619897</v>
          </cell>
        </row>
        <row r="629">
          <cell r="B629">
            <v>44845</v>
          </cell>
          <cell r="C629">
            <v>1.1624494153299902</v>
          </cell>
        </row>
        <row r="630">
          <cell r="B630">
            <v>44846</v>
          </cell>
          <cell r="C630">
            <v>1.1825712115858711</v>
          </cell>
        </row>
        <row r="631">
          <cell r="B631">
            <v>44847</v>
          </cell>
          <cell r="C631">
            <v>1.2034167180496531</v>
          </cell>
        </row>
        <row r="632">
          <cell r="B632">
            <v>44848</v>
          </cell>
          <cell r="C632">
            <v>1.2590694237424711</v>
          </cell>
        </row>
        <row r="633">
          <cell r="B633">
            <v>44851</v>
          </cell>
          <cell r="C633">
            <v>1.262229206531295</v>
          </cell>
        </row>
        <row r="634">
          <cell r="B634">
            <v>44852</v>
          </cell>
          <cell r="C634">
            <v>1.2830433211171857</v>
          </cell>
        </row>
        <row r="635">
          <cell r="B635">
            <v>44853</v>
          </cell>
          <cell r="C635">
            <v>1.2648808755950733</v>
          </cell>
        </row>
        <row r="636">
          <cell r="B636">
            <v>44854</v>
          </cell>
          <cell r="C636">
            <v>1.2570536532988383</v>
          </cell>
        </row>
        <row r="637">
          <cell r="B637">
            <v>44855</v>
          </cell>
          <cell r="C637">
            <v>1.261247035715614</v>
          </cell>
        </row>
        <row r="638">
          <cell r="B638">
            <v>44858</v>
          </cell>
          <cell r="C638">
            <v>1.2462198854819677</v>
          </cell>
        </row>
        <row r="639">
          <cell r="B639">
            <v>44859</v>
          </cell>
          <cell r="C639">
            <v>1.2376487782281911</v>
          </cell>
        </row>
        <row r="640">
          <cell r="B640">
            <v>44860</v>
          </cell>
          <cell r="C640">
            <v>1.2745996834630102</v>
          </cell>
        </row>
        <row r="641">
          <cell r="B641">
            <v>44861</v>
          </cell>
          <cell r="C641">
            <v>1.252354850516973</v>
          </cell>
        </row>
        <row r="642">
          <cell r="B642">
            <v>44862</v>
          </cell>
          <cell r="C642">
            <v>1.2255849229119384</v>
          </cell>
        </row>
        <row r="643">
          <cell r="B643">
            <v>44865</v>
          </cell>
          <cell r="C643">
            <v>1.2260628274614673</v>
          </cell>
        </row>
        <row r="644">
          <cell r="B644">
            <v>44866</v>
          </cell>
          <cell r="C644">
            <v>1.2533420084310454</v>
          </cell>
        </row>
        <row r="645">
          <cell r="B645">
            <v>44867</v>
          </cell>
          <cell r="C645">
            <v>1.2683899211716627</v>
          </cell>
        </row>
        <row r="646">
          <cell r="B646">
            <v>44868</v>
          </cell>
          <cell r="C646">
            <v>1.2786461040326587</v>
          </cell>
        </row>
        <row r="647">
          <cell r="B647">
            <v>44869</v>
          </cell>
          <cell r="C647">
            <v>1.3089733341264633</v>
          </cell>
        </row>
        <row r="648">
          <cell r="B648">
            <v>44872</v>
          </cell>
          <cell r="C648">
            <v>1.3030698063214161</v>
          </cell>
        </row>
        <row r="649">
          <cell r="B649">
            <v>44873</v>
          </cell>
          <cell r="C649">
            <v>1.2961364485826139</v>
          </cell>
        </row>
        <row r="650">
          <cell r="B650">
            <v>44874</v>
          </cell>
          <cell r="C650">
            <v>1.2929229530424644</v>
          </cell>
        </row>
        <row r="651">
          <cell r="B651">
            <v>44875</v>
          </cell>
          <cell r="C651">
            <v>1.269200752634607</v>
          </cell>
        </row>
        <row r="652">
          <cell r="B652">
            <v>44876</v>
          </cell>
          <cell r="C652">
            <v>1.2803056286918597</v>
          </cell>
        </row>
        <row r="653">
          <cell r="B653">
            <v>44879</v>
          </cell>
          <cell r="C653">
            <v>1.2890764243948032</v>
          </cell>
        </row>
        <row r="654">
          <cell r="B654">
            <v>44880</v>
          </cell>
          <cell r="C654">
            <v>1.3083370337738143</v>
          </cell>
        </row>
        <row r="655">
          <cell r="B655">
            <v>44881</v>
          </cell>
          <cell r="C655">
            <v>1.2975058278523792</v>
          </cell>
        </row>
        <row r="656">
          <cell r="B656">
            <v>44882</v>
          </cell>
          <cell r="C656">
            <v>1.2974716825498411</v>
          </cell>
        </row>
        <row r="657">
          <cell r="B657">
            <v>44883</v>
          </cell>
          <cell r="C657">
            <v>1.2939144901412398</v>
          </cell>
        </row>
        <row r="658">
          <cell r="B658">
            <v>44886</v>
          </cell>
          <cell r="C658">
            <v>1.2912422346307995</v>
          </cell>
        </row>
        <row r="659">
          <cell r="B659">
            <v>44887</v>
          </cell>
          <cell r="C659">
            <v>1.2609210468449938</v>
          </cell>
        </row>
        <row r="660">
          <cell r="B660">
            <v>44888</v>
          </cell>
          <cell r="C660">
            <v>1.2566026378896262</v>
          </cell>
        </row>
        <row r="661">
          <cell r="B661">
            <v>44889</v>
          </cell>
          <cell r="C661">
            <v>1.2630795290214611</v>
          </cell>
        </row>
        <row r="662">
          <cell r="B662">
            <v>44890</v>
          </cell>
          <cell r="C662">
            <v>1.2421231845910456</v>
          </cell>
        </row>
        <row r="663">
          <cell r="B663">
            <v>44893</v>
          </cell>
          <cell r="C663">
            <v>1.2403882119233687</v>
          </cell>
        </row>
        <row r="664">
          <cell r="B664">
            <v>44894</v>
          </cell>
          <cell r="C664">
            <v>1.2529969192719603</v>
          </cell>
        </row>
        <row r="665">
          <cell r="B665">
            <v>44895</v>
          </cell>
          <cell r="C665">
            <v>1.2506616920245464</v>
          </cell>
        </row>
        <row r="666">
          <cell r="B666">
            <v>44896</v>
          </cell>
          <cell r="C666">
            <v>1.2640349205241612</v>
          </cell>
        </row>
        <row r="667">
          <cell r="B667">
            <v>44897</v>
          </cell>
          <cell r="C667">
            <v>1.2650858291221663</v>
          </cell>
        </row>
        <row r="668">
          <cell r="B668">
            <v>44900</v>
          </cell>
          <cell r="C668">
            <v>1.258610038539475</v>
          </cell>
        </row>
        <row r="669">
          <cell r="B669">
            <v>44901</v>
          </cell>
          <cell r="C669">
            <v>1.2532310260640891</v>
          </cell>
        </row>
        <row r="670">
          <cell r="B670">
            <v>44902</v>
          </cell>
          <cell r="C670">
            <v>1.2587963159729942</v>
          </cell>
        </row>
        <row r="671">
          <cell r="B671">
            <v>44903</v>
          </cell>
          <cell r="C671">
            <v>1.2575544610009854</v>
          </cell>
        </row>
        <row r="672">
          <cell r="B672">
            <v>44904</v>
          </cell>
          <cell r="C672">
            <v>1.2545466309234929</v>
          </cell>
        </row>
        <row r="673">
          <cell r="B673">
            <v>44907</v>
          </cell>
          <cell r="C673">
            <v>1.2577145176251554</v>
          </cell>
        </row>
        <row r="674">
          <cell r="B674">
            <v>44908</v>
          </cell>
          <cell r="C674">
            <v>1.2377850430062936</v>
          </cell>
        </row>
        <row r="675">
          <cell r="B675">
            <v>44909</v>
          </cell>
          <cell r="C675">
            <v>1.2303050704940799</v>
          </cell>
        </row>
        <row r="676">
          <cell r="B676">
            <v>44910</v>
          </cell>
          <cell r="C676">
            <v>1.2324531193278412</v>
          </cell>
        </row>
        <row r="677">
          <cell r="B677">
            <v>44911</v>
          </cell>
          <cell r="C677">
            <v>1.2208834742928625</v>
          </cell>
        </row>
        <row r="678">
          <cell r="B678">
            <v>44914</v>
          </cell>
          <cell r="C678">
            <v>1.1999527994327028</v>
          </cell>
        </row>
        <row r="679">
          <cell r="B679">
            <v>44915</v>
          </cell>
          <cell r="C679">
            <v>1.1886741742865494</v>
          </cell>
        </row>
        <row r="680">
          <cell r="B680">
            <v>44916</v>
          </cell>
          <cell r="C680">
            <v>1.1831767814312191</v>
          </cell>
        </row>
        <row r="681">
          <cell r="B681">
            <v>44917</v>
          </cell>
          <cell r="C681">
            <v>1.1806320733738824</v>
          </cell>
        </row>
        <row r="682">
          <cell r="B682">
            <v>44918</v>
          </cell>
          <cell r="C682">
            <v>1.1792240445055782</v>
          </cell>
        </row>
        <row r="683">
          <cell r="B683">
            <v>44921</v>
          </cell>
          <cell r="C683">
            <v>1.2009313303461664</v>
          </cell>
        </row>
        <row r="684">
          <cell r="B684">
            <v>44922</v>
          </cell>
          <cell r="C684">
            <v>1.2195410202487584</v>
          </cell>
        </row>
        <row r="685">
          <cell r="B685">
            <v>44923</v>
          </cell>
          <cell r="C685">
            <v>1.218551470546325</v>
          </cell>
        </row>
        <row r="686">
          <cell r="B686">
            <v>44924</v>
          </cell>
          <cell r="C686">
            <v>1.2326759144282633</v>
          </cell>
        </row>
        <row r="687">
          <cell r="B687">
            <v>44925</v>
          </cell>
          <cell r="C687">
            <v>1.2322285254682552</v>
          </cell>
        </row>
        <row r="688">
          <cell r="B688">
            <v>44929</v>
          </cell>
          <cell r="C688">
            <v>1.2531331221758817</v>
          </cell>
        </row>
        <row r="689">
          <cell r="B689">
            <v>44930</v>
          </cell>
          <cell r="C689">
            <v>1.2570736596564129</v>
          </cell>
        </row>
        <row r="690">
          <cell r="B690">
            <v>44931</v>
          </cell>
          <cell r="C690">
            <v>1.2778948860277621</v>
          </cell>
        </row>
        <row r="691">
          <cell r="B691">
            <v>44932</v>
          </cell>
          <cell r="C691">
            <v>1.2722510210768196</v>
          </cell>
        </row>
        <row r="692">
          <cell r="B692">
            <v>44935</v>
          </cell>
          <cell r="C692">
            <v>1.2766543004681385</v>
          </cell>
        </row>
        <row r="693">
          <cell r="B693">
            <v>44936</v>
          </cell>
          <cell r="C693">
            <v>1.2834242035548153</v>
          </cell>
        </row>
        <row r="694">
          <cell r="B694">
            <v>44937</v>
          </cell>
          <cell r="C694">
            <v>1.2759309560704972</v>
          </cell>
        </row>
        <row r="695">
          <cell r="B695">
            <v>44938</v>
          </cell>
          <cell r="C695">
            <v>1.2753390939700888</v>
          </cell>
        </row>
        <row r="696">
          <cell r="B696">
            <v>44939</v>
          </cell>
          <cell r="C696">
            <v>1.2871065939190205</v>
          </cell>
        </row>
        <row r="697">
          <cell r="B697">
            <v>44942</v>
          </cell>
          <cell r="C697">
            <v>1.3066079972003324</v>
          </cell>
        </row>
        <row r="698">
          <cell r="B698">
            <v>44943</v>
          </cell>
          <cell r="C698">
            <v>1.3026360516493833</v>
          </cell>
        </row>
        <row r="699">
          <cell r="B699">
            <v>44944</v>
          </cell>
          <cell r="C699">
            <v>1.2987213971755567</v>
          </cell>
        </row>
        <row r="700">
          <cell r="B700">
            <v>44945</v>
          </cell>
          <cell r="C700">
            <v>1.3154220505290963</v>
          </cell>
        </row>
        <row r="701">
          <cell r="B701">
            <v>44946</v>
          </cell>
          <cell r="C701">
            <v>1.3198970888552235</v>
          </cell>
        </row>
        <row r="702">
          <cell r="B702">
            <v>44956</v>
          </cell>
          <cell r="C702">
            <v>1.3196334171123039</v>
          </cell>
        </row>
        <row r="703">
          <cell r="B703">
            <v>44957</v>
          </cell>
          <cell r="C703">
            <v>1.3047286911016684</v>
          </cell>
        </row>
        <row r="704">
          <cell r="B704">
            <v>44958</v>
          </cell>
          <cell r="C704">
            <v>1.3183758940356256</v>
          </cell>
        </row>
        <row r="705">
          <cell r="B705">
            <v>44959</v>
          </cell>
          <cell r="C705">
            <v>1.3248360868435467</v>
          </cell>
        </row>
        <row r="706">
          <cell r="B706">
            <v>44960</v>
          </cell>
          <cell r="C706">
            <v>1.31570546553111</v>
          </cell>
        </row>
        <row r="707">
          <cell r="B707">
            <v>44963</v>
          </cell>
          <cell r="C707">
            <v>1.3008450693683384</v>
          </cell>
        </row>
        <row r="708">
          <cell r="B708">
            <v>44964</v>
          </cell>
          <cell r="C708">
            <v>1.2937855426638716</v>
          </cell>
        </row>
        <row r="709">
          <cell r="B709">
            <v>44965</v>
          </cell>
          <cell r="C709">
            <v>1.2904553514427084</v>
          </cell>
        </row>
        <row r="710">
          <cell r="B710">
            <v>44966</v>
          </cell>
          <cell r="C710">
            <v>1.3071589577045371</v>
          </cell>
        </row>
        <row r="711">
          <cell r="B711">
            <v>44967</v>
          </cell>
          <cell r="C711">
            <v>1.2985608832715143</v>
          </cell>
        </row>
        <row r="712">
          <cell r="B712">
            <v>44970</v>
          </cell>
          <cell r="C712">
            <v>1.3101067196845206</v>
          </cell>
        </row>
        <row r="713">
          <cell r="B713">
            <v>44971</v>
          </cell>
          <cell r="C713">
            <v>1.3101200279439356</v>
          </cell>
        </row>
        <row r="714">
          <cell r="B714">
            <v>44972</v>
          </cell>
          <cell r="C714">
            <v>1.3023098709534027</v>
          </cell>
        </row>
        <row r="715">
          <cell r="B715">
            <v>44973</v>
          </cell>
          <cell r="C715">
            <v>1.2909534088916708</v>
          </cell>
        </row>
        <row r="716">
          <cell r="B716">
            <v>44974</v>
          </cell>
          <cell r="C716">
            <v>1.278472699642746</v>
          </cell>
        </row>
        <row r="717">
          <cell r="B717">
            <v>44977</v>
          </cell>
          <cell r="C717">
            <v>1.2935044637501443</v>
          </cell>
        </row>
        <row r="718">
          <cell r="B718">
            <v>44978</v>
          </cell>
          <cell r="C718">
            <v>1.2893873304618557</v>
          </cell>
        </row>
        <row r="719">
          <cell r="B719">
            <v>44979</v>
          </cell>
          <cell r="C719">
            <v>1.2869045870843951</v>
          </cell>
        </row>
        <row r="720">
          <cell r="B720">
            <v>44980</v>
          </cell>
          <cell r="C720">
            <v>1.2837630483661517</v>
          </cell>
        </row>
        <row r="721">
          <cell r="B721">
            <v>44981</v>
          </cell>
          <cell r="C721">
            <v>1.2761850033854796</v>
          </cell>
        </row>
        <row r="722">
          <cell r="B722">
            <v>44984</v>
          </cell>
          <cell r="C722">
            <v>1.2691062924074259</v>
          </cell>
        </row>
        <row r="723">
          <cell r="B723">
            <v>44985</v>
          </cell>
          <cell r="C723">
            <v>1.2785226874102278</v>
          </cell>
        </row>
        <row r="724">
          <cell r="B724">
            <v>44986</v>
          </cell>
          <cell r="C724">
            <v>1.2805201094570295</v>
          </cell>
        </row>
        <row r="725">
          <cell r="B725">
            <v>44987</v>
          </cell>
          <cell r="C725">
            <v>1.2694681192611612</v>
          </cell>
        </row>
        <row r="726">
          <cell r="B726">
            <v>44988</v>
          </cell>
          <cell r="C726">
            <v>1.2703042436931358</v>
          </cell>
        </row>
        <row r="727">
          <cell r="B727">
            <v>44991</v>
          </cell>
          <cell r="C727">
            <v>1.2812890288634919</v>
          </cell>
        </row>
        <row r="728">
          <cell r="B728">
            <v>44992</v>
          </cell>
          <cell r="C728">
            <v>1.2585401335943958</v>
          </cell>
        </row>
        <row r="729">
          <cell r="B729">
            <v>44993</v>
          </cell>
          <cell r="C729">
            <v>1.2579276143228666</v>
          </cell>
        </row>
        <row r="730">
          <cell r="B730">
            <v>44994</v>
          </cell>
          <cell r="C730">
            <v>1.2591347262569261</v>
          </cell>
        </row>
        <row r="731">
          <cell r="B731">
            <v>44995</v>
          </cell>
          <cell r="C731">
            <v>1.2495837720239045</v>
          </cell>
        </row>
        <row r="732">
          <cell r="B732">
            <v>44998</v>
          </cell>
          <cell r="C732">
            <v>1.2592259365120515</v>
          </cell>
        </row>
        <row r="733">
          <cell r="B733">
            <v>44999</v>
          </cell>
          <cell r="C733">
            <v>1.2528618713427218</v>
          </cell>
        </row>
        <row r="734">
          <cell r="B734">
            <v>45000</v>
          </cell>
          <cell r="C734">
            <v>1.2534287492470313</v>
          </cell>
        </row>
        <row r="735">
          <cell r="B735">
            <v>45001</v>
          </cell>
          <cell r="C735">
            <v>1.2418076977198602</v>
          </cell>
        </row>
        <row r="736">
          <cell r="B736">
            <v>45002</v>
          </cell>
          <cell r="C736">
            <v>1.2337908026065398</v>
          </cell>
        </row>
        <row r="737">
          <cell r="B737">
            <v>45005</v>
          </cell>
          <cell r="C737">
            <v>1.21950314383297</v>
          </cell>
        </row>
        <row r="738">
          <cell r="B738">
            <v>45006</v>
          </cell>
          <cell r="C738">
            <v>1.2417308968719329</v>
          </cell>
        </row>
        <row r="739">
          <cell r="B739">
            <v>45007</v>
          </cell>
          <cell r="C739">
            <v>1.2441885888097919</v>
          </cell>
        </row>
        <row r="740">
          <cell r="B740">
            <v>45008</v>
          </cell>
          <cell r="C740">
            <v>1.252334631577551</v>
          </cell>
        </row>
        <row r="741">
          <cell r="B741">
            <v>45009</v>
          </cell>
          <cell r="C741">
            <v>1.2449663538847544</v>
          </cell>
        </row>
        <row r="742">
          <cell r="B742">
            <v>45012</v>
          </cell>
          <cell r="C742">
            <v>1.2547525807582174</v>
          </cell>
        </row>
        <row r="743">
          <cell r="B743">
            <v>45013</v>
          </cell>
          <cell r="C743">
            <v>1.2543620653737169</v>
          </cell>
        </row>
        <row r="744">
          <cell r="B744">
            <v>45014</v>
          </cell>
          <cell r="C744">
            <v>1.2576333442932779</v>
          </cell>
        </row>
        <row r="745">
          <cell r="B745">
            <v>45015</v>
          </cell>
          <cell r="C745">
            <v>1.2584073978287911</v>
          </cell>
        </row>
        <row r="746">
          <cell r="B746">
            <v>45016</v>
          </cell>
          <cell r="C746">
            <v>1.2672764971178898</v>
          </cell>
        </row>
        <row r="747">
          <cell r="B747">
            <v>45019</v>
          </cell>
          <cell r="C747">
            <v>1.2678837022231597</v>
          </cell>
        </row>
        <row r="748">
          <cell r="B748">
            <v>45020</v>
          </cell>
          <cell r="C748">
            <v>1.2717467847221628</v>
          </cell>
        </row>
        <row r="749">
          <cell r="B749">
            <v>45022</v>
          </cell>
          <cell r="C749">
            <v>1.2761980811846065</v>
          </cell>
        </row>
        <row r="750">
          <cell r="B750">
            <v>45023</v>
          </cell>
          <cell r="C750">
            <v>1.2931572540228711</v>
          </cell>
        </row>
        <row r="751">
          <cell r="B751">
            <v>45026</v>
          </cell>
          <cell r="C751">
            <v>1.2755719550245572</v>
          </cell>
        </row>
        <row r="752">
          <cell r="B752">
            <v>45027</v>
          </cell>
          <cell r="C752">
            <v>1.2756563491232411</v>
          </cell>
        </row>
        <row r="753">
          <cell r="B753">
            <v>45028</v>
          </cell>
          <cell r="C753">
            <v>1.2783176465232624</v>
          </cell>
        </row>
        <row r="754">
          <cell r="B754">
            <v>45029</v>
          </cell>
          <cell r="C754">
            <v>1.2772283377226432</v>
          </cell>
        </row>
        <row r="755">
          <cell r="B755">
            <v>45030</v>
          </cell>
          <cell r="C755">
            <v>1.2807857037124919</v>
          </cell>
        </row>
        <row r="756">
          <cell r="B756">
            <v>45033</v>
          </cell>
          <cell r="C756">
            <v>1.2792908257900988</v>
          </cell>
        </row>
        <row r="757">
          <cell r="B757">
            <v>45034</v>
          </cell>
          <cell r="C757">
            <v>1.275842637258165</v>
          </cell>
        </row>
        <row r="758">
          <cell r="B758">
            <v>45035</v>
          </cell>
          <cell r="C758">
            <v>1.2683495812987582</v>
          </cell>
        </row>
        <row r="759">
          <cell r="B759">
            <v>45036</v>
          </cell>
          <cell r="C759">
            <v>1.272424892987015</v>
          </cell>
        </row>
        <row r="760">
          <cell r="B760">
            <v>45037</v>
          </cell>
          <cell r="C760">
            <v>1.2454880696547517</v>
          </cell>
        </row>
        <row r="761">
          <cell r="B761">
            <v>45040</v>
          </cell>
          <cell r="C761">
            <v>1.237936659451742</v>
          </cell>
        </row>
        <row r="762">
          <cell r="B762">
            <v>45041</v>
          </cell>
          <cell r="C762">
            <v>1.2235240882616341</v>
          </cell>
        </row>
        <row r="763">
          <cell r="B763">
            <v>45042</v>
          </cell>
          <cell r="C763">
            <v>1.2158001772210887</v>
          </cell>
        </row>
        <row r="764">
          <cell r="B764">
            <v>45043</v>
          </cell>
          <cell r="C764">
            <v>1.22320781622557</v>
          </cell>
        </row>
        <row r="765">
          <cell r="B765">
            <v>45044</v>
          </cell>
          <cell r="C765">
            <v>1.2358003521683016</v>
          </cell>
        </row>
        <row r="766">
          <cell r="B766">
            <v>45050</v>
          </cell>
          <cell r="C766">
            <v>1.2371220673672021</v>
          </cell>
        </row>
        <row r="767">
          <cell r="B767">
            <v>45051</v>
          </cell>
          <cell r="C767">
            <v>1.2230029663963546</v>
          </cell>
        </row>
        <row r="768">
          <cell r="B768">
            <v>45054</v>
          </cell>
          <cell r="C768">
            <v>1.2221822772761679</v>
          </cell>
        </row>
        <row r="769">
          <cell r="B769">
            <v>45055</v>
          </cell>
          <cell r="C769">
            <v>1.2042513214876138</v>
          </cell>
        </row>
        <row r="770">
          <cell r="B770">
            <v>45056</v>
          </cell>
          <cell r="C770">
            <v>1.198972775058371</v>
          </cell>
        </row>
        <row r="771">
          <cell r="B771">
            <v>45057</v>
          </cell>
          <cell r="C771">
            <v>1.1933124709298195</v>
          </cell>
        </row>
        <row r="772">
          <cell r="B772">
            <v>45058</v>
          </cell>
          <cell r="C772">
            <v>1.1847838362746899</v>
          </cell>
        </row>
        <row r="773">
          <cell r="B773">
            <v>45061</v>
          </cell>
          <cell r="C773">
            <v>1.1948140553043547</v>
          </cell>
        </row>
        <row r="774">
          <cell r="B774">
            <v>45062</v>
          </cell>
          <cell r="C774">
            <v>1.1917680610317234</v>
          </cell>
        </row>
        <row r="775">
          <cell r="B775">
            <v>45063</v>
          </cell>
          <cell r="C775">
            <v>1.191444650183334</v>
          </cell>
        </row>
        <row r="776">
          <cell r="B776">
            <v>45064</v>
          </cell>
          <cell r="C776">
            <v>1.1995248578561724</v>
          </cell>
        </row>
        <row r="777">
          <cell r="B777">
            <v>45065</v>
          </cell>
          <cell r="C777">
            <v>1.2097714410968075</v>
          </cell>
        </row>
        <row r="778">
          <cell r="B778">
            <v>45068</v>
          </cell>
          <cell r="C778">
            <v>1.2093246728913585</v>
          </cell>
        </row>
        <row r="779">
          <cell r="B779">
            <v>45069</v>
          </cell>
          <cell r="C779">
            <v>1.2029595882890496</v>
          </cell>
        </row>
        <row r="780">
          <cell r="B780">
            <v>45070</v>
          </cell>
          <cell r="C780">
            <v>1.1925476377457576</v>
          </cell>
        </row>
        <row r="781">
          <cell r="B781">
            <v>45071</v>
          </cell>
          <cell r="C781">
            <v>1.1901613399165702</v>
          </cell>
        </row>
        <row r="782">
          <cell r="B782">
            <v>45072</v>
          </cell>
          <cell r="C782">
            <v>1.2045817476735918</v>
          </cell>
        </row>
        <row r="783">
          <cell r="B783">
            <v>45075</v>
          </cell>
          <cell r="C783">
            <v>1.2013457335085809</v>
          </cell>
        </row>
        <row r="784">
          <cell r="B784">
            <v>45076</v>
          </cell>
          <cell r="C784">
            <v>1.2078405812577757</v>
          </cell>
        </row>
        <row r="785">
          <cell r="B785">
            <v>45077</v>
          </cell>
          <cell r="C785">
            <v>1.2053174775922229</v>
          </cell>
        </row>
        <row r="786">
          <cell r="B786">
            <v>45078</v>
          </cell>
          <cell r="C786">
            <v>1.2099613276971182</v>
          </cell>
        </row>
        <row r="787">
          <cell r="B787">
            <v>45079</v>
          </cell>
          <cell r="C787">
            <v>1.2100010452725283</v>
          </cell>
        </row>
        <row r="788">
          <cell r="B788">
            <v>45082</v>
          </cell>
          <cell r="C788">
            <v>1.2126751350187523</v>
          </cell>
        </row>
        <row r="789">
          <cell r="B789">
            <v>45083</v>
          </cell>
          <cell r="C789">
            <v>1.1860762120327135</v>
          </cell>
        </row>
        <row r="790">
          <cell r="B790">
            <v>45084</v>
          </cell>
          <cell r="C790">
            <v>1.1828340815739469</v>
          </cell>
        </row>
        <row r="791">
          <cell r="B791">
            <v>45085</v>
          </cell>
          <cell r="C791">
            <v>1.1728966067635282</v>
          </cell>
        </row>
        <row r="792">
          <cell r="B792">
            <v>45086</v>
          </cell>
          <cell r="C792">
            <v>1.190465070959974</v>
          </cell>
        </row>
        <row r="793">
          <cell r="B793">
            <v>45089</v>
          </cell>
          <cell r="C793">
            <v>1.1924398670999488</v>
          </cell>
        </row>
        <row r="794">
          <cell r="B794">
            <v>45090</v>
          </cell>
          <cell r="C794">
            <v>1.1968747337283814</v>
          </cell>
        </row>
        <row r="795">
          <cell r="B795">
            <v>45091</v>
          </cell>
          <cell r="C795">
            <v>1.208314193866785</v>
          </cell>
        </row>
        <row r="796">
          <cell r="B796">
            <v>45092</v>
          </cell>
          <cell r="C796">
            <v>1.2164859894053976</v>
          </cell>
        </row>
        <row r="797">
          <cell r="B797">
            <v>45093</v>
          </cell>
          <cell r="C797">
            <v>1.2300482615682395</v>
          </cell>
        </row>
        <row r="798">
          <cell r="B798">
            <v>45096</v>
          </cell>
          <cell r="C798">
            <v>1.2405975014055666</v>
          </cell>
        </row>
        <row r="799">
          <cell r="B799">
            <v>45097</v>
          </cell>
          <cell r="C799">
            <v>1.2422996690387333</v>
          </cell>
        </row>
        <row r="800">
          <cell r="B800">
            <v>45098</v>
          </cell>
          <cell r="C800">
            <v>1.2089383339764981</v>
          </cell>
        </row>
        <row r="801">
          <cell r="B801">
            <v>45103</v>
          </cell>
          <cell r="C801">
            <v>1.1812797736300993</v>
          </cell>
        </row>
        <row r="802">
          <cell r="B802">
            <v>45104</v>
          </cell>
          <cell r="C802">
            <v>1.1911931404581535</v>
          </cell>
        </row>
        <row r="803">
          <cell r="B803">
            <v>45105</v>
          </cell>
          <cell r="C803">
            <v>1.1783764752800245</v>
          </cell>
        </row>
        <row r="804">
          <cell r="B804">
            <v>45106</v>
          </cell>
          <cell r="C804">
            <v>1.1849640838022157</v>
          </cell>
        </row>
        <row r="805">
          <cell r="B805">
            <v>45107</v>
          </cell>
          <cell r="C805">
            <v>1.1946511605758863</v>
          </cell>
        </row>
        <row r="806">
          <cell r="B806">
            <v>45110</v>
          </cell>
          <cell r="C806">
            <v>1.1889775731109891</v>
          </cell>
        </row>
        <row r="807">
          <cell r="B807">
            <v>45111</v>
          </cell>
          <cell r="C807">
            <v>1.1933403806400615</v>
          </cell>
        </row>
        <row r="808">
          <cell r="B808">
            <v>45112</v>
          </cell>
          <cell r="C808">
            <v>1.1794841776446263</v>
          </cell>
        </row>
        <row r="809">
          <cell r="B809">
            <v>45113</v>
          </cell>
          <cell r="C809">
            <v>1.1702600014414539</v>
          </cell>
        </row>
        <row r="810">
          <cell r="B810">
            <v>45114</v>
          </cell>
          <cell r="C810">
            <v>1.162228881778697</v>
          </cell>
        </row>
        <row r="811">
          <cell r="B811">
            <v>45117</v>
          </cell>
          <cell r="C811">
            <v>1.1588325386120357</v>
          </cell>
        </row>
        <row r="812">
          <cell r="B812">
            <v>45118</v>
          </cell>
          <cell r="C812">
            <v>1.1675102190447315</v>
          </cell>
        </row>
        <row r="813">
          <cell r="B813">
            <v>45119</v>
          </cell>
          <cell r="C813">
            <v>1.146361549322481</v>
          </cell>
        </row>
        <row r="814">
          <cell r="B814">
            <v>45120</v>
          </cell>
          <cell r="C814">
            <v>1.1629397781514867</v>
          </cell>
        </row>
        <row r="815">
          <cell r="B815">
            <v>45121</v>
          </cell>
          <cell r="C815">
            <v>1.1637123583590148</v>
          </cell>
        </row>
        <row r="816">
          <cell r="B816">
            <v>45124</v>
          </cell>
          <cell r="C816">
            <v>1.1621894112943347</v>
          </cell>
        </row>
        <row r="817">
          <cell r="B817">
            <v>45125</v>
          </cell>
          <cell r="C817">
            <v>1.1519428924013508</v>
          </cell>
        </row>
        <row r="818">
          <cell r="B818">
            <v>45126</v>
          </cell>
          <cell r="C818">
            <v>1.1459288707258315</v>
          </cell>
        </row>
        <row r="819">
          <cell r="B819">
            <v>45127</v>
          </cell>
          <cell r="C819">
            <v>1.1279441705887467</v>
          </cell>
        </row>
        <row r="820">
          <cell r="B820">
            <v>45128</v>
          </cell>
          <cell r="C820">
            <v>1.1302590040168561</v>
          </cell>
        </row>
        <row r="821">
          <cell r="B821">
            <v>45131</v>
          </cell>
          <cell r="C821">
            <v>1.1375060249237243</v>
          </cell>
        </row>
        <row r="822">
          <cell r="B822">
            <v>45132</v>
          </cell>
          <cell r="C822">
            <v>1.1482600903290416</v>
          </cell>
        </row>
        <row r="823">
          <cell r="B823">
            <v>45133</v>
          </cell>
          <cell r="C823">
            <v>1.1433101304544602</v>
          </cell>
        </row>
        <row r="824">
          <cell r="B824">
            <v>45134</v>
          </cell>
          <cell r="C824">
            <v>1.1385092116208233</v>
          </cell>
        </row>
        <row r="825">
          <cell r="B825">
            <v>45135</v>
          </cell>
          <cell r="C825">
            <v>1.1514625694430056</v>
          </cell>
        </row>
        <row r="826">
          <cell r="B826">
            <v>45138</v>
          </cell>
          <cell r="C826">
            <v>1.1397443340418343</v>
          </cell>
        </row>
        <row r="827">
          <cell r="B827">
            <v>45139</v>
          </cell>
          <cell r="C827">
            <v>1.1365349466338697</v>
          </cell>
        </row>
        <row r="828">
          <cell r="B828">
            <v>45140</v>
          </cell>
          <cell r="C828">
            <v>1.124575766406714</v>
          </cell>
        </row>
        <row r="829">
          <cell r="B829">
            <v>45141</v>
          </cell>
          <cell r="C829">
            <v>1.136423278270063</v>
          </cell>
        </row>
        <row r="830">
          <cell r="B830">
            <v>45142</v>
          </cell>
          <cell r="C830">
            <v>1.1415529564706857</v>
          </cell>
        </row>
        <row r="831">
          <cell r="B831">
            <v>45145</v>
          </cell>
          <cell r="C831">
            <v>1.1243701845108314</v>
          </cell>
        </row>
        <row r="832">
          <cell r="B832">
            <v>45146</v>
          </cell>
          <cell r="C832">
            <v>1.12492122131573</v>
          </cell>
        </row>
        <row r="833">
          <cell r="B833">
            <v>45147</v>
          </cell>
          <cell r="C833">
            <v>1.1226138949360014</v>
          </cell>
        </row>
        <row r="834">
          <cell r="B834">
            <v>45148</v>
          </cell>
          <cell r="C834">
            <v>1.1205343586960139</v>
          </cell>
        </row>
        <row r="835">
          <cell r="B835">
            <v>45149</v>
          </cell>
          <cell r="C835">
            <v>1.106777933410962</v>
          </cell>
        </row>
        <row r="836">
          <cell r="B836">
            <v>45152</v>
          </cell>
          <cell r="C836">
            <v>1.1115491903811499</v>
          </cell>
        </row>
        <row r="837">
          <cell r="B837">
            <v>45153</v>
          </cell>
          <cell r="C837">
            <v>1.1084532984574831</v>
          </cell>
        </row>
        <row r="838">
          <cell r="B838">
            <v>45154</v>
          </cell>
          <cell r="C838">
            <v>1.0946713855053556</v>
          </cell>
        </row>
        <row r="839">
          <cell r="B839">
            <v>45155</v>
          </cell>
          <cell r="C839">
            <v>1.1000144774739844</v>
          </cell>
        </row>
        <row r="840">
          <cell r="B840">
            <v>45156</v>
          </cell>
          <cell r="C840">
            <v>1.0773219150119522</v>
          </cell>
        </row>
        <row r="841">
          <cell r="B841">
            <v>45159</v>
          </cell>
          <cell r="C841">
            <v>1.0703326751020716</v>
          </cell>
        </row>
        <row r="842">
          <cell r="B842">
            <v>45160</v>
          </cell>
          <cell r="C842">
            <v>1.0780580649115308</v>
          </cell>
        </row>
        <row r="843">
          <cell r="B843">
            <v>45161</v>
          </cell>
          <cell r="C843">
            <v>1.058286747841241</v>
          </cell>
        </row>
        <row r="844">
          <cell r="B844">
            <v>45162</v>
          </cell>
          <cell r="C844">
            <v>1.0709973292044166</v>
          </cell>
        </row>
        <row r="845">
          <cell r="B845">
            <v>45163</v>
          </cell>
          <cell r="C845">
            <v>1.0511937879532307</v>
          </cell>
        </row>
        <row r="846">
          <cell r="B846">
            <v>45166</v>
          </cell>
          <cell r="C846">
            <v>1.0579928997222505</v>
          </cell>
        </row>
        <row r="847">
          <cell r="B847">
            <v>45167</v>
          </cell>
          <cell r="C847">
            <v>1.0902633174190679</v>
          </cell>
        </row>
        <row r="848">
          <cell r="B848">
            <v>45168</v>
          </cell>
          <cell r="C848">
            <v>1.0976304006821651</v>
          </cell>
        </row>
        <row r="849">
          <cell r="B849">
            <v>45169</v>
          </cell>
          <cell r="C849">
            <v>1.094177114508138</v>
          </cell>
        </row>
        <row r="850">
          <cell r="B850">
            <v>45170</v>
          </cell>
          <cell r="C850">
            <v>1.0871699832700139</v>
          </cell>
        </row>
        <row r="851">
          <cell r="B851">
            <v>45173</v>
          </cell>
          <cell r="C851">
            <v>1.0916242857504026</v>
          </cell>
        </row>
        <row r="852">
          <cell r="B852">
            <v>45174</v>
          </cell>
          <cell r="C852">
            <v>1.0837174670959395</v>
          </cell>
        </row>
        <row r="853">
          <cell r="B853">
            <v>45175</v>
          </cell>
          <cell r="C853">
            <v>1.0803471194226824</v>
          </cell>
        </row>
        <row r="854">
          <cell r="B854">
            <v>45176</v>
          </cell>
          <cell r="C854">
            <v>1.062150887900841</v>
          </cell>
        </row>
        <row r="855">
          <cell r="B855">
            <v>45177</v>
          </cell>
          <cell r="C855">
            <v>1.0656287649981595</v>
          </cell>
        </row>
        <row r="856">
          <cell r="B856">
            <v>45180</v>
          </cell>
          <cell r="C856">
            <v>1.0872675526953484</v>
          </cell>
        </row>
        <row r="857">
          <cell r="B857">
            <v>45181</v>
          </cell>
          <cell r="C857">
            <v>1.0868426357497805</v>
          </cell>
        </row>
        <row r="858">
          <cell r="B858">
            <v>45182</v>
          </cell>
          <cell r="C858">
            <v>1.0751165789999266</v>
          </cell>
        </row>
        <row r="859">
          <cell r="B859">
            <v>45183</v>
          </cell>
          <cell r="C859">
            <v>1.0699252089730524</v>
          </cell>
        </row>
        <row r="860">
          <cell r="B860">
            <v>45184</v>
          </cell>
          <cell r="C860">
            <v>1.0766066441640461</v>
          </cell>
        </row>
        <row r="861">
          <cell r="B861">
            <v>45187</v>
          </cell>
          <cell r="C861">
            <v>1.0821999158020019</v>
          </cell>
        </row>
        <row r="862">
          <cell r="B862">
            <v>45188</v>
          </cell>
          <cell r="C862">
            <v>1.0764652697549009</v>
          </cell>
        </row>
        <row r="863">
          <cell r="B863">
            <v>45189</v>
          </cell>
          <cell r="C863">
            <v>1.06878289033207</v>
          </cell>
        </row>
        <row r="864">
          <cell r="B864">
            <v>45190</v>
          </cell>
          <cell r="C864">
            <v>1.0600734645797278</v>
          </cell>
        </row>
        <row r="865">
          <cell r="B865">
            <v>45191</v>
          </cell>
          <cell r="C865">
            <v>1.0821189073957227</v>
          </cell>
        </row>
        <row r="866">
          <cell r="B866">
            <v>45194</v>
          </cell>
          <cell r="C866">
            <v>1.0835229926211136</v>
          </cell>
        </row>
        <row r="867">
          <cell r="B867">
            <v>45195</v>
          </cell>
          <cell r="C867">
            <v>1.0799448207149711</v>
          </cell>
        </row>
        <row r="868">
          <cell r="B868">
            <v>45196</v>
          </cell>
          <cell r="C868">
            <v>1.091334511688981</v>
          </cell>
        </row>
        <row r="869">
          <cell r="B869">
            <v>45197</v>
          </cell>
          <cell r="C869">
            <v>1.0938656913381541</v>
          </cell>
        </row>
        <row r="870">
          <cell r="B870">
            <v>45208</v>
          </cell>
          <cell r="C870">
            <v>1.0909613268705547</v>
          </cell>
        </row>
        <row r="871">
          <cell r="B871">
            <v>45209</v>
          </cell>
          <cell r="C871">
            <v>1.0841557367613115</v>
          </cell>
        </row>
        <row r="872">
          <cell r="B872">
            <v>45210</v>
          </cell>
          <cell r="C872">
            <v>1.0992775188819497</v>
          </cell>
        </row>
        <row r="873">
          <cell r="B873">
            <v>45211</v>
          </cell>
          <cell r="C873">
            <v>1.1017188500098301</v>
          </cell>
        </row>
        <row r="874">
          <cell r="B874">
            <v>45212</v>
          </cell>
          <cell r="C874">
            <v>1.0967415552028938</v>
          </cell>
        </row>
        <row r="875">
          <cell r="B875">
            <v>45215</v>
          </cell>
          <cell r="C875">
            <v>1.0836912460349681</v>
          </cell>
        </row>
        <row r="876">
          <cell r="B876">
            <v>45216</v>
          </cell>
          <cell r="C876">
            <v>1.0826202316500972</v>
          </cell>
        </row>
        <row r="877">
          <cell r="B877">
            <v>45217</v>
          </cell>
          <cell r="C877">
            <v>1.0645339241628087</v>
          </cell>
        </row>
        <row r="878">
          <cell r="B878">
            <v>45218</v>
          </cell>
          <cell r="C878">
            <v>1.052253879316948</v>
          </cell>
        </row>
        <row r="879">
          <cell r="B879">
            <v>45219</v>
          </cell>
          <cell r="C879">
            <v>1.0348680270586454</v>
          </cell>
        </row>
        <row r="880">
          <cell r="B880">
            <v>45222</v>
          </cell>
          <cell r="C880">
            <v>1.0244717303294706</v>
          </cell>
        </row>
        <row r="881">
          <cell r="B881">
            <v>45223</v>
          </cell>
          <cell r="C881">
            <v>1.0350702215552936</v>
          </cell>
        </row>
        <row r="882">
          <cell r="B882">
            <v>45224</v>
          </cell>
          <cell r="C882">
            <v>1.0321230528060499</v>
          </cell>
        </row>
        <row r="883">
          <cell r="B883">
            <v>45225</v>
          </cell>
          <cell r="C883">
            <v>1.0379795973857244</v>
          </cell>
        </row>
        <row r="884">
          <cell r="B884">
            <v>45226</v>
          </cell>
          <cell r="C884">
            <v>1.0621518628131597</v>
          </cell>
        </row>
        <row r="885">
          <cell r="B885">
            <v>45229</v>
          </cell>
          <cell r="C885">
            <v>1.0864287516866009</v>
          </cell>
        </row>
        <row r="886">
          <cell r="B886">
            <v>45230</v>
          </cell>
          <cell r="C886">
            <v>1.0796560516546974</v>
          </cell>
        </row>
        <row r="887">
          <cell r="B887">
            <v>45231</v>
          </cell>
          <cell r="C887">
            <v>1.0782316814654724</v>
          </cell>
        </row>
        <row r="888">
          <cell r="B888">
            <v>45232</v>
          </cell>
          <cell r="C888">
            <v>1.0705257905828442</v>
          </cell>
        </row>
        <row r="889">
          <cell r="B889">
            <v>45233</v>
          </cell>
          <cell r="C889">
            <v>1.0830871602163241</v>
          </cell>
        </row>
        <row r="890">
          <cell r="B890">
            <v>45236</v>
          </cell>
          <cell r="C890">
            <v>1.1089786287355794</v>
          </cell>
        </row>
        <row r="891">
          <cell r="B891">
            <v>45237</v>
          </cell>
          <cell r="C891">
            <v>1.1098415859279547</v>
          </cell>
        </row>
        <row r="892">
          <cell r="B892">
            <v>45238</v>
          </cell>
          <cell r="C892">
            <v>1.1163817357886823</v>
          </cell>
        </row>
        <row r="893">
          <cell r="B893">
            <v>45239</v>
          </cell>
          <cell r="C893">
            <v>1.1058295769334203</v>
          </cell>
        </row>
        <row r="894">
          <cell r="B894">
            <v>45240</v>
          </cell>
          <cell r="C894">
            <v>1.1053405111744079</v>
          </cell>
        </row>
        <row r="895">
          <cell r="B895">
            <v>45243</v>
          </cell>
          <cell r="C895">
            <v>1.1056706984024471</v>
          </cell>
        </row>
        <row r="896">
          <cell r="B896">
            <v>45244</v>
          </cell>
          <cell r="C896">
            <v>1.1125353046502899</v>
          </cell>
        </row>
        <row r="897">
          <cell r="B897">
            <v>45245</v>
          </cell>
          <cell r="C897">
            <v>1.1162852987768084</v>
          </cell>
        </row>
        <row r="898">
          <cell r="B898">
            <v>45246</v>
          </cell>
          <cell r="C898">
            <v>1.1033752694726073</v>
          </cell>
        </row>
        <row r="899">
          <cell r="B899">
            <v>45247</v>
          </cell>
          <cell r="C899">
            <v>1.1135179175733201</v>
          </cell>
        </row>
        <row r="900">
          <cell r="B900">
            <v>45250</v>
          </cell>
          <cell r="C900">
            <v>1.1201990182473729</v>
          </cell>
        </row>
        <row r="901">
          <cell r="B901">
            <v>45251</v>
          </cell>
          <cell r="C901">
            <v>1.112499448601993</v>
          </cell>
        </row>
        <row r="902">
          <cell r="B902">
            <v>45252</v>
          </cell>
          <cell r="C902">
            <v>1.0980665290609997</v>
          </cell>
        </row>
        <row r="903">
          <cell r="B903">
            <v>45253</v>
          </cell>
          <cell r="C903">
            <v>1.1089247966689182</v>
          </cell>
        </row>
        <row r="904">
          <cell r="B904">
            <v>45254</v>
          </cell>
          <cell r="C904">
            <v>1.099261884391034</v>
          </cell>
        </row>
        <row r="905">
          <cell r="B905">
            <v>45257</v>
          </cell>
          <cell r="C905">
            <v>1.1036510528025303</v>
          </cell>
        </row>
        <row r="906">
          <cell r="B906">
            <v>45258</v>
          </cell>
          <cell r="C906">
            <v>1.1126386591586033</v>
          </cell>
        </row>
        <row r="907">
          <cell r="B907">
            <v>45259</v>
          </cell>
          <cell r="C907">
            <v>1.1058030384743744</v>
          </cell>
        </row>
        <row r="908">
          <cell r="B908">
            <v>45260</v>
          </cell>
          <cell r="C908">
            <v>1.1087730757030925</v>
          </cell>
        </row>
        <row r="909">
          <cell r="B909">
            <v>45261</v>
          </cell>
          <cell r="C909">
            <v>1.1119969260066105</v>
          </cell>
        </row>
        <row r="910">
          <cell r="B910">
            <v>45264</v>
          </cell>
          <cell r="C910">
            <v>1.1005664311956935</v>
          </cell>
        </row>
        <row r="911">
          <cell r="B911">
            <v>45265</v>
          </cell>
          <cell r="C911">
            <v>1.0848104306726598</v>
          </cell>
        </row>
        <row r="912">
          <cell r="B912">
            <v>45266</v>
          </cell>
          <cell r="C912">
            <v>1.0859086441523369</v>
          </cell>
        </row>
        <row r="913">
          <cell r="B913">
            <v>45267</v>
          </cell>
          <cell r="C913">
            <v>1.0858784548677749</v>
          </cell>
        </row>
        <row r="914">
          <cell r="B914">
            <v>45268</v>
          </cell>
          <cell r="C914">
            <v>1.0972677416799035</v>
          </cell>
        </row>
        <row r="915">
          <cell r="B915">
            <v>45271</v>
          </cell>
          <cell r="C915">
            <v>1.1068697670857548</v>
          </cell>
        </row>
        <row r="916">
          <cell r="B916">
            <v>45272</v>
          </cell>
          <cell r="C916">
            <v>1.1062704429657464</v>
          </cell>
        </row>
        <row r="917">
          <cell r="B917">
            <v>45273</v>
          </cell>
          <cell r="C917">
            <v>1.098989944427359</v>
          </cell>
        </row>
        <row r="918">
          <cell r="B918">
            <v>45274</v>
          </cell>
          <cell r="C918">
            <v>1.0967625348051779</v>
          </cell>
        </row>
        <row r="919">
          <cell r="B919">
            <v>45275</v>
          </cell>
          <cell r="C919">
            <v>1.0851698975817716</v>
          </cell>
        </row>
        <row r="920">
          <cell r="B920">
            <v>45278</v>
          </cell>
          <cell r="C920">
            <v>1.0765833516251557</v>
          </cell>
        </row>
        <row r="921">
          <cell r="B921">
            <v>45279</v>
          </cell>
          <cell r="C921">
            <v>1.0773754819348789</v>
          </cell>
        </row>
        <row r="922">
          <cell r="B922">
            <v>45280</v>
          </cell>
          <cell r="C922">
            <v>1.0636230504263142</v>
          </cell>
        </row>
        <row r="923">
          <cell r="B923">
            <v>45281</v>
          </cell>
          <cell r="C923">
            <v>1.0666261309271383</v>
          </cell>
        </row>
        <row r="924">
          <cell r="B924">
            <v>45282</v>
          </cell>
          <cell r="C924">
            <v>1.0521136047184516</v>
          </cell>
        </row>
        <row r="925">
          <cell r="B925">
            <v>45285</v>
          </cell>
          <cell r="C925">
            <v>1.0562334961759943</v>
          </cell>
        </row>
        <row r="926">
          <cell r="B926">
            <v>45286</v>
          </cell>
          <cell r="C926">
            <v>1.0441998050241599</v>
          </cell>
        </row>
        <row r="927">
          <cell r="B927">
            <v>45287</v>
          </cell>
          <cell r="C927">
            <v>1.0572490242368924</v>
          </cell>
        </row>
        <row r="928">
          <cell r="B928">
            <v>45288</v>
          </cell>
          <cell r="C928">
            <v>1.0681773792296512</v>
          </cell>
        </row>
        <row r="929">
          <cell r="B929">
            <v>45289</v>
          </cell>
          <cell r="C929">
            <v>1.084066993567991</v>
          </cell>
        </row>
        <row r="930">
          <cell r="B930">
            <v>45293</v>
          </cell>
          <cell r="C930">
            <v>1.0727833513641756</v>
          </cell>
        </row>
        <row r="931">
          <cell r="B931">
            <v>45294</v>
          </cell>
          <cell r="C931">
            <v>1.0593767837358692</v>
          </cell>
        </row>
        <row r="932">
          <cell r="B932">
            <v>45295</v>
          </cell>
          <cell r="C932">
            <v>1.0540531938629891</v>
          </cell>
        </row>
        <row r="933">
          <cell r="B933">
            <v>45296</v>
          </cell>
          <cell r="C933">
            <v>1.0320294397327299</v>
          </cell>
        </row>
        <row r="934">
          <cell r="B934">
            <v>45299</v>
          </cell>
          <cell r="C934">
            <v>1.0128187368135879</v>
          </cell>
        </row>
        <row r="935">
          <cell r="B935">
            <v>45300</v>
          </cell>
          <cell r="C935">
            <v>1.0176251901252409</v>
          </cell>
        </row>
        <row r="936">
          <cell r="B936">
            <v>45301</v>
          </cell>
          <cell r="C936">
            <v>1.0100391164444871</v>
          </cell>
        </row>
        <row r="937">
          <cell r="B937">
            <v>45302</v>
          </cell>
          <cell r="C937">
            <v>1.02150064298863</v>
          </cell>
        </row>
        <row r="938">
          <cell r="B938">
            <v>45303</v>
          </cell>
          <cell r="C938">
            <v>1.0106101047292309</v>
          </cell>
        </row>
        <row r="939">
          <cell r="B939">
            <v>45306</v>
          </cell>
          <cell r="C939">
            <v>1.0109934467981077</v>
          </cell>
        </row>
        <row r="940">
          <cell r="B940">
            <v>45307</v>
          </cell>
          <cell r="C940">
            <v>1.0061370875116251</v>
          </cell>
        </row>
        <row r="941">
          <cell r="B941">
            <v>45308</v>
          </cell>
          <cell r="C941">
            <v>0.97759090408046001</v>
          </cell>
        </row>
        <row r="942">
          <cell r="B942">
            <v>45309</v>
          </cell>
          <cell r="C942">
            <v>0.98612978928826012</v>
          </cell>
        </row>
        <row r="943">
          <cell r="B943">
            <v>45310</v>
          </cell>
          <cell r="C943">
            <v>0.9764389736047594</v>
          </cell>
        </row>
        <row r="944">
          <cell r="B944">
            <v>45313</v>
          </cell>
          <cell r="C944">
            <v>0.93899432706607289</v>
          </cell>
        </row>
        <row r="945">
          <cell r="B945">
            <v>45314</v>
          </cell>
          <cell r="C945">
            <v>0.95055632638834409</v>
          </cell>
        </row>
        <row r="946">
          <cell r="B946">
            <v>45315</v>
          </cell>
          <cell r="C946">
            <v>0.95321346030940202</v>
          </cell>
        </row>
        <row r="947">
          <cell r="B947">
            <v>45316</v>
          </cell>
          <cell r="C947">
            <v>0.97014975716965091</v>
          </cell>
        </row>
        <row r="948">
          <cell r="B948">
            <v>45317</v>
          </cell>
          <cell r="C948">
            <v>0.94889551594128585</v>
          </cell>
        </row>
        <row r="949">
          <cell r="B949">
            <v>45320</v>
          </cell>
          <cell r="C949">
            <v>0.92922006385213507</v>
          </cell>
        </row>
        <row r="950">
          <cell r="B950">
            <v>45321</v>
          </cell>
          <cell r="C950">
            <v>0.90716648847795278</v>
          </cell>
        </row>
        <row r="951">
          <cell r="B951">
            <v>45322</v>
          </cell>
          <cell r="C951">
            <v>0.8814762917791138</v>
          </cell>
        </row>
        <row r="952">
          <cell r="B952">
            <v>45323</v>
          </cell>
          <cell r="C952">
            <v>0.88923873389034358</v>
          </cell>
        </row>
        <row r="953">
          <cell r="B953">
            <v>45324</v>
          </cell>
          <cell r="C953">
            <v>0.86583665055501258</v>
          </cell>
        </row>
        <row r="954">
          <cell r="B954">
            <v>45327</v>
          </cell>
          <cell r="C954">
            <v>0.84991065089922091</v>
          </cell>
        </row>
        <row r="955">
          <cell r="B955">
            <v>45328</v>
          </cell>
          <cell r="C955">
            <v>0.90404138007519408</v>
          </cell>
        </row>
        <row r="956">
          <cell r="B956">
            <v>45329</v>
          </cell>
          <cell r="C956">
            <v>0.91968591923882703</v>
          </cell>
        </row>
        <row r="957">
          <cell r="B957">
            <v>45330</v>
          </cell>
          <cell r="C957">
            <v>0.94121308388434677</v>
          </cell>
        </row>
        <row r="958">
          <cell r="B958">
            <v>45341</v>
          </cell>
          <cell r="C958">
            <v>0.96039780231200911</v>
          </cell>
        </row>
        <row r="959">
          <cell r="B959">
            <v>45342</v>
          </cell>
          <cell r="C959">
            <v>0.96215949784923227</v>
          </cell>
        </row>
        <row r="960">
          <cell r="B960">
            <v>45343</v>
          </cell>
          <cell r="C960">
            <v>0.96200720883973123</v>
          </cell>
        </row>
        <row r="961">
          <cell r="B961">
            <v>45344</v>
          </cell>
          <cell r="C961">
            <v>0.97067902766114</v>
          </cell>
        </row>
        <row r="962">
          <cell r="B962">
            <v>45345</v>
          </cell>
          <cell r="C962">
            <v>0.97729384658250884</v>
          </cell>
        </row>
        <row r="963">
          <cell r="B963">
            <v>45348</v>
          </cell>
          <cell r="C963">
            <v>0.98397089408227245</v>
          </cell>
        </row>
        <row r="964">
          <cell r="B964">
            <v>45349</v>
          </cell>
          <cell r="C964">
            <v>1.0084668063588611</v>
          </cell>
        </row>
        <row r="965">
          <cell r="B965">
            <v>45350</v>
          </cell>
          <cell r="C965">
            <v>0.97436245090571783</v>
          </cell>
        </row>
        <row r="966">
          <cell r="B966">
            <v>45351</v>
          </cell>
          <cell r="C966">
            <v>0.99947206306095027</v>
          </cell>
        </row>
        <row r="967">
          <cell r="B967">
            <v>45352</v>
          </cell>
          <cell r="C967">
            <v>1.008271869556336</v>
          </cell>
        </row>
        <row r="968">
          <cell r="B968">
            <v>45355</v>
          </cell>
          <cell r="C968">
            <v>1.0245158143226052</v>
          </cell>
        </row>
        <row r="969">
          <cell r="B969">
            <v>45356</v>
          </cell>
          <cell r="C969">
            <v>1.012358729329681</v>
          </cell>
        </row>
        <row r="970">
          <cell r="B970">
            <v>45357</v>
          </cell>
          <cell r="C970">
            <v>1.0106296029891313</v>
          </cell>
        </row>
        <row r="971">
          <cell r="B971">
            <v>45358</v>
          </cell>
          <cell r="C971">
            <v>0.99233350989088298</v>
          </cell>
        </row>
        <row r="972">
          <cell r="B972">
            <v>45359</v>
          </cell>
          <cell r="C972">
            <v>1.0092447497088202</v>
          </cell>
        </row>
        <row r="973">
          <cell r="B973">
            <v>45362</v>
          </cell>
          <cell r="C973">
            <v>1.0288066920814096</v>
          </cell>
        </row>
        <row r="974">
          <cell r="B974">
            <v>45363</v>
          </cell>
          <cell r="C974">
            <v>1.0351689463312852</v>
          </cell>
        </row>
        <row r="975">
          <cell r="B975">
            <v>45364</v>
          </cell>
          <cell r="C975">
            <v>1.042481613423931</v>
          </cell>
        </row>
        <row r="976">
          <cell r="B976">
            <v>45365</v>
          </cell>
          <cell r="C976">
            <v>1.0436978223677789</v>
          </cell>
        </row>
        <row r="977">
          <cell r="B977">
            <v>45366</v>
          </cell>
          <cell r="C977">
            <v>1.0539080142133381</v>
          </cell>
        </row>
        <row r="978">
          <cell r="B978">
            <v>45369</v>
          </cell>
          <cell r="C978">
            <v>1.0707883694273188</v>
          </cell>
        </row>
        <row r="979">
          <cell r="B979">
            <v>45370</v>
          </cell>
          <cell r="C979">
            <v>1.0585863132882318</v>
          </cell>
        </row>
        <row r="980">
          <cell r="B980">
            <v>45371</v>
          </cell>
          <cell r="C980">
            <v>1.0624299545268432</v>
          </cell>
        </row>
        <row r="981">
          <cell r="B981">
            <v>45372</v>
          </cell>
          <cell r="C981">
            <v>1.0576757222893545</v>
          </cell>
        </row>
        <row r="982">
          <cell r="B982">
            <v>45373</v>
          </cell>
          <cell r="C982">
            <v>1.0477797739268113</v>
          </cell>
        </row>
        <row r="983">
          <cell r="B983">
            <v>45376</v>
          </cell>
          <cell r="C983">
            <v>1.0313516637153664</v>
          </cell>
        </row>
        <row r="984">
          <cell r="B984">
            <v>45377</v>
          </cell>
          <cell r="C984">
            <v>1.0262778494023117</v>
          </cell>
        </row>
        <row r="985">
          <cell r="B985">
            <v>45378</v>
          </cell>
          <cell r="C985">
            <v>1.007071425803747</v>
          </cell>
        </row>
        <row r="986">
          <cell r="B986">
            <v>45379</v>
          </cell>
          <cell r="C986">
            <v>1.0204691176425642</v>
          </cell>
        </row>
        <row r="987">
          <cell r="B987">
            <v>45380</v>
          </cell>
          <cell r="C987">
            <v>1.0243027362415729</v>
          </cell>
        </row>
        <row r="988">
          <cell r="B988">
            <v>45383</v>
          </cell>
          <cell r="C988">
            <v>1.0373401300307885</v>
          </cell>
        </row>
        <row r="989">
          <cell r="B989">
            <v>45384</v>
          </cell>
          <cell r="C989">
            <v>1.0262444324607818</v>
          </cell>
        </row>
        <row r="990">
          <cell r="B990">
            <v>45385</v>
          </cell>
          <cell r="C990">
            <v>1.0164552362620689</v>
          </cell>
        </row>
        <row r="991">
          <cell r="B991">
            <v>45390</v>
          </cell>
          <cell r="C991">
            <v>1.0078792104670704</v>
          </cell>
        </row>
        <row r="992">
          <cell r="B992">
            <v>45391</v>
          </cell>
          <cell r="C992">
            <v>1.0165956479121057</v>
          </cell>
        </row>
        <row r="993">
          <cell r="B993">
            <v>45392</v>
          </cell>
          <cell r="C993">
            <v>1.00362697220659</v>
          </cell>
        </row>
        <row r="994">
          <cell r="B994">
            <v>45393</v>
          </cell>
          <cell r="C994">
            <v>1.0005476045429749</v>
          </cell>
        </row>
        <row r="995">
          <cell r="B995">
            <v>45394</v>
          </cell>
          <cell r="C995">
            <v>1.0017064572748324</v>
          </cell>
        </row>
        <row r="996">
          <cell r="B996">
            <v>45397</v>
          </cell>
          <cell r="C996">
            <v>0.9993125883755104</v>
          </cell>
        </row>
        <row r="997">
          <cell r="B997">
            <v>45398</v>
          </cell>
          <cell r="C997">
            <v>0.97325522344931659</v>
          </cell>
        </row>
        <row r="998">
          <cell r="B998">
            <v>45399</v>
          </cell>
          <cell r="C998">
            <v>0.99398305368158291</v>
          </cell>
        </row>
        <row r="999">
          <cell r="B999">
            <v>45400</v>
          </cell>
          <cell r="C999">
            <v>0.99196430595334462</v>
          </cell>
        </row>
        <row r="1000">
          <cell r="B1000">
            <v>45401</v>
          </cell>
          <cell r="C1000">
            <v>0.98077365785517567</v>
          </cell>
        </row>
        <row r="1001">
          <cell r="B1001">
            <v>45404</v>
          </cell>
          <cell r="C1001">
            <v>0.98273696821353207</v>
          </cell>
        </row>
        <row r="1002">
          <cell r="B1002">
            <v>45405</v>
          </cell>
          <cell r="C1002">
            <v>0.9929407434076476</v>
          </cell>
        </row>
        <row r="1003">
          <cell r="B1003">
            <v>45406</v>
          </cell>
          <cell r="C1003">
            <v>1.0096957477559618</v>
          </cell>
        </row>
        <row r="1004">
          <cell r="B1004">
            <v>45407</v>
          </cell>
          <cell r="C1004">
            <v>1.0117184835930655</v>
          </cell>
        </row>
        <row r="1005">
          <cell r="B1005">
            <v>45408</v>
          </cell>
          <cell r="C1005">
            <v>1.0358208339905375</v>
          </cell>
        </row>
        <row r="1006">
          <cell r="B1006">
            <v>45411</v>
          </cell>
          <cell r="C1006">
            <v>1.0518525889171695</v>
          </cell>
        </row>
        <row r="1007">
          <cell r="B1007">
            <v>45412</v>
          </cell>
          <cell r="C1007">
            <v>1.0484430072516695</v>
          </cell>
        </row>
        <row r="1008">
          <cell r="B1008">
            <v>45418</v>
          </cell>
          <cell r="C1008">
            <v>1.0714616671014796</v>
          </cell>
        </row>
        <row r="1009">
          <cell r="B1009">
            <v>45419</v>
          </cell>
          <cell r="C1009">
            <v>1.0680392324903085</v>
          </cell>
        </row>
        <row r="1010">
          <cell r="B1010">
            <v>45420</v>
          </cell>
          <cell r="C1010">
            <v>1.0591512800849876</v>
          </cell>
        </row>
        <row r="1011">
          <cell r="B1011">
            <v>45421</v>
          </cell>
          <cell r="C1011">
            <v>1.0700465319459498</v>
          </cell>
        </row>
        <row r="1012">
          <cell r="B1012">
            <v>45422</v>
          </cell>
          <cell r="C1012">
            <v>1.0619815987561791</v>
          </cell>
        </row>
        <row r="1013">
          <cell r="B1013">
            <v>45425</v>
          </cell>
          <cell r="C1013">
            <v>1.0554073421256964</v>
          </cell>
        </row>
        <row r="1014">
          <cell r="B1014">
            <v>45426</v>
          </cell>
          <cell r="C1014">
            <v>1.0576834361800278</v>
          </cell>
        </row>
        <row r="1015">
          <cell r="B1015">
            <v>45427</v>
          </cell>
          <cell r="C1015">
            <v>1.050699206470727</v>
          </cell>
        </row>
        <row r="1016">
          <cell r="B1016">
            <v>45428</v>
          </cell>
          <cell r="C1016">
            <v>1.0505842973351907</v>
          </cell>
        </row>
        <row r="1017">
          <cell r="B1017">
            <v>45429</v>
          </cell>
          <cell r="C1017">
            <v>1.0542612833662279</v>
          </cell>
        </row>
        <row r="1018">
          <cell r="B1018">
            <v>45432</v>
          </cell>
          <cell r="C1018">
            <v>1.0584917294374845</v>
          </cell>
        </row>
        <row r="1019">
          <cell r="B1019">
            <v>45433</v>
          </cell>
          <cell r="C1019">
            <v>1.0512211865611694</v>
          </cell>
        </row>
        <row r="1020">
          <cell r="B1020">
            <v>45434</v>
          </cell>
          <cell r="C1020">
            <v>1.0477384009964215</v>
          </cell>
        </row>
        <row r="1021">
          <cell r="B1021">
            <v>45435</v>
          </cell>
          <cell r="C1021">
            <v>1.0339491462636783</v>
          </cell>
        </row>
        <row r="1022">
          <cell r="B1022">
            <v>45436</v>
          </cell>
          <cell r="C1022">
            <v>1.0166086970983981</v>
          </cell>
        </row>
        <row r="1023">
          <cell r="B1023">
            <v>45439</v>
          </cell>
          <cell r="C1023">
            <v>1.0234995257399826</v>
          </cell>
        </row>
        <row r="1024">
          <cell r="B1024">
            <v>45440</v>
          </cell>
          <cell r="C1024">
            <v>1.0152927248001933</v>
          </cell>
        </row>
        <row r="1025">
          <cell r="B1025">
            <v>45441</v>
          </cell>
          <cell r="C1025">
            <v>1.0091300974034079</v>
          </cell>
        </row>
        <row r="1026">
          <cell r="B1026">
            <v>45442</v>
          </cell>
          <cell r="C1026">
            <v>1.0095651468398412</v>
          </cell>
        </row>
        <row r="1027">
          <cell r="B1027">
            <v>45443</v>
          </cell>
          <cell r="C1027">
            <v>1.0140054023097724</v>
          </cell>
        </row>
        <row r="1028">
          <cell r="B1028">
            <v>45446</v>
          </cell>
          <cell r="C1028">
            <v>1.0174748060029701</v>
          </cell>
        </row>
        <row r="1029">
          <cell r="B1029">
            <v>45447</v>
          </cell>
          <cell r="C1029">
            <v>1.026115547001208</v>
          </cell>
        </row>
        <row r="1030">
          <cell r="B1030">
            <v>45448</v>
          </cell>
          <cell r="C1030">
            <v>1.0198640841720605</v>
          </cell>
        </row>
        <row r="1031">
          <cell r="B1031">
            <v>45449</v>
          </cell>
          <cell r="C1031">
            <v>1.0119309092050812</v>
          </cell>
        </row>
        <row r="1032">
          <cell r="B1032">
            <v>45450</v>
          </cell>
          <cell r="C1032">
            <v>1.0029626116375738</v>
          </cell>
        </row>
        <row r="1033">
          <cell r="B1033">
            <v>45454</v>
          </cell>
          <cell r="C1033">
            <v>1.0140438045093654</v>
          </cell>
        </row>
        <row r="1034">
          <cell r="B1034">
            <v>45455</v>
          </cell>
          <cell r="C1034">
            <v>1.0143869110162707</v>
          </cell>
        </row>
        <row r="1035">
          <cell r="B1035">
            <v>45456</v>
          </cell>
          <cell r="C1035">
            <v>1.0203084150911563</v>
          </cell>
        </row>
        <row r="1036">
          <cell r="B1036">
            <v>45457</v>
          </cell>
          <cell r="C1036">
            <v>1.0225813441361533</v>
          </cell>
        </row>
        <row r="1037">
          <cell r="B1037">
            <v>45460</v>
          </cell>
          <cell r="C1037">
            <v>1.0270818475430912</v>
          </cell>
        </row>
        <row r="1038">
          <cell r="B1038">
            <v>45461</v>
          </cell>
          <cell r="C1038">
            <v>1.0289941436457448</v>
          </cell>
        </row>
        <row r="1039">
          <cell r="B1039">
            <v>45462</v>
          </cell>
          <cell r="C1039">
            <v>1.0224739234995508</v>
          </cell>
        </row>
        <row r="1040">
          <cell r="B1040">
            <v>45463</v>
          </cell>
          <cell r="C1040">
            <v>1.0125459045731358</v>
          </cell>
        </row>
        <row r="1041">
          <cell r="B1041">
            <v>45464</v>
          </cell>
          <cell r="C1041">
            <v>1.0150072559311303</v>
          </cell>
        </row>
        <row r="1042">
          <cell r="B1042">
            <v>45467</v>
          </cell>
          <cell r="C1042">
            <v>0.99666463394453098</v>
          </cell>
        </row>
        <row r="1043">
          <cell r="B1043">
            <v>45468</v>
          </cell>
          <cell r="C1043">
            <v>0.98340573788501906</v>
          </cell>
        </row>
        <row r="1044">
          <cell r="B1044">
            <v>45469</v>
          </cell>
          <cell r="C1044">
            <v>1.0036089226623264</v>
          </cell>
        </row>
        <row r="1045">
          <cell r="B1045">
            <v>45470</v>
          </cell>
          <cell r="C1045">
            <v>0.98640360445704089</v>
          </cell>
        </row>
        <row r="1046">
          <cell r="B1046">
            <v>45471</v>
          </cell>
          <cell r="C1046">
            <v>0.98665766328494675</v>
          </cell>
        </row>
        <row r="1047">
          <cell r="B1047">
            <v>45474</v>
          </cell>
          <cell r="C1047">
            <v>0.98900485126374771</v>
          </cell>
        </row>
        <row r="1048">
          <cell r="B1048">
            <v>45475</v>
          </cell>
          <cell r="C1048">
            <v>0.97932237106457298</v>
          </cell>
        </row>
        <row r="1049">
          <cell r="B1049">
            <v>45476</v>
          </cell>
          <cell r="C1049">
            <v>0.97341182525766179</v>
          </cell>
        </row>
        <row r="1050">
          <cell r="B1050">
            <v>45477</v>
          </cell>
          <cell r="C1050">
            <v>0.96320991540071133</v>
          </cell>
        </row>
        <row r="1051">
          <cell r="B1051">
            <v>45478</v>
          </cell>
          <cell r="C1051">
            <v>0.97919014498270318</v>
          </cell>
        </row>
        <row r="1052">
          <cell r="B1052">
            <v>45481</v>
          </cell>
          <cell r="C1052">
            <v>0.96405751355589908</v>
          </cell>
        </row>
        <row r="1053">
          <cell r="B1053">
            <v>45482</v>
          </cell>
          <cell r="C1053">
            <v>0.97819609207628089</v>
          </cell>
        </row>
        <row r="1054">
          <cell r="B1054">
            <v>45483</v>
          </cell>
          <cell r="C1054">
            <v>0.97938885189150238</v>
          </cell>
        </row>
        <row r="1055">
          <cell r="B1055">
            <v>45484</v>
          </cell>
          <cell r="C1055">
            <v>0.99424561597754435</v>
          </cell>
        </row>
        <row r="1056">
          <cell r="B1056">
            <v>45485</v>
          </cell>
          <cell r="C1056">
            <v>0.99698493631517182</v>
          </cell>
        </row>
        <row r="1057">
          <cell r="B1057">
            <v>45488</v>
          </cell>
          <cell r="C1057">
            <v>0.9888205526625472</v>
          </cell>
        </row>
        <row r="1058">
          <cell r="B1058">
            <v>45489</v>
          </cell>
          <cell r="C1058">
            <v>0.99650684706509529</v>
          </cell>
        </row>
        <row r="1059">
          <cell r="B1059">
            <v>45490</v>
          </cell>
          <cell r="C1059">
            <v>0.9899996312169842</v>
          </cell>
        </row>
        <row r="1060">
          <cell r="B1060">
            <v>45491</v>
          </cell>
          <cell r="C1060">
            <v>0.99132323260187571</v>
          </cell>
        </row>
        <row r="1061">
          <cell r="B1061">
            <v>45492</v>
          </cell>
          <cell r="C1061">
            <v>0.98944032834146323</v>
          </cell>
        </row>
        <row r="1062">
          <cell r="B1062">
            <v>45495</v>
          </cell>
          <cell r="C1062">
            <v>0.99664733928291149</v>
          </cell>
        </row>
        <row r="1063">
          <cell r="B1063">
            <v>45496</v>
          </cell>
          <cell r="C1063">
            <v>0.97134497461419533</v>
          </cell>
        </row>
        <row r="1064">
          <cell r="B1064">
            <v>45497</v>
          </cell>
          <cell r="C1064">
            <v>0.9605082849920793</v>
          </cell>
        </row>
        <row r="1065">
          <cell r="B1065">
            <v>45498</v>
          </cell>
          <cell r="C1065">
            <v>0.95081789680498341</v>
          </cell>
        </row>
        <row r="1066">
          <cell r="B1066">
            <v>45499</v>
          </cell>
          <cell r="C1066">
            <v>0.9550328428493976</v>
          </cell>
        </row>
        <row r="1067">
          <cell r="B1067">
            <v>45502</v>
          </cell>
          <cell r="C1067">
            <v>0.95191652500581714</v>
          </cell>
        </row>
        <row r="1068">
          <cell r="B1068">
            <v>45503</v>
          </cell>
          <cell r="C1068">
            <v>0.94438896102636982</v>
          </cell>
        </row>
        <row r="1069">
          <cell r="B1069">
            <v>45504</v>
          </cell>
          <cell r="C1069">
            <v>0.97511613026662269</v>
          </cell>
        </row>
        <row r="1070">
          <cell r="B1070">
            <v>45505</v>
          </cell>
          <cell r="C1070">
            <v>0.9723804418266101</v>
          </cell>
        </row>
        <row r="1071">
          <cell r="B1071">
            <v>45506</v>
          </cell>
          <cell r="C1071">
            <v>0.96027666417036939</v>
          </cell>
        </row>
        <row r="1072">
          <cell r="B1072">
            <v>45509</v>
          </cell>
          <cell r="C1072">
            <v>0.93954331776919497</v>
          </cell>
        </row>
        <row r="1073">
          <cell r="B1073">
            <v>45510</v>
          </cell>
          <cell r="C1073">
            <v>0.95475540616506227</v>
          </cell>
        </row>
        <row r="1074">
          <cell r="B1074">
            <v>45511</v>
          </cell>
          <cell r="C1074">
            <v>0.95256329755792091</v>
          </cell>
        </row>
        <row r="1075">
          <cell r="B1075">
            <v>45512</v>
          </cell>
          <cell r="C1075">
            <v>0.95107587211074529</v>
          </cell>
        </row>
        <row r="1076">
          <cell r="B1076">
            <v>45513</v>
          </cell>
          <cell r="C1076">
            <v>0.94914861662804251</v>
          </cell>
        </row>
        <row r="1077">
          <cell r="B1077">
            <v>45516</v>
          </cell>
          <cell r="C1077">
            <v>0.95068445730444595</v>
          </cell>
        </row>
        <row r="1078">
          <cell r="B1078">
            <v>45517</v>
          </cell>
          <cell r="C1078">
            <v>0.95400166130536901</v>
          </cell>
        </row>
        <row r="1079">
          <cell r="B1079">
            <v>45518</v>
          </cell>
          <cell r="C1079">
            <v>0.94369411796491109</v>
          </cell>
        </row>
        <row r="1080">
          <cell r="B1080">
            <v>45519</v>
          </cell>
          <cell r="C1080">
            <v>0.94564489969621035</v>
          </cell>
        </row>
        <row r="1081">
          <cell r="B1081">
            <v>45520</v>
          </cell>
          <cell r="C1081">
            <v>0.95168671996193488</v>
          </cell>
        </row>
        <row r="1082">
          <cell r="B1082">
            <v>45523</v>
          </cell>
          <cell r="C1082">
            <v>0.9484880358934068</v>
          </cell>
        </row>
        <row r="1083">
          <cell r="B1083">
            <v>45524</v>
          </cell>
          <cell r="C1083">
            <v>0.93917063418963698</v>
          </cell>
        </row>
        <row r="1084">
          <cell r="B1084">
            <v>45525</v>
          </cell>
          <cell r="C1084">
            <v>0.93883647723947306</v>
          </cell>
        </row>
        <row r="1085">
          <cell r="B1085">
            <v>45526</v>
          </cell>
          <cell r="C1085">
            <v>0.93674349143162805</v>
          </cell>
        </row>
        <row r="1086">
          <cell r="B1086">
            <v>45527</v>
          </cell>
          <cell r="C1086">
            <v>0.93034328237277963</v>
          </cell>
        </row>
        <row r="1087">
          <cell r="B1087">
            <v>45530</v>
          </cell>
          <cell r="C1087">
            <v>0.92744749966251383</v>
          </cell>
        </row>
        <row r="1088">
          <cell r="B1088">
            <v>45531</v>
          </cell>
          <cell r="C1088">
            <v>0.92365874225654532</v>
          </cell>
        </row>
        <row r="1089">
          <cell r="B1089">
            <v>45532</v>
          </cell>
          <cell r="C1089">
            <v>0.92059676008490676</v>
          </cell>
        </row>
        <row r="1090">
          <cell r="B1090">
            <v>45533</v>
          </cell>
          <cell r="C1090">
            <v>0.92764902243594616</v>
          </cell>
        </row>
        <row r="1091">
          <cell r="B1091">
            <v>45534</v>
          </cell>
          <cell r="C1091">
            <v>0.94163831718075208</v>
          </cell>
        </row>
        <row r="1092">
          <cell r="B1092">
            <v>45537</v>
          </cell>
          <cell r="C1092">
            <v>0.92434676821736639</v>
          </cell>
        </row>
        <row r="1093">
          <cell r="B1093">
            <v>45538</v>
          </cell>
          <cell r="C1093">
            <v>0.92913295398844864</v>
          </cell>
        </row>
        <row r="1094">
          <cell r="B1094">
            <v>45539</v>
          </cell>
          <cell r="C1094">
            <v>0.92754429793485893</v>
          </cell>
        </row>
        <row r="1095">
          <cell r="B1095">
            <v>45540</v>
          </cell>
          <cell r="C1095">
            <v>0.93313074994278955</v>
          </cell>
        </row>
        <row r="1096">
          <cell r="B1096">
            <v>45541</v>
          </cell>
          <cell r="C1096">
            <v>0.91782328094779819</v>
          </cell>
        </row>
        <row r="1097">
          <cell r="B1097">
            <v>45544</v>
          </cell>
          <cell r="C1097">
            <v>0.91490932902911004</v>
          </cell>
        </row>
        <row r="1098">
          <cell r="B1098">
            <v>45545</v>
          </cell>
          <cell r="C1098">
            <v>0.916932142518047</v>
          </cell>
        </row>
        <row r="1099">
          <cell r="B1099">
            <v>45546</v>
          </cell>
          <cell r="C1099">
            <v>0.92178942509568818</v>
          </cell>
        </row>
        <row r="1100">
          <cell r="B1100">
            <v>45547</v>
          </cell>
          <cell r="C1100">
            <v>0.91581155250513824</v>
          </cell>
        </row>
        <row r="1101">
          <cell r="B1101">
            <v>45548</v>
          </cell>
          <cell r="C1101">
            <v>0.91558734853229351</v>
          </cell>
        </row>
        <row r="1102">
          <cell r="B1102">
            <v>45553</v>
          </cell>
          <cell r="C1102">
            <v>0.91424294871106371</v>
          </cell>
        </row>
        <row r="1103">
          <cell r="B1103">
            <v>45554</v>
          </cell>
          <cell r="C1103">
            <v>0.91475207852508911</v>
          </cell>
        </row>
        <row r="1104">
          <cell r="B1104">
            <v>45555</v>
          </cell>
          <cell r="C1104">
            <v>0.90802397915121191</v>
          </cell>
        </row>
        <row r="1105">
          <cell r="B1105">
            <v>45558</v>
          </cell>
          <cell r="C1105">
            <v>0.9001273105778429</v>
          </cell>
        </row>
        <row r="1106">
          <cell r="B1106">
            <v>45559</v>
          </cell>
          <cell r="C1106">
            <v>0.92781811535077652</v>
          </cell>
        </row>
        <row r="1107">
          <cell r="B1107">
            <v>45560</v>
          </cell>
          <cell r="C1107">
            <v>0.93268267238052949</v>
          </cell>
        </row>
        <row r="1108">
          <cell r="B1108">
            <v>45561</v>
          </cell>
          <cell r="C1108">
            <v>0.96282509491684887</v>
          </cell>
        </row>
        <row r="1109">
          <cell r="B1109">
            <v>45562</v>
          </cell>
          <cell r="C1109">
            <v>1.0083573011683009</v>
          </cell>
        </row>
        <row r="1110">
          <cell r="B1110">
            <v>45565</v>
          </cell>
          <cell r="C1110">
            <v>1.1024306667100965</v>
          </cell>
        </row>
        <row r="1111">
          <cell r="B1111">
            <v>45573</v>
          </cell>
          <cell r="C1111">
            <v>1.1858125164544098</v>
          </cell>
        </row>
        <row r="1112">
          <cell r="B1112">
            <v>45574</v>
          </cell>
          <cell r="C1112">
            <v>1.1163828226720072</v>
          </cell>
        </row>
        <row r="1113">
          <cell r="B1113">
            <v>45575</v>
          </cell>
          <cell r="C1113">
            <v>1.1099710349074485</v>
          </cell>
        </row>
        <row r="1114">
          <cell r="B1114">
            <v>45576</v>
          </cell>
          <cell r="C1114">
            <v>1.0754114795494896</v>
          </cell>
        </row>
        <row r="1115">
          <cell r="B1115">
            <v>45579</v>
          </cell>
          <cell r="C1115">
            <v>1.0945437439537631</v>
          </cell>
        </row>
        <row r="1116">
          <cell r="B1116">
            <v>45580</v>
          </cell>
          <cell r="C1116">
            <v>1.0723651518225041</v>
          </cell>
        </row>
        <row r="1117">
          <cell r="B1117">
            <v>45581</v>
          </cell>
          <cell r="C1117">
            <v>1.0615321230800059</v>
          </cell>
        </row>
        <row r="1118">
          <cell r="B1118">
            <v>45582</v>
          </cell>
          <cell r="C1118">
            <v>1.0625298706331252</v>
          </cell>
        </row>
        <row r="1119">
          <cell r="B1119">
            <v>45583</v>
          </cell>
          <cell r="C1119">
            <v>1.1132766902367743</v>
          </cell>
        </row>
        <row r="1120">
          <cell r="B1120">
            <v>45586</v>
          </cell>
          <cell r="C1120">
            <v>1.1184531706187479</v>
          </cell>
        </row>
        <row r="1121">
          <cell r="B1121">
            <v>45587</v>
          </cell>
          <cell r="C1121">
            <v>1.1240452301459061</v>
          </cell>
        </row>
        <row r="1122">
          <cell r="B1122">
            <v>45588</v>
          </cell>
          <cell r="C1122">
            <v>1.1193728334989981</v>
          </cell>
        </row>
        <row r="1123">
          <cell r="B1123">
            <v>45589</v>
          </cell>
          <cell r="C1123">
            <v>1.1110021034082407</v>
          </cell>
        </row>
        <row r="1124">
          <cell r="B1124">
            <v>45590</v>
          </cell>
          <cell r="C1124">
            <v>1.1245760999695529</v>
          </cell>
        </row>
        <row r="1125">
          <cell r="B1125">
            <v>45593</v>
          </cell>
          <cell r="C1125">
            <v>1.1286924656161406</v>
          </cell>
        </row>
        <row r="1126">
          <cell r="B1126">
            <v>45594</v>
          </cell>
          <cell r="C1126">
            <v>1.110511490938749</v>
          </cell>
        </row>
        <row r="1127">
          <cell r="B1127">
            <v>45595</v>
          </cell>
          <cell r="C1127">
            <v>1.1040455691579851</v>
          </cell>
        </row>
        <row r="1128">
          <cell r="B1128">
            <v>45596</v>
          </cell>
          <cell r="C1128">
            <v>1.103446822760304</v>
          </cell>
        </row>
        <row r="1129">
          <cell r="B1129">
            <v>45597</v>
          </cell>
          <cell r="C1129">
            <v>1.0929668390188081</v>
          </cell>
        </row>
        <row r="1130">
          <cell r="B1130">
            <v>45600</v>
          </cell>
          <cell r="C1130">
            <v>1.1093109352871633</v>
          </cell>
        </row>
        <row r="1131">
          <cell r="B1131">
            <v>45601</v>
          </cell>
          <cell r="C1131">
            <v>1.1357226042723083</v>
          </cell>
        </row>
        <row r="1132">
          <cell r="B1132">
            <v>45602</v>
          </cell>
          <cell r="C1132">
            <v>1.1288276387736627</v>
          </cell>
        </row>
        <row r="1133">
          <cell r="B1133">
            <v>45603</v>
          </cell>
          <cell r="C1133">
            <v>1.146668648105289</v>
          </cell>
        </row>
        <row r="1134">
          <cell r="B1134">
            <v>45604</v>
          </cell>
          <cell r="C1134">
            <v>1.1438367940395848</v>
          </cell>
        </row>
        <row r="1135">
          <cell r="B1135">
            <v>45607</v>
          </cell>
          <cell r="C1135">
            <v>1.1593041961078336</v>
          </cell>
        </row>
        <row r="1136">
          <cell r="B1136">
            <v>45608</v>
          </cell>
          <cell r="C1136">
            <v>1.15496481806929</v>
          </cell>
        </row>
        <row r="1137">
          <cell r="B1137">
            <v>45609</v>
          </cell>
          <cell r="C1137">
            <v>1.1519912681547417</v>
          </cell>
        </row>
        <row r="1138">
          <cell r="B1138">
            <v>45610</v>
          </cell>
          <cell r="C1138">
            <v>1.1253769329293732</v>
          </cell>
        </row>
        <row r="1139">
          <cell r="B1139">
            <v>45611</v>
          </cell>
          <cell r="C1139">
            <v>1.1061946967886436</v>
          </cell>
        </row>
        <row r="1140">
          <cell r="B1140">
            <v>45614</v>
          </cell>
          <cell r="C1140">
            <v>1.0902644166941518</v>
          </cell>
        </row>
        <row r="1141">
          <cell r="B1141">
            <v>45615</v>
          </cell>
          <cell r="C1141">
            <v>1.10478275529058</v>
          </cell>
        </row>
        <row r="1142">
          <cell r="B1142">
            <v>45616</v>
          </cell>
          <cell r="C1142">
            <v>1.1276271280035521</v>
          </cell>
        </row>
        <row r="1143">
          <cell r="B1143">
            <v>45617</v>
          </cell>
          <cell r="C1143">
            <v>1.1229414564775937</v>
          </cell>
        </row>
        <row r="1144">
          <cell r="B1144">
            <v>45618</v>
          </cell>
          <cell r="C1144">
            <v>1.0892252486187042</v>
          </cell>
        </row>
        <row r="1145">
          <cell r="B1145">
            <v>45621</v>
          </cell>
          <cell r="C1145">
            <v>1.0921380366448996</v>
          </cell>
        </row>
        <row r="1146">
          <cell r="B1146">
            <v>45622</v>
          </cell>
          <cell r="C1146">
            <v>1.0927054451793363</v>
          </cell>
        </row>
        <row r="1147">
          <cell r="B1147">
            <v>45623</v>
          </cell>
          <cell r="C1147">
            <v>1.114216175301407</v>
          </cell>
        </row>
        <row r="1148">
          <cell r="B1148">
            <v>45624</v>
          </cell>
          <cell r="C1148">
            <v>1.10418524433609</v>
          </cell>
        </row>
        <row r="1149">
          <cell r="B1149">
            <v>45625</v>
          </cell>
          <cell r="C1149">
            <v>1.1158434521845189</v>
          </cell>
        </row>
        <row r="1150">
          <cell r="B1150">
            <v>45628</v>
          </cell>
          <cell r="C1150">
            <v>1.127057039053347</v>
          </cell>
        </row>
        <row r="1151">
          <cell r="B1151">
            <v>45629</v>
          </cell>
          <cell r="C1151">
            <v>1.1254957193204331</v>
          </cell>
        </row>
        <row r="1152">
          <cell r="B1152">
            <v>45630</v>
          </cell>
          <cell r="C1152">
            <v>1.1142718655290591</v>
          </cell>
        </row>
        <row r="1153">
          <cell r="B1153">
            <v>45631</v>
          </cell>
          <cell r="C1153">
            <v>1.1143093142940581</v>
          </cell>
        </row>
        <row r="1154">
          <cell r="B1154">
            <v>45632</v>
          </cell>
          <cell r="C1154">
            <v>1.12596225802715</v>
          </cell>
        </row>
        <row r="1155">
          <cell r="B1155">
            <v>45635</v>
          </cell>
          <cell r="C1155">
            <v>1.1273801690862095</v>
          </cell>
        </row>
        <row r="1156">
          <cell r="B1156">
            <v>45636</v>
          </cell>
          <cell r="C1156">
            <v>1.125226923259262</v>
          </cell>
        </row>
        <row r="1157">
          <cell r="B1157">
            <v>45637</v>
          </cell>
          <cell r="C1157">
            <v>1.1262790441988153</v>
          </cell>
        </row>
        <row r="1158">
          <cell r="B1158">
            <v>45638</v>
          </cell>
          <cell r="C1158">
            <v>1.1335184921784422</v>
          </cell>
        </row>
        <row r="1159">
          <cell r="B1159">
            <v>45639</v>
          </cell>
          <cell r="C1159">
            <v>1.1176568469815806</v>
          </cell>
        </row>
        <row r="1160">
          <cell r="B1160">
            <v>45642</v>
          </cell>
          <cell r="C1160">
            <v>1.1071927201931611</v>
          </cell>
        </row>
        <row r="1161">
          <cell r="B1161">
            <v>45643</v>
          </cell>
          <cell r="C1161">
            <v>1.099293582789219</v>
          </cell>
        </row>
        <row r="1162">
          <cell r="B1162">
            <v>45644</v>
          </cell>
          <cell r="C1162">
            <v>1.098462733563625</v>
          </cell>
        </row>
        <row r="1163">
          <cell r="B1163">
            <v>45645</v>
          </cell>
          <cell r="C1163">
            <v>1.0986050133541108</v>
          </cell>
        </row>
        <row r="1164">
          <cell r="B1164">
            <v>45646</v>
          </cell>
          <cell r="C1164">
            <v>1.1014748889122974</v>
          </cell>
        </row>
        <row r="1165">
          <cell r="B1165">
            <v>45649</v>
          </cell>
          <cell r="C1165">
            <v>1.0894994586553464</v>
          </cell>
        </row>
        <row r="1166">
          <cell r="B1166">
            <v>45650</v>
          </cell>
          <cell r="C1166">
            <v>1.0989156824357518</v>
          </cell>
        </row>
        <row r="1167">
          <cell r="B1167">
            <v>45651</v>
          </cell>
          <cell r="C1167">
            <v>1.0933311468800861</v>
          </cell>
        </row>
        <row r="1168">
          <cell r="B1168">
            <v>45652</v>
          </cell>
          <cell r="C1168">
            <v>1.1011581776259691</v>
          </cell>
        </row>
        <row r="1169">
          <cell r="B1169">
            <v>45653</v>
          </cell>
          <cell r="C1169">
            <v>1.1007517362579973</v>
          </cell>
        </row>
        <row r="1170">
          <cell r="B1170">
            <v>45656</v>
          </cell>
          <cell r="C1170">
            <v>1.0952304371825903</v>
          </cell>
        </row>
        <row r="1171">
          <cell r="B1171">
            <v>45657</v>
          </cell>
          <cell r="C1171">
            <v>1.0799569450054944</v>
          </cell>
        </row>
        <row r="1172">
          <cell r="B1172">
            <v>45659</v>
          </cell>
          <cell r="C1172">
            <v>1.0568884409047372</v>
          </cell>
        </row>
        <row r="1173">
          <cell r="B1173">
            <v>45660</v>
          </cell>
          <cell r="C1173">
            <v>1.0453339819956085</v>
          </cell>
        </row>
        <row r="1174">
          <cell r="B1174">
            <v>45663</v>
          </cell>
          <cell r="C1174">
            <v>1.0447771738173413</v>
          </cell>
        </row>
        <row r="1175">
          <cell r="B1175">
            <v>45664</v>
          </cell>
          <cell r="C1175">
            <v>1.0488142567105458</v>
          </cell>
        </row>
        <row r="1176">
          <cell r="B1176">
            <v>45665</v>
          </cell>
          <cell r="C1176">
            <v>1.041258431362875</v>
          </cell>
        </row>
        <row r="1177">
          <cell r="B1177">
            <v>45666</v>
          </cell>
          <cell r="C1177">
            <v>1.043196177524963</v>
          </cell>
        </row>
        <row r="1178">
          <cell r="B1178">
            <v>45667</v>
          </cell>
          <cell r="C1178">
            <v>1.0277456104138116</v>
          </cell>
        </row>
        <row r="1179">
          <cell r="B1179">
            <v>45670</v>
          </cell>
          <cell r="C1179">
            <v>1.0269944622851623</v>
          </cell>
        </row>
        <row r="1180">
          <cell r="B1180">
            <v>45671</v>
          </cell>
          <cell r="C1180">
            <v>1.0545994120049964</v>
          </cell>
        </row>
        <row r="1181">
          <cell r="B1181">
            <v>45672</v>
          </cell>
          <cell r="C1181">
            <v>1.0441452927631496</v>
          </cell>
        </row>
        <row r="1182">
          <cell r="B1182">
            <v>45673</v>
          </cell>
          <cell r="C1182">
            <v>1.0474872299249509</v>
          </cell>
        </row>
        <row r="1183">
          <cell r="B1183">
            <v>45674</v>
          </cell>
          <cell r="C1183">
            <v>1.0572577899611313</v>
          </cell>
        </row>
        <row r="1184">
          <cell r="B1184">
            <v>45677</v>
          </cell>
          <cell r="C1184">
            <v>1.0701155712265542</v>
          </cell>
        </row>
        <row r="1185">
          <cell r="B1185">
            <v>45678</v>
          </cell>
          <cell r="C1185">
            <v>1.0780968841711664</v>
          </cell>
        </row>
        <row r="1186">
          <cell r="B1186">
            <v>45679</v>
          </cell>
          <cell r="C1186">
            <v>1.0780170262952702</v>
          </cell>
        </row>
        <row r="1187">
          <cell r="B1187">
            <v>45680</v>
          </cell>
          <cell r="C1187">
            <v>1.0700711128840108</v>
          </cell>
        </row>
        <row r="1188">
          <cell r="B1188">
            <v>45681</v>
          </cell>
          <cell r="C1188">
            <v>1.0830897400673842</v>
          </cell>
        </row>
        <row r="1189">
          <cell r="B1189">
            <v>45684</v>
          </cell>
          <cell r="C1189">
            <v>1.0713844799978807</v>
          </cell>
        </row>
        <row r="1190">
          <cell r="B1190">
            <v>45693</v>
          </cell>
          <cell r="C1190">
            <v>1.0720526850595384</v>
          </cell>
        </row>
        <row r="1191">
          <cell r="B1191">
            <v>45694</v>
          </cell>
          <cell r="C1191">
            <v>1.0916248493905314</v>
          </cell>
        </row>
        <row r="1192">
          <cell r="B1192">
            <v>45695</v>
          </cell>
          <cell r="C1192">
            <v>1.1045358843170809</v>
          </cell>
        </row>
        <row r="1193">
          <cell r="B1193">
            <v>45698</v>
          </cell>
          <cell r="C1193">
            <v>1.1154849139868568</v>
          </cell>
        </row>
        <row r="1194">
          <cell r="B1194">
            <v>45699</v>
          </cell>
          <cell r="C1194">
            <v>1.1066520601549286</v>
          </cell>
        </row>
        <row r="1195">
          <cell r="B1195">
            <v>45700</v>
          </cell>
          <cell r="C1195">
            <v>1.1173518797457467</v>
          </cell>
        </row>
        <row r="1196">
          <cell r="B1196">
            <v>45701</v>
          </cell>
          <cell r="C1196">
            <v>1.1072041211095698</v>
          </cell>
        </row>
        <row r="1197">
          <cell r="B1197">
            <v>45702</v>
          </cell>
          <cell r="C1197">
            <v>1.1257739071617068</v>
          </cell>
        </row>
        <row r="1198">
          <cell r="B1198">
            <v>45705</v>
          </cell>
          <cell r="C1198">
            <v>1.1329536476262259</v>
          </cell>
        </row>
        <row r="1199">
          <cell r="B1199">
            <v>45706</v>
          </cell>
          <cell r="C1199">
            <v>1.1257923053780148</v>
          </cell>
        </row>
        <row r="1200">
          <cell r="B1200">
            <v>45707</v>
          </cell>
          <cell r="C1200">
            <v>1.1387656235838115</v>
          </cell>
        </row>
        <row r="1201">
          <cell r="B1201">
            <v>45708</v>
          </cell>
          <cell r="C1201">
            <v>1.144904607474887</v>
          </cell>
        </row>
        <row r="1202">
          <cell r="B1202">
            <v>45709</v>
          </cell>
          <cell r="C1202">
            <v>1.1758673527701407</v>
          </cell>
        </row>
        <row r="1203">
          <cell r="B1203">
            <v>45712</v>
          </cell>
          <cell r="C1203">
            <v>1.1661990147655377</v>
          </cell>
        </row>
        <row r="1204">
          <cell r="B1204">
            <v>45713</v>
          </cell>
          <cell r="C1204">
            <v>1.1546797239402824</v>
          </cell>
        </row>
        <row r="1205">
          <cell r="B1205">
            <v>45714</v>
          </cell>
          <cell r="C1205">
            <v>1.1769053645374827</v>
          </cell>
        </row>
        <row r="1206">
          <cell r="B1206">
            <v>45715</v>
          </cell>
          <cell r="C1206">
            <v>1.1703250635139162</v>
          </cell>
        </row>
        <row r="1207">
          <cell r="B1207">
            <v>45716</v>
          </cell>
          <cell r="C1207">
            <v>1.1340154044422792</v>
          </cell>
        </row>
        <row r="1208">
          <cell r="B1208">
            <v>45719</v>
          </cell>
          <cell r="C1208">
            <v>1.1323822026077386</v>
          </cell>
        </row>
        <row r="1209">
          <cell r="B1209">
            <v>45720</v>
          </cell>
          <cell r="C1209">
            <v>1.1400900541504093</v>
          </cell>
        </row>
        <row r="1210">
          <cell r="B1210">
            <v>45721</v>
          </cell>
          <cell r="C1210">
            <v>1.1534701256894235</v>
          </cell>
        </row>
        <row r="1211">
          <cell r="B1211">
            <v>45722</v>
          </cell>
          <cell r="C1211">
            <v>1.1771040651034919</v>
          </cell>
        </row>
        <row r="1212">
          <cell r="B1212">
            <v>45723</v>
          </cell>
          <cell r="C1212">
            <v>1.1712436362989531</v>
          </cell>
        </row>
        <row r="1213">
          <cell r="B1213">
            <v>45726</v>
          </cell>
          <cell r="C1213">
            <v>1.1635735900286912</v>
          </cell>
        </row>
        <row r="1214">
          <cell r="B1214">
            <v>45727</v>
          </cell>
          <cell r="C1214">
            <v>1.1652847054725823</v>
          </cell>
        </row>
        <row r="1215">
          <cell r="B1215">
            <v>45728</v>
          </cell>
          <cell r="C1215">
            <v>1.1551666679162218</v>
          </cell>
        </row>
        <row r="1216">
          <cell r="B1216">
            <v>45729</v>
          </cell>
          <cell r="C1216">
            <v>1.1442969835864065</v>
          </cell>
        </row>
        <row r="1217">
          <cell r="B1217">
            <v>45730</v>
          </cell>
          <cell r="C1217">
            <v>1.1619447327758632</v>
          </cell>
        </row>
        <row r="1218">
          <cell r="B1218">
            <v>45733</v>
          </cell>
          <cell r="C1218">
            <v>1.1633830585102505</v>
          </cell>
        </row>
        <row r="1219">
          <cell r="B1219">
            <v>45734</v>
          </cell>
          <cell r="C1219">
            <v>1.1784097047180926</v>
          </cell>
        </row>
        <row r="1220">
          <cell r="B1220">
            <v>45735</v>
          </cell>
          <cell r="C1220">
            <v>1.1745576375876752</v>
          </cell>
        </row>
        <row r="1221">
          <cell r="B1221">
            <v>45736</v>
          </cell>
          <cell r="C1221">
            <v>1.1667708139127972</v>
          </cell>
        </row>
        <row r="1222">
          <cell r="B1222">
            <v>45737</v>
          </cell>
          <cell r="C1222">
            <v>1.1428532299097094</v>
          </cell>
        </row>
        <row r="1223">
          <cell r="B1223">
            <v>45740</v>
          </cell>
          <cell r="C1223">
            <v>1.1406766805954758</v>
          </cell>
        </row>
        <row r="1224">
          <cell r="B1224">
            <v>45741</v>
          </cell>
          <cell r="C1224">
            <v>1.1274929666997575</v>
          </cell>
        </row>
        <row r="1225">
          <cell r="B1225">
            <v>45742</v>
          </cell>
          <cell r="C1225">
            <v>1.1317843692370348</v>
          </cell>
        </row>
        <row r="1226">
          <cell r="B1226">
            <v>45743</v>
          </cell>
          <cell r="C1226">
            <v>1.149848479299991</v>
          </cell>
        </row>
        <row r="1227">
          <cell r="B1227">
            <v>45744</v>
          </cell>
          <cell r="C1227">
            <v>1.1450423570691222</v>
          </cell>
        </row>
        <row r="1228">
          <cell r="B1228">
            <v>45747</v>
          </cell>
          <cell r="C1228">
            <v>1.1364325419257393</v>
          </cell>
        </row>
        <row r="1229">
          <cell r="B1229">
            <v>45748</v>
          </cell>
          <cell r="C1229">
            <v>1.1566015182320244</v>
          </cell>
        </row>
        <row r="1230">
          <cell r="B1230">
            <v>45749</v>
          </cell>
          <cell r="C1230">
            <v>1.158141309546793</v>
          </cell>
        </row>
        <row r="1231">
          <cell r="B1231">
            <v>45750</v>
          </cell>
          <cell r="C1231">
            <v>1.1418557791647528</v>
          </cell>
        </row>
        <row r="1232">
          <cell r="B1232">
            <v>45754</v>
          </cell>
          <cell r="C1232">
            <v>1.0207998529593059</v>
          </cell>
        </row>
        <row r="1233">
          <cell r="B1233">
            <v>45755</v>
          </cell>
          <cell r="C1233">
            <v>1.0267696225899066</v>
          </cell>
        </row>
        <row r="1234">
          <cell r="B1234">
            <v>45756</v>
          </cell>
          <cell r="C1234">
            <v>1.0481157840894924</v>
          </cell>
        </row>
        <row r="1235">
          <cell r="B1235">
            <v>45757</v>
          </cell>
          <cell r="C1235">
            <v>1.0758182262015443</v>
          </cell>
        </row>
        <row r="1236">
          <cell r="B1236">
            <v>45758</v>
          </cell>
          <cell r="C1236">
            <v>1.0924697190956083</v>
          </cell>
        </row>
        <row r="1237">
          <cell r="B1237">
            <v>45761</v>
          </cell>
          <cell r="C1237">
            <v>1.1062777506829389</v>
          </cell>
        </row>
        <row r="1238">
          <cell r="B1238">
            <v>45762</v>
          </cell>
          <cell r="C1238">
            <v>1.1006757400289904</v>
          </cell>
        </row>
        <row r="1239">
          <cell r="B1239">
            <v>45763</v>
          </cell>
          <cell r="C1239">
            <v>1.0842778175085765</v>
          </cell>
        </row>
        <row r="1240">
          <cell r="B1240">
            <v>45764</v>
          </cell>
          <cell r="C1240">
            <v>1.0872828077698795</v>
          </cell>
        </row>
        <row r="1241">
          <cell r="B1241">
            <v>45765</v>
          </cell>
          <cell r="C1241">
            <v>1.0870561310609768</v>
          </cell>
        </row>
        <row r="1242">
          <cell r="B1242">
            <v>45768</v>
          </cell>
          <cell r="C1242">
            <v>1.1047366752970005</v>
          </cell>
        </row>
        <row r="1243">
          <cell r="B1243">
            <v>45769</v>
          </cell>
          <cell r="C1243">
            <v>1.1153029393052625</v>
          </cell>
        </row>
        <row r="1244">
          <cell r="B1244">
            <v>45770</v>
          </cell>
          <cell r="C1244">
            <v>1.117930424056562</v>
          </cell>
        </row>
        <row r="1245">
          <cell r="B1245">
            <v>45771</v>
          </cell>
          <cell r="C1245">
            <v>1.1194291255941229</v>
          </cell>
        </row>
        <row r="1246">
          <cell r="B1246">
            <v>45772</v>
          </cell>
          <cell r="C1246">
            <v>1.1153151907809529</v>
          </cell>
        </row>
        <row r="1247">
          <cell r="B1247">
            <v>45775</v>
          </cell>
          <cell r="C1247">
            <v>1.1146331593860848</v>
          </cell>
        </row>
        <row r="1248">
          <cell r="B1248">
            <v>45776</v>
          </cell>
          <cell r="C1248">
            <v>1.1178122734993141</v>
          </cell>
        </row>
        <row r="1249">
          <cell r="B1249">
            <v>45777</v>
          </cell>
          <cell r="C1249">
            <v>1.1295994804177227</v>
          </cell>
        </row>
        <row r="1250">
          <cell r="B1250">
            <v>45783</v>
          </cell>
          <cell r="C1250">
            <v>1.1418566866065103</v>
          </cell>
        </row>
        <row r="1251">
          <cell r="B1251">
            <v>45784</v>
          </cell>
          <cell r="C1251">
            <v>1.1339654891413484</v>
          </cell>
        </row>
        <row r="1252">
          <cell r="B1252">
            <v>45785</v>
          </cell>
          <cell r="C1252">
            <v>1.1408375361909302</v>
          </cell>
        </row>
        <row r="1253">
          <cell r="B1253">
            <v>45786</v>
          </cell>
          <cell r="C1253">
            <v>1.1346886503738829</v>
          </cell>
        </row>
        <row r="1254">
          <cell r="B1254">
            <v>45789</v>
          </cell>
          <cell r="C1254">
            <v>1.1410551548419756</v>
          </cell>
        </row>
        <row r="1255">
          <cell r="B1255">
            <v>45790</v>
          </cell>
          <cell r="C1255">
            <v>1.1386273458102694</v>
          </cell>
        </row>
        <row r="1256">
          <cell r="B1256">
            <v>45791</v>
          </cell>
          <cell r="C1256">
            <v>1.1399621420920822</v>
          </cell>
        </row>
        <row r="1257">
          <cell r="B1257">
            <v>45792</v>
          </cell>
          <cell r="C1257">
            <v>1.1308036208379166</v>
          </cell>
        </row>
        <row r="1258">
          <cell r="B1258">
            <v>45793</v>
          </cell>
          <cell r="C1258">
            <v>1.1368737782412024</v>
          </cell>
        </row>
        <row r="1259">
          <cell r="B1259">
            <v>45796</v>
          </cell>
          <cell r="C1259">
            <v>1.1393841003312077</v>
          </cell>
        </row>
        <row r="1260">
          <cell r="B1260">
            <v>45797</v>
          </cell>
          <cell r="C1260">
            <v>1.1579349972201036</v>
          </cell>
        </row>
        <row r="1261">
          <cell r="B1261">
            <v>45798</v>
          </cell>
          <cell r="C1261">
            <v>1.1648689001009556</v>
          </cell>
        </row>
        <row r="1262">
          <cell r="B1262">
            <v>45799</v>
          </cell>
          <cell r="C1262">
            <v>1.1582803952666825</v>
          </cell>
        </row>
        <row r="1263">
          <cell r="B1263">
            <v>45800</v>
          </cell>
          <cell r="C1263">
            <v>1.1550154370846031</v>
          </cell>
        </row>
        <row r="1264">
          <cell r="B1264">
            <v>45803</v>
          </cell>
          <cell r="C1264">
            <v>1.1467067601293353</v>
          </cell>
        </row>
        <row r="1265">
          <cell r="B1265">
            <v>45804</v>
          </cell>
          <cell r="C1265">
            <v>1.1515344772112168</v>
          </cell>
        </row>
        <row r="1266">
          <cell r="B1266">
            <v>45805</v>
          </cell>
          <cell r="C1266">
            <v>1.1474845116644221</v>
          </cell>
        </row>
        <row r="1267">
          <cell r="B1267">
            <v>45806</v>
          </cell>
          <cell r="C1267">
            <v>1.176627037936598</v>
          </cell>
        </row>
        <row r="1268">
          <cell r="B1268">
            <v>45807</v>
          </cell>
          <cell r="C1268">
            <v>1.1759600655503137</v>
          </cell>
        </row>
        <row r="1269">
          <cell r="B1269">
            <v>45811</v>
          </cell>
          <cell r="C1269">
            <v>1.1883116330517141</v>
          </cell>
        </row>
        <row r="1270">
          <cell r="B1270">
            <v>45812</v>
          </cell>
          <cell r="C1270">
            <v>1.1967926629659196</v>
          </cell>
        </row>
        <row r="1271">
          <cell r="B1271">
            <v>45813</v>
          </cell>
          <cell r="C1271">
            <v>1.1976505159751367</v>
          </cell>
        </row>
        <row r="1272">
          <cell r="B1272">
            <v>45814</v>
          </cell>
          <cell r="C1272">
            <v>1.2014470771024426</v>
          </cell>
        </row>
        <row r="1273">
          <cell r="B1273">
            <v>45817</v>
          </cell>
          <cell r="C1273">
            <v>1.2279126407721275</v>
          </cell>
        </row>
        <row r="1274">
          <cell r="B1274">
            <v>45818</v>
          </cell>
          <cell r="C1274">
            <v>1.2251181880703002</v>
          </cell>
        </row>
        <row r="1275">
          <cell r="B1275">
            <v>45819</v>
          </cell>
          <cell r="C1275">
            <v>1.2230487078529777</v>
          </cell>
        </row>
        <row r="1276">
          <cell r="B1276">
            <v>45820</v>
          </cell>
          <cell r="C1276">
            <v>1.2357333832222772</v>
          </cell>
        </row>
        <row r="1277">
          <cell r="B1277">
            <v>45821</v>
          </cell>
          <cell r="C1277">
            <v>1.2195743790115561</v>
          </cell>
        </row>
        <row r="1278">
          <cell r="B1278">
            <v>45824</v>
          </cell>
          <cell r="C1278">
            <v>1.2257693640803207</v>
          </cell>
        </row>
        <row r="1279">
          <cell r="B1279">
            <v>45825</v>
          </cell>
          <cell r="C1279">
            <v>1.213649756812097</v>
          </cell>
        </row>
        <row r="1280">
          <cell r="B1280">
            <v>45826</v>
          </cell>
          <cell r="C1280">
            <v>1.2186770307970152</v>
          </cell>
        </row>
        <row r="1281">
          <cell r="B1281">
            <v>45827</v>
          </cell>
          <cell r="C1281">
            <v>1.204916159691692</v>
          </cell>
        </row>
        <row r="1282">
          <cell r="B1282">
            <v>45828</v>
          </cell>
          <cell r="C1282">
            <v>1.1981495734559917</v>
          </cell>
        </row>
        <row r="1283">
          <cell r="B1283">
            <v>45831</v>
          </cell>
          <cell r="C1283">
            <v>1.2109866050520546</v>
          </cell>
        </row>
        <row r="1284">
          <cell r="B1284">
            <v>45832</v>
          </cell>
          <cell r="C1284">
            <v>1.2269865613518844</v>
          </cell>
        </row>
        <row r="1285">
          <cell r="B1285">
            <v>45833</v>
          </cell>
          <cell r="C1285">
            <v>1.2427761868883145</v>
          </cell>
        </row>
        <row r="1286">
          <cell r="B1286">
            <v>45834</v>
          </cell>
          <cell r="C1286">
            <v>1.235561132865189</v>
          </cell>
        </row>
        <row r="1287">
          <cell r="B1287">
            <v>45835</v>
          </cell>
          <cell r="C1287">
            <v>1.2386207163869007</v>
          </cell>
        </row>
        <row r="1288">
          <cell r="B1288">
            <v>45838</v>
          </cell>
          <cell r="C1288">
            <v>1.2550688997979726</v>
          </cell>
        </row>
        <row r="1289">
          <cell r="B1289">
            <v>45839</v>
          </cell>
          <cell r="C1289">
            <v>1.2646862679071684</v>
          </cell>
        </row>
        <row r="1290">
          <cell r="B1290">
            <v>45840</v>
          </cell>
          <cell r="C1290">
            <v>1.2472054552067693</v>
          </cell>
        </row>
        <row r="1291">
          <cell r="B1291">
            <v>45841</v>
          </cell>
          <cell r="C1291">
            <v>1.2621254176388819</v>
          </cell>
        </row>
        <row r="1292">
          <cell r="B1292">
            <v>45842</v>
          </cell>
          <cell r="C1292">
            <v>1.2651165268602267</v>
          </cell>
        </row>
        <row r="1293">
          <cell r="B1293">
            <v>45845</v>
          </cell>
          <cell r="C1293">
            <v>1.2558472467092705</v>
          </cell>
        </row>
        <row r="1294">
          <cell r="B1294">
            <v>45846</v>
          </cell>
          <cell r="C1294">
            <v>1.2682488843097339</v>
          </cell>
        </row>
        <row r="1295">
          <cell r="B1295">
            <v>45847</v>
          </cell>
          <cell r="C1295">
            <v>1.2657912824803315</v>
          </cell>
        </row>
        <row r="1296">
          <cell r="B1296">
            <v>45848</v>
          </cell>
          <cell r="C1296">
            <v>1.2652858971642096</v>
          </cell>
        </row>
        <row r="1297">
          <cell r="B1297">
            <v>45849</v>
          </cell>
          <cell r="C1297">
            <v>1.2730041970142791</v>
          </cell>
        </row>
        <row r="1298">
          <cell r="B1298">
            <v>45852</v>
          </cell>
          <cell r="C1298">
            <v>1.2774927901472555</v>
          </cell>
        </row>
        <row r="1299">
          <cell r="B1299">
            <v>45853</v>
          </cell>
          <cell r="C1299">
            <v>1.2949469053707801</v>
          </cell>
        </row>
        <row r="1300">
          <cell r="B1300">
            <v>45854</v>
          </cell>
          <cell r="C1300">
            <v>1.2986685776564995</v>
          </cell>
        </row>
        <row r="1301">
          <cell r="B1301">
            <v>45855</v>
          </cell>
          <cell r="C1301">
            <v>1.326607618554376</v>
          </cell>
        </row>
        <row r="1302">
          <cell r="B1302">
            <v>45856</v>
          </cell>
          <cell r="C1302">
            <v>1.3336744418845017</v>
          </cell>
        </row>
        <row r="1303">
          <cell r="B1303">
            <v>45859</v>
          </cell>
          <cell r="C1303">
            <v>1.3382675543612859</v>
          </cell>
        </row>
        <row r="1304">
          <cell r="B1304">
            <v>45860</v>
          </cell>
          <cell r="C1304">
            <v>1.3397399100659286</v>
          </cell>
        </row>
        <row r="1305">
          <cell r="B1305">
            <v>45861</v>
          </cell>
          <cell r="C1305">
            <v>1.3396662222690228</v>
          </cell>
        </row>
        <row r="1306">
          <cell r="B1306">
            <v>45862</v>
          </cell>
          <cell r="C1306">
            <v>1.3517638504125815</v>
          </cell>
        </row>
        <row r="1307">
          <cell r="B1307">
            <v>45863</v>
          </cell>
          <cell r="C1307">
            <v>1.35158729405089</v>
          </cell>
        </row>
        <row r="1308">
          <cell r="B1308">
            <v>45866</v>
          </cell>
          <cell r="C1308">
            <v>1.3682703952972006</v>
          </cell>
        </row>
        <row r="1309">
          <cell r="B1309">
            <v>45867</v>
          </cell>
          <cell r="C1309">
            <v>1.3861324644012623</v>
          </cell>
        </row>
        <row r="1310">
          <cell r="B1310">
            <v>45868</v>
          </cell>
          <cell r="C1310">
            <v>1.3706549312663943</v>
          </cell>
        </row>
        <row r="1311">
          <cell r="B1311">
            <v>45869</v>
          </cell>
          <cell r="C1311">
            <v>1.3675106562321684</v>
          </cell>
        </row>
        <row r="1312">
          <cell r="B1312">
            <v>45870</v>
          </cell>
          <cell r="C1312">
            <v>1.3605515772508798</v>
          </cell>
        </row>
        <row r="1313">
          <cell r="B1313">
            <v>45873</v>
          </cell>
          <cell r="C1313">
            <v>1.3738276439181771</v>
          </cell>
        </row>
        <row r="1314">
          <cell r="B1314">
            <v>45874</v>
          </cell>
          <cell r="C1314">
            <v>1.3806585644981006</v>
          </cell>
        </row>
        <row r="1315">
          <cell r="B1315">
            <v>45875</v>
          </cell>
          <cell r="C1315">
            <v>1.3909322622379954</v>
          </cell>
        </row>
        <row r="1316">
          <cell r="B1316">
            <v>45876</v>
          </cell>
          <cell r="C1316">
            <v>1.3793912131230572</v>
          </cell>
        </row>
        <row r="1317">
          <cell r="B1317">
            <v>45877</v>
          </cell>
          <cell r="C1317">
            <v>1.37070702356895</v>
          </cell>
        </row>
        <row r="1318">
          <cell r="B1318">
            <v>45880</v>
          </cell>
          <cell r="C1318">
            <v>1.3860632196189022</v>
          </cell>
        </row>
        <row r="1319">
          <cell r="B1319">
            <v>45881</v>
          </cell>
          <cell r="C1319">
            <v>1.3897141523125163</v>
          </cell>
        </row>
        <row r="1320">
          <cell r="B1320">
            <v>45882</v>
          </cell>
          <cell r="C1320">
            <v>1.4201061687199723</v>
          </cell>
        </row>
        <row r="1321">
          <cell r="B1321">
            <v>45883</v>
          </cell>
          <cell r="C1321">
            <v>1.4071799442255606</v>
          </cell>
        </row>
        <row r="1322">
          <cell r="B1322">
            <v>45884</v>
          </cell>
          <cell r="C1322">
            <v>1.4282467433659261</v>
          </cell>
        </row>
        <row r="1323">
          <cell r="B1323">
            <v>45887</v>
          </cell>
          <cell r="C1323">
            <v>1.4478954367956975</v>
          </cell>
        </row>
        <row r="1324">
          <cell r="B1324">
            <v>45888</v>
          </cell>
          <cell r="C1324">
            <v>1.4413768234890789</v>
          </cell>
        </row>
        <row r="1325">
          <cell r="B1325">
            <v>45889</v>
          </cell>
          <cell r="C1325">
            <v>1.4468359645780533</v>
          </cell>
        </row>
        <row r="1326">
          <cell r="B1326">
            <v>45890</v>
          </cell>
          <cell r="C1326">
            <v>1.4471023740964963</v>
          </cell>
        </row>
        <row r="1327">
          <cell r="B1327">
            <v>45891</v>
          </cell>
          <cell r="C1327">
            <v>1.479833110431046</v>
          </cell>
        </row>
        <row r="1328">
          <cell r="B1328">
            <v>45894</v>
          </cell>
          <cell r="C1328">
            <v>1.5056048859029929</v>
          </cell>
        </row>
        <row r="1329">
          <cell r="B1329">
            <v>45895</v>
          </cell>
          <cell r="C1329">
            <v>1.5008612825239818</v>
          </cell>
        </row>
        <row r="1330">
          <cell r="B1330">
            <v>45896</v>
          </cell>
          <cell r="C1330">
            <v>1.4824542233870128</v>
          </cell>
        </row>
        <row r="1331">
          <cell r="B1331">
            <v>45897</v>
          </cell>
          <cell r="C1331">
            <v>1.5088414150322145</v>
          </cell>
        </row>
        <row r="1332">
          <cell r="B1332">
            <v>45898</v>
          </cell>
          <cell r="C1332">
            <v>1.5198556910903134</v>
          </cell>
        </row>
      </sheetData>
      <sheetData sheetId="24">
        <row r="1">
          <cell r="C1" t="str">
            <v>组合净值</v>
          </cell>
        </row>
        <row r="2">
          <cell r="B2">
            <v>44196</v>
          </cell>
          <cell r="C2">
            <v>1</v>
          </cell>
        </row>
        <row r="3">
          <cell r="B3">
            <v>44200</v>
          </cell>
          <cell r="C3">
            <v>1.0116434550653008</v>
          </cell>
        </row>
        <row r="4">
          <cell r="B4">
            <v>44201</v>
          </cell>
          <cell r="C4">
            <v>1.0285070894605777</v>
          </cell>
        </row>
        <row r="5">
          <cell r="B5">
            <v>44202</v>
          </cell>
          <cell r="C5">
            <v>1.0332827340621082</v>
          </cell>
        </row>
        <row r="6">
          <cell r="B6">
            <v>44203</v>
          </cell>
          <cell r="C6">
            <v>1.0464098556780479</v>
          </cell>
        </row>
        <row r="7">
          <cell r="B7">
            <v>44204</v>
          </cell>
          <cell r="C7">
            <v>1.0421925292033092</v>
          </cell>
        </row>
        <row r="8">
          <cell r="B8">
            <v>44207</v>
          </cell>
          <cell r="C8">
            <v>1.0372533249977482</v>
          </cell>
        </row>
        <row r="9">
          <cell r="B9">
            <v>44208</v>
          </cell>
          <cell r="C9">
            <v>1.0553410596980703</v>
          </cell>
        </row>
        <row r="10">
          <cell r="B10">
            <v>44209</v>
          </cell>
          <cell r="C10">
            <v>1.0457769219368884</v>
          </cell>
        </row>
        <row r="11">
          <cell r="B11">
            <v>44210</v>
          </cell>
          <cell r="C11">
            <v>1.0353872833753643</v>
          </cell>
        </row>
        <row r="12">
          <cell r="B12">
            <v>44211</v>
          </cell>
          <cell r="C12">
            <v>1.031332564466926</v>
          </cell>
        </row>
        <row r="13">
          <cell r="B13">
            <v>44214</v>
          </cell>
          <cell r="C13">
            <v>1.0528155427370656</v>
          </cell>
        </row>
        <row r="14">
          <cell r="B14">
            <v>44215</v>
          </cell>
          <cell r="C14">
            <v>1.0421911626194074</v>
          </cell>
        </row>
        <row r="15">
          <cell r="B15">
            <v>44216</v>
          </cell>
          <cell r="C15">
            <v>1.0611694462212509</v>
          </cell>
        </row>
        <row r="16">
          <cell r="B16">
            <v>44217</v>
          </cell>
          <cell r="C16">
            <v>1.0745120949975062</v>
          </cell>
        </row>
        <row r="17">
          <cell r="B17">
            <v>44218</v>
          </cell>
          <cell r="C17">
            <v>1.0843822993255321</v>
          </cell>
        </row>
        <row r="18">
          <cell r="B18">
            <v>44221</v>
          </cell>
          <cell r="C18">
            <v>1.1032692389277667</v>
          </cell>
        </row>
        <row r="19">
          <cell r="B19">
            <v>44222</v>
          </cell>
          <cell r="C19">
            <v>1.0781771847756563</v>
          </cell>
        </row>
        <row r="20">
          <cell r="B20">
            <v>44223</v>
          </cell>
          <cell r="C20">
            <v>1.0719699981015882</v>
          </cell>
        </row>
        <row r="21">
          <cell r="B21">
            <v>44224</v>
          </cell>
          <cell r="C21">
            <v>1.0406153351821059</v>
          </cell>
        </row>
        <row r="22">
          <cell r="B22">
            <v>44225</v>
          </cell>
          <cell r="C22">
            <v>1.0406550239507557</v>
          </cell>
        </row>
        <row r="23">
          <cell r="B23">
            <v>44228</v>
          </cell>
          <cell r="C23">
            <v>1.0627781785154886</v>
          </cell>
        </row>
        <row r="24">
          <cell r="B24">
            <v>44229</v>
          </cell>
          <cell r="C24">
            <v>1.0873338009091946</v>
          </cell>
        </row>
        <row r="25">
          <cell r="B25">
            <v>44230</v>
          </cell>
          <cell r="C25">
            <v>1.0880217440818336</v>
          </cell>
        </row>
        <row r="26">
          <cell r="B26">
            <v>44231</v>
          </cell>
          <cell r="C26">
            <v>1.0797810805444006</v>
          </cell>
        </row>
        <row r="27">
          <cell r="B27">
            <v>44232</v>
          </cell>
          <cell r="C27">
            <v>1.0775659053675537</v>
          </cell>
        </row>
        <row r="28">
          <cell r="B28">
            <v>44235</v>
          </cell>
          <cell r="C28">
            <v>1.0961132077486397</v>
          </cell>
        </row>
        <row r="29">
          <cell r="B29">
            <v>44236</v>
          </cell>
          <cell r="C29">
            <v>1.1187456106965405</v>
          </cell>
        </row>
        <row r="30">
          <cell r="B30">
            <v>44237</v>
          </cell>
          <cell r="C30">
            <v>1.1410949018034073</v>
          </cell>
        </row>
        <row r="31">
          <cell r="B31">
            <v>44245</v>
          </cell>
          <cell r="C31">
            <v>1.1288494146396648</v>
          </cell>
        </row>
        <row r="32">
          <cell r="B32">
            <v>44246</v>
          </cell>
          <cell r="C32">
            <v>1.1220315042157456</v>
          </cell>
        </row>
        <row r="33">
          <cell r="B33">
            <v>44249</v>
          </cell>
          <cell r="C33">
            <v>1.0822683839896363</v>
          </cell>
        </row>
        <row r="34">
          <cell r="B34">
            <v>44250</v>
          </cell>
          <cell r="C34">
            <v>1.079127159661494</v>
          </cell>
        </row>
        <row r="35">
          <cell r="B35">
            <v>44251</v>
          </cell>
          <cell r="C35">
            <v>1.0438471444239068</v>
          </cell>
        </row>
        <row r="36">
          <cell r="B36">
            <v>44252</v>
          </cell>
          <cell r="C36">
            <v>1.0444529956455566</v>
          </cell>
        </row>
        <row r="37">
          <cell r="B37">
            <v>44253</v>
          </cell>
          <cell r="C37">
            <v>1.0157583147069662</v>
          </cell>
        </row>
        <row r="38">
          <cell r="B38">
            <v>44256</v>
          </cell>
          <cell r="C38">
            <v>1.0374113309303694</v>
          </cell>
        </row>
        <row r="39">
          <cell r="B39">
            <v>44257</v>
          </cell>
          <cell r="C39">
            <v>1.0259538579045702</v>
          </cell>
        </row>
        <row r="40">
          <cell r="B40">
            <v>44258</v>
          </cell>
          <cell r="C40">
            <v>1.0419077833411199</v>
          </cell>
        </row>
        <row r="41">
          <cell r="B41">
            <v>44259</v>
          </cell>
          <cell r="C41">
            <v>1.003108096430978</v>
          </cell>
        </row>
        <row r="42">
          <cell r="B42">
            <v>44260</v>
          </cell>
          <cell r="C42">
            <v>1.0016930424717161</v>
          </cell>
        </row>
        <row r="43">
          <cell r="B43">
            <v>44263</v>
          </cell>
          <cell r="C43">
            <v>0.95990901930243877</v>
          </cell>
        </row>
        <row r="44">
          <cell r="B44">
            <v>44264</v>
          </cell>
          <cell r="C44">
            <v>0.94125366400433141</v>
          </cell>
        </row>
        <row r="45">
          <cell r="B45">
            <v>44265</v>
          </cell>
          <cell r="C45">
            <v>0.95453323769638321</v>
          </cell>
        </row>
        <row r="46">
          <cell r="B46">
            <v>44266</v>
          </cell>
          <cell r="C46">
            <v>0.9772191114681581</v>
          </cell>
        </row>
        <row r="47">
          <cell r="B47">
            <v>44267</v>
          </cell>
          <cell r="C47">
            <v>0.9724449960510021</v>
          </cell>
        </row>
        <row r="48">
          <cell r="B48">
            <v>44270</v>
          </cell>
          <cell r="C48">
            <v>0.95226030614384971</v>
          </cell>
        </row>
        <row r="49">
          <cell r="B49">
            <v>44271</v>
          </cell>
          <cell r="C49">
            <v>0.96181739043805337</v>
          </cell>
        </row>
        <row r="50">
          <cell r="B50">
            <v>44272</v>
          </cell>
          <cell r="C50">
            <v>0.9733355859524595</v>
          </cell>
        </row>
        <row r="51">
          <cell r="B51">
            <v>44273</v>
          </cell>
          <cell r="C51">
            <v>0.98332958585339436</v>
          </cell>
        </row>
        <row r="52">
          <cell r="B52">
            <v>44274</v>
          </cell>
          <cell r="C52">
            <v>0.96394393249527199</v>
          </cell>
        </row>
        <row r="53">
          <cell r="B53">
            <v>44277</v>
          </cell>
          <cell r="C53">
            <v>0.96936580011511431</v>
          </cell>
        </row>
        <row r="54">
          <cell r="B54">
            <v>44278</v>
          </cell>
          <cell r="C54">
            <v>0.95728435483544339</v>
          </cell>
        </row>
        <row r="55">
          <cell r="B55">
            <v>44279</v>
          </cell>
          <cell r="C55">
            <v>0.94045580859207045</v>
          </cell>
        </row>
        <row r="56">
          <cell r="B56">
            <v>44280</v>
          </cell>
          <cell r="C56">
            <v>0.94587421190113463</v>
          </cell>
        </row>
        <row r="57">
          <cell r="B57">
            <v>44281</v>
          </cell>
          <cell r="C57">
            <v>0.96762663536298832</v>
          </cell>
        </row>
        <row r="58">
          <cell r="B58">
            <v>44284</v>
          </cell>
          <cell r="C58">
            <v>0.96796170279180049</v>
          </cell>
        </row>
        <row r="59">
          <cell r="B59">
            <v>44285</v>
          </cell>
          <cell r="C59">
            <v>0.97870953287730078</v>
          </cell>
        </row>
        <row r="60">
          <cell r="B60">
            <v>44286</v>
          </cell>
          <cell r="C60">
            <v>0.96988645504081528</v>
          </cell>
        </row>
        <row r="61">
          <cell r="B61">
            <v>44287</v>
          </cell>
          <cell r="C61">
            <v>0.9879263141170308</v>
          </cell>
        </row>
        <row r="62">
          <cell r="B62">
            <v>44288</v>
          </cell>
          <cell r="C62">
            <v>0.99558436187394439</v>
          </cell>
        </row>
        <row r="63">
          <cell r="B63">
            <v>44292</v>
          </cell>
          <cell r="C63">
            <v>0.99327365675876067</v>
          </cell>
        </row>
        <row r="64">
          <cell r="B64">
            <v>44293</v>
          </cell>
          <cell r="C64">
            <v>0.98656697095003421</v>
          </cell>
        </row>
        <row r="65">
          <cell r="B65">
            <v>44294</v>
          </cell>
          <cell r="C65">
            <v>0.99303894705379636</v>
          </cell>
        </row>
        <row r="66">
          <cell r="B66">
            <v>44295</v>
          </cell>
          <cell r="C66">
            <v>0.98162111471619085</v>
          </cell>
        </row>
        <row r="67">
          <cell r="B67">
            <v>44298</v>
          </cell>
          <cell r="C67">
            <v>0.96155558543628117</v>
          </cell>
        </row>
        <row r="68">
          <cell r="B68">
            <v>44299</v>
          </cell>
          <cell r="C68">
            <v>0.9619962001809037</v>
          </cell>
        </row>
        <row r="69">
          <cell r="B69">
            <v>44300</v>
          </cell>
          <cell r="C69">
            <v>0.97443504128043268</v>
          </cell>
        </row>
        <row r="70">
          <cell r="B70">
            <v>44301</v>
          </cell>
          <cell r="C70">
            <v>0.97188085712586958</v>
          </cell>
        </row>
        <row r="71">
          <cell r="B71">
            <v>44302</v>
          </cell>
          <cell r="C71">
            <v>0.97512733276720709</v>
          </cell>
        </row>
        <row r="72">
          <cell r="B72">
            <v>44305</v>
          </cell>
          <cell r="C72">
            <v>0.99317414324629316</v>
          </cell>
        </row>
        <row r="73">
          <cell r="B73">
            <v>44306</v>
          </cell>
          <cell r="C73">
            <v>0.99528454156505797</v>
          </cell>
        </row>
        <row r="74">
          <cell r="B74">
            <v>44307</v>
          </cell>
          <cell r="C74">
            <v>0.99381882406329225</v>
          </cell>
        </row>
        <row r="75">
          <cell r="B75">
            <v>44308</v>
          </cell>
          <cell r="C75">
            <v>0.9957607968089357</v>
          </cell>
        </row>
        <row r="76">
          <cell r="B76">
            <v>44309</v>
          </cell>
          <cell r="C76">
            <v>1.0042655876252402</v>
          </cell>
        </row>
        <row r="77">
          <cell r="B77">
            <v>44312</v>
          </cell>
          <cell r="C77">
            <v>0.99962986558015421</v>
          </cell>
        </row>
        <row r="78">
          <cell r="B78">
            <v>44313</v>
          </cell>
          <cell r="C78">
            <v>1.0051487597132847</v>
          </cell>
        </row>
        <row r="79">
          <cell r="B79">
            <v>44314</v>
          </cell>
          <cell r="C79">
            <v>1.0106494327899445</v>
          </cell>
        </row>
        <row r="80">
          <cell r="B80">
            <v>44315</v>
          </cell>
          <cell r="C80">
            <v>1.0107561804923304</v>
          </cell>
        </row>
        <row r="81">
          <cell r="B81">
            <v>44316</v>
          </cell>
          <cell r="C81">
            <v>1.0060738518677375</v>
          </cell>
        </row>
        <row r="82">
          <cell r="B82">
            <v>44322</v>
          </cell>
          <cell r="C82">
            <v>0.99818691602326626</v>
          </cell>
        </row>
        <row r="83">
          <cell r="B83">
            <v>44323</v>
          </cell>
          <cell r="C83">
            <v>0.97726276641874676</v>
          </cell>
        </row>
        <row r="84">
          <cell r="B84">
            <v>44326</v>
          </cell>
          <cell r="C84">
            <v>0.97246282661719774</v>
          </cell>
        </row>
        <row r="85">
          <cell r="B85">
            <v>44327</v>
          </cell>
          <cell r="C85">
            <v>0.9691702667610792</v>
          </cell>
        </row>
        <row r="86">
          <cell r="B86">
            <v>44328</v>
          </cell>
          <cell r="C86">
            <v>0.9783176006237766</v>
          </cell>
        </row>
        <row r="87">
          <cell r="B87">
            <v>44329</v>
          </cell>
          <cell r="C87">
            <v>0.96723581010165449</v>
          </cell>
        </row>
        <row r="88">
          <cell r="B88">
            <v>44330</v>
          </cell>
          <cell r="C88">
            <v>0.9787540136807007</v>
          </cell>
        </row>
        <row r="89">
          <cell r="B89">
            <v>44333</v>
          </cell>
          <cell r="C89">
            <v>0.99957480445626579</v>
          </cell>
        </row>
        <row r="90">
          <cell r="B90">
            <v>44334</v>
          </cell>
          <cell r="C90">
            <v>1.0014033571849084</v>
          </cell>
        </row>
        <row r="91">
          <cell r="B91">
            <v>44335</v>
          </cell>
          <cell r="C91">
            <v>1.0009405790278296</v>
          </cell>
        </row>
        <row r="92">
          <cell r="B92">
            <v>44336</v>
          </cell>
          <cell r="C92">
            <v>1.006991220737653</v>
          </cell>
        </row>
        <row r="93">
          <cell r="B93">
            <v>44337</v>
          </cell>
          <cell r="C93">
            <v>1.0007534144090315</v>
          </cell>
        </row>
        <row r="94">
          <cell r="B94">
            <v>44340</v>
          </cell>
          <cell r="C94">
            <v>1.0032734227717803</v>
          </cell>
        </row>
        <row r="95">
          <cell r="B95">
            <v>44341</v>
          </cell>
          <cell r="C95">
            <v>1.0267524775086163</v>
          </cell>
        </row>
        <row r="96">
          <cell r="B96">
            <v>44342</v>
          </cell>
          <cell r="C96">
            <v>1.0252634222323214</v>
          </cell>
        </row>
        <row r="97">
          <cell r="B97">
            <v>44343</v>
          </cell>
          <cell r="C97">
            <v>1.0327723564825166</v>
          </cell>
        </row>
        <row r="98">
          <cell r="B98">
            <v>44344</v>
          </cell>
          <cell r="C98">
            <v>1.0262251698656837</v>
          </cell>
        </row>
        <row r="99">
          <cell r="B99">
            <v>44347</v>
          </cell>
          <cell r="C99">
            <v>1.0354869960412723</v>
          </cell>
        </row>
        <row r="100">
          <cell r="B100">
            <v>44348</v>
          </cell>
          <cell r="C100">
            <v>1.0426984643039934</v>
          </cell>
        </row>
        <row r="101">
          <cell r="B101">
            <v>44349</v>
          </cell>
          <cell r="C101">
            <v>1.0341195559758301</v>
          </cell>
        </row>
        <row r="102">
          <cell r="B102">
            <v>44350</v>
          </cell>
          <cell r="C102">
            <v>1.0262761494199231</v>
          </cell>
        </row>
        <row r="103">
          <cell r="B103">
            <v>44351</v>
          </cell>
          <cell r="C103">
            <v>1.0323188719007674</v>
          </cell>
        </row>
        <row r="104">
          <cell r="B104">
            <v>44354</v>
          </cell>
          <cell r="C104">
            <v>1.0326954616446866</v>
          </cell>
        </row>
        <row r="105">
          <cell r="B105">
            <v>44355</v>
          </cell>
          <cell r="C105">
            <v>1.0228639008537359</v>
          </cell>
        </row>
        <row r="106">
          <cell r="B106">
            <v>44356</v>
          </cell>
          <cell r="C106">
            <v>1.0273209997535553</v>
          </cell>
        </row>
        <row r="107">
          <cell r="B107">
            <v>44357</v>
          </cell>
          <cell r="C107">
            <v>1.0366610855706764</v>
          </cell>
        </row>
        <row r="108">
          <cell r="B108">
            <v>44358</v>
          </cell>
          <cell r="C108">
            <v>1.0334169592153875</v>
          </cell>
        </row>
        <row r="109">
          <cell r="B109">
            <v>44362</v>
          </cell>
          <cell r="C109">
            <v>1.0284069240844487</v>
          </cell>
        </row>
        <row r="110">
          <cell r="B110">
            <v>44363</v>
          </cell>
          <cell r="C110">
            <v>1.0062415134905816</v>
          </cell>
        </row>
        <row r="111">
          <cell r="B111">
            <v>44364</v>
          </cell>
          <cell r="C111">
            <v>1.0196680998560612</v>
          </cell>
        </row>
        <row r="112">
          <cell r="B112">
            <v>44365</v>
          </cell>
          <cell r="C112">
            <v>1.0271414986557137</v>
          </cell>
        </row>
        <row r="113">
          <cell r="B113">
            <v>44368</v>
          </cell>
          <cell r="C113">
            <v>1.0317203854443964</v>
          </cell>
        </row>
        <row r="114">
          <cell r="B114">
            <v>44369</v>
          </cell>
          <cell r="C114">
            <v>1.0362001318339622</v>
          </cell>
        </row>
        <row r="115">
          <cell r="B115">
            <v>44370</v>
          </cell>
          <cell r="C115">
            <v>1.0436276122009409</v>
          </cell>
        </row>
        <row r="116">
          <cell r="B116">
            <v>44371</v>
          </cell>
          <cell r="C116">
            <v>1.0407598004017991</v>
          </cell>
        </row>
        <row r="117">
          <cell r="B117">
            <v>44372</v>
          </cell>
          <cell r="C117">
            <v>1.0555549014233916</v>
          </cell>
        </row>
        <row r="118">
          <cell r="B118">
            <v>44375</v>
          </cell>
          <cell r="C118">
            <v>1.0628190311645629</v>
          </cell>
        </row>
        <row r="119">
          <cell r="B119">
            <v>44376</v>
          </cell>
          <cell r="C119">
            <v>1.0566773303572736</v>
          </cell>
        </row>
        <row r="120">
          <cell r="B120">
            <v>44377</v>
          </cell>
          <cell r="C120">
            <v>1.0657378843192795</v>
          </cell>
        </row>
        <row r="121">
          <cell r="B121">
            <v>44378</v>
          </cell>
          <cell r="C121">
            <v>1.0652579200308685</v>
          </cell>
        </row>
        <row r="122">
          <cell r="B122">
            <v>44379</v>
          </cell>
          <cell r="C122">
            <v>1.0373430752386856</v>
          </cell>
        </row>
        <row r="123">
          <cell r="B123">
            <v>44382</v>
          </cell>
          <cell r="C123">
            <v>1.0409616099046091</v>
          </cell>
        </row>
        <row r="124">
          <cell r="B124">
            <v>44383</v>
          </cell>
          <cell r="C124">
            <v>1.0337831391375887</v>
          </cell>
        </row>
        <row r="125">
          <cell r="B125">
            <v>44384</v>
          </cell>
          <cell r="C125">
            <v>1.0526149994360037</v>
          </cell>
        </row>
        <row r="126">
          <cell r="B126">
            <v>44385</v>
          </cell>
          <cell r="C126">
            <v>1.0441533513068817</v>
          </cell>
        </row>
        <row r="127">
          <cell r="B127">
            <v>44386</v>
          </cell>
          <cell r="C127">
            <v>1.043843422905806</v>
          </cell>
        </row>
        <row r="128">
          <cell r="B128">
            <v>44389</v>
          </cell>
          <cell r="C128">
            <v>1.0637746588453871</v>
          </cell>
        </row>
        <row r="129">
          <cell r="B129">
            <v>44390</v>
          </cell>
          <cell r="C129">
            <v>1.0652746837926921</v>
          </cell>
        </row>
        <row r="130">
          <cell r="B130">
            <v>44391</v>
          </cell>
          <cell r="C130">
            <v>1.0593284084546746</v>
          </cell>
        </row>
        <row r="131">
          <cell r="B131">
            <v>44392</v>
          </cell>
          <cell r="C131">
            <v>1.069985359190051</v>
          </cell>
        </row>
        <row r="132">
          <cell r="B132">
            <v>44393</v>
          </cell>
          <cell r="C132">
            <v>1.0549625661440574</v>
          </cell>
        </row>
        <row r="133">
          <cell r="B133">
            <v>44396</v>
          </cell>
          <cell r="C133">
            <v>1.053778374727069</v>
          </cell>
        </row>
        <row r="134">
          <cell r="B134">
            <v>44397</v>
          </cell>
          <cell r="C134">
            <v>1.0541430938737641</v>
          </cell>
        </row>
        <row r="135">
          <cell r="B135">
            <v>44398</v>
          </cell>
          <cell r="C135">
            <v>1.0698263060376427</v>
          </cell>
        </row>
        <row r="136">
          <cell r="B136">
            <v>44399</v>
          </cell>
          <cell r="C136">
            <v>1.0731763483906542</v>
          </cell>
        </row>
        <row r="137">
          <cell r="B137">
            <v>44400</v>
          </cell>
          <cell r="C137">
            <v>1.0546711473667196</v>
          </cell>
        </row>
        <row r="138">
          <cell r="B138">
            <v>44403</v>
          </cell>
          <cell r="C138">
            <v>1.0294362316613574</v>
          </cell>
        </row>
        <row r="139">
          <cell r="B139">
            <v>44404</v>
          </cell>
          <cell r="C139">
            <v>0.9940434925904138</v>
          </cell>
        </row>
        <row r="140">
          <cell r="B140">
            <v>44405</v>
          </cell>
          <cell r="C140">
            <v>0.99977691730279539</v>
          </cell>
        </row>
        <row r="141">
          <cell r="B141">
            <v>44406</v>
          </cell>
          <cell r="C141">
            <v>1.0337251930158378</v>
          </cell>
        </row>
        <row r="142">
          <cell r="B142">
            <v>44407</v>
          </cell>
          <cell r="C142">
            <v>1.0213425373941529</v>
          </cell>
        </row>
        <row r="143">
          <cell r="B143">
            <v>44410</v>
          </cell>
          <cell r="C143">
            <v>1.0380086740257977</v>
          </cell>
        </row>
        <row r="144">
          <cell r="B144">
            <v>44411</v>
          </cell>
          <cell r="C144">
            <v>1.0282223395775265</v>
          </cell>
        </row>
        <row r="145">
          <cell r="B145">
            <v>44412</v>
          </cell>
          <cell r="C145">
            <v>1.0483877795701568</v>
          </cell>
        </row>
        <row r="146">
          <cell r="B146">
            <v>44413</v>
          </cell>
          <cell r="C146">
            <v>1.0410116927755702</v>
          </cell>
        </row>
        <row r="147">
          <cell r="B147">
            <v>44414</v>
          </cell>
          <cell r="C147">
            <v>1.0351788285161274</v>
          </cell>
        </row>
        <row r="148">
          <cell r="B148">
            <v>44417</v>
          </cell>
          <cell r="C148">
            <v>1.0400034508774723</v>
          </cell>
        </row>
        <row r="149">
          <cell r="B149">
            <v>44418</v>
          </cell>
          <cell r="C149">
            <v>1.0457514103754597</v>
          </cell>
        </row>
        <row r="150">
          <cell r="B150">
            <v>44419</v>
          </cell>
          <cell r="C150">
            <v>1.0431319570366082</v>
          </cell>
        </row>
        <row r="151">
          <cell r="B151">
            <v>44420</v>
          </cell>
          <cell r="C151">
            <v>1.0389798667618446</v>
          </cell>
        </row>
        <row r="152">
          <cell r="B152">
            <v>44421</v>
          </cell>
          <cell r="C152">
            <v>1.033398290257133</v>
          </cell>
        </row>
        <row r="153">
          <cell r="B153">
            <v>44424</v>
          </cell>
          <cell r="C153">
            <v>1.0242012761591579</v>
          </cell>
        </row>
        <row r="154">
          <cell r="B154">
            <v>44425</v>
          </cell>
          <cell r="C154">
            <v>0.99986770152324578</v>
          </cell>
        </row>
        <row r="155">
          <cell r="B155">
            <v>44426</v>
          </cell>
          <cell r="C155">
            <v>1.0043532864959954</v>
          </cell>
        </row>
        <row r="156">
          <cell r="B156">
            <v>44427</v>
          </cell>
          <cell r="C156">
            <v>1.0092875949613285</v>
          </cell>
        </row>
        <row r="157">
          <cell r="B157">
            <v>44428</v>
          </cell>
          <cell r="C157">
            <v>0.99604286081974569</v>
          </cell>
        </row>
        <row r="158">
          <cell r="B158">
            <v>44431</v>
          </cell>
          <cell r="C158">
            <v>1.0152698677722491</v>
          </cell>
        </row>
        <row r="159">
          <cell r="B159">
            <v>44432</v>
          </cell>
          <cell r="C159">
            <v>1.0321395106098561</v>
          </cell>
        </row>
        <row r="160">
          <cell r="B160">
            <v>44433</v>
          </cell>
          <cell r="C160">
            <v>1.0373853965855095</v>
          </cell>
        </row>
        <row r="161">
          <cell r="B161">
            <v>44434</v>
          </cell>
          <cell r="C161">
            <v>1.0180390542630036</v>
          </cell>
        </row>
        <row r="162">
          <cell r="B162">
            <v>44435</v>
          </cell>
          <cell r="C162">
            <v>1.0230261621540224</v>
          </cell>
        </row>
        <row r="163">
          <cell r="B163">
            <v>44438</v>
          </cell>
          <cell r="C163">
            <v>1.0238191190393289</v>
          </cell>
        </row>
        <row r="164">
          <cell r="B164">
            <v>44439</v>
          </cell>
          <cell r="C164">
            <v>1.0202758824899254</v>
          </cell>
        </row>
        <row r="165">
          <cell r="B165">
            <v>44440</v>
          </cell>
          <cell r="C165">
            <v>1.0115566820159749</v>
          </cell>
        </row>
        <row r="166">
          <cell r="B166">
            <v>44441</v>
          </cell>
          <cell r="C166">
            <v>1.0135402731816847</v>
          </cell>
        </row>
        <row r="167">
          <cell r="B167">
            <v>44442</v>
          </cell>
          <cell r="C167">
            <v>1.0023278865218956</v>
          </cell>
        </row>
        <row r="168">
          <cell r="B168">
            <v>44445</v>
          </cell>
          <cell r="C168">
            <v>1.022197673852602</v>
          </cell>
        </row>
        <row r="169">
          <cell r="B169">
            <v>44446</v>
          </cell>
          <cell r="C169">
            <v>1.0319702092707179</v>
          </cell>
        </row>
        <row r="170">
          <cell r="B170">
            <v>44447</v>
          </cell>
          <cell r="C170">
            <v>1.0238014631977326</v>
          </cell>
        </row>
        <row r="171">
          <cell r="B171">
            <v>44448</v>
          </cell>
          <cell r="C171">
            <v>1.0219523021656307</v>
          </cell>
        </row>
        <row r="172">
          <cell r="B172">
            <v>44449</v>
          </cell>
          <cell r="C172">
            <v>1.0335458282969998</v>
          </cell>
        </row>
        <row r="173">
          <cell r="B173">
            <v>44452</v>
          </cell>
          <cell r="C173">
            <v>1.0278965282672563</v>
          </cell>
        </row>
        <row r="174">
          <cell r="B174">
            <v>44453</v>
          </cell>
          <cell r="C174">
            <v>1.0292543990994831</v>
          </cell>
        </row>
        <row r="175">
          <cell r="B175">
            <v>44454</v>
          </cell>
          <cell r="C175">
            <v>1.0230115777485647</v>
          </cell>
        </row>
        <row r="176">
          <cell r="B176">
            <v>44455</v>
          </cell>
          <cell r="C176">
            <v>1.0036753366985116</v>
          </cell>
        </row>
        <row r="177">
          <cell r="B177">
            <v>44456</v>
          </cell>
          <cell r="C177">
            <v>1.0151809660957005</v>
          </cell>
        </row>
        <row r="178">
          <cell r="B178">
            <v>44461</v>
          </cell>
          <cell r="C178">
            <v>1.0119829348687372</v>
          </cell>
        </row>
        <row r="179">
          <cell r="B179">
            <v>44462</v>
          </cell>
          <cell r="C179">
            <v>1.0113163129973395</v>
          </cell>
        </row>
        <row r="180">
          <cell r="B180">
            <v>44463</v>
          </cell>
          <cell r="C180">
            <v>1.0084204662321419</v>
          </cell>
        </row>
        <row r="181">
          <cell r="B181">
            <v>44466</v>
          </cell>
          <cell r="C181">
            <v>1.0045221603301007</v>
          </cell>
        </row>
        <row r="182">
          <cell r="B182">
            <v>44467</v>
          </cell>
          <cell r="C182">
            <v>1.0058074949216282</v>
          </cell>
        </row>
        <row r="183">
          <cell r="B183">
            <v>44468</v>
          </cell>
          <cell r="C183">
            <v>0.99022372948190251</v>
          </cell>
        </row>
        <row r="184">
          <cell r="B184">
            <v>44469</v>
          </cell>
          <cell r="C184">
            <v>1.0077609033116199</v>
          </cell>
        </row>
        <row r="185">
          <cell r="B185">
            <v>44477</v>
          </cell>
          <cell r="C185">
            <v>1.0054161098865091</v>
          </cell>
        </row>
        <row r="186">
          <cell r="B186">
            <v>44480</v>
          </cell>
          <cell r="C186">
            <v>1.0023665532349662</v>
          </cell>
        </row>
        <row r="187">
          <cell r="B187">
            <v>44481</v>
          </cell>
          <cell r="C187">
            <v>0.98909070727677262</v>
          </cell>
        </row>
        <row r="188">
          <cell r="B188">
            <v>44482</v>
          </cell>
          <cell r="C188">
            <v>1.006638996016509</v>
          </cell>
        </row>
        <row r="189">
          <cell r="B189">
            <v>44483</v>
          </cell>
          <cell r="C189">
            <v>1.0064270792498302</v>
          </cell>
        </row>
        <row r="190">
          <cell r="B190">
            <v>44484</v>
          </cell>
          <cell r="C190">
            <v>1.0158870359935581</v>
          </cell>
        </row>
        <row r="191">
          <cell r="B191">
            <v>44487</v>
          </cell>
          <cell r="C191">
            <v>1.0125737546915516</v>
          </cell>
        </row>
        <row r="192">
          <cell r="B192">
            <v>44488</v>
          </cell>
          <cell r="C192">
            <v>1.0193400836436803</v>
          </cell>
        </row>
        <row r="193">
          <cell r="B193">
            <v>44489</v>
          </cell>
          <cell r="C193">
            <v>1.0218190090719075</v>
          </cell>
        </row>
        <row r="194">
          <cell r="B194">
            <v>44490</v>
          </cell>
          <cell r="C194">
            <v>1.0188506381242961</v>
          </cell>
        </row>
        <row r="195">
          <cell r="B195">
            <v>44491</v>
          </cell>
          <cell r="C195">
            <v>1.0202554568277469</v>
          </cell>
        </row>
        <row r="196">
          <cell r="B196">
            <v>44494</v>
          </cell>
          <cell r="C196">
            <v>1.0283088960102924</v>
          </cell>
        </row>
        <row r="197">
          <cell r="B197">
            <v>44495</v>
          </cell>
          <cell r="C197">
            <v>1.0260669296430847</v>
          </cell>
        </row>
        <row r="198">
          <cell r="B198">
            <v>44496</v>
          </cell>
          <cell r="C198">
            <v>1.0190067684856303</v>
          </cell>
        </row>
        <row r="199">
          <cell r="B199">
            <v>44497</v>
          </cell>
          <cell r="C199">
            <v>1.0105681898339245</v>
          </cell>
        </row>
        <row r="200">
          <cell r="B200">
            <v>44498</v>
          </cell>
          <cell r="C200">
            <v>1.0211011246544017</v>
          </cell>
        </row>
        <row r="201">
          <cell r="B201">
            <v>44501</v>
          </cell>
          <cell r="C201">
            <v>1.0155753760742308</v>
          </cell>
        </row>
        <row r="202">
          <cell r="B202">
            <v>44502</v>
          </cell>
          <cell r="C202">
            <v>1.0135924446901861</v>
          </cell>
        </row>
        <row r="203">
          <cell r="B203">
            <v>44503</v>
          </cell>
          <cell r="C203">
            <v>1.0104789563016268</v>
          </cell>
        </row>
        <row r="204">
          <cell r="B204">
            <v>44504</v>
          </cell>
          <cell r="C204">
            <v>1.0219712607340481</v>
          </cell>
        </row>
        <row r="205">
          <cell r="B205">
            <v>44505</v>
          </cell>
          <cell r="C205">
            <v>1.0141193151393091</v>
          </cell>
        </row>
        <row r="206">
          <cell r="B206">
            <v>44508</v>
          </cell>
          <cell r="C206">
            <v>1.0135357536141185</v>
          </cell>
        </row>
        <row r="207">
          <cell r="B207">
            <v>44509</v>
          </cell>
          <cell r="C207">
            <v>1.0192640395901376</v>
          </cell>
        </row>
        <row r="208">
          <cell r="B208">
            <v>44510</v>
          </cell>
          <cell r="C208">
            <v>1.0148636563176716</v>
          </cell>
        </row>
        <row r="209">
          <cell r="B209">
            <v>44511</v>
          </cell>
          <cell r="C209">
            <v>1.0253732530541577</v>
          </cell>
        </row>
        <row r="210">
          <cell r="B210">
            <v>44512</v>
          </cell>
          <cell r="C210">
            <v>1.0309745147885252</v>
          </cell>
        </row>
        <row r="211">
          <cell r="B211">
            <v>44515</v>
          </cell>
          <cell r="C211">
            <v>1.0230311506782765</v>
          </cell>
        </row>
        <row r="212">
          <cell r="B212">
            <v>44516</v>
          </cell>
          <cell r="C212">
            <v>1.0224040189596566</v>
          </cell>
        </row>
        <row r="213">
          <cell r="B213">
            <v>44517</v>
          </cell>
          <cell r="C213">
            <v>1.0306269113027857</v>
          </cell>
        </row>
        <row r="214">
          <cell r="B214">
            <v>44518</v>
          </cell>
          <cell r="C214">
            <v>1.0234401321395461</v>
          </cell>
        </row>
        <row r="215">
          <cell r="B215">
            <v>44519</v>
          </cell>
          <cell r="C215">
            <v>1.0294793023358435</v>
          </cell>
        </row>
        <row r="216">
          <cell r="B216">
            <v>44522</v>
          </cell>
          <cell r="C216">
            <v>1.0422010919132723</v>
          </cell>
        </row>
        <row r="217">
          <cell r="B217">
            <v>44523</v>
          </cell>
          <cell r="C217">
            <v>1.0371059690595614</v>
          </cell>
        </row>
        <row r="218">
          <cell r="B218">
            <v>44524</v>
          </cell>
          <cell r="C218">
            <v>1.0344701569761336</v>
          </cell>
        </row>
        <row r="219">
          <cell r="B219">
            <v>44525</v>
          </cell>
          <cell r="C219">
            <v>1.0326026481477746</v>
          </cell>
        </row>
        <row r="220">
          <cell r="B220">
            <v>44526</v>
          </cell>
          <cell r="C220">
            <v>1.0297718652065828</v>
          </cell>
        </row>
        <row r="221">
          <cell r="B221">
            <v>44529</v>
          </cell>
          <cell r="C221">
            <v>1.0361031892739467</v>
          </cell>
        </row>
        <row r="222">
          <cell r="B222">
            <v>44530</v>
          </cell>
          <cell r="C222">
            <v>1.0331987213505485</v>
          </cell>
        </row>
        <row r="223">
          <cell r="B223">
            <v>44531</v>
          </cell>
          <cell r="C223">
            <v>1.0293062471860162</v>
          </cell>
        </row>
        <row r="224">
          <cell r="B224">
            <v>44532</v>
          </cell>
          <cell r="C224">
            <v>1.0225580901243188</v>
          </cell>
        </row>
        <row r="225">
          <cell r="B225">
            <v>44533</v>
          </cell>
          <cell r="C225">
            <v>1.0301904182935222</v>
          </cell>
        </row>
        <row r="226">
          <cell r="B226">
            <v>44536</v>
          </cell>
          <cell r="C226">
            <v>1.013794044366273</v>
          </cell>
        </row>
        <row r="227">
          <cell r="B227">
            <v>44537</v>
          </cell>
          <cell r="C227">
            <v>1.0087913407730145</v>
          </cell>
        </row>
        <row r="228">
          <cell r="B228">
            <v>44538</v>
          </cell>
          <cell r="C228">
            <v>1.0247550110455612</v>
          </cell>
        </row>
        <row r="229">
          <cell r="B229">
            <v>44539</v>
          </cell>
          <cell r="C229">
            <v>1.0346399877717334</v>
          </cell>
        </row>
        <row r="230">
          <cell r="B230">
            <v>44540</v>
          </cell>
          <cell r="C230">
            <v>1.0343562260305106</v>
          </cell>
        </row>
        <row r="231">
          <cell r="B231">
            <v>44543</v>
          </cell>
          <cell r="C231">
            <v>1.0351553956574411</v>
          </cell>
        </row>
        <row r="232">
          <cell r="B232">
            <v>44544</v>
          </cell>
          <cell r="C232">
            <v>1.0304311619940365</v>
          </cell>
        </row>
        <row r="233">
          <cell r="B233">
            <v>44545</v>
          </cell>
          <cell r="C233">
            <v>1.0202775007886311</v>
          </cell>
        </row>
        <row r="234">
          <cell r="B234">
            <v>44546</v>
          </cell>
          <cell r="C234">
            <v>1.0238325025642085</v>
          </cell>
        </row>
        <row r="235">
          <cell r="B235">
            <v>44547</v>
          </cell>
          <cell r="C235">
            <v>1.0066745130796608</v>
          </cell>
        </row>
        <row r="236">
          <cell r="B236">
            <v>44550</v>
          </cell>
          <cell r="C236">
            <v>0.9881439711073885</v>
          </cell>
        </row>
        <row r="237">
          <cell r="B237">
            <v>44551</v>
          </cell>
          <cell r="C237">
            <v>0.99574092083122456</v>
          </cell>
        </row>
        <row r="238">
          <cell r="B238">
            <v>44552</v>
          </cell>
          <cell r="C238">
            <v>1.0011005685547041</v>
          </cell>
        </row>
        <row r="239">
          <cell r="B239">
            <v>44553</v>
          </cell>
          <cell r="C239">
            <v>1.0069600770394314</v>
          </cell>
        </row>
        <row r="240">
          <cell r="B240">
            <v>44554</v>
          </cell>
          <cell r="C240">
            <v>1.0004839184229872</v>
          </cell>
        </row>
        <row r="241">
          <cell r="B241">
            <v>44557</v>
          </cell>
          <cell r="C241">
            <v>0.99982432162612711</v>
          </cell>
        </row>
        <row r="242">
          <cell r="B242">
            <v>44558</v>
          </cell>
          <cell r="C242">
            <v>1.0057064794913917</v>
          </cell>
        </row>
        <row r="243">
          <cell r="B243">
            <v>44559</v>
          </cell>
          <cell r="C243">
            <v>0.99536632090473431</v>
          </cell>
        </row>
        <row r="244">
          <cell r="B244">
            <v>44560</v>
          </cell>
          <cell r="C244">
            <v>1.0037807362913711</v>
          </cell>
        </row>
        <row r="245">
          <cell r="B245">
            <v>44561</v>
          </cell>
          <cell r="C245">
            <v>1.0081273692114736</v>
          </cell>
        </row>
        <row r="246">
          <cell r="B246">
            <v>44565</v>
          </cell>
          <cell r="C246">
            <v>0.99136437943346478</v>
          </cell>
        </row>
        <row r="247">
          <cell r="B247">
            <v>44566</v>
          </cell>
          <cell r="C247">
            <v>0.9679835261300237</v>
          </cell>
        </row>
        <row r="248">
          <cell r="B248">
            <v>44567</v>
          </cell>
          <cell r="C248">
            <v>0.96474699008830134</v>
          </cell>
        </row>
        <row r="249">
          <cell r="B249">
            <v>44568</v>
          </cell>
          <cell r="C249">
            <v>0.95618159104412026</v>
          </cell>
        </row>
        <row r="250">
          <cell r="B250">
            <v>44571</v>
          </cell>
          <cell r="C250">
            <v>0.96025354024844634</v>
          </cell>
        </row>
        <row r="251">
          <cell r="B251">
            <v>44572</v>
          </cell>
          <cell r="C251">
            <v>0.94783293141421809</v>
          </cell>
        </row>
        <row r="252">
          <cell r="B252">
            <v>44573</v>
          </cell>
          <cell r="C252">
            <v>0.96412104341069305</v>
          </cell>
        </row>
        <row r="253">
          <cell r="B253">
            <v>44574</v>
          </cell>
          <cell r="C253">
            <v>0.94678281734233682</v>
          </cell>
        </row>
        <row r="254">
          <cell r="B254">
            <v>44575</v>
          </cell>
          <cell r="C254">
            <v>0.95094995765847257</v>
          </cell>
        </row>
        <row r="255">
          <cell r="B255">
            <v>44578</v>
          </cell>
          <cell r="C255">
            <v>0.96025353270801161</v>
          </cell>
        </row>
        <row r="256">
          <cell r="B256">
            <v>44579</v>
          </cell>
          <cell r="C256">
            <v>0.96263717729851783</v>
          </cell>
        </row>
        <row r="257">
          <cell r="B257">
            <v>44580</v>
          </cell>
          <cell r="C257">
            <v>0.95143206277752945</v>
          </cell>
        </row>
        <row r="258">
          <cell r="B258">
            <v>44581</v>
          </cell>
          <cell r="C258">
            <v>0.95034356454542634</v>
          </cell>
        </row>
        <row r="259">
          <cell r="B259">
            <v>44582</v>
          </cell>
          <cell r="C259">
            <v>0.94376228082270985</v>
          </cell>
        </row>
        <row r="260">
          <cell r="B260">
            <v>44585</v>
          </cell>
          <cell r="C260">
            <v>0.94647824281405357</v>
          </cell>
        </row>
        <row r="261">
          <cell r="B261">
            <v>44586</v>
          </cell>
          <cell r="C261">
            <v>0.92697107609870222</v>
          </cell>
        </row>
        <row r="262">
          <cell r="B262">
            <v>44587</v>
          </cell>
          <cell r="C262">
            <v>0.92943038936907552</v>
          </cell>
        </row>
        <row r="263">
          <cell r="B263">
            <v>44588</v>
          </cell>
          <cell r="C263">
            <v>0.90906918383697677</v>
          </cell>
        </row>
        <row r="264">
          <cell r="B264">
            <v>44589</v>
          </cell>
          <cell r="C264">
            <v>0.90287400588471378</v>
          </cell>
        </row>
        <row r="265">
          <cell r="B265">
            <v>44599</v>
          </cell>
          <cell r="C265">
            <v>0.91127144412902683</v>
          </cell>
        </row>
        <row r="266">
          <cell r="B266">
            <v>44600</v>
          </cell>
          <cell r="C266">
            <v>0.89745376336508231</v>
          </cell>
        </row>
        <row r="267">
          <cell r="B267">
            <v>44601</v>
          </cell>
          <cell r="C267">
            <v>0.90744503881525784</v>
          </cell>
        </row>
        <row r="268">
          <cell r="B268">
            <v>44602</v>
          </cell>
          <cell r="C268">
            <v>0.89957013977728439</v>
          </cell>
        </row>
        <row r="269">
          <cell r="B269">
            <v>44603</v>
          </cell>
          <cell r="C269">
            <v>0.88639502134334081</v>
          </cell>
        </row>
        <row r="270">
          <cell r="B270">
            <v>44606</v>
          </cell>
          <cell r="C270">
            <v>0.88154064085732764</v>
          </cell>
        </row>
        <row r="271">
          <cell r="B271">
            <v>44607</v>
          </cell>
          <cell r="C271">
            <v>0.89894264699817938</v>
          </cell>
        </row>
        <row r="272">
          <cell r="B272">
            <v>44608</v>
          </cell>
          <cell r="C272">
            <v>0.90284655451329288</v>
          </cell>
        </row>
        <row r="273">
          <cell r="B273">
            <v>44609</v>
          </cell>
          <cell r="C273">
            <v>0.90769090294008536</v>
          </cell>
        </row>
        <row r="274">
          <cell r="B274">
            <v>44610</v>
          </cell>
          <cell r="C274">
            <v>0.90391368647444792</v>
          </cell>
        </row>
        <row r="275">
          <cell r="B275">
            <v>44613</v>
          </cell>
          <cell r="C275">
            <v>0.90088687617125163</v>
          </cell>
        </row>
        <row r="276">
          <cell r="B276">
            <v>44614</v>
          </cell>
          <cell r="C276">
            <v>0.89159720621743177</v>
          </cell>
        </row>
        <row r="277">
          <cell r="B277">
            <v>44615</v>
          </cell>
          <cell r="C277">
            <v>0.91086507844488762</v>
          </cell>
        </row>
        <row r="278">
          <cell r="B278">
            <v>44616</v>
          </cell>
          <cell r="C278">
            <v>0.89368301228512581</v>
          </cell>
        </row>
        <row r="279">
          <cell r="B279">
            <v>44617</v>
          </cell>
          <cell r="C279">
            <v>0.90465798878323966</v>
          </cell>
        </row>
        <row r="280">
          <cell r="B280">
            <v>44620</v>
          </cell>
          <cell r="C280">
            <v>0.90799771588550604</v>
          </cell>
        </row>
        <row r="281">
          <cell r="B281">
            <v>44621</v>
          </cell>
          <cell r="C281">
            <v>0.91044681800842686</v>
          </cell>
        </row>
        <row r="282">
          <cell r="B282">
            <v>44622</v>
          </cell>
          <cell r="C282">
            <v>0.90011399313190266</v>
          </cell>
        </row>
        <row r="283">
          <cell r="B283">
            <v>44623</v>
          </cell>
          <cell r="C283">
            <v>0.88777253537660339</v>
          </cell>
        </row>
        <row r="284">
          <cell r="B284">
            <v>44624</v>
          </cell>
          <cell r="C284">
            <v>0.87521495595887866</v>
          </cell>
        </row>
        <row r="285">
          <cell r="B285">
            <v>44627</v>
          </cell>
          <cell r="C285">
            <v>0.84940133777392324</v>
          </cell>
        </row>
        <row r="286">
          <cell r="B286">
            <v>44628</v>
          </cell>
          <cell r="C286">
            <v>0.83132555955359244</v>
          </cell>
        </row>
        <row r="287">
          <cell r="B287">
            <v>44629</v>
          </cell>
          <cell r="C287">
            <v>0.82685225714054256</v>
          </cell>
        </row>
        <row r="288">
          <cell r="B288">
            <v>44630</v>
          </cell>
          <cell r="C288">
            <v>0.8440511991857903</v>
          </cell>
        </row>
        <row r="289">
          <cell r="B289">
            <v>44631</v>
          </cell>
          <cell r="C289">
            <v>0.84265391123300937</v>
          </cell>
        </row>
        <row r="290">
          <cell r="B290">
            <v>44634</v>
          </cell>
          <cell r="C290">
            <v>0.81479875411531621</v>
          </cell>
        </row>
        <row r="291">
          <cell r="B291">
            <v>44635</v>
          </cell>
          <cell r="C291">
            <v>0.78602406045063566</v>
          </cell>
        </row>
        <row r="292">
          <cell r="B292">
            <v>44636</v>
          </cell>
          <cell r="C292">
            <v>0.81965406360608839</v>
          </cell>
        </row>
        <row r="293">
          <cell r="B293">
            <v>44637</v>
          </cell>
          <cell r="C293">
            <v>0.83936329335600945</v>
          </cell>
        </row>
        <row r="294">
          <cell r="B294">
            <v>44638</v>
          </cell>
          <cell r="C294">
            <v>0.83696800158727114</v>
          </cell>
        </row>
        <row r="295">
          <cell r="B295">
            <v>44641</v>
          </cell>
          <cell r="C295">
            <v>0.84036530441212642</v>
          </cell>
        </row>
        <row r="296">
          <cell r="B296">
            <v>44642</v>
          </cell>
          <cell r="C296">
            <v>0.8365018379079423</v>
          </cell>
        </row>
        <row r="297">
          <cell r="B297">
            <v>44643</v>
          </cell>
          <cell r="C297">
            <v>0.84220217341900416</v>
          </cell>
        </row>
        <row r="298">
          <cell r="B298">
            <v>44644</v>
          </cell>
          <cell r="C298">
            <v>0.83554310183513913</v>
          </cell>
        </row>
        <row r="299">
          <cell r="B299">
            <v>44645</v>
          </cell>
          <cell r="C299">
            <v>0.81842844641547274</v>
          </cell>
        </row>
        <row r="300">
          <cell r="B300">
            <v>44648</v>
          </cell>
          <cell r="C300">
            <v>0.81126962473883635</v>
          </cell>
        </row>
        <row r="301">
          <cell r="B301">
            <v>44649</v>
          </cell>
          <cell r="C301">
            <v>0.81118112960038391</v>
          </cell>
        </row>
        <row r="302">
          <cell r="B302">
            <v>44650</v>
          </cell>
          <cell r="C302">
            <v>0.83272925490063021</v>
          </cell>
        </row>
        <row r="303">
          <cell r="B303">
            <v>44651</v>
          </cell>
          <cell r="C303">
            <v>0.82176775478157948</v>
          </cell>
        </row>
        <row r="304">
          <cell r="B304">
            <v>44652</v>
          </cell>
          <cell r="C304">
            <v>0.82634854523134427</v>
          </cell>
        </row>
        <row r="305">
          <cell r="B305">
            <v>44657</v>
          </cell>
          <cell r="C305">
            <v>0.81878616187286934</v>
          </cell>
        </row>
        <row r="306">
          <cell r="B306">
            <v>44658</v>
          </cell>
          <cell r="C306">
            <v>0.80789239085750408</v>
          </cell>
        </row>
        <row r="307">
          <cell r="B307">
            <v>44659</v>
          </cell>
          <cell r="C307">
            <v>0.80764423906496652</v>
          </cell>
        </row>
        <row r="308">
          <cell r="B308">
            <v>44662</v>
          </cell>
          <cell r="C308">
            <v>0.78165114017981163</v>
          </cell>
        </row>
        <row r="309">
          <cell r="B309">
            <v>44663</v>
          </cell>
          <cell r="C309">
            <v>0.79501909808203974</v>
          </cell>
        </row>
        <row r="310">
          <cell r="B310">
            <v>44664</v>
          </cell>
          <cell r="C310">
            <v>0.78556008202865768</v>
          </cell>
        </row>
        <row r="311">
          <cell r="B311">
            <v>44665</v>
          </cell>
          <cell r="C311">
            <v>0.79600279172742505</v>
          </cell>
        </row>
        <row r="312">
          <cell r="B312">
            <v>44666</v>
          </cell>
          <cell r="C312">
            <v>0.79405852938859844</v>
          </cell>
        </row>
        <row r="313">
          <cell r="B313">
            <v>44669</v>
          </cell>
          <cell r="C313">
            <v>0.80066640846340642</v>
          </cell>
        </row>
        <row r="314">
          <cell r="B314">
            <v>44670</v>
          </cell>
          <cell r="C314">
            <v>0.79361699401714059</v>
          </cell>
        </row>
        <row r="315">
          <cell r="B315">
            <v>44671</v>
          </cell>
          <cell r="C315">
            <v>0.78310924972428353</v>
          </cell>
        </row>
        <row r="316">
          <cell r="B316">
            <v>44672</v>
          </cell>
          <cell r="C316">
            <v>0.76485317648508588</v>
          </cell>
        </row>
        <row r="317">
          <cell r="B317">
            <v>44673</v>
          </cell>
          <cell r="C317">
            <v>0.76442932317496992</v>
          </cell>
        </row>
        <row r="318">
          <cell r="B318">
            <v>44676</v>
          </cell>
          <cell r="C318">
            <v>0.72933472559077128</v>
          </cell>
        </row>
        <row r="319">
          <cell r="B319">
            <v>44677</v>
          </cell>
          <cell r="C319">
            <v>0.72657277131456599</v>
          </cell>
        </row>
        <row r="320">
          <cell r="B320">
            <v>44678</v>
          </cell>
          <cell r="C320">
            <v>0.7544225109683681</v>
          </cell>
        </row>
        <row r="321">
          <cell r="B321">
            <v>44679</v>
          </cell>
          <cell r="C321">
            <v>0.75468549451207967</v>
          </cell>
        </row>
        <row r="322">
          <cell r="B322">
            <v>44680</v>
          </cell>
          <cell r="C322">
            <v>0.77740145247925529</v>
          </cell>
        </row>
        <row r="323">
          <cell r="B323">
            <v>44686</v>
          </cell>
          <cell r="C323">
            <v>0.77769645212622851</v>
          </cell>
        </row>
        <row r="324">
          <cell r="B324">
            <v>44687</v>
          </cell>
          <cell r="C324">
            <v>0.76186546879360906</v>
          </cell>
        </row>
        <row r="325">
          <cell r="B325">
            <v>44690</v>
          </cell>
          <cell r="C325">
            <v>0.7571359911579234</v>
          </cell>
        </row>
        <row r="326">
          <cell r="B326">
            <v>44691</v>
          </cell>
          <cell r="C326">
            <v>0.76684462709586765</v>
          </cell>
        </row>
        <row r="327">
          <cell r="B327">
            <v>44692</v>
          </cell>
          <cell r="C327">
            <v>0.78085823538479548</v>
          </cell>
        </row>
        <row r="328">
          <cell r="B328">
            <v>44693</v>
          </cell>
          <cell r="C328">
            <v>0.7801706317076853</v>
          </cell>
        </row>
        <row r="329">
          <cell r="B329">
            <v>44694</v>
          </cell>
          <cell r="C329">
            <v>0.78692760989513511</v>
          </cell>
        </row>
        <row r="330">
          <cell r="B330">
            <v>44697</v>
          </cell>
          <cell r="C330">
            <v>0.78302916509938347</v>
          </cell>
        </row>
        <row r="331">
          <cell r="B331">
            <v>44698</v>
          </cell>
          <cell r="C331">
            <v>0.79602423968714953</v>
          </cell>
        </row>
        <row r="332">
          <cell r="B332">
            <v>44699</v>
          </cell>
          <cell r="C332">
            <v>0.79440509745380172</v>
          </cell>
        </row>
        <row r="333">
          <cell r="B333">
            <v>44700</v>
          </cell>
          <cell r="C333">
            <v>0.7960258694305794</v>
          </cell>
        </row>
        <row r="334">
          <cell r="B334">
            <v>44701</v>
          </cell>
          <cell r="C334">
            <v>0.80797504262393416</v>
          </cell>
        </row>
        <row r="335">
          <cell r="B335">
            <v>44704</v>
          </cell>
          <cell r="C335">
            <v>0.80566614500354039</v>
          </cell>
        </row>
        <row r="336">
          <cell r="B336">
            <v>44705</v>
          </cell>
          <cell r="C336">
            <v>0.78443387834142664</v>
          </cell>
        </row>
        <row r="337">
          <cell r="B337">
            <v>44706</v>
          </cell>
          <cell r="C337">
            <v>0.78925495922258793</v>
          </cell>
        </row>
        <row r="338">
          <cell r="B338">
            <v>44707</v>
          </cell>
          <cell r="C338">
            <v>0.79041579769785475</v>
          </cell>
        </row>
        <row r="339">
          <cell r="B339">
            <v>44708</v>
          </cell>
          <cell r="C339">
            <v>0.79436589384941836</v>
          </cell>
        </row>
        <row r="340">
          <cell r="B340">
            <v>44711</v>
          </cell>
          <cell r="C340">
            <v>0.80682244643941259</v>
          </cell>
        </row>
        <row r="341">
          <cell r="B341">
            <v>44712</v>
          </cell>
          <cell r="C341">
            <v>0.82199105952451201</v>
          </cell>
        </row>
        <row r="342">
          <cell r="B342">
            <v>44713</v>
          </cell>
          <cell r="C342">
            <v>0.82289687291309022</v>
          </cell>
        </row>
        <row r="343">
          <cell r="B343">
            <v>44714</v>
          </cell>
          <cell r="C343">
            <v>0.82932569980416981</v>
          </cell>
        </row>
        <row r="344">
          <cell r="B344">
            <v>44718</v>
          </cell>
          <cell r="C344">
            <v>0.85009149670933393</v>
          </cell>
        </row>
        <row r="345">
          <cell r="B345">
            <v>44719</v>
          </cell>
          <cell r="C345">
            <v>0.85038709522522526</v>
          </cell>
        </row>
        <row r="346">
          <cell r="B346">
            <v>44720</v>
          </cell>
          <cell r="C346">
            <v>0.85697037877681037</v>
          </cell>
        </row>
        <row r="347">
          <cell r="B347">
            <v>44721</v>
          </cell>
          <cell r="C347">
            <v>0.84253513187725948</v>
          </cell>
        </row>
        <row r="348">
          <cell r="B348">
            <v>44722</v>
          </cell>
          <cell r="C348">
            <v>0.85599568661746661</v>
          </cell>
        </row>
        <row r="349">
          <cell r="B349">
            <v>44725</v>
          </cell>
          <cell r="C349">
            <v>0.84889036184242472</v>
          </cell>
        </row>
        <row r="350">
          <cell r="B350">
            <v>44726</v>
          </cell>
          <cell r="C350">
            <v>0.84999755209358319</v>
          </cell>
        </row>
        <row r="351">
          <cell r="B351">
            <v>44727</v>
          </cell>
          <cell r="C351">
            <v>0.8508290754207225</v>
          </cell>
        </row>
        <row r="352">
          <cell r="B352">
            <v>44728</v>
          </cell>
          <cell r="C352">
            <v>0.8530146223252274</v>
          </cell>
        </row>
        <row r="353">
          <cell r="B353">
            <v>44729</v>
          </cell>
          <cell r="C353">
            <v>0.86593946546029688</v>
          </cell>
        </row>
        <row r="354">
          <cell r="B354">
            <v>44732</v>
          </cell>
          <cell r="C354">
            <v>0.87631087247632</v>
          </cell>
        </row>
        <row r="355">
          <cell r="B355">
            <v>44733</v>
          </cell>
          <cell r="C355">
            <v>0.87280488548997637</v>
          </cell>
        </row>
        <row r="356">
          <cell r="B356">
            <v>44734</v>
          </cell>
          <cell r="C356">
            <v>0.86253959620048681</v>
          </cell>
        </row>
        <row r="357">
          <cell r="B357">
            <v>44735</v>
          </cell>
          <cell r="C357">
            <v>0.88147841093364654</v>
          </cell>
        </row>
        <row r="358">
          <cell r="B358">
            <v>44736</v>
          </cell>
          <cell r="C358">
            <v>0.89583599425463867</v>
          </cell>
        </row>
        <row r="359">
          <cell r="B359">
            <v>44739</v>
          </cell>
          <cell r="C359">
            <v>0.9061521787305501</v>
          </cell>
        </row>
        <row r="360">
          <cell r="B360">
            <v>44740</v>
          </cell>
          <cell r="C360">
            <v>0.91443048065792432</v>
          </cell>
        </row>
        <row r="361">
          <cell r="B361">
            <v>44741</v>
          </cell>
          <cell r="C361">
            <v>0.89488350525703275</v>
          </cell>
        </row>
        <row r="362">
          <cell r="B362">
            <v>44742</v>
          </cell>
          <cell r="C362">
            <v>0.90909433193633216</v>
          </cell>
        </row>
        <row r="363">
          <cell r="B363">
            <v>44743</v>
          </cell>
          <cell r="C363">
            <v>0.90455237590154403</v>
          </cell>
        </row>
        <row r="364">
          <cell r="B364">
            <v>44746</v>
          </cell>
          <cell r="C364">
            <v>0.91356024224218269</v>
          </cell>
        </row>
        <row r="365">
          <cell r="B365">
            <v>44747</v>
          </cell>
          <cell r="C365">
            <v>0.90705778024417971</v>
          </cell>
        </row>
        <row r="366">
          <cell r="B366">
            <v>44748</v>
          </cell>
          <cell r="C366">
            <v>0.89830407332036855</v>
          </cell>
        </row>
        <row r="367">
          <cell r="B367">
            <v>44749</v>
          </cell>
          <cell r="C367">
            <v>0.9020074679507829</v>
          </cell>
        </row>
        <row r="368">
          <cell r="B368">
            <v>44750</v>
          </cell>
          <cell r="C368">
            <v>0.89644530489368457</v>
          </cell>
        </row>
        <row r="369">
          <cell r="B369">
            <v>44753</v>
          </cell>
          <cell r="C369">
            <v>0.87844594649476349</v>
          </cell>
        </row>
        <row r="370">
          <cell r="B370">
            <v>44754</v>
          </cell>
          <cell r="C370">
            <v>0.86481047151701396</v>
          </cell>
        </row>
        <row r="371">
          <cell r="B371">
            <v>44755</v>
          </cell>
          <cell r="C371">
            <v>0.86890005496953115</v>
          </cell>
        </row>
        <row r="372">
          <cell r="B372">
            <v>44756</v>
          </cell>
          <cell r="C372">
            <v>0.88025753165255105</v>
          </cell>
        </row>
        <row r="373">
          <cell r="B373">
            <v>44757</v>
          </cell>
          <cell r="C373">
            <v>0.87430099176596099</v>
          </cell>
        </row>
        <row r="374">
          <cell r="B374">
            <v>44760</v>
          </cell>
          <cell r="C374">
            <v>0.88084784812090511</v>
          </cell>
        </row>
        <row r="375">
          <cell r="B375">
            <v>44761</v>
          </cell>
          <cell r="C375">
            <v>0.87797724117976128</v>
          </cell>
        </row>
        <row r="376">
          <cell r="B376">
            <v>44762</v>
          </cell>
          <cell r="C376">
            <v>0.88475870257293898</v>
          </cell>
        </row>
        <row r="377">
          <cell r="B377">
            <v>44763</v>
          </cell>
          <cell r="C377">
            <v>0.87900719637006952</v>
          </cell>
        </row>
        <row r="378">
          <cell r="B378">
            <v>44764</v>
          </cell>
          <cell r="C378">
            <v>0.87526566286558682</v>
          </cell>
        </row>
        <row r="379">
          <cell r="B379">
            <v>44767</v>
          </cell>
          <cell r="C379">
            <v>0.8681584005790961</v>
          </cell>
        </row>
        <row r="380">
          <cell r="B380">
            <v>44768</v>
          </cell>
          <cell r="C380">
            <v>0.87771788004767504</v>
          </cell>
        </row>
        <row r="381">
          <cell r="B381">
            <v>44769</v>
          </cell>
          <cell r="C381">
            <v>0.87836769097815681</v>
          </cell>
        </row>
        <row r="382">
          <cell r="B382">
            <v>44770</v>
          </cell>
          <cell r="C382">
            <v>0.87815042138706978</v>
          </cell>
        </row>
        <row r="383">
          <cell r="B383">
            <v>44771</v>
          </cell>
          <cell r="C383">
            <v>0.86798703674863087</v>
          </cell>
        </row>
        <row r="384">
          <cell r="B384">
            <v>44774</v>
          </cell>
          <cell r="C384">
            <v>0.87845757817480652</v>
          </cell>
        </row>
        <row r="385">
          <cell r="B385">
            <v>44775</v>
          </cell>
          <cell r="C385">
            <v>0.86495469699005634</v>
          </cell>
        </row>
        <row r="386">
          <cell r="B386">
            <v>44776</v>
          </cell>
          <cell r="C386">
            <v>0.85742296045725308</v>
          </cell>
        </row>
        <row r="387">
          <cell r="B387">
            <v>44777</v>
          </cell>
          <cell r="C387">
            <v>0.85971380183349932</v>
          </cell>
        </row>
        <row r="388">
          <cell r="B388">
            <v>44778</v>
          </cell>
          <cell r="C388">
            <v>0.87000367687194458</v>
          </cell>
        </row>
        <row r="389">
          <cell r="B389">
            <v>44781</v>
          </cell>
          <cell r="C389">
            <v>0.87524529475471491</v>
          </cell>
        </row>
        <row r="390">
          <cell r="B390">
            <v>44782</v>
          </cell>
          <cell r="C390">
            <v>0.8764811282431495</v>
          </cell>
        </row>
        <row r="391">
          <cell r="B391">
            <v>44783</v>
          </cell>
          <cell r="C391">
            <v>0.86814242128835795</v>
          </cell>
        </row>
        <row r="392">
          <cell r="B392">
            <v>44784</v>
          </cell>
          <cell r="C392">
            <v>0.87962491505544615</v>
          </cell>
        </row>
        <row r="393">
          <cell r="B393">
            <v>44785</v>
          </cell>
          <cell r="C393">
            <v>0.87463475190666307</v>
          </cell>
        </row>
        <row r="394">
          <cell r="B394">
            <v>44788</v>
          </cell>
          <cell r="C394">
            <v>0.87737073896375095</v>
          </cell>
        </row>
        <row r="395">
          <cell r="B395">
            <v>44789</v>
          </cell>
          <cell r="C395">
            <v>0.87807323859728625</v>
          </cell>
        </row>
        <row r="396">
          <cell r="B396">
            <v>44790</v>
          </cell>
          <cell r="C396">
            <v>0.8824030443648363</v>
          </cell>
        </row>
        <row r="397">
          <cell r="B397">
            <v>44791</v>
          </cell>
          <cell r="C397">
            <v>0.88301142483492523</v>
          </cell>
        </row>
        <row r="398">
          <cell r="B398">
            <v>44792</v>
          </cell>
          <cell r="C398">
            <v>0.86813360190757294</v>
          </cell>
        </row>
        <row r="399">
          <cell r="B399">
            <v>44795</v>
          </cell>
          <cell r="C399">
            <v>0.87716949513449982</v>
          </cell>
        </row>
        <row r="400">
          <cell r="B400">
            <v>44796</v>
          </cell>
          <cell r="C400">
            <v>0.87717556748719039</v>
          </cell>
        </row>
        <row r="401">
          <cell r="B401">
            <v>44797</v>
          </cell>
          <cell r="C401">
            <v>0.85253032254453431</v>
          </cell>
        </row>
        <row r="402">
          <cell r="B402">
            <v>44798</v>
          </cell>
          <cell r="C402">
            <v>0.85354662290458716</v>
          </cell>
        </row>
        <row r="403">
          <cell r="B403">
            <v>44799</v>
          </cell>
          <cell r="C403">
            <v>0.85218137715699238</v>
          </cell>
        </row>
        <row r="404">
          <cell r="B404">
            <v>44802</v>
          </cell>
          <cell r="C404">
            <v>0.85421458276457374</v>
          </cell>
        </row>
        <row r="405">
          <cell r="B405">
            <v>44803</v>
          </cell>
          <cell r="C405">
            <v>0.84790284049260101</v>
          </cell>
        </row>
        <row r="406">
          <cell r="B406">
            <v>44804</v>
          </cell>
          <cell r="C406">
            <v>0.83341566945452883</v>
          </cell>
        </row>
        <row r="407">
          <cell r="B407">
            <v>44805</v>
          </cell>
          <cell r="C407">
            <v>0.82770790298066832</v>
          </cell>
        </row>
        <row r="408">
          <cell r="B408">
            <v>44806</v>
          </cell>
          <cell r="C408">
            <v>0.8266868746776197</v>
          </cell>
        </row>
        <row r="409">
          <cell r="B409">
            <v>44809</v>
          </cell>
          <cell r="C409">
            <v>0.82707620210186161</v>
          </cell>
        </row>
        <row r="410">
          <cell r="B410">
            <v>44810</v>
          </cell>
          <cell r="C410">
            <v>0.83723134044145564</v>
          </cell>
        </row>
        <row r="411">
          <cell r="B411">
            <v>44811</v>
          </cell>
          <cell r="C411">
            <v>0.84192339519614312</v>
          </cell>
        </row>
        <row r="412">
          <cell r="B412">
            <v>44812</v>
          </cell>
          <cell r="C412">
            <v>0.83664353131142377</v>
          </cell>
        </row>
        <row r="413">
          <cell r="B413">
            <v>44813</v>
          </cell>
          <cell r="C413">
            <v>0.84082729376716847</v>
          </cell>
        </row>
        <row r="414">
          <cell r="B414">
            <v>44817</v>
          </cell>
          <cell r="C414">
            <v>0.84266756641876883</v>
          </cell>
        </row>
        <row r="415">
          <cell r="B415">
            <v>44818</v>
          </cell>
          <cell r="C415">
            <v>0.83479828869162265</v>
          </cell>
        </row>
        <row r="416">
          <cell r="B416">
            <v>44819</v>
          </cell>
          <cell r="C416">
            <v>0.81249912763051313</v>
          </cell>
        </row>
        <row r="417">
          <cell r="B417">
            <v>44820</v>
          </cell>
          <cell r="C417">
            <v>0.80291358488108489</v>
          </cell>
        </row>
        <row r="418">
          <cell r="B418">
            <v>44823</v>
          </cell>
          <cell r="C418">
            <v>0.79843746173152741</v>
          </cell>
        </row>
        <row r="419">
          <cell r="B419">
            <v>44824</v>
          </cell>
          <cell r="C419">
            <v>0.80583310872681169</v>
          </cell>
        </row>
        <row r="420">
          <cell r="B420">
            <v>44825</v>
          </cell>
          <cell r="C420">
            <v>0.79603688802462647</v>
          </cell>
        </row>
        <row r="421">
          <cell r="B421">
            <v>44826</v>
          </cell>
          <cell r="C421">
            <v>0.79425071302860084</v>
          </cell>
        </row>
        <row r="422">
          <cell r="B422">
            <v>44827</v>
          </cell>
          <cell r="C422">
            <v>0.784921927747253</v>
          </cell>
        </row>
        <row r="423">
          <cell r="B423">
            <v>44830</v>
          </cell>
          <cell r="C423">
            <v>0.79165567463261932</v>
          </cell>
        </row>
        <row r="424">
          <cell r="B424">
            <v>44831</v>
          </cell>
          <cell r="C424">
            <v>0.80597071822015454</v>
          </cell>
        </row>
        <row r="425">
          <cell r="B425">
            <v>44832</v>
          </cell>
          <cell r="C425">
            <v>0.78860480915227238</v>
          </cell>
        </row>
        <row r="426">
          <cell r="B426">
            <v>44833</v>
          </cell>
          <cell r="C426">
            <v>0.79056469129476881</v>
          </cell>
        </row>
        <row r="427">
          <cell r="B427">
            <v>44834</v>
          </cell>
          <cell r="C427">
            <v>0.77662442863420622</v>
          </cell>
        </row>
        <row r="428">
          <cell r="B428">
            <v>44844</v>
          </cell>
          <cell r="C428">
            <v>0.75772015420688366</v>
          </cell>
        </row>
        <row r="429">
          <cell r="B429">
            <v>44845</v>
          </cell>
          <cell r="C429">
            <v>0.75861892560320043</v>
          </cell>
        </row>
        <row r="430">
          <cell r="B430">
            <v>44846</v>
          </cell>
          <cell r="C430">
            <v>0.77127604420408613</v>
          </cell>
        </row>
        <row r="431">
          <cell r="B431">
            <v>44847</v>
          </cell>
          <cell r="C431">
            <v>0.76997090388645861</v>
          </cell>
        </row>
        <row r="432">
          <cell r="B432">
            <v>44848</v>
          </cell>
          <cell r="C432">
            <v>0.78997485004143064</v>
          </cell>
        </row>
        <row r="433">
          <cell r="B433">
            <v>44851</v>
          </cell>
          <cell r="C433">
            <v>0.79183761992089996</v>
          </cell>
        </row>
        <row r="434">
          <cell r="B434">
            <v>44852</v>
          </cell>
          <cell r="C434">
            <v>0.79409886907437355</v>
          </cell>
        </row>
        <row r="435">
          <cell r="B435">
            <v>44853</v>
          </cell>
          <cell r="C435">
            <v>0.78468511544367525</v>
          </cell>
        </row>
        <row r="436">
          <cell r="B436">
            <v>44854</v>
          </cell>
          <cell r="C436">
            <v>0.77928316281434284</v>
          </cell>
        </row>
        <row r="437">
          <cell r="B437">
            <v>44855</v>
          </cell>
          <cell r="C437">
            <v>0.7808054731802857</v>
          </cell>
        </row>
        <row r="438">
          <cell r="B438">
            <v>44858</v>
          </cell>
          <cell r="C438">
            <v>0.76897663819516182</v>
          </cell>
        </row>
        <row r="439">
          <cell r="B439">
            <v>44859</v>
          </cell>
          <cell r="C439">
            <v>0.76855665962332964</v>
          </cell>
        </row>
        <row r="440">
          <cell r="B440">
            <v>44860</v>
          </cell>
          <cell r="C440">
            <v>0.7799838156640706</v>
          </cell>
        </row>
        <row r="441">
          <cell r="B441">
            <v>44861</v>
          </cell>
          <cell r="C441">
            <v>0.7690962370098815</v>
          </cell>
        </row>
        <row r="442">
          <cell r="B442">
            <v>44862</v>
          </cell>
          <cell r="C442">
            <v>0.75352222796307888</v>
          </cell>
        </row>
        <row r="443">
          <cell r="B443">
            <v>44865</v>
          </cell>
          <cell r="C443">
            <v>0.7538543163351854</v>
          </cell>
        </row>
        <row r="444">
          <cell r="B444">
            <v>44866</v>
          </cell>
          <cell r="C444">
            <v>0.77000188697775462</v>
          </cell>
        </row>
        <row r="445">
          <cell r="B445">
            <v>44867</v>
          </cell>
          <cell r="C445">
            <v>0.78093547390419082</v>
          </cell>
        </row>
        <row r="446">
          <cell r="B446">
            <v>44868</v>
          </cell>
          <cell r="C446">
            <v>0.78340453423202872</v>
          </cell>
        </row>
        <row r="447">
          <cell r="B447">
            <v>44869</v>
          </cell>
          <cell r="C447">
            <v>0.80194332372545551</v>
          </cell>
        </row>
        <row r="448">
          <cell r="B448">
            <v>44872</v>
          </cell>
          <cell r="C448">
            <v>0.79885138219207263</v>
          </cell>
        </row>
        <row r="449">
          <cell r="B449">
            <v>44873</v>
          </cell>
          <cell r="C449">
            <v>0.7936463821097276</v>
          </cell>
        </row>
        <row r="450">
          <cell r="B450">
            <v>44874</v>
          </cell>
          <cell r="C450">
            <v>0.78621140391655719</v>
          </cell>
        </row>
        <row r="451">
          <cell r="B451">
            <v>44875</v>
          </cell>
          <cell r="C451">
            <v>0.77516075633057213</v>
          </cell>
        </row>
        <row r="452">
          <cell r="B452">
            <v>44876</v>
          </cell>
          <cell r="C452">
            <v>0.78652802972298386</v>
          </cell>
        </row>
        <row r="453">
          <cell r="B453">
            <v>44879</v>
          </cell>
          <cell r="C453">
            <v>0.77774588993332527</v>
          </cell>
        </row>
        <row r="454">
          <cell r="B454">
            <v>44880</v>
          </cell>
          <cell r="C454">
            <v>0.7951481920835749</v>
          </cell>
        </row>
        <row r="455">
          <cell r="B455">
            <v>44881</v>
          </cell>
          <cell r="C455">
            <v>0.7878773487167523</v>
          </cell>
        </row>
        <row r="456">
          <cell r="B456">
            <v>44882</v>
          </cell>
          <cell r="C456">
            <v>0.78603360441363057</v>
          </cell>
        </row>
        <row r="457">
          <cell r="B457">
            <v>44883</v>
          </cell>
          <cell r="C457">
            <v>0.78251859550735947</v>
          </cell>
        </row>
        <row r="458">
          <cell r="B458">
            <v>44886</v>
          </cell>
          <cell r="C458">
            <v>0.78281783122467796</v>
          </cell>
        </row>
        <row r="459">
          <cell r="B459">
            <v>44887</v>
          </cell>
          <cell r="C459">
            <v>0.77279566596772664</v>
          </cell>
        </row>
        <row r="460">
          <cell r="B460">
            <v>44888</v>
          </cell>
          <cell r="C460">
            <v>0.77374079190369671</v>
          </cell>
        </row>
        <row r="461">
          <cell r="B461">
            <v>44889</v>
          </cell>
          <cell r="C461">
            <v>0.77296018797662969</v>
          </cell>
        </row>
        <row r="462">
          <cell r="B462">
            <v>44890</v>
          </cell>
          <cell r="C462">
            <v>0.76264775532150031</v>
          </cell>
        </row>
        <row r="463">
          <cell r="B463">
            <v>44893</v>
          </cell>
          <cell r="C463">
            <v>0.75898961037809021</v>
          </cell>
        </row>
        <row r="464">
          <cell r="B464">
            <v>44894</v>
          </cell>
          <cell r="C464">
            <v>0.76858346458865379</v>
          </cell>
        </row>
        <row r="465">
          <cell r="B465">
            <v>44895</v>
          </cell>
          <cell r="C465">
            <v>0.77100263022640925</v>
          </cell>
        </row>
        <row r="466">
          <cell r="B466">
            <v>44896</v>
          </cell>
          <cell r="C466">
            <v>0.77965563741562671</v>
          </cell>
        </row>
        <row r="467">
          <cell r="B467">
            <v>44897</v>
          </cell>
          <cell r="C467">
            <v>0.77790073818433092</v>
          </cell>
        </row>
        <row r="468">
          <cell r="B468">
            <v>44900</v>
          </cell>
          <cell r="C468">
            <v>0.77760676920771499</v>
          </cell>
        </row>
        <row r="469">
          <cell r="B469">
            <v>44901</v>
          </cell>
          <cell r="C469">
            <v>0.77889729684447506</v>
          </cell>
        </row>
        <row r="470">
          <cell r="B470">
            <v>44902</v>
          </cell>
          <cell r="C470">
            <v>0.77730931327401365</v>
          </cell>
        </row>
        <row r="471">
          <cell r="B471">
            <v>44903</v>
          </cell>
          <cell r="C471">
            <v>0.77703352230074585</v>
          </cell>
        </row>
        <row r="472">
          <cell r="B472">
            <v>44904</v>
          </cell>
          <cell r="C472">
            <v>0.77971058340507016</v>
          </cell>
        </row>
        <row r="473">
          <cell r="B473">
            <v>44907</v>
          </cell>
          <cell r="C473">
            <v>0.77745659547728851</v>
          </cell>
        </row>
        <row r="474">
          <cell r="B474">
            <v>44908</v>
          </cell>
          <cell r="C474">
            <v>0.77016307062918477</v>
          </cell>
        </row>
        <row r="475">
          <cell r="B475">
            <v>44909</v>
          </cell>
          <cell r="C475">
            <v>0.77020708216675093</v>
          </cell>
        </row>
        <row r="476">
          <cell r="B476">
            <v>44910</v>
          </cell>
          <cell r="C476">
            <v>0.77325659565927607</v>
          </cell>
        </row>
        <row r="477">
          <cell r="B477">
            <v>44911</v>
          </cell>
          <cell r="C477">
            <v>0.76597506145721272</v>
          </cell>
        </row>
        <row r="478">
          <cell r="B478">
            <v>44914</v>
          </cell>
          <cell r="C478">
            <v>0.75784020967911059</v>
          </cell>
        </row>
        <row r="479">
          <cell r="B479">
            <v>44915</v>
          </cell>
          <cell r="C479">
            <v>0.74939200721681798</v>
          </cell>
        </row>
        <row r="480">
          <cell r="B480">
            <v>44916</v>
          </cell>
          <cell r="C480">
            <v>0.74607177761198806</v>
          </cell>
        </row>
        <row r="481">
          <cell r="B481">
            <v>44917</v>
          </cell>
          <cell r="C481">
            <v>0.74545952130789539</v>
          </cell>
        </row>
        <row r="482">
          <cell r="B482">
            <v>44918</v>
          </cell>
          <cell r="C482">
            <v>0.74004639184552445</v>
          </cell>
        </row>
        <row r="483">
          <cell r="B483">
            <v>44921</v>
          </cell>
          <cell r="C483">
            <v>0.75622763171341745</v>
          </cell>
        </row>
        <row r="484">
          <cell r="B484">
            <v>44922</v>
          </cell>
          <cell r="C484">
            <v>0.76500073407920655</v>
          </cell>
        </row>
        <row r="485">
          <cell r="B485">
            <v>44923</v>
          </cell>
          <cell r="C485">
            <v>0.76352821039845353</v>
          </cell>
        </row>
        <row r="486">
          <cell r="B486">
            <v>44924</v>
          </cell>
          <cell r="C486">
            <v>0.76400020957584547</v>
          </cell>
        </row>
        <row r="487">
          <cell r="B487">
            <v>44925</v>
          </cell>
          <cell r="C487">
            <v>0.76390509946768426</v>
          </cell>
        </row>
        <row r="488">
          <cell r="B488">
            <v>44929</v>
          </cell>
          <cell r="C488">
            <v>0.77321782605583389</v>
          </cell>
        </row>
        <row r="489">
          <cell r="B489">
            <v>44930</v>
          </cell>
          <cell r="C489">
            <v>0.76912655443538813</v>
          </cell>
        </row>
        <row r="490">
          <cell r="B490">
            <v>44931</v>
          </cell>
          <cell r="C490">
            <v>0.78173377921319276</v>
          </cell>
        </row>
        <row r="491">
          <cell r="B491">
            <v>44932</v>
          </cell>
          <cell r="C491">
            <v>0.78627230765838074</v>
          </cell>
        </row>
        <row r="492">
          <cell r="B492">
            <v>44935</v>
          </cell>
          <cell r="C492">
            <v>0.79099548881623238</v>
          </cell>
        </row>
        <row r="493">
          <cell r="B493">
            <v>44936</v>
          </cell>
          <cell r="C493">
            <v>0.79325760419140612</v>
          </cell>
        </row>
        <row r="494">
          <cell r="B494">
            <v>44937</v>
          </cell>
          <cell r="C494">
            <v>0.7859252195975216</v>
          </cell>
        </row>
        <row r="495">
          <cell r="B495">
            <v>44938</v>
          </cell>
          <cell r="C495">
            <v>0.78577858354113694</v>
          </cell>
        </row>
        <row r="496">
          <cell r="B496">
            <v>44939</v>
          </cell>
          <cell r="C496">
            <v>0.79110124371285051</v>
          </cell>
        </row>
        <row r="497">
          <cell r="B497">
            <v>44942</v>
          </cell>
          <cell r="C497">
            <v>0.79827230395269266</v>
          </cell>
        </row>
        <row r="498">
          <cell r="B498">
            <v>44943</v>
          </cell>
          <cell r="C498">
            <v>0.79984582933107873</v>
          </cell>
        </row>
        <row r="499">
          <cell r="B499">
            <v>44944</v>
          </cell>
          <cell r="C499">
            <v>0.799182854578394</v>
          </cell>
        </row>
        <row r="500">
          <cell r="B500">
            <v>44945</v>
          </cell>
          <cell r="C500">
            <v>0.80341075352368907</v>
          </cell>
        </row>
        <row r="501">
          <cell r="B501">
            <v>44946</v>
          </cell>
          <cell r="C501">
            <v>0.80685640123666069</v>
          </cell>
        </row>
        <row r="502">
          <cell r="B502">
            <v>44956</v>
          </cell>
          <cell r="C502">
            <v>0.81372191772812352</v>
          </cell>
        </row>
        <row r="503">
          <cell r="B503">
            <v>44957</v>
          </cell>
          <cell r="C503">
            <v>0.80810005884335889</v>
          </cell>
        </row>
        <row r="504">
          <cell r="B504">
            <v>44958</v>
          </cell>
          <cell r="C504">
            <v>0.81442577681987083</v>
          </cell>
        </row>
        <row r="505">
          <cell r="B505">
            <v>44959</v>
          </cell>
          <cell r="C505">
            <v>0.81436445307957617</v>
          </cell>
        </row>
        <row r="506">
          <cell r="B506">
            <v>44960</v>
          </cell>
          <cell r="C506">
            <v>0.80994466040584834</v>
          </cell>
        </row>
        <row r="507">
          <cell r="B507">
            <v>44963</v>
          </cell>
          <cell r="C507">
            <v>0.80043138805808944</v>
          </cell>
        </row>
        <row r="508">
          <cell r="B508">
            <v>44964</v>
          </cell>
          <cell r="C508">
            <v>0.7993720046240953</v>
          </cell>
        </row>
        <row r="509">
          <cell r="B509">
            <v>44965</v>
          </cell>
          <cell r="C509">
            <v>0.79453289274062056</v>
          </cell>
        </row>
        <row r="510">
          <cell r="B510">
            <v>44966</v>
          </cell>
          <cell r="C510">
            <v>0.80659758209594012</v>
          </cell>
        </row>
        <row r="511">
          <cell r="B511">
            <v>44967</v>
          </cell>
          <cell r="C511">
            <v>0.79952030979970712</v>
          </cell>
        </row>
        <row r="512">
          <cell r="B512">
            <v>44970</v>
          </cell>
          <cell r="C512">
            <v>0.80743971538854042</v>
          </cell>
        </row>
        <row r="513">
          <cell r="B513">
            <v>44971</v>
          </cell>
          <cell r="C513">
            <v>0.80621243605889992</v>
          </cell>
        </row>
        <row r="514">
          <cell r="B514">
            <v>44972</v>
          </cell>
          <cell r="C514">
            <v>0.80387775873621148</v>
          </cell>
        </row>
        <row r="515">
          <cell r="B515">
            <v>44973</v>
          </cell>
          <cell r="C515">
            <v>0.79479290737119423</v>
          </cell>
        </row>
        <row r="516">
          <cell r="B516">
            <v>44974</v>
          </cell>
          <cell r="C516">
            <v>0.78267090919124205</v>
          </cell>
        </row>
        <row r="517">
          <cell r="B517">
            <v>44977</v>
          </cell>
          <cell r="C517">
            <v>0.79260455894608928</v>
          </cell>
        </row>
        <row r="518">
          <cell r="B518">
            <v>44978</v>
          </cell>
          <cell r="C518">
            <v>0.79164484073916186</v>
          </cell>
        </row>
        <row r="519">
          <cell r="B519">
            <v>44979</v>
          </cell>
          <cell r="C519">
            <v>0.78853631522711132</v>
          </cell>
        </row>
        <row r="520">
          <cell r="B520">
            <v>44980</v>
          </cell>
          <cell r="C520">
            <v>0.78915064046341743</v>
          </cell>
        </row>
        <row r="521">
          <cell r="B521">
            <v>44981</v>
          </cell>
          <cell r="C521">
            <v>0.78105164580169584</v>
          </cell>
        </row>
        <row r="522">
          <cell r="B522">
            <v>44984</v>
          </cell>
          <cell r="C522">
            <v>0.77959838603211384</v>
          </cell>
        </row>
        <row r="523">
          <cell r="B523">
            <v>44985</v>
          </cell>
          <cell r="C523">
            <v>0.78194807529998145</v>
          </cell>
        </row>
        <row r="524">
          <cell r="B524">
            <v>44986</v>
          </cell>
          <cell r="C524">
            <v>0.7887160466140849</v>
          </cell>
        </row>
        <row r="525">
          <cell r="B525">
            <v>44987</v>
          </cell>
          <cell r="C525">
            <v>0.78474718810377597</v>
          </cell>
        </row>
        <row r="526">
          <cell r="B526">
            <v>44988</v>
          </cell>
          <cell r="C526">
            <v>0.78539978242872543</v>
          </cell>
        </row>
        <row r="527">
          <cell r="B527">
            <v>44991</v>
          </cell>
          <cell r="C527">
            <v>0.78686908789992449</v>
          </cell>
        </row>
        <row r="528">
          <cell r="B528">
            <v>44992</v>
          </cell>
          <cell r="C528">
            <v>0.77589369323496216</v>
          </cell>
        </row>
        <row r="529">
          <cell r="B529">
            <v>44993</v>
          </cell>
          <cell r="C529">
            <v>0.77372830299090356</v>
          </cell>
        </row>
        <row r="530">
          <cell r="B530">
            <v>44994</v>
          </cell>
          <cell r="C530">
            <v>0.77101057834759301</v>
          </cell>
        </row>
        <row r="531">
          <cell r="B531">
            <v>44995</v>
          </cell>
          <cell r="C531">
            <v>0.7614118129841333</v>
          </cell>
        </row>
        <row r="532">
          <cell r="B532">
            <v>44998</v>
          </cell>
          <cell r="C532">
            <v>0.76651443599352798</v>
          </cell>
        </row>
        <row r="533">
          <cell r="B533">
            <v>44999</v>
          </cell>
          <cell r="C533">
            <v>0.7603418814913232</v>
          </cell>
        </row>
        <row r="534">
          <cell r="B534">
            <v>45000</v>
          </cell>
          <cell r="C534">
            <v>0.76086180432664685</v>
          </cell>
        </row>
        <row r="535">
          <cell r="B535">
            <v>45001</v>
          </cell>
          <cell r="C535">
            <v>0.74973305117662603</v>
          </cell>
        </row>
        <row r="536">
          <cell r="B536">
            <v>45002</v>
          </cell>
          <cell r="C536">
            <v>0.75081746959723505</v>
          </cell>
        </row>
        <row r="537">
          <cell r="B537">
            <v>45005</v>
          </cell>
          <cell r="C537">
            <v>0.74642702429234997</v>
          </cell>
        </row>
        <row r="538">
          <cell r="B538">
            <v>45006</v>
          </cell>
          <cell r="C538">
            <v>0.75531686669445852</v>
          </cell>
        </row>
        <row r="539">
          <cell r="B539">
            <v>45007</v>
          </cell>
          <cell r="C539">
            <v>0.75700067496326096</v>
          </cell>
        </row>
        <row r="540">
          <cell r="B540">
            <v>45008</v>
          </cell>
          <cell r="C540">
            <v>0.76222901297426238</v>
          </cell>
        </row>
        <row r="541">
          <cell r="B541">
            <v>45009</v>
          </cell>
          <cell r="C541">
            <v>0.76075124449449827</v>
          </cell>
        </row>
        <row r="542">
          <cell r="B542">
            <v>45012</v>
          </cell>
          <cell r="C542">
            <v>0.75960060595455003</v>
          </cell>
        </row>
        <row r="543">
          <cell r="B543">
            <v>45013</v>
          </cell>
          <cell r="C543">
            <v>0.75769603365012594</v>
          </cell>
        </row>
        <row r="544">
          <cell r="B544">
            <v>45014</v>
          </cell>
          <cell r="C544">
            <v>0.75937946674820545</v>
          </cell>
        </row>
        <row r="545">
          <cell r="B545">
            <v>45015</v>
          </cell>
          <cell r="C545">
            <v>0.76397991901949158</v>
          </cell>
        </row>
        <row r="546">
          <cell r="B546">
            <v>45016</v>
          </cell>
          <cell r="C546">
            <v>0.76615620053818712</v>
          </cell>
        </row>
        <row r="547">
          <cell r="B547">
            <v>45019</v>
          </cell>
          <cell r="C547">
            <v>0.77104724528780511</v>
          </cell>
        </row>
        <row r="548">
          <cell r="B548">
            <v>45020</v>
          </cell>
          <cell r="C548">
            <v>0.77248511201682324</v>
          </cell>
        </row>
        <row r="549">
          <cell r="B549">
            <v>45022</v>
          </cell>
          <cell r="C549">
            <v>0.77375336631743841</v>
          </cell>
        </row>
        <row r="550">
          <cell r="B550">
            <v>45023</v>
          </cell>
          <cell r="C550">
            <v>0.78038053221162607</v>
          </cell>
        </row>
        <row r="551">
          <cell r="B551">
            <v>45026</v>
          </cell>
          <cell r="C551">
            <v>0.77363186258795269</v>
          </cell>
        </row>
        <row r="552">
          <cell r="B552">
            <v>45027</v>
          </cell>
          <cell r="C552">
            <v>0.77315901575596202</v>
          </cell>
        </row>
        <row r="553">
          <cell r="B553">
            <v>45028</v>
          </cell>
          <cell r="C553">
            <v>0.77304939663978178</v>
          </cell>
        </row>
        <row r="554">
          <cell r="B554">
            <v>45029</v>
          </cell>
          <cell r="C554">
            <v>0.76917321811758221</v>
          </cell>
        </row>
        <row r="555">
          <cell r="B555">
            <v>45030</v>
          </cell>
          <cell r="C555">
            <v>0.77101817530353911</v>
          </cell>
        </row>
        <row r="556">
          <cell r="B556">
            <v>45033</v>
          </cell>
          <cell r="C556">
            <v>0.77450759436630146</v>
          </cell>
        </row>
        <row r="557">
          <cell r="B557">
            <v>45034</v>
          </cell>
          <cell r="C557">
            <v>0.7738433561091792</v>
          </cell>
        </row>
        <row r="558">
          <cell r="B558">
            <v>45035</v>
          </cell>
          <cell r="C558">
            <v>0.76757930821890663</v>
          </cell>
        </row>
        <row r="559">
          <cell r="B559">
            <v>45036</v>
          </cell>
          <cell r="C559">
            <v>0.7655749649956981</v>
          </cell>
        </row>
        <row r="560">
          <cell r="B560">
            <v>45037</v>
          </cell>
          <cell r="C560">
            <v>0.7495936753272826</v>
          </cell>
        </row>
        <row r="561">
          <cell r="B561">
            <v>45040</v>
          </cell>
          <cell r="C561">
            <v>0.74287852249689834</v>
          </cell>
        </row>
        <row r="562">
          <cell r="B562">
            <v>45041</v>
          </cell>
          <cell r="C562">
            <v>0.73680184188570652</v>
          </cell>
        </row>
        <row r="563">
          <cell r="B563">
            <v>45042</v>
          </cell>
          <cell r="C563">
            <v>0.73890561925537612</v>
          </cell>
        </row>
        <row r="564">
          <cell r="B564">
            <v>45043</v>
          </cell>
          <cell r="C564">
            <v>0.74300938381234072</v>
          </cell>
        </row>
        <row r="565">
          <cell r="B565">
            <v>45044</v>
          </cell>
          <cell r="C565">
            <v>0.74698263393784181</v>
          </cell>
        </row>
        <row r="566">
          <cell r="B566">
            <v>45050</v>
          </cell>
          <cell r="C566">
            <v>0.74130265535666318</v>
          </cell>
        </row>
        <row r="567">
          <cell r="B567">
            <v>45051</v>
          </cell>
          <cell r="C567">
            <v>0.73620160875629714</v>
          </cell>
        </row>
        <row r="568">
          <cell r="B568">
            <v>45054</v>
          </cell>
          <cell r="C568">
            <v>0.73787955345371914</v>
          </cell>
        </row>
        <row r="569">
          <cell r="B569">
            <v>45055</v>
          </cell>
          <cell r="C569">
            <v>0.7298996203120337</v>
          </cell>
        </row>
        <row r="570">
          <cell r="B570">
            <v>45056</v>
          </cell>
          <cell r="C570">
            <v>0.72757196979947425</v>
          </cell>
        </row>
        <row r="571">
          <cell r="B571">
            <v>45057</v>
          </cell>
          <cell r="C571">
            <v>0.72641409099201015</v>
          </cell>
        </row>
        <row r="572">
          <cell r="B572">
            <v>45058</v>
          </cell>
          <cell r="C572">
            <v>0.71788778502795703</v>
          </cell>
        </row>
        <row r="573">
          <cell r="B573">
            <v>45061</v>
          </cell>
          <cell r="C573">
            <v>0.72647662501258736</v>
          </cell>
        </row>
        <row r="574">
          <cell r="B574">
            <v>45062</v>
          </cell>
          <cell r="C574">
            <v>0.72307073390875887</v>
          </cell>
        </row>
        <row r="575">
          <cell r="B575">
            <v>45063</v>
          </cell>
          <cell r="C575">
            <v>0.72212775806543816</v>
          </cell>
        </row>
        <row r="576">
          <cell r="B576">
            <v>45064</v>
          </cell>
          <cell r="C576">
            <v>0.72367574060360307</v>
          </cell>
        </row>
        <row r="577">
          <cell r="B577">
            <v>45065</v>
          </cell>
          <cell r="C577">
            <v>0.72604386674307408</v>
          </cell>
        </row>
        <row r="578">
          <cell r="B578">
            <v>45068</v>
          </cell>
          <cell r="C578">
            <v>0.72962525836766978</v>
          </cell>
        </row>
        <row r="579">
          <cell r="B579">
            <v>45069</v>
          </cell>
          <cell r="C579">
            <v>0.72255876505275907</v>
          </cell>
        </row>
        <row r="580">
          <cell r="B580">
            <v>45070</v>
          </cell>
          <cell r="C580">
            <v>0.71813414451611213</v>
          </cell>
        </row>
        <row r="581">
          <cell r="B581">
            <v>45071</v>
          </cell>
          <cell r="C581">
            <v>0.71583996168977737</v>
          </cell>
        </row>
        <row r="582">
          <cell r="B582">
            <v>45072</v>
          </cell>
          <cell r="C582">
            <v>0.71840809018197749</v>
          </cell>
        </row>
        <row r="583">
          <cell r="B583">
            <v>45075</v>
          </cell>
          <cell r="C583">
            <v>0.71556777228602853</v>
          </cell>
        </row>
        <row r="584">
          <cell r="B584">
            <v>45076</v>
          </cell>
          <cell r="C584">
            <v>0.71749257488050977</v>
          </cell>
        </row>
        <row r="585">
          <cell r="B585">
            <v>45077</v>
          </cell>
          <cell r="C585">
            <v>0.71428570413390291</v>
          </cell>
        </row>
        <row r="586">
          <cell r="B586">
            <v>45078</v>
          </cell>
          <cell r="C586">
            <v>0.71539732047399662</v>
          </cell>
        </row>
        <row r="587">
          <cell r="B587">
            <v>45079</v>
          </cell>
          <cell r="C587">
            <v>0.72299810744965443</v>
          </cell>
        </row>
        <row r="588">
          <cell r="B588">
            <v>45082</v>
          </cell>
          <cell r="C588">
            <v>0.72028179667640024</v>
          </cell>
        </row>
        <row r="589">
          <cell r="B589">
            <v>45083</v>
          </cell>
          <cell r="C589">
            <v>0.71153361697293005</v>
          </cell>
        </row>
        <row r="590">
          <cell r="B590">
            <v>45084</v>
          </cell>
          <cell r="C590">
            <v>0.71155761509351245</v>
          </cell>
        </row>
        <row r="591">
          <cell r="B591">
            <v>45085</v>
          </cell>
          <cell r="C591">
            <v>0.71186461391262423</v>
          </cell>
        </row>
        <row r="592">
          <cell r="B592">
            <v>45086</v>
          </cell>
          <cell r="C592">
            <v>0.71686230791255967</v>
          </cell>
        </row>
        <row r="593">
          <cell r="B593">
            <v>45089</v>
          </cell>
          <cell r="C593">
            <v>0.72228089607552537</v>
          </cell>
        </row>
        <row r="594">
          <cell r="B594">
            <v>45090</v>
          </cell>
          <cell r="C594">
            <v>0.7263435554318225</v>
          </cell>
        </row>
        <row r="595">
          <cell r="B595">
            <v>45091</v>
          </cell>
          <cell r="C595">
            <v>0.7291597614616292</v>
          </cell>
        </row>
        <row r="596">
          <cell r="B596">
            <v>45092</v>
          </cell>
          <cell r="C596">
            <v>0.73728618860689366</v>
          </cell>
        </row>
        <row r="597">
          <cell r="B597">
            <v>45093</v>
          </cell>
          <cell r="C597">
            <v>0.74492579722826135</v>
          </cell>
        </row>
        <row r="598">
          <cell r="B598">
            <v>45096</v>
          </cell>
          <cell r="C598">
            <v>0.74726194434931459</v>
          </cell>
        </row>
        <row r="599">
          <cell r="B599">
            <v>45097</v>
          </cell>
          <cell r="C599">
            <v>0.74872828576972572</v>
          </cell>
        </row>
        <row r="600">
          <cell r="B600">
            <v>45098</v>
          </cell>
          <cell r="C600">
            <v>0.73244386097683067</v>
          </cell>
        </row>
        <row r="601">
          <cell r="B601">
            <v>45103</v>
          </cell>
          <cell r="C601">
            <v>0.7200680547922631</v>
          </cell>
        </row>
        <row r="602">
          <cell r="B602">
            <v>45104</v>
          </cell>
          <cell r="C602">
            <v>0.72804270511650915</v>
          </cell>
        </row>
        <row r="603">
          <cell r="B603">
            <v>45105</v>
          </cell>
          <cell r="C603">
            <v>0.72462010188614201</v>
          </cell>
        </row>
        <row r="604">
          <cell r="B604">
            <v>45106</v>
          </cell>
          <cell r="C604">
            <v>0.72723104125656213</v>
          </cell>
        </row>
        <row r="605">
          <cell r="B605">
            <v>45107</v>
          </cell>
          <cell r="C605">
            <v>0.73242292837045397</v>
          </cell>
        </row>
        <row r="606">
          <cell r="B606">
            <v>45110</v>
          </cell>
          <cell r="C606">
            <v>0.73641982310554044</v>
          </cell>
        </row>
        <row r="607">
          <cell r="B607">
            <v>45111</v>
          </cell>
          <cell r="C607">
            <v>0.73961665123007825</v>
          </cell>
        </row>
        <row r="608">
          <cell r="B608">
            <v>45112</v>
          </cell>
          <cell r="C608">
            <v>0.73188801468350961</v>
          </cell>
        </row>
        <row r="609">
          <cell r="B609">
            <v>45113</v>
          </cell>
          <cell r="C609">
            <v>0.72910967021134976</v>
          </cell>
        </row>
        <row r="610">
          <cell r="B610">
            <v>45114</v>
          </cell>
          <cell r="C610">
            <v>0.72399218085527883</v>
          </cell>
        </row>
        <row r="611">
          <cell r="B611">
            <v>45117</v>
          </cell>
          <cell r="C611">
            <v>0.72615578493910027</v>
          </cell>
        </row>
        <row r="612">
          <cell r="B612">
            <v>45118</v>
          </cell>
          <cell r="C612">
            <v>0.73115366084550337</v>
          </cell>
        </row>
        <row r="613">
          <cell r="B613">
            <v>45119</v>
          </cell>
          <cell r="C613">
            <v>0.7246453295086186</v>
          </cell>
        </row>
        <row r="614">
          <cell r="B614">
            <v>45120</v>
          </cell>
          <cell r="C614">
            <v>0.73322852237919756</v>
          </cell>
        </row>
        <row r="615">
          <cell r="B615">
            <v>45121</v>
          </cell>
          <cell r="C615">
            <v>0.73266749029315015</v>
          </cell>
        </row>
        <row r="616">
          <cell r="B616">
            <v>45124</v>
          </cell>
          <cell r="C616">
            <v>0.72920406368185187</v>
          </cell>
        </row>
        <row r="617">
          <cell r="B617">
            <v>45125</v>
          </cell>
          <cell r="C617">
            <v>0.72721540302528465</v>
          </cell>
        </row>
        <row r="618">
          <cell r="B618">
            <v>45126</v>
          </cell>
          <cell r="C618">
            <v>0.72598558252327794</v>
          </cell>
        </row>
        <row r="619">
          <cell r="B619">
            <v>45127</v>
          </cell>
          <cell r="C619">
            <v>0.7190532069791612</v>
          </cell>
        </row>
        <row r="620">
          <cell r="B620">
            <v>45128</v>
          </cell>
          <cell r="C620">
            <v>0.71865223575859827</v>
          </cell>
        </row>
        <row r="621">
          <cell r="B621">
            <v>45131</v>
          </cell>
          <cell r="C621">
            <v>0.71622865351344933</v>
          </cell>
        </row>
        <row r="622">
          <cell r="B622">
            <v>45132</v>
          </cell>
          <cell r="C622">
            <v>0.72897871139371972</v>
          </cell>
        </row>
        <row r="623">
          <cell r="B623">
            <v>45133</v>
          </cell>
          <cell r="C623">
            <v>0.72617346456414722</v>
          </cell>
        </row>
        <row r="624">
          <cell r="B624">
            <v>45134</v>
          </cell>
          <cell r="C624">
            <v>0.72368757420471974</v>
          </cell>
        </row>
        <row r="625">
          <cell r="B625">
            <v>45135</v>
          </cell>
          <cell r="C625">
            <v>0.73147782566525821</v>
          </cell>
        </row>
        <row r="626">
          <cell r="B626">
            <v>45138</v>
          </cell>
          <cell r="C626">
            <v>0.7342664553534729</v>
          </cell>
        </row>
        <row r="627">
          <cell r="B627">
            <v>45139</v>
          </cell>
          <cell r="C627">
            <v>0.73236605643825237</v>
          </cell>
        </row>
        <row r="628">
          <cell r="B628">
            <v>45140</v>
          </cell>
          <cell r="C628">
            <v>0.72771275576799133</v>
          </cell>
        </row>
        <row r="629">
          <cell r="B629">
            <v>45141</v>
          </cell>
          <cell r="C629">
            <v>0.72884408326818073</v>
          </cell>
        </row>
        <row r="630">
          <cell r="B630">
            <v>45142</v>
          </cell>
          <cell r="C630">
            <v>0.73155257059934742</v>
          </cell>
        </row>
        <row r="631">
          <cell r="B631">
            <v>45145</v>
          </cell>
          <cell r="C631">
            <v>0.72752756944671682</v>
          </cell>
        </row>
        <row r="632">
          <cell r="B632">
            <v>45146</v>
          </cell>
          <cell r="C632">
            <v>0.72520401474813068</v>
          </cell>
        </row>
        <row r="633">
          <cell r="B633">
            <v>45147</v>
          </cell>
          <cell r="C633">
            <v>0.72057474087247742</v>
          </cell>
        </row>
        <row r="634">
          <cell r="B634">
            <v>45148</v>
          </cell>
          <cell r="C634">
            <v>0.72176601149998376</v>
          </cell>
        </row>
        <row r="635">
          <cell r="B635">
            <v>45149</v>
          </cell>
          <cell r="C635">
            <v>0.70898138098803021</v>
          </cell>
        </row>
        <row r="636">
          <cell r="B636">
            <v>45152</v>
          </cell>
          <cell r="C636">
            <v>0.70808498025066502</v>
          </cell>
        </row>
        <row r="637">
          <cell r="B637">
            <v>45153</v>
          </cell>
          <cell r="C637">
            <v>0.70216143741705983</v>
          </cell>
        </row>
        <row r="638">
          <cell r="B638">
            <v>45154</v>
          </cell>
          <cell r="C638">
            <v>0.69527646945296062</v>
          </cell>
        </row>
        <row r="639">
          <cell r="B639">
            <v>45155</v>
          </cell>
          <cell r="C639">
            <v>0.70005598482575515</v>
          </cell>
        </row>
        <row r="640">
          <cell r="B640">
            <v>45156</v>
          </cell>
          <cell r="C640">
            <v>0.69019435901958226</v>
          </cell>
        </row>
        <row r="641">
          <cell r="B641">
            <v>45159</v>
          </cell>
          <cell r="C641">
            <v>0.68379156652775697</v>
          </cell>
        </row>
        <row r="642">
          <cell r="B642">
            <v>45160</v>
          </cell>
          <cell r="C642">
            <v>0.68791267449431925</v>
          </cell>
        </row>
        <row r="643">
          <cell r="B643">
            <v>45161</v>
          </cell>
          <cell r="C643">
            <v>0.67613821802674345</v>
          </cell>
        </row>
        <row r="644">
          <cell r="B644">
            <v>45162</v>
          </cell>
          <cell r="C644">
            <v>0.68202581215986058</v>
          </cell>
        </row>
        <row r="645">
          <cell r="B645">
            <v>45163</v>
          </cell>
          <cell r="C645">
            <v>0.67473131136087561</v>
          </cell>
        </row>
        <row r="646">
          <cell r="B646">
            <v>45166</v>
          </cell>
          <cell r="C646">
            <v>0.67856983541371763</v>
          </cell>
        </row>
        <row r="647">
          <cell r="B647">
            <v>45167</v>
          </cell>
          <cell r="C647">
            <v>0.69325857709938943</v>
          </cell>
        </row>
        <row r="648">
          <cell r="B648">
            <v>45168</v>
          </cell>
          <cell r="C648">
            <v>0.69671116542329381</v>
          </cell>
        </row>
        <row r="649">
          <cell r="B649">
            <v>45169</v>
          </cell>
          <cell r="C649">
            <v>0.6938837018311319</v>
          </cell>
        </row>
        <row r="650">
          <cell r="B650">
            <v>45170</v>
          </cell>
          <cell r="C650">
            <v>0.69535377261544806</v>
          </cell>
        </row>
        <row r="651">
          <cell r="B651">
            <v>45173</v>
          </cell>
          <cell r="C651">
            <v>0.70355085137552464</v>
          </cell>
        </row>
        <row r="652">
          <cell r="B652">
            <v>45174</v>
          </cell>
          <cell r="C652">
            <v>0.69913236174097548</v>
          </cell>
        </row>
        <row r="653">
          <cell r="B653">
            <v>45175</v>
          </cell>
          <cell r="C653">
            <v>0.69946918809627145</v>
          </cell>
        </row>
        <row r="654">
          <cell r="B654">
            <v>45176</v>
          </cell>
          <cell r="C654">
            <v>0.69030729171755323</v>
          </cell>
        </row>
        <row r="655">
          <cell r="B655">
            <v>45177</v>
          </cell>
          <cell r="C655">
            <v>0.6912690043429619</v>
          </cell>
        </row>
        <row r="656">
          <cell r="B656">
            <v>45180</v>
          </cell>
          <cell r="C656">
            <v>0.69638821567147069</v>
          </cell>
        </row>
        <row r="657">
          <cell r="B657">
            <v>45181</v>
          </cell>
          <cell r="C657">
            <v>0.6947820853816955</v>
          </cell>
        </row>
        <row r="658">
          <cell r="B658">
            <v>45182</v>
          </cell>
          <cell r="C658">
            <v>0.68907219288840205</v>
          </cell>
        </row>
        <row r="659">
          <cell r="B659">
            <v>45183</v>
          </cell>
          <cell r="C659">
            <v>0.68742680452901439</v>
          </cell>
        </row>
        <row r="660">
          <cell r="B660">
            <v>45184</v>
          </cell>
          <cell r="C660">
            <v>0.68638997083091413</v>
          </cell>
        </row>
        <row r="661">
          <cell r="B661">
            <v>45187</v>
          </cell>
          <cell r="C661">
            <v>0.68787431131767507</v>
          </cell>
        </row>
        <row r="662">
          <cell r="B662">
            <v>45188</v>
          </cell>
          <cell r="C662">
            <v>0.68481377821131439</v>
          </cell>
        </row>
        <row r="663">
          <cell r="B663">
            <v>45189</v>
          </cell>
          <cell r="C663">
            <v>0.68135114746645276</v>
          </cell>
        </row>
        <row r="664">
          <cell r="B664">
            <v>45190</v>
          </cell>
          <cell r="C664">
            <v>0.67623285421226176</v>
          </cell>
        </row>
        <row r="665">
          <cell r="B665">
            <v>45191</v>
          </cell>
          <cell r="C665">
            <v>0.68580666597002049</v>
          </cell>
        </row>
        <row r="666">
          <cell r="B666">
            <v>45194</v>
          </cell>
          <cell r="C666">
            <v>0.6842052373938422</v>
          </cell>
        </row>
        <row r="667">
          <cell r="B667">
            <v>45195</v>
          </cell>
          <cell r="C667">
            <v>0.68178789113419191</v>
          </cell>
        </row>
        <row r="668">
          <cell r="B668">
            <v>45196</v>
          </cell>
          <cell r="C668">
            <v>0.68505796909113703</v>
          </cell>
        </row>
        <row r="669">
          <cell r="B669">
            <v>45197</v>
          </cell>
          <cell r="C669">
            <v>0.68472100785026335</v>
          </cell>
        </row>
        <row r="670">
          <cell r="B670">
            <v>45208</v>
          </cell>
          <cell r="C670">
            <v>0.68189025468552322</v>
          </cell>
        </row>
        <row r="671">
          <cell r="B671">
            <v>45209</v>
          </cell>
          <cell r="C671">
            <v>0.67724473414546249</v>
          </cell>
        </row>
        <row r="672">
          <cell r="B672">
            <v>45210</v>
          </cell>
          <cell r="C672">
            <v>0.68059289191441519</v>
          </cell>
        </row>
        <row r="673">
          <cell r="B673">
            <v>45211</v>
          </cell>
          <cell r="C673">
            <v>0.68452938095837701</v>
          </cell>
        </row>
        <row r="674">
          <cell r="B674">
            <v>45212</v>
          </cell>
          <cell r="C674">
            <v>0.68073459571311312</v>
          </cell>
        </row>
        <row r="675">
          <cell r="B675">
            <v>45215</v>
          </cell>
          <cell r="C675">
            <v>0.67511182568686745</v>
          </cell>
        </row>
        <row r="676">
          <cell r="B676">
            <v>45216</v>
          </cell>
          <cell r="C676">
            <v>0.67572130096065153</v>
          </cell>
        </row>
        <row r="677">
          <cell r="B677">
            <v>45217</v>
          </cell>
          <cell r="C677">
            <v>0.66809915228773686</v>
          </cell>
        </row>
        <row r="678">
          <cell r="B678">
            <v>45218</v>
          </cell>
          <cell r="C678">
            <v>0.65866854074403136</v>
          </cell>
        </row>
        <row r="679">
          <cell r="B679">
            <v>45219</v>
          </cell>
          <cell r="C679">
            <v>0.65233968104684725</v>
          </cell>
        </row>
        <row r="680">
          <cell r="B680">
            <v>45222</v>
          </cell>
          <cell r="C680">
            <v>0.64280849581783506</v>
          </cell>
        </row>
        <row r="681">
          <cell r="B681">
            <v>45223</v>
          </cell>
          <cell r="C681">
            <v>0.64879675214163135</v>
          </cell>
        </row>
        <row r="682">
          <cell r="B682">
            <v>45224</v>
          </cell>
          <cell r="C682">
            <v>0.65206685318033941</v>
          </cell>
        </row>
        <row r="683">
          <cell r="B683">
            <v>45225</v>
          </cell>
          <cell r="C683">
            <v>0.65318403795217117</v>
          </cell>
        </row>
        <row r="684">
          <cell r="B684">
            <v>45226</v>
          </cell>
          <cell r="C684">
            <v>0.66503908990558791</v>
          </cell>
        </row>
        <row r="685">
          <cell r="B685">
            <v>45229</v>
          </cell>
          <cell r="C685">
            <v>0.67246867740233041</v>
          </cell>
        </row>
        <row r="686">
          <cell r="B686">
            <v>45230</v>
          </cell>
          <cell r="C686">
            <v>0.66845649891672976</v>
          </cell>
        </row>
        <row r="687">
          <cell r="B687">
            <v>45231</v>
          </cell>
          <cell r="C687">
            <v>0.66822494238590091</v>
          </cell>
        </row>
        <row r="688">
          <cell r="B688">
            <v>45232</v>
          </cell>
          <cell r="C688">
            <v>0.66325397368507633</v>
          </cell>
        </row>
        <row r="689">
          <cell r="B689">
            <v>45233</v>
          </cell>
          <cell r="C689">
            <v>0.66987617805464184</v>
          </cell>
        </row>
        <row r="690">
          <cell r="B690">
            <v>45236</v>
          </cell>
          <cell r="C690">
            <v>0.67965034043377337</v>
          </cell>
        </row>
        <row r="691">
          <cell r="B691">
            <v>45237</v>
          </cell>
          <cell r="C691">
            <v>0.67800312976124388</v>
          </cell>
        </row>
        <row r="692">
          <cell r="B692">
            <v>45238</v>
          </cell>
          <cell r="C692">
            <v>0.67825108592119443</v>
          </cell>
        </row>
        <row r="693">
          <cell r="B693">
            <v>45239</v>
          </cell>
          <cell r="C693">
            <v>0.67758021369553634</v>
          </cell>
        </row>
        <row r="694">
          <cell r="B694">
            <v>45240</v>
          </cell>
          <cell r="C694">
            <v>0.67649465438862133</v>
          </cell>
        </row>
        <row r="695">
          <cell r="B695">
            <v>45243</v>
          </cell>
          <cell r="C695">
            <v>0.67730199933338475</v>
          </cell>
        </row>
        <row r="696">
          <cell r="B696">
            <v>45244</v>
          </cell>
          <cell r="C696">
            <v>0.67912884682457519</v>
          </cell>
        </row>
        <row r="697">
          <cell r="B697">
            <v>45245</v>
          </cell>
          <cell r="C697">
            <v>0.68402591265337054</v>
          </cell>
        </row>
        <row r="698">
          <cell r="B698">
            <v>45246</v>
          </cell>
          <cell r="C698">
            <v>0.6781092494266765</v>
          </cell>
        </row>
        <row r="699">
          <cell r="B699">
            <v>45247</v>
          </cell>
          <cell r="C699">
            <v>0.67959098527589423</v>
          </cell>
        </row>
        <row r="700">
          <cell r="B700">
            <v>45250</v>
          </cell>
          <cell r="C700">
            <v>0.68355355467981904</v>
          </cell>
        </row>
        <row r="701">
          <cell r="B701">
            <v>45251</v>
          </cell>
          <cell r="C701">
            <v>0.68129840460699587</v>
          </cell>
        </row>
        <row r="702">
          <cell r="B702">
            <v>45252</v>
          </cell>
          <cell r="C702">
            <v>0.67433897916497931</v>
          </cell>
        </row>
        <row r="703">
          <cell r="B703">
            <v>45253</v>
          </cell>
          <cell r="C703">
            <v>0.67961268403329267</v>
          </cell>
        </row>
        <row r="704">
          <cell r="B704">
            <v>45254</v>
          </cell>
          <cell r="C704">
            <v>0.67506228402039781</v>
          </cell>
        </row>
        <row r="705">
          <cell r="B705">
            <v>45257</v>
          </cell>
          <cell r="C705">
            <v>0.67355737389511361</v>
          </cell>
        </row>
        <row r="706">
          <cell r="B706">
            <v>45258</v>
          </cell>
          <cell r="C706">
            <v>0.67616754297366199</v>
          </cell>
        </row>
        <row r="707">
          <cell r="B707">
            <v>45259</v>
          </cell>
          <cell r="C707">
            <v>0.67205982412550136</v>
          </cell>
        </row>
        <row r="708">
          <cell r="B708">
            <v>45260</v>
          </cell>
          <cell r="C708">
            <v>0.67187729997614842</v>
          </cell>
        </row>
        <row r="709">
          <cell r="B709">
            <v>45261</v>
          </cell>
          <cell r="C709">
            <v>0.67054713720586101</v>
          </cell>
        </row>
        <row r="710">
          <cell r="B710">
            <v>45264</v>
          </cell>
          <cell r="C710">
            <v>0.66685465180718062</v>
          </cell>
        </row>
        <row r="711">
          <cell r="B711">
            <v>45265</v>
          </cell>
          <cell r="C711">
            <v>0.65641632849611031</v>
          </cell>
        </row>
        <row r="712">
          <cell r="B712">
            <v>45266</v>
          </cell>
          <cell r="C712">
            <v>0.65746591544111233</v>
          </cell>
        </row>
        <row r="713">
          <cell r="B713">
            <v>45267</v>
          </cell>
          <cell r="C713">
            <v>0.65594263022293331</v>
          </cell>
        </row>
        <row r="714">
          <cell r="B714">
            <v>45268</v>
          </cell>
          <cell r="C714">
            <v>0.65644314416423177</v>
          </cell>
        </row>
        <row r="715">
          <cell r="B715">
            <v>45271</v>
          </cell>
          <cell r="C715">
            <v>0.66161419608784344</v>
          </cell>
        </row>
        <row r="716">
          <cell r="B716">
            <v>45272</v>
          </cell>
          <cell r="C716">
            <v>0.66305015784996846</v>
          </cell>
        </row>
        <row r="717">
          <cell r="B717">
            <v>45273</v>
          </cell>
          <cell r="C717">
            <v>0.65595945085241758</v>
          </cell>
        </row>
        <row r="718">
          <cell r="B718">
            <v>45274</v>
          </cell>
          <cell r="C718">
            <v>0.65453135041120858</v>
          </cell>
        </row>
        <row r="719">
          <cell r="B719">
            <v>45275</v>
          </cell>
          <cell r="C719">
            <v>0.65246722869770979</v>
          </cell>
        </row>
        <row r="720">
          <cell r="B720">
            <v>45278</v>
          </cell>
          <cell r="C720">
            <v>0.64768887187030955</v>
          </cell>
        </row>
        <row r="721">
          <cell r="B721">
            <v>45279</v>
          </cell>
          <cell r="C721">
            <v>0.64763910292236915</v>
          </cell>
        </row>
        <row r="722">
          <cell r="B722">
            <v>45280</v>
          </cell>
          <cell r="C722">
            <v>0.64252403362651767</v>
          </cell>
        </row>
        <row r="723">
          <cell r="B723">
            <v>45281</v>
          </cell>
          <cell r="C723">
            <v>0.64547439487303293</v>
          </cell>
        </row>
        <row r="724">
          <cell r="B724">
            <v>45282</v>
          </cell>
          <cell r="C724">
            <v>0.64140946478792238</v>
          </cell>
        </row>
        <row r="725">
          <cell r="B725">
            <v>45285</v>
          </cell>
          <cell r="C725">
            <v>0.64304072716873928</v>
          </cell>
        </row>
        <row r="726">
          <cell r="B726">
            <v>45286</v>
          </cell>
          <cell r="C726">
            <v>0.63698193853480489</v>
          </cell>
        </row>
        <row r="727">
          <cell r="B727">
            <v>45287</v>
          </cell>
          <cell r="C727">
            <v>0.6421154800197908</v>
          </cell>
        </row>
        <row r="728">
          <cell r="B728">
            <v>45288</v>
          </cell>
          <cell r="C728">
            <v>0.65214161283311678</v>
          </cell>
        </row>
        <row r="729">
          <cell r="B729">
            <v>45289</v>
          </cell>
          <cell r="C729">
            <v>0.65707474361220997</v>
          </cell>
        </row>
        <row r="730">
          <cell r="B730">
            <v>45293</v>
          </cell>
          <cell r="C730">
            <v>0.6540487876999842</v>
          </cell>
        </row>
        <row r="731">
          <cell r="B731">
            <v>45294</v>
          </cell>
          <cell r="C731">
            <v>0.6506848627904227</v>
          </cell>
        </row>
        <row r="732">
          <cell r="B732">
            <v>45295</v>
          </cell>
          <cell r="C732">
            <v>0.64761423473362412</v>
          </cell>
        </row>
        <row r="733">
          <cell r="B733">
            <v>45296</v>
          </cell>
          <cell r="C733">
            <v>0.64058687159720307</v>
          </cell>
        </row>
        <row r="734">
          <cell r="B734">
            <v>45299</v>
          </cell>
          <cell r="C734">
            <v>0.63034883810812614</v>
          </cell>
        </row>
        <row r="735">
          <cell r="B735">
            <v>45300</v>
          </cell>
          <cell r="C735">
            <v>0.63140994260262051</v>
          </cell>
        </row>
        <row r="736">
          <cell r="B736">
            <v>45301</v>
          </cell>
          <cell r="C736">
            <v>0.62864977929281507</v>
          </cell>
        </row>
        <row r="737">
          <cell r="B737">
            <v>45302</v>
          </cell>
          <cell r="C737">
            <v>0.63303079485526659</v>
          </cell>
        </row>
        <row r="738">
          <cell r="B738">
            <v>45303</v>
          </cell>
          <cell r="C738">
            <v>0.63052017315340358</v>
          </cell>
        </row>
        <row r="739">
          <cell r="B739">
            <v>45306</v>
          </cell>
          <cell r="C739">
            <v>0.63025269801634254</v>
          </cell>
        </row>
        <row r="740">
          <cell r="B740">
            <v>45307</v>
          </cell>
          <cell r="C740">
            <v>0.62992701913889826</v>
          </cell>
        </row>
        <row r="741">
          <cell r="B741">
            <v>45308</v>
          </cell>
          <cell r="C741">
            <v>0.61530915165080113</v>
          </cell>
        </row>
        <row r="742">
          <cell r="B742">
            <v>45309</v>
          </cell>
          <cell r="C742">
            <v>0.61743185505222942</v>
          </cell>
        </row>
        <row r="743">
          <cell r="B743">
            <v>45310</v>
          </cell>
          <cell r="C743">
            <v>0.6132791332488815</v>
          </cell>
        </row>
        <row r="744">
          <cell r="B744">
            <v>45313</v>
          </cell>
          <cell r="C744">
            <v>0.59203282450503958</v>
          </cell>
        </row>
        <row r="745">
          <cell r="B745">
            <v>45314</v>
          </cell>
          <cell r="C745">
            <v>0.59648494221578274</v>
          </cell>
        </row>
        <row r="746">
          <cell r="B746">
            <v>45315</v>
          </cell>
          <cell r="C746">
            <v>0.6018311118997749</v>
          </cell>
        </row>
        <row r="747">
          <cell r="B747">
            <v>45316</v>
          </cell>
          <cell r="C747">
            <v>0.61516348177851565</v>
          </cell>
        </row>
        <row r="748">
          <cell r="B748">
            <v>45317</v>
          </cell>
          <cell r="C748">
            <v>0.60926021721994161</v>
          </cell>
        </row>
        <row r="749">
          <cell r="B749">
            <v>45320</v>
          </cell>
          <cell r="C749">
            <v>0.60122019694395989</v>
          </cell>
        </row>
        <row r="750">
          <cell r="B750">
            <v>45321</v>
          </cell>
          <cell r="C750">
            <v>0.58866469384209752</v>
          </cell>
        </row>
        <row r="751">
          <cell r="B751">
            <v>45322</v>
          </cell>
          <cell r="C751">
            <v>0.5760642234999851</v>
          </cell>
        </row>
        <row r="752">
          <cell r="B752">
            <v>45323</v>
          </cell>
          <cell r="C752">
            <v>0.57574599631961443</v>
          </cell>
        </row>
        <row r="753">
          <cell r="B753">
            <v>45324</v>
          </cell>
          <cell r="C753">
            <v>0.56674003731548983</v>
          </cell>
        </row>
        <row r="754">
          <cell r="B754">
            <v>45327</v>
          </cell>
          <cell r="C754">
            <v>0.55902046946834882</v>
          </cell>
        </row>
        <row r="755">
          <cell r="B755">
            <v>45328</v>
          </cell>
          <cell r="C755">
            <v>0.58199991430341991</v>
          </cell>
        </row>
        <row r="756">
          <cell r="B756">
            <v>45329</v>
          </cell>
          <cell r="C756">
            <v>0.59204243541957757</v>
          </cell>
        </row>
        <row r="757">
          <cell r="B757">
            <v>45330</v>
          </cell>
          <cell r="C757">
            <v>0.60179987951805891</v>
          </cell>
        </row>
        <row r="758">
          <cell r="B758">
            <v>45341</v>
          </cell>
          <cell r="C758">
            <v>0.60701922521998475</v>
          </cell>
        </row>
        <row r="759">
          <cell r="B759">
            <v>45342</v>
          </cell>
          <cell r="C759">
            <v>0.60992204501770908</v>
          </cell>
        </row>
        <row r="760">
          <cell r="B760">
            <v>45343</v>
          </cell>
          <cell r="C760">
            <v>0.61397640577690016</v>
          </cell>
        </row>
        <row r="761">
          <cell r="B761">
            <v>45344</v>
          </cell>
          <cell r="C761">
            <v>0.61868869033715779</v>
          </cell>
        </row>
        <row r="762">
          <cell r="B762">
            <v>45345</v>
          </cell>
          <cell r="C762">
            <v>0.62106632689089436</v>
          </cell>
        </row>
        <row r="763">
          <cell r="B763">
            <v>45348</v>
          </cell>
          <cell r="C763">
            <v>0.61969965490424384</v>
          </cell>
        </row>
        <row r="764">
          <cell r="B764">
            <v>45349</v>
          </cell>
          <cell r="C764">
            <v>0.62802017215913497</v>
          </cell>
        </row>
        <row r="765">
          <cell r="B765">
            <v>45350</v>
          </cell>
          <cell r="C765">
            <v>0.61441535544350101</v>
          </cell>
        </row>
        <row r="766">
          <cell r="B766">
            <v>45351</v>
          </cell>
          <cell r="C766">
            <v>0.62671254153563538</v>
          </cell>
        </row>
        <row r="767">
          <cell r="B767">
            <v>45352</v>
          </cell>
          <cell r="C767">
            <v>0.62995181297188774</v>
          </cell>
        </row>
        <row r="768">
          <cell r="B768">
            <v>45355</v>
          </cell>
          <cell r="C768">
            <v>0.63259295597948995</v>
          </cell>
        </row>
        <row r="769">
          <cell r="B769">
            <v>45356</v>
          </cell>
          <cell r="C769">
            <v>0.63230545192385745</v>
          </cell>
        </row>
        <row r="770">
          <cell r="B770">
            <v>45357</v>
          </cell>
          <cell r="C770">
            <v>0.63240358294271592</v>
          </cell>
        </row>
        <row r="771">
          <cell r="B771">
            <v>45358</v>
          </cell>
          <cell r="C771">
            <v>0.62857974119597515</v>
          </cell>
        </row>
        <row r="772">
          <cell r="B772">
            <v>45359</v>
          </cell>
          <cell r="C772">
            <v>0.63464702265774187</v>
          </cell>
        </row>
        <row r="773">
          <cell r="B773">
            <v>45362</v>
          </cell>
          <cell r="C773">
            <v>0.64116703617563175</v>
          </cell>
        </row>
        <row r="774">
          <cell r="B774">
            <v>45363</v>
          </cell>
          <cell r="C774">
            <v>0.64222166475919318</v>
          </cell>
        </row>
        <row r="775">
          <cell r="B775">
            <v>45364</v>
          </cell>
          <cell r="C775">
            <v>0.64109663048575039</v>
          </cell>
        </row>
        <row r="776">
          <cell r="B776">
            <v>45365</v>
          </cell>
          <cell r="C776">
            <v>0.63932045667359816</v>
          </cell>
        </row>
        <row r="777">
          <cell r="B777">
            <v>45366</v>
          </cell>
          <cell r="C777">
            <v>0.64159219587682625</v>
          </cell>
        </row>
        <row r="778">
          <cell r="B778">
            <v>45369</v>
          </cell>
          <cell r="C778">
            <v>0.64755833939666663</v>
          </cell>
        </row>
        <row r="779">
          <cell r="B779">
            <v>45370</v>
          </cell>
          <cell r="C779">
            <v>0.6428883872337593</v>
          </cell>
        </row>
        <row r="780">
          <cell r="B780">
            <v>45371</v>
          </cell>
          <cell r="C780">
            <v>0.64365470834528171</v>
          </cell>
        </row>
        <row r="781">
          <cell r="B781">
            <v>45372</v>
          </cell>
          <cell r="C781">
            <v>0.64255217933265785</v>
          </cell>
        </row>
        <row r="782">
          <cell r="B782">
            <v>45373</v>
          </cell>
          <cell r="C782">
            <v>0.63839335732535929</v>
          </cell>
        </row>
        <row r="783">
          <cell r="B783">
            <v>45376</v>
          </cell>
          <cell r="C783">
            <v>0.63402442002127668</v>
          </cell>
        </row>
        <row r="784">
          <cell r="B784">
            <v>45377</v>
          </cell>
          <cell r="C784">
            <v>0.63500319670407557</v>
          </cell>
        </row>
        <row r="785">
          <cell r="B785">
            <v>45378</v>
          </cell>
          <cell r="C785">
            <v>0.62729261422639415</v>
          </cell>
        </row>
        <row r="786">
          <cell r="B786">
            <v>45379</v>
          </cell>
          <cell r="C786">
            <v>0.63178199655024203</v>
          </cell>
        </row>
        <row r="787">
          <cell r="B787">
            <v>45380</v>
          </cell>
          <cell r="C787">
            <v>0.63731698835489481</v>
          </cell>
        </row>
        <row r="788">
          <cell r="B788">
            <v>45383</v>
          </cell>
          <cell r="C788">
            <v>0.64531807861441726</v>
          </cell>
        </row>
        <row r="789">
          <cell r="B789">
            <v>45384</v>
          </cell>
          <cell r="C789">
            <v>0.64374953251868916</v>
          </cell>
        </row>
        <row r="790">
          <cell r="B790">
            <v>45385</v>
          </cell>
          <cell r="C790">
            <v>0.64325112789645522</v>
          </cell>
        </row>
        <row r="791">
          <cell r="B791">
            <v>45390</v>
          </cell>
          <cell r="C791">
            <v>0.63828611243089617</v>
          </cell>
        </row>
        <row r="792">
          <cell r="B792">
            <v>45391</v>
          </cell>
          <cell r="C792">
            <v>0.63989109393413113</v>
          </cell>
        </row>
        <row r="793">
          <cell r="B793">
            <v>45392</v>
          </cell>
          <cell r="C793">
            <v>0.63516089331600178</v>
          </cell>
        </row>
        <row r="794">
          <cell r="B794">
            <v>45393</v>
          </cell>
          <cell r="C794">
            <v>0.63813384419562891</v>
          </cell>
        </row>
        <row r="795">
          <cell r="B795">
            <v>45394</v>
          </cell>
          <cell r="C795">
            <v>0.63677918962816427</v>
          </cell>
        </row>
        <row r="796">
          <cell r="B796">
            <v>45397</v>
          </cell>
          <cell r="C796">
            <v>0.64196424087786219</v>
          </cell>
        </row>
        <row r="797">
          <cell r="B797">
            <v>45398</v>
          </cell>
          <cell r="C797">
            <v>0.63120918062798226</v>
          </cell>
        </row>
        <row r="798">
          <cell r="B798">
            <v>45399</v>
          </cell>
          <cell r="C798">
            <v>0.64292257284377452</v>
          </cell>
        </row>
        <row r="799">
          <cell r="B799">
            <v>45400</v>
          </cell>
          <cell r="C799">
            <v>0.64443399381646926</v>
          </cell>
        </row>
        <row r="800">
          <cell r="B800">
            <v>45401</v>
          </cell>
          <cell r="C800">
            <v>0.64302050860748694</v>
          </cell>
        </row>
        <row r="801">
          <cell r="B801">
            <v>45404</v>
          </cell>
          <cell r="C801">
            <v>0.64105749629431608</v>
          </cell>
        </row>
        <row r="802">
          <cell r="B802">
            <v>45405</v>
          </cell>
          <cell r="C802">
            <v>0.63674408246713243</v>
          </cell>
        </row>
        <row r="803">
          <cell r="B803">
            <v>45406</v>
          </cell>
          <cell r="C803">
            <v>0.64099433414512152</v>
          </cell>
        </row>
        <row r="804">
          <cell r="B804">
            <v>45407</v>
          </cell>
          <cell r="C804">
            <v>0.64120815589567115</v>
          </cell>
        </row>
        <row r="805">
          <cell r="B805">
            <v>45408</v>
          </cell>
          <cell r="C805">
            <v>0.64808571669314141</v>
          </cell>
        </row>
        <row r="806">
          <cell r="B806">
            <v>45411</v>
          </cell>
          <cell r="C806">
            <v>0.65512998549849399</v>
          </cell>
        </row>
        <row r="807">
          <cell r="B807">
            <v>45412</v>
          </cell>
          <cell r="C807">
            <v>0.65558440893722825</v>
          </cell>
        </row>
        <row r="808">
          <cell r="B808">
            <v>45418</v>
          </cell>
          <cell r="C808">
            <v>0.66728915928920107</v>
          </cell>
        </row>
        <row r="809">
          <cell r="B809">
            <v>45419</v>
          </cell>
          <cell r="C809">
            <v>0.66677815824147402</v>
          </cell>
        </row>
        <row r="810">
          <cell r="B810">
            <v>45420</v>
          </cell>
          <cell r="C810">
            <v>0.66238163474872547</v>
          </cell>
        </row>
        <row r="811">
          <cell r="B811">
            <v>45421</v>
          </cell>
          <cell r="C811">
            <v>0.66926628073603178</v>
          </cell>
        </row>
        <row r="812">
          <cell r="B812">
            <v>45422</v>
          </cell>
          <cell r="C812">
            <v>0.67040378241818299</v>
          </cell>
        </row>
        <row r="813">
          <cell r="B813">
            <v>45425</v>
          </cell>
          <cell r="C813">
            <v>0.67080951438413672</v>
          </cell>
        </row>
        <row r="814">
          <cell r="B814">
            <v>45426</v>
          </cell>
          <cell r="C814">
            <v>0.67104346193707531</v>
          </cell>
        </row>
        <row r="815">
          <cell r="B815">
            <v>45427</v>
          </cell>
          <cell r="C815">
            <v>0.66760068306746989</v>
          </cell>
        </row>
        <row r="816">
          <cell r="B816">
            <v>45428</v>
          </cell>
          <cell r="C816">
            <v>0.66720731765203201</v>
          </cell>
        </row>
        <row r="817">
          <cell r="B817">
            <v>45429</v>
          </cell>
          <cell r="C817">
            <v>0.67074959283676949</v>
          </cell>
        </row>
        <row r="818">
          <cell r="B818">
            <v>45432</v>
          </cell>
          <cell r="C818">
            <v>0.67285605707590546</v>
          </cell>
        </row>
        <row r="819">
          <cell r="B819">
            <v>45433</v>
          </cell>
          <cell r="C819">
            <v>0.66955137659984842</v>
          </cell>
        </row>
        <row r="820">
          <cell r="B820">
            <v>45434</v>
          </cell>
          <cell r="C820">
            <v>0.66747321421706074</v>
          </cell>
        </row>
        <row r="821">
          <cell r="B821">
            <v>45435</v>
          </cell>
          <cell r="C821">
            <v>0.66090678828287031</v>
          </cell>
        </row>
        <row r="822">
          <cell r="B822">
            <v>45436</v>
          </cell>
          <cell r="C822">
            <v>0.6565827690633208</v>
          </cell>
        </row>
        <row r="823">
          <cell r="B823">
            <v>45439</v>
          </cell>
          <cell r="C823">
            <v>0.66323666228667788</v>
          </cell>
        </row>
        <row r="824">
          <cell r="B824">
            <v>45440</v>
          </cell>
          <cell r="C824">
            <v>0.65836593325687742</v>
          </cell>
        </row>
        <row r="825">
          <cell r="B825">
            <v>45441</v>
          </cell>
          <cell r="C825">
            <v>0.65814598439562721</v>
          </cell>
        </row>
        <row r="826">
          <cell r="B826">
            <v>45442</v>
          </cell>
          <cell r="C826">
            <v>0.65525873992670403</v>
          </cell>
        </row>
        <row r="827">
          <cell r="B827">
            <v>45443</v>
          </cell>
          <cell r="C827">
            <v>0.65488196866905324</v>
          </cell>
        </row>
        <row r="828">
          <cell r="B828">
            <v>45446</v>
          </cell>
          <cell r="C828">
            <v>0.65500583941880075</v>
          </cell>
        </row>
        <row r="829">
          <cell r="B829">
            <v>45447</v>
          </cell>
          <cell r="C829">
            <v>0.6602381522348324</v>
          </cell>
        </row>
        <row r="830">
          <cell r="B830">
            <v>45448</v>
          </cell>
          <cell r="C830">
            <v>0.65389493024289824</v>
          </cell>
        </row>
        <row r="831">
          <cell r="B831">
            <v>45449</v>
          </cell>
          <cell r="C831">
            <v>0.65131815409430882</v>
          </cell>
        </row>
        <row r="832">
          <cell r="B832">
            <v>45450</v>
          </cell>
          <cell r="C832">
            <v>0.65052940394808223</v>
          </cell>
        </row>
        <row r="833">
          <cell r="B833">
            <v>45454</v>
          </cell>
          <cell r="C833">
            <v>0.64839743799634575</v>
          </cell>
        </row>
        <row r="834">
          <cell r="B834">
            <v>45455</v>
          </cell>
          <cell r="C834">
            <v>0.64998414690525663</v>
          </cell>
        </row>
        <row r="835">
          <cell r="B835">
            <v>45456</v>
          </cell>
          <cell r="C835">
            <v>0.64773827160604702</v>
          </cell>
        </row>
        <row r="836">
          <cell r="B836">
            <v>45457</v>
          </cell>
          <cell r="C836">
            <v>0.64986039163017872</v>
          </cell>
        </row>
        <row r="837">
          <cell r="B837">
            <v>45460</v>
          </cell>
          <cell r="C837">
            <v>0.64876960697693453</v>
          </cell>
        </row>
        <row r="838">
          <cell r="B838">
            <v>45461</v>
          </cell>
          <cell r="C838">
            <v>0.65048436316024338</v>
          </cell>
        </row>
        <row r="839">
          <cell r="B839">
            <v>45462</v>
          </cell>
          <cell r="C839">
            <v>0.64714735016722158</v>
          </cell>
        </row>
        <row r="840">
          <cell r="B840">
            <v>45463</v>
          </cell>
          <cell r="C840">
            <v>0.64251834226280691</v>
          </cell>
        </row>
        <row r="841">
          <cell r="B841">
            <v>45464</v>
          </cell>
          <cell r="C841">
            <v>0.64286039833116992</v>
          </cell>
        </row>
        <row r="842">
          <cell r="B842">
            <v>45467</v>
          </cell>
          <cell r="C842">
            <v>0.63481582282146143</v>
          </cell>
        </row>
        <row r="843">
          <cell r="B843">
            <v>45468</v>
          </cell>
          <cell r="C843">
            <v>0.63300369393915934</v>
          </cell>
        </row>
        <row r="844">
          <cell r="B844">
            <v>45469</v>
          </cell>
          <cell r="C844">
            <v>0.63865310854637258</v>
          </cell>
        </row>
        <row r="845">
          <cell r="B845">
            <v>45470</v>
          </cell>
          <cell r="C845">
            <v>0.6307603078611177</v>
          </cell>
        </row>
        <row r="846">
          <cell r="B846">
            <v>45471</v>
          </cell>
          <cell r="C846">
            <v>0.63392332470090151</v>
          </cell>
        </row>
        <row r="847">
          <cell r="B847">
            <v>45474</v>
          </cell>
          <cell r="C847">
            <v>0.63842518406649951</v>
          </cell>
        </row>
        <row r="848">
          <cell r="B848">
            <v>45475</v>
          </cell>
          <cell r="C848">
            <v>0.63334886430733994</v>
          </cell>
        </row>
        <row r="849">
          <cell r="B849">
            <v>45476</v>
          </cell>
          <cell r="C849">
            <v>0.62975597464894784</v>
          </cell>
        </row>
        <row r="850">
          <cell r="B850">
            <v>45477</v>
          </cell>
          <cell r="C850">
            <v>0.62537999035645564</v>
          </cell>
        </row>
        <row r="851">
          <cell r="B851">
            <v>45478</v>
          </cell>
          <cell r="C851">
            <v>0.62794566797430451</v>
          </cell>
        </row>
        <row r="852">
          <cell r="B852">
            <v>45481</v>
          </cell>
          <cell r="C852">
            <v>0.62117976149079834</v>
          </cell>
        </row>
        <row r="853">
          <cell r="B853">
            <v>45482</v>
          </cell>
          <cell r="C853">
            <v>0.62840560204828666</v>
          </cell>
        </row>
        <row r="854">
          <cell r="B854">
            <v>45483</v>
          </cell>
          <cell r="C854">
            <v>0.62613832295672889</v>
          </cell>
        </row>
        <row r="855">
          <cell r="B855">
            <v>45484</v>
          </cell>
          <cell r="C855">
            <v>0.63469451721807557</v>
          </cell>
        </row>
        <row r="856">
          <cell r="B856">
            <v>45485</v>
          </cell>
          <cell r="C856">
            <v>0.63457796308032621</v>
          </cell>
        </row>
        <row r="857">
          <cell r="B857">
            <v>45488</v>
          </cell>
          <cell r="C857">
            <v>0.63221518200637228</v>
          </cell>
        </row>
        <row r="858">
          <cell r="B858">
            <v>45489</v>
          </cell>
          <cell r="C858">
            <v>0.63310644668010707</v>
          </cell>
        </row>
        <row r="859">
          <cell r="B859">
            <v>45490</v>
          </cell>
          <cell r="C859">
            <v>0.62993197890888697</v>
          </cell>
        </row>
        <row r="860">
          <cell r="B860">
            <v>45491</v>
          </cell>
          <cell r="C860">
            <v>0.63301060991160962</v>
          </cell>
        </row>
        <row r="861">
          <cell r="B861">
            <v>45492</v>
          </cell>
          <cell r="C861">
            <v>0.63228058853476587</v>
          </cell>
        </row>
        <row r="862">
          <cell r="B862">
            <v>45495</v>
          </cell>
          <cell r="C862">
            <v>0.63088489885132615</v>
          </cell>
        </row>
        <row r="863">
          <cell r="B863">
            <v>45496</v>
          </cell>
          <cell r="C863">
            <v>0.61709022993567508</v>
          </cell>
        </row>
        <row r="864">
          <cell r="B864">
            <v>45497</v>
          </cell>
          <cell r="C864">
            <v>0.61198296688526699</v>
          </cell>
        </row>
        <row r="865">
          <cell r="B865">
            <v>45498</v>
          </cell>
          <cell r="C865">
            <v>0.60870077401981604</v>
          </cell>
        </row>
        <row r="866">
          <cell r="B866">
            <v>45499</v>
          </cell>
          <cell r="C866">
            <v>0.61509730771949456</v>
          </cell>
        </row>
        <row r="867">
          <cell r="B867">
            <v>45502</v>
          </cell>
          <cell r="C867">
            <v>0.61233638298494719</v>
          </cell>
        </row>
        <row r="868">
          <cell r="B868">
            <v>45503</v>
          </cell>
          <cell r="C868">
            <v>0.60862746508575127</v>
          </cell>
        </row>
        <row r="869">
          <cell r="B869">
            <v>45504</v>
          </cell>
          <cell r="C869">
            <v>0.62455191202172511</v>
          </cell>
        </row>
        <row r="870">
          <cell r="B870">
            <v>45505</v>
          </cell>
          <cell r="C870">
            <v>0.6211495121992765</v>
          </cell>
        </row>
        <row r="871">
          <cell r="B871">
            <v>45506</v>
          </cell>
          <cell r="C871">
            <v>0.61467580793111154</v>
          </cell>
        </row>
        <row r="872">
          <cell r="B872">
            <v>45509</v>
          </cell>
          <cell r="C872">
            <v>0.60512640361753012</v>
          </cell>
        </row>
        <row r="873">
          <cell r="B873">
            <v>45510</v>
          </cell>
          <cell r="C873">
            <v>0.60858099845737568</v>
          </cell>
        </row>
        <row r="874">
          <cell r="B874">
            <v>45511</v>
          </cell>
          <cell r="C874">
            <v>0.60943763260964934</v>
          </cell>
        </row>
        <row r="875">
          <cell r="B875">
            <v>45512</v>
          </cell>
          <cell r="C875">
            <v>0.60999528791635882</v>
          </cell>
        </row>
        <row r="876">
          <cell r="B876">
            <v>45513</v>
          </cell>
          <cell r="C876">
            <v>0.60780922996232134</v>
          </cell>
        </row>
        <row r="877">
          <cell r="B877">
            <v>45516</v>
          </cell>
          <cell r="C877">
            <v>0.60829474734616207</v>
          </cell>
        </row>
        <row r="878">
          <cell r="B878">
            <v>45517</v>
          </cell>
          <cell r="C878">
            <v>0.6092967264525041</v>
          </cell>
        </row>
        <row r="879">
          <cell r="B879">
            <v>45518</v>
          </cell>
          <cell r="C879">
            <v>0.60307009563444114</v>
          </cell>
        </row>
        <row r="880">
          <cell r="B880">
            <v>45519</v>
          </cell>
          <cell r="C880">
            <v>0.60408509736107918</v>
          </cell>
        </row>
        <row r="881">
          <cell r="B881">
            <v>45520</v>
          </cell>
          <cell r="C881">
            <v>0.60293831540367127</v>
          </cell>
        </row>
        <row r="882">
          <cell r="B882">
            <v>45523</v>
          </cell>
          <cell r="C882">
            <v>0.6044596678835723</v>
          </cell>
        </row>
        <row r="883">
          <cell r="B883">
            <v>45524</v>
          </cell>
          <cell r="C883">
            <v>0.59759605147017281</v>
          </cell>
        </row>
        <row r="884">
          <cell r="B884">
            <v>45525</v>
          </cell>
          <cell r="C884">
            <v>0.59544837284416519</v>
          </cell>
        </row>
        <row r="885">
          <cell r="B885">
            <v>45526</v>
          </cell>
          <cell r="C885">
            <v>0.59296695612108075</v>
          </cell>
        </row>
        <row r="886">
          <cell r="B886">
            <v>45527</v>
          </cell>
          <cell r="C886">
            <v>0.59387119384296205</v>
          </cell>
        </row>
        <row r="887">
          <cell r="B887">
            <v>45530</v>
          </cell>
          <cell r="C887">
            <v>0.59255588763467193</v>
          </cell>
        </row>
        <row r="888">
          <cell r="B888">
            <v>45531</v>
          </cell>
          <cell r="C888">
            <v>0.58905717638745936</v>
          </cell>
        </row>
        <row r="889">
          <cell r="B889">
            <v>45532</v>
          </cell>
          <cell r="C889">
            <v>0.58691795220939058</v>
          </cell>
        </row>
        <row r="890">
          <cell r="B890">
            <v>45533</v>
          </cell>
          <cell r="C890">
            <v>0.58839741457619577</v>
          </cell>
        </row>
        <row r="891">
          <cell r="B891">
            <v>45534</v>
          </cell>
          <cell r="C891">
            <v>0.5934572444123879</v>
          </cell>
        </row>
        <row r="892">
          <cell r="B892">
            <v>45537</v>
          </cell>
          <cell r="C892">
            <v>0.58832229505609512</v>
          </cell>
        </row>
        <row r="893">
          <cell r="B893">
            <v>45538</v>
          </cell>
          <cell r="C893">
            <v>0.59004806080917238</v>
          </cell>
        </row>
        <row r="894">
          <cell r="B894">
            <v>45539</v>
          </cell>
          <cell r="C894">
            <v>0.58755736907690037</v>
          </cell>
        </row>
        <row r="895">
          <cell r="B895">
            <v>45540</v>
          </cell>
          <cell r="C895">
            <v>0.58864727646967452</v>
          </cell>
        </row>
        <row r="896">
          <cell r="B896">
            <v>45541</v>
          </cell>
          <cell r="C896">
            <v>0.58474943527686751</v>
          </cell>
        </row>
        <row r="897">
          <cell r="B897">
            <v>45544</v>
          </cell>
          <cell r="C897">
            <v>0.57946482756569162</v>
          </cell>
        </row>
        <row r="898">
          <cell r="B898">
            <v>45545</v>
          </cell>
          <cell r="C898">
            <v>0.57943103080129799</v>
          </cell>
        </row>
        <row r="899">
          <cell r="B899">
            <v>45546</v>
          </cell>
          <cell r="C899">
            <v>0.57810872408231306</v>
          </cell>
        </row>
        <row r="900">
          <cell r="B900">
            <v>45547</v>
          </cell>
          <cell r="C900">
            <v>0.57658451051044968</v>
          </cell>
        </row>
        <row r="901">
          <cell r="B901">
            <v>45548</v>
          </cell>
          <cell r="C901">
            <v>0.57637153860275658</v>
          </cell>
        </row>
        <row r="902">
          <cell r="B902">
            <v>45553</v>
          </cell>
          <cell r="C902">
            <v>0.57823018324568076</v>
          </cell>
        </row>
        <row r="903">
          <cell r="B903">
            <v>45554</v>
          </cell>
          <cell r="C903">
            <v>0.58265712225139787</v>
          </cell>
        </row>
        <row r="904">
          <cell r="B904">
            <v>45555</v>
          </cell>
          <cell r="C904">
            <v>0.58281776934821206</v>
          </cell>
        </row>
        <row r="905">
          <cell r="B905">
            <v>45558</v>
          </cell>
          <cell r="C905">
            <v>0.58313157308879482</v>
          </cell>
        </row>
        <row r="906">
          <cell r="B906">
            <v>45559</v>
          </cell>
          <cell r="C906">
            <v>0.59972110881483609</v>
          </cell>
        </row>
        <row r="907">
          <cell r="B907">
            <v>45560</v>
          </cell>
          <cell r="C907">
            <v>0.60283482502464825</v>
          </cell>
        </row>
        <row r="908">
          <cell r="B908">
            <v>45561</v>
          </cell>
          <cell r="C908">
            <v>0.6200919492109882</v>
          </cell>
        </row>
        <row r="909">
          <cell r="B909">
            <v>45562</v>
          </cell>
          <cell r="C909">
            <v>0.63676445701280893</v>
          </cell>
        </row>
        <row r="910">
          <cell r="B910">
            <v>45565</v>
          </cell>
          <cell r="C910">
            <v>0.66965746457552922</v>
          </cell>
        </row>
        <row r="911">
          <cell r="B911">
            <v>45573</v>
          </cell>
          <cell r="C911">
            <v>0.68859072040321612</v>
          </cell>
        </row>
        <row r="912">
          <cell r="B912">
            <v>45574</v>
          </cell>
          <cell r="C912">
            <v>0.65776729328142436</v>
          </cell>
        </row>
        <row r="913">
          <cell r="B913">
            <v>45575</v>
          </cell>
          <cell r="C913">
            <v>0.66461597108396597</v>
          </cell>
        </row>
        <row r="914">
          <cell r="B914">
            <v>45576</v>
          </cell>
          <cell r="C914">
            <v>0.65474621109411713</v>
          </cell>
        </row>
        <row r="915">
          <cell r="B915">
            <v>45579</v>
          </cell>
          <cell r="C915">
            <v>0.66155318390281614</v>
          </cell>
        </row>
        <row r="916">
          <cell r="B916">
            <v>45580</v>
          </cell>
          <cell r="C916">
            <v>0.648925722508926</v>
          </cell>
        </row>
        <row r="917">
          <cell r="B917">
            <v>45581</v>
          </cell>
          <cell r="C917">
            <v>0.64808502852201744</v>
          </cell>
        </row>
        <row r="918">
          <cell r="B918">
            <v>45582</v>
          </cell>
          <cell r="C918">
            <v>0.64294444428679731</v>
          </cell>
        </row>
        <row r="919">
          <cell r="B919">
            <v>45583</v>
          </cell>
          <cell r="C919">
            <v>0.65917627757260622</v>
          </cell>
        </row>
        <row r="920">
          <cell r="B920">
            <v>45586</v>
          </cell>
          <cell r="C920">
            <v>0.65770405393946541</v>
          </cell>
        </row>
        <row r="921">
          <cell r="B921">
            <v>45587</v>
          </cell>
          <cell r="C921">
            <v>0.66174540962042239</v>
          </cell>
        </row>
        <row r="922">
          <cell r="B922">
            <v>45588</v>
          </cell>
          <cell r="C922">
            <v>0.66317682878775741</v>
          </cell>
        </row>
        <row r="923">
          <cell r="B923">
            <v>45589</v>
          </cell>
          <cell r="C923">
            <v>0.65801787032965742</v>
          </cell>
        </row>
        <row r="924">
          <cell r="B924">
            <v>45590</v>
          </cell>
          <cell r="C924">
            <v>0.66059972175822612</v>
          </cell>
        </row>
        <row r="925">
          <cell r="B925">
            <v>45593</v>
          </cell>
          <cell r="C925">
            <v>0.6627371294074127</v>
          </cell>
        </row>
        <row r="926">
          <cell r="B926">
            <v>45594</v>
          </cell>
          <cell r="C926">
            <v>0.65830170573027802</v>
          </cell>
        </row>
        <row r="927">
          <cell r="B927">
            <v>45595</v>
          </cell>
          <cell r="C927">
            <v>0.65479628710536952</v>
          </cell>
        </row>
        <row r="928">
          <cell r="B928">
            <v>45596</v>
          </cell>
          <cell r="C928">
            <v>0.65321127441971671</v>
          </cell>
        </row>
        <row r="929">
          <cell r="B929">
            <v>45597</v>
          </cell>
          <cell r="C929">
            <v>0.65336314152632058</v>
          </cell>
        </row>
        <row r="930">
          <cell r="B930">
            <v>45600</v>
          </cell>
          <cell r="C930">
            <v>0.65896588266120215</v>
          </cell>
        </row>
        <row r="931">
          <cell r="B931">
            <v>45601</v>
          </cell>
          <cell r="C931">
            <v>0.66824929141247569</v>
          </cell>
        </row>
        <row r="932">
          <cell r="B932">
            <v>45602</v>
          </cell>
          <cell r="C932">
            <v>0.66532734666517968</v>
          </cell>
        </row>
        <row r="933">
          <cell r="B933">
            <v>45603</v>
          </cell>
          <cell r="C933">
            <v>0.67607724624805221</v>
          </cell>
        </row>
        <row r="934">
          <cell r="B934">
            <v>45604</v>
          </cell>
          <cell r="C934">
            <v>0.67284499344938842</v>
          </cell>
        </row>
        <row r="935">
          <cell r="B935">
            <v>45607</v>
          </cell>
          <cell r="C935">
            <v>0.67477133399210854</v>
          </cell>
        </row>
        <row r="936">
          <cell r="B936">
            <v>45608</v>
          </cell>
          <cell r="C936">
            <v>0.66939975265206941</v>
          </cell>
        </row>
        <row r="937">
          <cell r="B937">
            <v>45609</v>
          </cell>
          <cell r="C937">
            <v>0.6705638606750427</v>
          </cell>
        </row>
        <row r="938">
          <cell r="B938">
            <v>45610</v>
          </cell>
          <cell r="C938">
            <v>0.66044949131145236</v>
          </cell>
        </row>
        <row r="939">
          <cell r="B939">
            <v>45611</v>
          </cell>
          <cell r="C939">
            <v>0.65497511090549854</v>
          </cell>
        </row>
        <row r="940">
          <cell r="B940">
            <v>45614</v>
          </cell>
          <cell r="C940">
            <v>0.65156921296594073</v>
          </cell>
        </row>
        <row r="941">
          <cell r="B941">
            <v>45615</v>
          </cell>
          <cell r="C941">
            <v>0.6567506691335423</v>
          </cell>
        </row>
        <row r="942">
          <cell r="B942">
            <v>45616</v>
          </cell>
          <cell r="C942">
            <v>0.66013158999412591</v>
          </cell>
        </row>
        <row r="943">
          <cell r="B943">
            <v>45617</v>
          </cell>
          <cell r="C943">
            <v>0.65983622456679347</v>
          </cell>
        </row>
        <row r="944">
          <cell r="B944">
            <v>45618</v>
          </cell>
          <cell r="C944">
            <v>0.64633498973691794</v>
          </cell>
        </row>
        <row r="945">
          <cell r="B945">
            <v>45621</v>
          </cell>
          <cell r="C945">
            <v>0.6458340210457999</v>
          </cell>
        </row>
        <row r="946">
          <cell r="B946">
            <v>45622</v>
          </cell>
          <cell r="C946">
            <v>0.6441391390494976</v>
          </cell>
        </row>
        <row r="947">
          <cell r="B947">
            <v>45623</v>
          </cell>
          <cell r="C947">
            <v>0.65353515021223907</v>
          </cell>
        </row>
        <row r="948">
          <cell r="B948">
            <v>45624</v>
          </cell>
          <cell r="C948">
            <v>0.64895912935653932</v>
          </cell>
        </row>
        <row r="949">
          <cell r="B949">
            <v>45625</v>
          </cell>
          <cell r="C949">
            <v>0.65409151279505728</v>
          </cell>
        </row>
        <row r="950">
          <cell r="B950">
            <v>45628</v>
          </cell>
          <cell r="C950">
            <v>0.65928645128353147</v>
          </cell>
        </row>
        <row r="951">
          <cell r="B951">
            <v>45629</v>
          </cell>
          <cell r="C951">
            <v>0.6610537893888081</v>
          </cell>
        </row>
        <row r="952">
          <cell r="B952">
            <v>45630</v>
          </cell>
          <cell r="C952">
            <v>0.65763534376166832</v>
          </cell>
        </row>
        <row r="953">
          <cell r="B953">
            <v>45631</v>
          </cell>
          <cell r="C953">
            <v>0.65619016293327437</v>
          </cell>
        </row>
        <row r="954">
          <cell r="B954">
            <v>45632</v>
          </cell>
          <cell r="C954">
            <v>0.66340370927661652</v>
          </cell>
        </row>
        <row r="955">
          <cell r="B955">
            <v>45635</v>
          </cell>
          <cell r="C955">
            <v>0.6663479226239104</v>
          </cell>
        </row>
        <row r="956">
          <cell r="B956">
            <v>45636</v>
          </cell>
          <cell r="C956">
            <v>0.66742568966641325</v>
          </cell>
        </row>
        <row r="957">
          <cell r="B957">
            <v>45637</v>
          </cell>
          <cell r="C957">
            <v>0.6693484387985037</v>
          </cell>
        </row>
        <row r="958">
          <cell r="B958">
            <v>45638</v>
          </cell>
          <cell r="C958">
            <v>0.67462999884952313</v>
          </cell>
        </row>
        <row r="959">
          <cell r="B959">
            <v>45639</v>
          </cell>
          <cell r="C959">
            <v>0.66510041217837879</v>
          </cell>
        </row>
        <row r="960">
          <cell r="B960">
            <v>45642</v>
          </cell>
          <cell r="C960">
            <v>0.66161824432546379</v>
          </cell>
        </row>
        <row r="961">
          <cell r="B961">
            <v>45643</v>
          </cell>
          <cell r="C961">
            <v>0.65883346638361306</v>
          </cell>
        </row>
        <row r="962">
          <cell r="B962">
            <v>45644</v>
          </cell>
          <cell r="C962">
            <v>0.662059180485562</v>
          </cell>
        </row>
        <row r="963">
          <cell r="B963">
            <v>45645</v>
          </cell>
          <cell r="C963">
            <v>0.66188877596552931</v>
          </cell>
        </row>
        <row r="964">
          <cell r="B964">
            <v>45646</v>
          </cell>
          <cell r="C964">
            <v>0.66081748447556032</v>
          </cell>
        </row>
        <row r="965">
          <cell r="B965">
            <v>45649</v>
          </cell>
          <cell r="C965">
            <v>0.65817078914663874</v>
          </cell>
        </row>
        <row r="966">
          <cell r="B966">
            <v>45650</v>
          </cell>
          <cell r="C966">
            <v>0.66393394368166647</v>
          </cell>
        </row>
        <row r="967">
          <cell r="B967">
            <v>45651</v>
          </cell>
          <cell r="C967">
            <v>0.66237567631366767</v>
          </cell>
        </row>
        <row r="968">
          <cell r="B968">
            <v>45652</v>
          </cell>
          <cell r="C968">
            <v>0.66390477161285111</v>
          </cell>
        </row>
        <row r="969">
          <cell r="B969">
            <v>45653</v>
          </cell>
          <cell r="C969">
            <v>0.66323958573105657</v>
          </cell>
        </row>
        <row r="970">
          <cell r="B970">
            <v>45656</v>
          </cell>
          <cell r="C970">
            <v>0.66402940067958716</v>
          </cell>
        </row>
        <row r="971">
          <cell r="B971">
            <v>45657</v>
          </cell>
          <cell r="C971">
            <v>0.65936091460464819</v>
          </cell>
        </row>
        <row r="972">
          <cell r="B972">
            <v>45659</v>
          </cell>
          <cell r="C972">
            <v>0.64890240909957508</v>
          </cell>
        </row>
        <row r="973">
          <cell r="B973">
            <v>45660</v>
          </cell>
          <cell r="C973">
            <v>0.64429198404418953</v>
          </cell>
        </row>
        <row r="974">
          <cell r="B974">
            <v>45663</v>
          </cell>
          <cell r="C974">
            <v>0.64358039376569898</v>
          </cell>
        </row>
        <row r="975">
          <cell r="B975">
            <v>45664</v>
          </cell>
          <cell r="C975">
            <v>0.64498363651423896</v>
          </cell>
        </row>
        <row r="976">
          <cell r="B976">
            <v>45665</v>
          </cell>
          <cell r="C976">
            <v>0.6433421879578517</v>
          </cell>
        </row>
        <row r="977">
          <cell r="B977">
            <v>45666</v>
          </cell>
          <cell r="C977">
            <v>0.64290812949973042</v>
          </cell>
        </row>
        <row r="978">
          <cell r="B978">
            <v>45667</v>
          </cell>
          <cell r="C978">
            <v>0.63642736062410554</v>
          </cell>
        </row>
        <row r="979">
          <cell r="B979">
            <v>45670</v>
          </cell>
          <cell r="C979">
            <v>0.63470838107941951</v>
          </cell>
        </row>
        <row r="980">
          <cell r="B980">
            <v>45671</v>
          </cell>
          <cell r="C980">
            <v>0.64661433389911838</v>
          </cell>
        </row>
        <row r="981">
          <cell r="B981">
            <v>45672</v>
          </cell>
          <cell r="C981">
            <v>0.64361989480208071</v>
          </cell>
        </row>
        <row r="982">
          <cell r="B982">
            <v>45673</v>
          </cell>
          <cell r="C982">
            <v>0.64673263895909072</v>
          </cell>
        </row>
        <row r="983">
          <cell r="B983">
            <v>45674</v>
          </cell>
          <cell r="C983">
            <v>0.64948676198703914</v>
          </cell>
        </row>
        <row r="984">
          <cell r="B984">
            <v>45677</v>
          </cell>
          <cell r="C984">
            <v>0.65378014514468175</v>
          </cell>
        </row>
        <row r="985">
          <cell r="B985">
            <v>45678</v>
          </cell>
          <cell r="C985">
            <v>0.65488126754139575</v>
          </cell>
        </row>
        <row r="986">
          <cell r="B986">
            <v>45679</v>
          </cell>
          <cell r="C986">
            <v>0.6514393961740863</v>
          </cell>
        </row>
        <row r="987">
          <cell r="B987">
            <v>45680</v>
          </cell>
          <cell r="C987">
            <v>0.64954659563359674</v>
          </cell>
        </row>
        <row r="988">
          <cell r="B988">
            <v>45681</v>
          </cell>
          <cell r="C988">
            <v>0.65500721510106519</v>
          </cell>
        </row>
        <row r="989">
          <cell r="B989">
            <v>45684</v>
          </cell>
          <cell r="C989">
            <v>0.65488997154659534</v>
          </cell>
        </row>
        <row r="990">
          <cell r="B990">
            <v>45693</v>
          </cell>
          <cell r="C990">
            <v>0.65370403830698876</v>
          </cell>
        </row>
        <row r="991">
          <cell r="B991">
            <v>45694</v>
          </cell>
          <cell r="C991">
            <v>0.65961180703879019</v>
          </cell>
        </row>
        <row r="992">
          <cell r="B992">
            <v>45695</v>
          </cell>
          <cell r="C992">
            <v>0.66510562124212758</v>
          </cell>
        </row>
        <row r="993">
          <cell r="B993">
            <v>45698</v>
          </cell>
          <cell r="C993">
            <v>0.66833944121986455</v>
          </cell>
        </row>
        <row r="994">
          <cell r="B994">
            <v>45699</v>
          </cell>
          <cell r="C994">
            <v>0.66642308648669468</v>
          </cell>
        </row>
        <row r="995">
          <cell r="B995">
            <v>45700</v>
          </cell>
          <cell r="C995">
            <v>0.67248909874115004</v>
          </cell>
        </row>
        <row r="996">
          <cell r="B996">
            <v>45701</v>
          </cell>
          <cell r="C996">
            <v>0.66902718546107898</v>
          </cell>
        </row>
        <row r="997">
          <cell r="B997">
            <v>45702</v>
          </cell>
          <cell r="C997">
            <v>0.67855750519919023</v>
          </cell>
        </row>
        <row r="998">
          <cell r="B998">
            <v>45705</v>
          </cell>
          <cell r="C998">
            <v>0.67946101772541156</v>
          </cell>
        </row>
        <row r="999">
          <cell r="B999">
            <v>45706</v>
          </cell>
          <cell r="C999">
            <v>0.67722808085707176</v>
          </cell>
        </row>
        <row r="1000">
          <cell r="B1000">
            <v>45707</v>
          </cell>
          <cell r="C1000">
            <v>0.68103896517276807</v>
          </cell>
        </row>
        <row r="1001">
          <cell r="B1001">
            <v>45708</v>
          </cell>
          <cell r="C1001">
            <v>0.67985039943307535</v>
          </cell>
        </row>
        <row r="1002">
          <cell r="B1002">
            <v>45709</v>
          </cell>
          <cell r="C1002">
            <v>0.68934498768025843</v>
          </cell>
        </row>
        <row r="1003">
          <cell r="B1003">
            <v>45712</v>
          </cell>
          <cell r="C1003">
            <v>0.6848819947354976</v>
          </cell>
        </row>
        <row r="1004">
          <cell r="B1004">
            <v>45713</v>
          </cell>
          <cell r="C1004">
            <v>0.67801803889142453</v>
          </cell>
        </row>
        <row r="1005">
          <cell r="B1005">
            <v>45714</v>
          </cell>
          <cell r="C1005">
            <v>0.68650346908453064</v>
          </cell>
        </row>
        <row r="1006">
          <cell r="B1006">
            <v>45715</v>
          </cell>
          <cell r="C1006">
            <v>0.68689147141483742</v>
          </cell>
        </row>
        <row r="1007">
          <cell r="B1007">
            <v>45716</v>
          </cell>
          <cell r="C1007">
            <v>0.67411076278042481</v>
          </cell>
        </row>
        <row r="1008">
          <cell r="B1008">
            <v>45719</v>
          </cell>
          <cell r="C1008">
            <v>0.67597905502188704</v>
          </cell>
        </row>
        <row r="1009">
          <cell r="B1009">
            <v>45720</v>
          </cell>
          <cell r="C1009">
            <v>0.67748115138207587</v>
          </cell>
        </row>
        <row r="1010">
          <cell r="B1010">
            <v>45721</v>
          </cell>
          <cell r="C1010">
            <v>0.68202942364649921</v>
          </cell>
        </row>
        <row r="1011">
          <cell r="B1011">
            <v>45722</v>
          </cell>
          <cell r="C1011">
            <v>0.69214731678211372</v>
          </cell>
        </row>
        <row r="1012">
          <cell r="B1012">
            <v>45723</v>
          </cell>
          <cell r="C1012">
            <v>0.69041020580679169</v>
          </cell>
        </row>
        <row r="1013">
          <cell r="B1013">
            <v>45726</v>
          </cell>
          <cell r="C1013">
            <v>0.68771290225802906</v>
          </cell>
        </row>
        <row r="1014">
          <cell r="B1014">
            <v>45727</v>
          </cell>
          <cell r="C1014">
            <v>0.68888165661239276</v>
          </cell>
        </row>
        <row r="1015">
          <cell r="B1015">
            <v>45728</v>
          </cell>
          <cell r="C1015">
            <v>0.68638534982255883</v>
          </cell>
        </row>
        <row r="1016">
          <cell r="B1016">
            <v>45729</v>
          </cell>
          <cell r="C1016">
            <v>0.68360140117418877</v>
          </cell>
        </row>
        <row r="1017">
          <cell r="B1017">
            <v>45730</v>
          </cell>
          <cell r="C1017">
            <v>0.69480484464650938</v>
          </cell>
        </row>
        <row r="1018">
          <cell r="B1018">
            <v>45733</v>
          </cell>
          <cell r="C1018">
            <v>0.69577894688517528</v>
          </cell>
        </row>
        <row r="1019">
          <cell r="B1019">
            <v>45734</v>
          </cell>
          <cell r="C1019">
            <v>0.70049049556120091</v>
          </cell>
        </row>
        <row r="1020">
          <cell r="B1020">
            <v>45735</v>
          </cell>
          <cell r="C1020">
            <v>0.69986270646981474</v>
          </cell>
        </row>
        <row r="1021">
          <cell r="B1021">
            <v>45736</v>
          </cell>
          <cell r="C1021">
            <v>0.69389072946556651</v>
          </cell>
        </row>
        <row r="1022">
          <cell r="B1022">
            <v>45737</v>
          </cell>
          <cell r="C1022">
            <v>0.68537604932094121</v>
          </cell>
        </row>
        <row r="1023">
          <cell r="B1023">
            <v>45740</v>
          </cell>
          <cell r="C1023">
            <v>0.68715671162016678</v>
          </cell>
        </row>
        <row r="1024">
          <cell r="B1024">
            <v>45741</v>
          </cell>
          <cell r="C1024">
            <v>0.68372891688582504</v>
          </cell>
        </row>
        <row r="1025">
          <cell r="B1025">
            <v>45742</v>
          </cell>
          <cell r="C1025">
            <v>0.68507657794533616</v>
          </cell>
        </row>
        <row r="1026">
          <cell r="B1026">
            <v>45743</v>
          </cell>
          <cell r="C1026">
            <v>0.68744286833328105</v>
          </cell>
        </row>
        <row r="1027">
          <cell r="B1027">
            <v>45744</v>
          </cell>
          <cell r="C1027">
            <v>0.6842805654276487</v>
          </cell>
        </row>
        <row r="1028">
          <cell r="B1028">
            <v>45747</v>
          </cell>
          <cell r="C1028">
            <v>0.67916204062744923</v>
          </cell>
        </row>
        <row r="1029">
          <cell r="B1029">
            <v>45748</v>
          </cell>
          <cell r="C1029">
            <v>0.68226429644510567</v>
          </cell>
        </row>
        <row r="1030">
          <cell r="B1030">
            <v>45749</v>
          </cell>
          <cell r="C1030">
            <v>0.68257770083337088</v>
          </cell>
        </row>
        <row r="1031">
          <cell r="B1031">
            <v>45750</v>
          </cell>
          <cell r="C1031">
            <v>0.67550605199589797</v>
          </cell>
        </row>
        <row r="1032">
          <cell r="B1032">
            <v>45754</v>
          </cell>
          <cell r="C1032">
            <v>0.62502764885310214</v>
          </cell>
        </row>
        <row r="1033">
          <cell r="B1033">
            <v>45755</v>
          </cell>
          <cell r="C1033">
            <v>0.6319358351862141</v>
          </cell>
        </row>
        <row r="1034">
          <cell r="B1034">
            <v>45756</v>
          </cell>
          <cell r="C1034">
            <v>0.63750365285306698</v>
          </cell>
        </row>
        <row r="1035">
          <cell r="B1035">
            <v>45757</v>
          </cell>
          <cell r="C1035">
            <v>0.64706993299946236</v>
          </cell>
        </row>
        <row r="1036">
          <cell r="B1036">
            <v>45758</v>
          </cell>
          <cell r="C1036">
            <v>0.64987864566720366</v>
          </cell>
        </row>
        <row r="1037">
          <cell r="B1037">
            <v>45761</v>
          </cell>
          <cell r="C1037">
            <v>0.65604320685455997</v>
          </cell>
        </row>
        <row r="1038">
          <cell r="B1038">
            <v>45762</v>
          </cell>
          <cell r="C1038">
            <v>0.65686941778978403</v>
          </cell>
        </row>
        <row r="1039">
          <cell r="B1039">
            <v>45763</v>
          </cell>
          <cell r="C1039">
            <v>0.65173664211987503</v>
          </cell>
        </row>
        <row r="1040">
          <cell r="B1040">
            <v>45764</v>
          </cell>
          <cell r="C1040">
            <v>0.65424609752804697</v>
          </cell>
        </row>
        <row r="1041">
          <cell r="B1041">
            <v>45765</v>
          </cell>
          <cell r="C1041">
            <v>0.65390208991951093</v>
          </cell>
        </row>
        <row r="1042">
          <cell r="B1042">
            <v>45768</v>
          </cell>
          <cell r="C1042">
            <v>0.65755172873095502</v>
          </cell>
        </row>
        <row r="1043">
          <cell r="B1043">
            <v>45769</v>
          </cell>
          <cell r="C1043">
            <v>0.66014902382393137</v>
          </cell>
        </row>
        <row r="1044">
          <cell r="B1044">
            <v>45770</v>
          </cell>
          <cell r="C1044">
            <v>0.66296232356192641</v>
          </cell>
        </row>
        <row r="1045">
          <cell r="B1045">
            <v>45771</v>
          </cell>
          <cell r="C1045">
            <v>0.66173222166058177</v>
          </cell>
        </row>
        <row r="1046">
          <cell r="B1046">
            <v>45772</v>
          </cell>
          <cell r="C1046">
            <v>0.66239256351958353</v>
          </cell>
        </row>
        <row r="1047">
          <cell r="B1047">
            <v>45775</v>
          </cell>
          <cell r="C1047">
            <v>0.66326774347542727</v>
          </cell>
        </row>
        <row r="1048">
          <cell r="B1048">
            <v>45776</v>
          </cell>
          <cell r="C1048">
            <v>0.66423890181419232</v>
          </cell>
        </row>
        <row r="1049">
          <cell r="B1049">
            <v>45777</v>
          </cell>
          <cell r="C1049">
            <v>0.66485238362301124</v>
          </cell>
        </row>
        <row r="1050">
          <cell r="B1050">
            <v>45783</v>
          </cell>
          <cell r="C1050">
            <v>0.67263786503175171</v>
          </cell>
        </row>
        <row r="1051">
          <cell r="B1051">
            <v>45784</v>
          </cell>
          <cell r="C1051">
            <v>0.67330307741375006</v>
          </cell>
        </row>
        <row r="1052">
          <cell r="B1052">
            <v>45785</v>
          </cell>
          <cell r="C1052">
            <v>0.67533784654322526</v>
          </cell>
        </row>
        <row r="1053">
          <cell r="B1053">
            <v>45786</v>
          </cell>
          <cell r="C1053">
            <v>0.67466524904230007</v>
          </cell>
        </row>
        <row r="1054">
          <cell r="B1054">
            <v>45789</v>
          </cell>
          <cell r="C1054">
            <v>0.68151667698602947</v>
          </cell>
        </row>
        <row r="1055">
          <cell r="B1055">
            <v>45790</v>
          </cell>
          <cell r="C1055">
            <v>0.68030928016621983</v>
          </cell>
        </row>
        <row r="1056">
          <cell r="B1056">
            <v>45791</v>
          </cell>
          <cell r="C1056">
            <v>0.68497278876783518</v>
          </cell>
        </row>
        <row r="1057">
          <cell r="B1057">
            <v>45792</v>
          </cell>
          <cell r="C1057">
            <v>0.68023828484589255</v>
          </cell>
        </row>
        <row r="1058">
          <cell r="B1058">
            <v>45793</v>
          </cell>
          <cell r="C1058">
            <v>0.67829233604168515</v>
          </cell>
        </row>
        <row r="1059">
          <cell r="B1059">
            <v>45796</v>
          </cell>
          <cell r="C1059">
            <v>0.67827047647444716</v>
          </cell>
        </row>
        <row r="1060">
          <cell r="B1060">
            <v>45797</v>
          </cell>
          <cell r="C1060">
            <v>0.68187784370653193</v>
          </cell>
        </row>
        <row r="1061">
          <cell r="B1061">
            <v>45798</v>
          </cell>
          <cell r="C1061">
            <v>0.68475578662857606</v>
          </cell>
        </row>
        <row r="1062">
          <cell r="B1062">
            <v>45799</v>
          </cell>
          <cell r="C1062">
            <v>0.68100193914526874</v>
          </cell>
        </row>
        <row r="1063">
          <cell r="B1063">
            <v>45800</v>
          </cell>
          <cell r="C1063">
            <v>0.6781809249837133</v>
          </cell>
        </row>
        <row r="1064">
          <cell r="B1064">
            <v>45803</v>
          </cell>
          <cell r="C1064">
            <v>0.67585568150880182</v>
          </cell>
        </row>
        <row r="1065">
          <cell r="B1065">
            <v>45804</v>
          </cell>
          <cell r="C1065">
            <v>0.67520053126695223</v>
          </cell>
        </row>
        <row r="1066">
          <cell r="B1066">
            <v>45805</v>
          </cell>
          <cell r="C1066">
            <v>0.67477588860994087</v>
          </cell>
        </row>
        <row r="1067">
          <cell r="B1067">
            <v>45806</v>
          </cell>
          <cell r="C1067">
            <v>0.67964850634220086</v>
          </cell>
        </row>
        <row r="1068">
          <cell r="B1068">
            <v>45807</v>
          </cell>
          <cell r="C1068">
            <v>0.67557945959744248</v>
          </cell>
        </row>
        <row r="1069">
          <cell r="B1069">
            <v>45811</v>
          </cell>
          <cell r="C1069">
            <v>0.67841536930145596</v>
          </cell>
        </row>
        <row r="1070">
          <cell r="B1070">
            <v>45812</v>
          </cell>
          <cell r="C1070">
            <v>0.68366963222957411</v>
          </cell>
        </row>
        <row r="1071">
          <cell r="B1071">
            <v>45813</v>
          </cell>
          <cell r="C1071">
            <v>0.68482628926367906</v>
          </cell>
        </row>
        <row r="1072">
          <cell r="B1072">
            <v>45814</v>
          </cell>
          <cell r="C1072">
            <v>0.68403831888462119</v>
          </cell>
        </row>
        <row r="1073">
          <cell r="B1073">
            <v>45817</v>
          </cell>
          <cell r="C1073">
            <v>0.68887828177126631</v>
          </cell>
        </row>
        <row r="1074">
          <cell r="B1074">
            <v>45818</v>
          </cell>
          <cell r="C1074">
            <v>0.68802710161890746</v>
          </cell>
        </row>
        <row r="1075">
          <cell r="B1075">
            <v>45819</v>
          </cell>
          <cell r="C1075">
            <v>0.69163602426511273</v>
          </cell>
        </row>
        <row r="1076">
          <cell r="B1076">
            <v>45820</v>
          </cell>
          <cell r="C1076">
            <v>0.69146089004758049</v>
          </cell>
        </row>
        <row r="1077">
          <cell r="B1077">
            <v>45821</v>
          </cell>
          <cell r="C1077">
            <v>0.68687716454164716</v>
          </cell>
        </row>
        <row r="1078">
          <cell r="B1078">
            <v>45824</v>
          </cell>
          <cell r="C1078">
            <v>0.68814899640342775</v>
          </cell>
        </row>
        <row r="1079">
          <cell r="B1079">
            <v>45825</v>
          </cell>
          <cell r="C1079">
            <v>0.68593664792361719</v>
          </cell>
        </row>
        <row r="1080">
          <cell r="B1080">
            <v>45826</v>
          </cell>
          <cell r="C1080">
            <v>0.68507455524349214</v>
          </cell>
        </row>
        <row r="1081">
          <cell r="B1081">
            <v>45827</v>
          </cell>
          <cell r="C1081">
            <v>0.67685108702198049</v>
          </cell>
        </row>
        <row r="1082">
          <cell r="B1082">
            <v>45828</v>
          </cell>
          <cell r="C1082">
            <v>0.67767579262531064</v>
          </cell>
        </row>
        <row r="1083">
          <cell r="B1083">
            <v>45831</v>
          </cell>
          <cell r="C1083">
            <v>0.67922878789469021</v>
          </cell>
        </row>
        <row r="1084">
          <cell r="B1084">
            <v>45832</v>
          </cell>
          <cell r="C1084">
            <v>0.68632139085625776</v>
          </cell>
        </row>
        <row r="1085">
          <cell r="B1085">
            <v>45833</v>
          </cell>
          <cell r="C1085">
            <v>0.69121489405415226</v>
          </cell>
        </row>
        <row r="1086">
          <cell r="B1086">
            <v>45834</v>
          </cell>
          <cell r="C1086">
            <v>0.69019247703618347</v>
          </cell>
        </row>
        <row r="1087">
          <cell r="B1087">
            <v>45835</v>
          </cell>
          <cell r="C1087">
            <v>0.69074626704123898</v>
          </cell>
        </row>
        <row r="1088">
          <cell r="B1088">
            <v>45838</v>
          </cell>
          <cell r="C1088">
            <v>0.69269611316978208</v>
          </cell>
        </row>
        <row r="1089">
          <cell r="B1089">
            <v>45839</v>
          </cell>
          <cell r="C1089">
            <v>0.69427991855615512</v>
          </cell>
        </row>
        <row r="1090">
          <cell r="B1090">
            <v>45840</v>
          </cell>
          <cell r="C1090">
            <v>0.69440560134920659</v>
          </cell>
        </row>
        <row r="1091">
          <cell r="B1091">
            <v>45841</v>
          </cell>
          <cell r="C1091">
            <v>0.69659585567280102</v>
          </cell>
        </row>
        <row r="1092">
          <cell r="B1092">
            <v>45842</v>
          </cell>
          <cell r="C1092">
            <v>0.69588623993229204</v>
          </cell>
        </row>
        <row r="1093">
          <cell r="B1093">
            <v>45845</v>
          </cell>
          <cell r="C1093">
            <v>0.69519995991641093</v>
          </cell>
        </row>
        <row r="1094">
          <cell r="B1094">
            <v>45846</v>
          </cell>
          <cell r="C1094">
            <v>0.70017309847468046</v>
          </cell>
        </row>
        <row r="1095">
          <cell r="B1095">
            <v>45847</v>
          </cell>
          <cell r="C1095">
            <v>0.69905024500002055</v>
          </cell>
        </row>
        <row r="1096">
          <cell r="B1096">
            <v>45848</v>
          </cell>
          <cell r="C1096">
            <v>0.70145620986689849</v>
          </cell>
        </row>
        <row r="1097">
          <cell r="B1097">
            <v>45849</v>
          </cell>
          <cell r="C1097">
            <v>0.70159437360920374</v>
          </cell>
        </row>
        <row r="1098">
          <cell r="B1098">
            <v>45852</v>
          </cell>
          <cell r="C1098">
            <v>0.70449183423118822</v>
          </cell>
        </row>
        <row r="1099">
          <cell r="B1099">
            <v>45853</v>
          </cell>
          <cell r="C1099">
            <v>0.70676678239373625</v>
          </cell>
        </row>
        <row r="1100">
          <cell r="B1100">
            <v>45854</v>
          </cell>
          <cell r="C1100">
            <v>0.70600549634807364</v>
          </cell>
        </row>
        <row r="1101">
          <cell r="B1101">
            <v>45855</v>
          </cell>
          <cell r="C1101">
            <v>0.71074339420460708</v>
          </cell>
        </row>
        <row r="1102">
          <cell r="B1102">
            <v>45856</v>
          </cell>
          <cell r="C1102">
            <v>0.71456163787021809</v>
          </cell>
        </row>
        <row r="1103">
          <cell r="B1103">
            <v>45859</v>
          </cell>
          <cell r="C1103">
            <v>0.71890159068148041</v>
          </cell>
        </row>
        <row r="1104">
          <cell r="B1104">
            <v>45860</v>
          </cell>
          <cell r="C1104">
            <v>0.72330022941525074</v>
          </cell>
        </row>
        <row r="1105">
          <cell r="B1105">
            <v>45861</v>
          </cell>
          <cell r="C1105">
            <v>0.72317448997225409</v>
          </cell>
        </row>
        <row r="1106">
          <cell r="B1106">
            <v>45862</v>
          </cell>
          <cell r="C1106">
            <v>0.72715067856200022</v>
          </cell>
        </row>
        <row r="1107">
          <cell r="B1107">
            <v>45863</v>
          </cell>
          <cell r="C1107">
            <v>0.72557816681015819</v>
          </cell>
        </row>
        <row r="1108">
          <cell r="B1108">
            <v>45866</v>
          </cell>
          <cell r="C1108">
            <v>0.72795104374877562</v>
          </cell>
        </row>
        <row r="1109">
          <cell r="B1109">
            <v>45867</v>
          </cell>
          <cell r="C1109">
            <v>0.73109925420768629</v>
          </cell>
        </row>
        <row r="1110">
          <cell r="B1110">
            <v>45868</v>
          </cell>
          <cell r="C1110">
            <v>0.72716624573746724</v>
          </cell>
        </row>
        <row r="1111">
          <cell r="B1111">
            <v>45869</v>
          </cell>
          <cell r="C1111">
            <v>0.71623865309418266</v>
          </cell>
        </row>
        <row r="1112">
          <cell r="B1112">
            <v>45870</v>
          </cell>
          <cell r="C1112">
            <v>0.71344929895157616</v>
          </cell>
        </row>
        <row r="1113">
          <cell r="B1113">
            <v>45873</v>
          </cell>
          <cell r="C1113">
            <v>0.71968644263466541</v>
          </cell>
        </row>
        <row r="1114">
          <cell r="B1114">
            <v>45874</v>
          </cell>
          <cell r="C1114">
            <v>0.72500646878750374</v>
          </cell>
        </row>
        <row r="1115">
          <cell r="B1115">
            <v>45875</v>
          </cell>
          <cell r="C1115">
            <v>0.72810647058019173</v>
          </cell>
        </row>
        <row r="1116">
          <cell r="B1116">
            <v>45876</v>
          </cell>
          <cell r="C1116">
            <v>0.72876959511676198</v>
          </cell>
        </row>
        <row r="1117">
          <cell r="B1117">
            <v>45877</v>
          </cell>
          <cell r="C1117">
            <v>0.72861678742704528</v>
          </cell>
        </row>
        <row r="1118">
          <cell r="B1118">
            <v>45880</v>
          </cell>
          <cell r="C1118">
            <v>0.73061661271092193</v>
          </cell>
        </row>
        <row r="1119">
          <cell r="B1119">
            <v>45881</v>
          </cell>
          <cell r="C1119">
            <v>0.73310022620066195</v>
          </cell>
        </row>
        <row r="1120">
          <cell r="B1120">
            <v>45882</v>
          </cell>
          <cell r="C1120">
            <v>0.74140724495548116</v>
          </cell>
        </row>
        <row r="1121">
          <cell r="B1121">
            <v>45883</v>
          </cell>
          <cell r="C1121">
            <v>0.73852755068218645</v>
          </cell>
        </row>
        <row r="1122">
          <cell r="B1122">
            <v>45884</v>
          </cell>
          <cell r="C1122">
            <v>0.74572913809583674</v>
          </cell>
        </row>
        <row r="1123">
          <cell r="B1123">
            <v>45887</v>
          </cell>
          <cell r="C1123">
            <v>0.74930157704758193</v>
          </cell>
        </row>
        <row r="1124">
          <cell r="B1124">
            <v>45888</v>
          </cell>
          <cell r="C1124">
            <v>0.74668008279178444</v>
          </cell>
        </row>
        <row r="1125">
          <cell r="B1125">
            <v>45889</v>
          </cell>
          <cell r="C1125">
            <v>0.75277677266538656</v>
          </cell>
        </row>
        <row r="1126">
          <cell r="B1126">
            <v>45890</v>
          </cell>
          <cell r="C1126">
            <v>0.75309645508109901</v>
          </cell>
        </row>
        <row r="1127">
          <cell r="B1127">
            <v>45891</v>
          </cell>
          <cell r="C1127">
            <v>0.76134919834729065</v>
          </cell>
        </row>
        <row r="1128">
          <cell r="B1128">
            <v>45894</v>
          </cell>
          <cell r="C1128">
            <v>0.77153489075115866</v>
          </cell>
        </row>
        <row r="1129">
          <cell r="B1129">
            <v>45895</v>
          </cell>
          <cell r="C1129">
            <v>0.77134557908891455</v>
          </cell>
        </row>
        <row r="1130">
          <cell r="B1130">
            <v>45896</v>
          </cell>
          <cell r="C1130">
            <v>0.76070336545237993</v>
          </cell>
        </row>
        <row r="1131">
          <cell r="B1131">
            <v>45897</v>
          </cell>
          <cell r="C1131">
            <v>0.76668848666001344</v>
          </cell>
        </row>
        <row r="1132">
          <cell r="B1132">
            <v>45898</v>
          </cell>
          <cell r="C1132">
            <v>0.77112195827762142</v>
          </cell>
        </row>
        <row r="1133">
          <cell r="B1133">
            <v>45901</v>
          </cell>
          <cell r="C1133">
            <v>0.77569904781852972</v>
          </cell>
        </row>
        <row r="1134">
          <cell r="B1134">
            <v>45902</v>
          </cell>
          <cell r="C1134">
            <v>0.76601187249795855</v>
          </cell>
        </row>
        <row r="1135">
          <cell r="B1135">
            <v>45903</v>
          </cell>
          <cell r="C1135">
            <v>0.76175998411401091</v>
          </cell>
        </row>
        <row r="1136">
          <cell r="B1136">
            <v>45904</v>
          </cell>
          <cell r="C1136">
            <v>0.74831654520007584</v>
          </cell>
        </row>
        <row r="1137">
          <cell r="B1137">
            <v>45905</v>
          </cell>
          <cell r="C1137">
            <v>0.76408721032152005</v>
          </cell>
        </row>
        <row r="1138">
          <cell r="B1138">
            <v>45908</v>
          </cell>
          <cell r="C1138">
            <v>0.76789337777399946</v>
          </cell>
        </row>
        <row r="1139">
          <cell r="B1139">
            <v>45909</v>
          </cell>
          <cell r="C1139">
            <v>0.76800342731230009</v>
          </cell>
        </row>
        <row r="1140">
          <cell r="B1140">
            <v>45910</v>
          </cell>
          <cell r="C1140">
            <v>0.77037124939734281</v>
          </cell>
        </row>
        <row r="1141">
          <cell r="B1141">
            <v>45911</v>
          </cell>
          <cell r="C1141">
            <v>0.78078432126760133</v>
          </cell>
        </row>
        <row r="1142">
          <cell r="B1142">
            <v>45912</v>
          </cell>
          <cell r="C1142">
            <v>0.78150772708125038</v>
          </cell>
        </row>
        <row r="1143">
          <cell r="B1143">
            <v>45915</v>
          </cell>
          <cell r="C1143">
            <v>0.77937502507833678</v>
          </cell>
        </row>
        <row r="1144">
          <cell r="B1144">
            <v>45916</v>
          </cell>
          <cell r="C1144">
            <v>0.78000179973680561</v>
          </cell>
        </row>
        <row r="1145">
          <cell r="B1145">
            <v>45917</v>
          </cell>
          <cell r="C1145">
            <v>0.78649823294750443</v>
          </cell>
        </row>
        <row r="1146">
          <cell r="B1146">
            <v>45918</v>
          </cell>
          <cell r="C1146">
            <v>0.77870850739038766</v>
          </cell>
        </row>
        <row r="1147">
          <cell r="B1147">
            <v>45919</v>
          </cell>
          <cell r="C1147">
            <v>0.78068871235822457</v>
          </cell>
        </row>
        <row r="1148">
          <cell r="B1148">
            <v>45922</v>
          </cell>
          <cell r="C1148">
            <v>0.7803054996574974</v>
          </cell>
        </row>
        <row r="1149">
          <cell r="B1149">
            <v>45923</v>
          </cell>
          <cell r="C1149">
            <v>0.77674016478991004</v>
          </cell>
        </row>
        <row r="1150">
          <cell r="B1150">
            <v>45924</v>
          </cell>
          <cell r="C1150">
            <v>0.78353783532735166</v>
          </cell>
        </row>
        <row r="1151">
          <cell r="B1151">
            <v>45925</v>
          </cell>
          <cell r="C1151">
            <v>0.78472055208851954</v>
          </cell>
        </row>
        <row r="1152">
          <cell r="B1152">
            <v>45926</v>
          </cell>
          <cell r="C1152">
            <v>0.7794033149318641</v>
          </cell>
        </row>
        <row r="1153">
          <cell r="B1153">
            <v>45929</v>
          </cell>
          <cell r="C1153">
            <v>0.78814629697310745</v>
          </cell>
        </row>
        <row r="1154">
          <cell r="B1154">
            <v>45930</v>
          </cell>
          <cell r="C1154">
            <v>0.79374572947623412</v>
          </cell>
        </row>
      </sheetData>
      <sheetData sheetId="25">
        <row r="1">
          <cell r="C1" t="str">
            <v>组合净值</v>
          </cell>
        </row>
        <row r="2">
          <cell r="B2">
            <v>44196</v>
          </cell>
          <cell r="C2">
            <v>1</v>
          </cell>
        </row>
        <row r="3">
          <cell r="B3">
            <v>44200</v>
          </cell>
          <cell r="C3">
            <v>1.0116434550653008</v>
          </cell>
        </row>
        <row r="4">
          <cell r="B4">
            <v>44201</v>
          </cell>
          <cell r="C4">
            <v>1.0285070894605777</v>
          </cell>
        </row>
        <row r="5">
          <cell r="B5">
            <v>44202</v>
          </cell>
          <cell r="C5">
            <v>1.0332827340621082</v>
          </cell>
        </row>
        <row r="6">
          <cell r="B6">
            <v>44203</v>
          </cell>
          <cell r="C6">
            <v>1.0464098556780479</v>
          </cell>
        </row>
        <row r="7">
          <cell r="B7">
            <v>44204</v>
          </cell>
          <cell r="C7">
            <v>1.0421925292033092</v>
          </cell>
        </row>
        <row r="8">
          <cell r="B8">
            <v>44207</v>
          </cell>
          <cell r="C8">
            <v>1.0372533249977482</v>
          </cell>
        </row>
        <row r="9">
          <cell r="B9">
            <v>44208</v>
          </cell>
          <cell r="C9">
            <v>1.0553410596980703</v>
          </cell>
        </row>
        <row r="10">
          <cell r="B10">
            <v>44209</v>
          </cell>
          <cell r="C10">
            <v>1.0457769219368884</v>
          </cell>
        </row>
        <row r="11">
          <cell r="B11">
            <v>44210</v>
          </cell>
          <cell r="C11">
            <v>1.0353872833753643</v>
          </cell>
        </row>
        <row r="12">
          <cell r="B12">
            <v>44211</v>
          </cell>
          <cell r="C12">
            <v>1.031332564466926</v>
          </cell>
        </row>
        <row r="13">
          <cell r="B13">
            <v>44214</v>
          </cell>
          <cell r="C13">
            <v>1.0528155427370656</v>
          </cell>
        </row>
        <row r="14">
          <cell r="B14">
            <v>44215</v>
          </cell>
          <cell r="C14">
            <v>1.0421911626194074</v>
          </cell>
        </row>
        <row r="15">
          <cell r="B15">
            <v>44216</v>
          </cell>
          <cell r="C15">
            <v>1.0611694462212509</v>
          </cell>
        </row>
        <row r="16">
          <cell r="B16">
            <v>44217</v>
          </cell>
          <cell r="C16">
            <v>1.0745120949975062</v>
          </cell>
        </row>
        <row r="17">
          <cell r="B17">
            <v>44218</v>
          </cell>
          <cell r="C17">
            <v>1.0843822993255321</v>
          </cell>
        </row>
        <row r="18">
          <cell r="B18">
            <v>44221</v>
          </cell>
          <cell r="C18">
            <v>1.1032692389277667</v>
          </cell>
        </row>
        <row r="19">
          <cell r="B19">
            <v>44222</v>
          </cell>
          <cell r="C19">
            <v>1.0781771847756563</v>
          </cell>
        </row>
        <row r="20">
          <cell r="B20">
            <v>44223</v>
          </cell>
          <cell r="C20">
            <v>1.0719699981015882</v>
          </cell>
        </row>
        <row r="21">
          <cell r="B21">
            <v>44224</v>
          </cell>
          <cell r="C21">
            <v>1.0406153351821059</v>
          </cell>
        </row>
        <row r="22">
          <cell r="B22">
            <v>44225</v>
          </cell>
          <cell r="C22">
            <v>1.0406550239507557</v>
          </cell>
        </row>
        <row r="23">
          <cell r="B23">
            <v>44228</v>
          </cell>
          <cell r="C23">
            <v>1.0627781785154886</v>
          </cell>
        </row>
        <row r="24">
          <cell r="B24">
            <v>44229</v>
          </cell>
          <cell r="C24">
            <v>1.0873338009091946</v>
          </cell>
        </row>
        <row r="25">
          <cell r="B25">
            <v>44230</v>
          </cell>
          <cell r="C25">
            <v>1.0880217440818336</v>
          </cell>
        </row>
        <row r="26">
          <cell r="B26">
            <v>44231</v>
          </cell>
          <cell r="C26">
            <v>1.0916975091700587</v>
          </cell>
        </row>
        <row r="27">
          <cell r="B27">
            <v>44232</v>
          </cell>
          <cell r="C27">
            <v>1.0921088825076042</v>
          </cell>
        </row>
        <row r="28">
          <cell r="B28">
            <v>44235</v>
          </cell>
          <cell r="C28">
            <v>1.1083848937057583</v>
          </cell>
        </row>
        <row r="29">
          <cell r="B29">
            <v>44236</v>
          </cell>
          <cell r="C29">
            <v>1.1284110685220925</v>
          </cell>
        </row>
        <row r="30">
          <cell r="B30">
            <v>44237</v>
          </cell>
          <cell r="C30">
            <v>1.1539258189558013</v>
          </cell>
        </row>
        <row r="31">
          <cell r="B31">
            <v>44245</v>
          </cell>
          <cell r="C31">
            <v>1.1451762361934377</v>
          </cell>
        </row>
        <row r="32">
          <cell r="B32">
            <v>44246</v>
          </cell>
          <cell r="C32">
            <v>1.1373970789724073</v>
          </cell>
        </row>
        <row r="33">
          <cell r="B33">
            <v>44249</v>
          </cell>
          <cell r="C33">
            <v>1.1039035597535616</v>
          </cell>
        </row>
        <row r="34">
          <cell r="B34">
            <v>44250</v>
          </cell>
          <cell r="C34">
            <v>1.1014112757633996</v>
          </cell>
        </row>
        <row r="35">
          <cell r="B35">
            <v>44251</v>
          </cell>
          <cell r="C35">
            <v>1.07210779170302</v>
          </cell>
        </row>
        <row r="36">
          <cell r="B36">
            <v>44252</v>
          </cell>
          <cell r="C36">
            <v>1.0727241097043148</v>
          </cell>
        </row>
        <row r="37">
          <cell r="B37">
            <v>44253</v>
          </cell>
          <cell r="C37">
            <v>1.0316914341909644</v>
          </cell>
        </row>
        <row r="38">
          <cell r="B38">
            <v>44256</v>
          </cell>
          <cell r="C38">
            <v>1.0496810775386711</v>
          </cell>
        </row>
        <row r="39">
          <cell r="B39">
            <v>44257</v>
          </cell>
          <cell r="C39">
            <v>1.0401599587471686</v>
          </cell>
        </row>
        <row r="40">
          <cell r="B40">
            <v>44258</v>
          </cell>
          <cell r="C40">
            <v>1.0541042624919075</v>
          </cell>
        </row>
        <row r="41">
          <cell r="B41">
            <v>44259</v>
          </cell>
          <cell r="C41">
            <v>1.020893835912114</v>
          </cell>
        </row>
        <row r="42">
          <cell r="B42">
            <v>44260</v>
          </cell>
          <cell r="C42">
            <v>1.0180284627559055</v>
          </cell>
        </row>
        <row r="43">
          <cell r="B43">
            <v>44263</v>
          </cell>
          <cell r="C43">
            <v>0.98177089923910743</v>
          </cell>
        </row>
        <row r="44">
          <cell r="B44">
            <v>44264</v>
          </cell>
          <cell r="C44">
            <v>0.96404708732939137</v>
          </cell>
        </row>
        <row r="45">
          <cell r="B45">
            <v>44265</v>
          </cell>
          <cell r="C45">
            <v>0.97506583661815627</v>
          </cell>
        </row>
        <row r="46">
          <cell r="B46">
            <v>44266</v>
          </cell>
          <cell r="C46">
            <v>0.99534435107161645</v>
          </cell>
        </row>
        <row r="47">
          <cell r="B47">
            <v>44267</v>
          </cell>
          <cell r="C47">
            <v>0.98777530603101305</v>
          </cell>
        </row>
        <row r="48">
          <cell r="B48">
            <v>44270</v>
          </cell>
          <cell r="C48">
            <v>0.97125398899955684</v>
          </cell>
        </row>
        <row r="49">
          <cell r="B49">
            <v>44271</v>
          </cell>
          <cell r="C49">
            <v>0.9796492607531827</v>
          </cell>
        </row>
        <row r="50">
          <cell r="B50">
            <v>44272</v>
          </cell>
          <cell r="C50">
            <v>0.99029871355706667</v>
          </cell>
        </row>
        <row r="51">
          <cell r="B51">
            <v>44273</v>
          </cell>
          <cell r="C51">
            <v>0.99869129617233976</v>
          </cell>
        </row>
        <row r="52">
          <cell r="B52">
            <v>44274</v>
          </cell>
          <cell r="C52">
            <v>0.97790657376174439</v>
          </cell>
        </row>
        <row r="53">
          <cell r="B53">
            <v>44277</v>
          </cell>
          <cell r="C53">
            <v>0.9839564481602775</v>
          </cell>
        </row>
        <row r="54">
          <cell r="B54">
            <v>44278</v>
          </cell>
          <cell r="C54">
            <v>0.97318335033621239</v>
          </cell>
        </row>
        <row r="55">
          <cell r="B55">
            <v>44279</v>
          </cell>
          <cell r="C55">
            <v>0.95761081765022127</v>
          </cell>
        </row>
        <row r="56">
          <cell r="B56">
            <v>44280</v>
          </cell>
          <cell r="C56">
            <v>0.96289315282390242</v>
          </cell>
        </row>
        <row r="57">
          <cell r="B57">
            <v>44281</v>
          </cell>
          <cell r="C57">
            <v>0.98556025019142279</v>
          </cell>
        </row>
        <row r="58">
          <cell r="B58">
            <v>44284</v>
          </cell>
          <cell r="C58">
            <v>0.98586391728130052</v>
          </cell>
        </row>
        <row r="59">
          <cell r="B59">
            <v>44285</v>
          </cell>
          <cell r="C59">
            <v>0.99596280702882023</v>
          </cell>
        </row>
        <row r="60">
          <cell r="B60">
            <v>44286</v>
          </cell>
          <cell r="C60">
            <v>0.98821780749575394</v>
          </cell>
        </row>
        <row r="61">
          <cell r="B61">
            <v>44287</v>
          </cell>
          <cell r="C61">
            <v>1.0040073089483272</v>
          </cell>
        </row>
        <row r="62">
          <cell r="B62">
            <v>44288</v>
          </cell>
          <cell r="C62">
            <v>1.015954369213278</v>
          </cell>
        </row>
        <row r="63">
          <cell r="B63">
            <v>44292</v>
          </cell>
          <cell r="C63">
            <v>1.0134561461793892</v>
          </cell>
        </row>
        <row r="64">
          <cell r="B64">
            <v>44293</v>
          </cell>
          <cell r="C64">
            <v>1.0063648989081799</v>
          </cell>
        </row>
        <row r="65">
          <cell r="B65">
            <v>44294</v>
          </cell>
          <cell r="C65">
            <v>1.0132298926056635</v>
          </cell>
        </row>
        <row r="66">
          <cell r="B66">
            <v>44295</v>
          </cell>
          <cell r="C66">
            <v>1.000271290412682</v>
          </cell>
        </row>
        <row r="67">
          <cell r="B67">
            <v>44298</v>
          </cell>
          <cell r="C67">
            <v>0.97867451690246809</v>
          </cell>
        </row>
        <row r="68">
          <cell r="B68">
            <v>44299</v>
          </cell>
          <cell r="C68">
            <v>0.98010571109505917</v>
          </cell>
        </row>
        <row r="69">
          <cell r="B69">
            <v>44300</v>
          </cell>
          <cell r="C69">
            <v>0.99421092340570238</v>
          </cell>
        </row>
        <row r="70">
          <cell r="B70">
            <v>44301</v>
          </cell>
          <cell r="C70">
            <v>0.99126842743028265</v>
          </cell>
        </row>
        <row r="71">
          <cell r="B71">
            <v>44302</v>
          </cell>
          <cell r="C71">
            <v>0.99380411747026132</v>
          </cell>
        </row>
        <row r="72">
          <cell r="B72">
            <v>44305</v>
          </cell>
          <cell r="C72">
            <v>1.0150522367094688</v>
          </cell>
        </row>
        <row r="73">
          <cell r="B73">
            <v>44306</v>
          </cell>
          <cell r="C73">
            <v>1.017257791459528</v>
          </cell>
        </row>
        <row r="74">
          <cell r="B74">
            <v>44307</v>
          </cell>
          <cell r="C74">
            <v>1.0171404490025548</v>
          </cell>
        </row>
        <row r="75">
          <cell r="B75">
            <v>44308</v>
          </cell>
          <cell r="C75">
            <v>1.0189454409780778</v>
          </cell>
        </row>
        <row r="76">
          <cell r="B76">
            <v>44309</v>
          </cell>
          <cell r="C76">
            <v>1.028902490340146</v>
          </cell>
        </row>
        <row r="77">
          <cell r="B77">
            <v>44312</v>
          </cell>
          <cell r="C77">
            <v>1.0234283564296391</v>
          </cell>
        </row>
        <row r="78">
          <cell r="B78">
            <v>44313</v>
          </cell>
          <cell r="C78">
            <v>1.0302271922621735</v>
          </cell>
        </row>
        <row r="79">
          <cell r="B79">
            <v>44314</v>
          </cell>
          <cell r="C79">
            <v>1.0390375779938597</v>
          </cell>
        </row>
        <row r="80">
          <cell r="B80">
            <v>44315</v>
          </cell>
          <cell r="C80">
            <v>1.0390111238043345</v>
          </cell>
        </row>
        <row r="81">
          <cell r="B81">
            <v>44316</v>
          </cell>
          <cell r="C81">
            <v>1.0346684379012416</v>
          </cell>
        </row>
        <row r="82">
          <cell r="B82">
            <v>44322</v>
          </cell>
          <cell r="C82">
            <v>1.024770625492196</v>
          </cell>
        </row>
        <row r="83">
          <cell r="B83">
            <v>44323</v>
          </cell>
          <cell r="C83">
            <v>1.0019449871523329</v>
          </cell>
        </row>
        <row r="84">
          <cell r="B84">
            <v>44326</v>
          </cell>
          <cell r="C84">
            <v>0.99730294742027614</v>
          </cell>
        </row>
        <row r="85">
          <cell r="B85">
            <v>44327</v>
          </cell>
          <cell r="C85">
            <v>0.99419214447608306</v>
          </cell>
        </row>
        <row r="86">
          <cell r="B86">
            <v>44328</v>
          </cell>
          <cell r="C86">
            <v>1.0038952871537903</v>
          </cell>
        </row>
        <row r="87">
          <cell r="B87">
            <v>44329</v>
          </cell>
          <cell r="C87">
            <v>0.99249176436689002</v>
          </cell>
        </row>
        <row r="88">
          <cell r="B88">
            <v>44330</v>
          </cell>
          <cell r="C88">
            <v>1.0056525393542888</v>
          </cell>
        </row>
        <row r="89">
          <cell r="B89">
            <v>44333</v>
          </cell>
          <cell r="C89">
            <v>1.0285004202209354</v>
          </cell>
        </row>
        <row r="90">
          <cell r="B90">
            <v>44334</v>
          </cell>
          <cell r="C90">
            <v>1.0298969687406669</v>
          </cell>
        </row>
        <row r="91">
          <cell r="B91">
            <v>44335</v>
          </cell>
          <cell r="C91">
            <v>1.0300042022766993</v>
          </cell>
        </row>
        <row r="92">
          <cell r="B92">
            <v>44336</v>
          </cell>
          <cell r="C92">
            <v>1.0364174594355537</v>
          </cell>
        </row>
        <row r="93">
          <cell r="B93">
            <v>44337</v>
          </cell>
          <cell r="C93">
            <v>1.0300568181752421</v>
          </cell>
        </row>
        <row r="94">
          <cell r="B94">
            <v>44340</v>
          </cell>
          <cell r="C94">
            <v>1.0327776774798134</v>
          </cell>
        </row>
        <row r="95">
          <cell r="B95">
            <v>44341</v>
          </cell>
          <cell r="C95">
            <v>1.0572999878008682</v>
          </cell>
        </row>
        <row r="96">
          <cell r="B96">
            <v>44342</v>
          </cell>
          <cell r="C96">
            <v>1.0544643827492557</v>
          </cell>
        </row>
        <row r="97">
          <cell r="B97">
            <v>44343</v>
          </cell>
          <cell r="C97">
            <v>1.062255977089533</v>
          </cell>
        </row>
        <row r="98">
          <cell r="B98">
            <v>44344</v>
          </cell>
          <cell r="C98">
            <v>1.0559761496710125</v>
          </cell>
        </row>
        <row r="99">
          <cell r="B99">
            <v>44347</v>
          </cell>
          <cell r="C99">
            <v>1.066194474091094</v>
          </cell>
        </row>
        <row r="100">
          <cell r="B100">
            <v>44348</v>
          </cell>
          <cell r="C100">
            <v>1.0737846857698463</v>
          </cell>
        </row>
        <row r="101">
          <cell r="B101">
            <v>44349</v>
          </cell>
          <cell r="C101">
            <v>1.0648097937850649</v>
          </cell>
        </row>
        <row r="102">
          <cell r="B102">
            <v>44350</v>
          </cell>
          <cell r="C102">
            <v>1.0567217298199389</v>
          </cell>
        </row>
        <row r="103">
          <cell r="B103">
            <v>44351</v>
          </cell>
          <cell r="C103">
            <v>1.0634734696723382</v>
          </cell>
        </row>
        <row r="104">
          <cell r="B104">
            <v>44354</v>
          </cell>
          <cell r="C104">
            <v>1.0645532159616082</v>
          </cell>
        </row>
        <row r="105">
          <cell r="B105">
            <v>44355</v>
          </cell>
          <cell r="C105">
            <v>1.0538080222389883</v>
          </cell>
        </row>
        <row r="106">
          <cell r="B106">
            <v>44356</v>
          </cell>
          <cell r="C106">
            <v>1.0583031951192596</v>
          </cell>
        </row>
        <row r="107">
          <cell r="B107">
            <v>44357</v>
          </cell>
          <cell r="C107">
            <v>1.0692345166407529</v>
          </cell>
        </row>
        <row r="108">
          <cell r="B108">
            <v>44358</v>
          </cell>
          <cell r="C108">
            <v>1.0657686770839407</v>
          </cell>
        </row>
        <row r="109">
          <cell r="B109">
            <v>44362</v>
          </cell>
          <cell r="C109">
            <v>1.0604817000899467</v>
          </cell>
        </row>
        <row r="110">
          <cell r="B110">
            <v>44363</v>
          </cell>
          <cell r="C110">
            <v>1.0359912526830641</v>
          </cell>
        </row>
        <row r="111">
          <cell r="B111">
            <v>44364</v>
          </cell>
          <cell r="C111">
            <v>1.0508368577259801</v>
          </cell>
        </row>
        <row r="112">
          <cell r="B112">
            <v>44365</v>
          </cell>
          <cell r="C112">
            <v>1.0586491719913262</v>
          </cell>
        </row>
        <row r="113">
          <cell r="B113">
            <v>44368</v>
          </cell>
          <cell r="C113">
            <v>1.0633375606885822</v>
          </cell>
        </row>
        <row r="114">
          <cell r="B114">
            <v>44369</v>
          </cell>
          <cell r="C114">
            <v>1.0688260108816052</v>
          </cell>
        </row>
        <row r="115">
          <cell r="B115">
            <v>44370</v>
          </cell>
          <cell r="C115">
            <v>1.0764943412597574</v>
          </cell>
        </row>
        <row r="116">
          <cell r="B116">
            <v>44371</v>
          </cell>
          <cell r="C116">
            <v>1.0733486036632343</v>
          </cell>
        </row>
        <row r="117">
          <cell r="B117">
            <v>44372</v>
          </cell>
          <cell r="C117">
            <v>1.0884036915056507</v>
          </cell>
        </row>
        <row r="118">
          <cell r="B118">
            <v>44375</v>
          </cell>
          <cell r="C118">
            <v>1.0961209016142002</v>
          </cell>
        </row>
        <row r="119">
          <cell r="B119">
            <v>44376</v>
          </cell>
          <cell r="C119">
            <v>1.0912771385225433</v>
          </cell>
        </row>
        <row r="120">
          <cell r="B120">
            <v>44377</v>
          </cell>
          <cell r="C120">
            <v>1.1020412107814601</v>
          </cell>
        </row>
        <row r="121">
          <cell r="B121">
            <v>44378</v>
          </cell>
          <cell r="C121">
            <v>1.1026689141258459</v>
          </cell>
        </row>
        <row r="122">
          <cell r="B122">
            <v>44379</v>
          </cell>
          <cell r="C122">
            <v>1.0729542538120358</v>
          </cell>
        </row>
        <row r="123">
          <cell r="B123">
            <v>44382</v>
          </cell>
          <cell r="C123">
            <v>1.0752026100188925</v>
          </cell>
        </row>
        <row r="124">
          <cell r="B124">
            <v>44383</v>
          </cell>
          <cell r="C124">
            <v>1.0655537083172508</v>
          </cell>
        </row>
        <row r="125">
          <cell r="B125">
            <v>44384</v>
          </cell>
          <cell r="C125">
            <v>1.0846847274306104</v>
          </cell>
        </row>
        <row r="126">
          <cell r="B126">
            <v>44385</v>
          </cell>
          <cell r="C126">
            <v>1.0748118607990733</v>
          </cell>
        </row>
        <row r="127">
          <cell r="B127">
            <v>44386</v>
          </cell>
          <cell r="C127">
            <v>1.074801661609653</v>
          </cell>
        </row>
        <row r="128">
          <cell r="B128">
            <v>44389</v>
          </cell>
          <cell r="C128">
            <v>1.0945790330364713</v>
          </cell>
        </row>
        <row r="129">
          <cell r="B129">
            <v>44390</v>
          </cell>
          <cell r="C129">
            <v>1.0968012372594351</v>
          </cell>
        </row>
        <row r="130">
          <cell r="B130">
            <v>44391</v>
          </cell>
          <cell r="C130">
            <v>1.0918530135662987</v>
          </cell>
        </row>
        <row r="131">
          <cell r="B131">
            <v>44392</v>
          </cell>
          <cell r="C131">
            <v>1.1025596458551938</v>
          </cell>
        </row>
        <row r="132">
          <cell r="B132">
            <v>44393</v>
          </cell>
          <cell r="C132">
            <v>1.0872006895076367</v>
          </cell>
        </row>
        <row r="133">
          <cell r="B133">
            <v>44396</v>
          </cell>
          <cell r="C133">
            <v>1.0881622592174307</v>
          </cell>
        </row>
        <row r="134">
          <cell r="B134">
            <v>44397</v>
          </cell>
          <cell r="C134">
            <v>1.0877001170321012</v>
          </cell>
        </row>
        <row r="135">
          <cell r="B135">
            <v>44398</v>
          </cell>
          <cell r="C135">
            <v>1.1040888243678448</v>
          </cell>
        </row>
        <row r="136">
          <cell r="B136">
            <v>44399</v>
          </cell>
          <cell r="C136">
            <v>1.1073674673125704</v>
          </cell>
        </row>
        <row r="137">
          <cell r="B137">
            <v>44400</v>
          </cell>
          <cell r="C137">
            <v>1.0877162822567852</v>
          </cell>
        </row>
        <row r="138">
          <cell r="B138">
            <v>44403</v>
          </cell>
          <cell r="C138">
            <v>1.0590392362999632</v>
          </cell>
        </row>
        <row r="139">
          <cell r="B139">
            <v>44404</v>
          </cell>
          <cell r="C139">
            <v>1.0230027047213552</v>
          </cell>
        </row>
        <row r="140">
          <cell r="B140">
            <v>44405</v>
          </cell>
          <cell r="C140">
            <v>1.0310086184497611</v>
          </cell>
        </row>
        <row r="141">
          <cell r="B141">
            <v>44406</v>
          </cell>
          <cell r="C141">
            <v>1.0651258028888162</v>
          </cell>
        </row>
        <row r="142">
          <cell r="B142">
            <v>44407</v>
          </cell>
          <cell r="C142">
            <v>1.0527210443945842</v>
          </cell>
        </row>
        <row r="143">
          <cell r="B143">
            <v>44410</v>
          </cell>
          <cell r="C143">
            <v>1.0697461744561458</v>
          </cell>
        </row>
        <row r="144">
          <cell r="B144">
            <v>44411</v>
          </cell>
          <cell r="C144">
            <v>1.0615554107272498</v>
          </cell>
        </row>
        <row r="145">
          <cell r="B145">
            <v>44412</v>
          </cell>
          <cell r="C145">
            <v>1.0801930431297588</v>
          </cell>
        </row>
        <row r="146">
          <cell r="B146">
            <v>44413</v>
          </cell>
          <cell r="C146">
            <v>1.0717873047125075</v>
          </cell>
        </row>
        <row r="147">
          <cell r="B147">
            <v>44414</v>
          </cell>
          <cell r="C147">
            <v>1.0637847511842604</v>
          </cell>
        </row>
        <row r="148">
          <cell r="B148">
            <v>44417</v>
          </cell>
          <cell r="C148">
            <v>1.0694066312883352</v>
          </cell>
        </row>
        <row r="149">
          <cell r="B149">
            <v>44418</v>
          </cell>
          <cell r="C149">
            <v>1.0762974804160168</v>
          </cell>
        </row>
        <row r="150">
          <cell r="B150">
            <v>44419</v>
          </cell>
          <cell r="C150">
            <v>1.0719166277740169</v>
          </cell>
        </row>
        <row r="151">
          <cell r="B151">
            <v>44420</v>
          </cell>
          <cell r="C151">
            <v>1.0652113134820458</v>
          </cell>
        </row>
        <row r="152">
          <cell r="B152">
            <v>44421</v>
          </cell>
          <cell r="C152">
            <v>1.0590691653497886</v>
          </cell>
        </row>
        <row r="153">
          <cell r="B153">
            <v>44424</v>
          </cell>
          <cell r="C153">
            <v>1.0509547927289198</v>
          </cell>
        </row>
        <row r="154">
          <cell r="B154">
            <v>44425</v>
          </cell>
          <cell r="C154">
            <v>1.0241849396614506</v>
          </cell>
        </row>
        <row r="155">
          <cell r="B155">
            <v>44426</v>
          </cell>
          <cell r="C155">
            <v>1.0276001324264605</v>
          </cell>
        </row>
        <row r="156">
          <cell r="B156">
            <v>44427</v>
          </cell>
          <cell r="C156">
            <v>1.0305505868713971</v>
          </cell>
        </row>
        <row r="157">
          <cell r="B157">
            <v>44428</v>
          </cell>
          <cell r="C157">
            <v>1.0131016724726047</v>
          </cell>
        </row>
        <row r="158">
          <cell r="B158">
            <v>44431</v>
          </cell>
          <cell r="C158">
            <v>1.0352360770200253</v>
          </cell>
        </row>
        <row r="159">
          <cell r="B159">
            <v>44432</v>
          </cell>
          <cell r="C159">
            <v>1.053086089204476</v>
          </cell>
        </row>
        <row r="160">
          <cell r="B160">
            <v>44433</v>
          </cell>
          <cell r="C160">
            <v>1.0586897565170357</v>
          </cell>
        </row>
        <row r="161">
          <cell r="B161">
            <v>44434</v>
          </cell>
          <cell r="C161">
            <v>1.0374124359492332</v>
          </cell>
        </row>
        <row r="162">
          <cell r="B162">
            <v>44435</v>
          </cell>
          <cell r="C162">
            <v>1.0409465865585175</v>
          </cell>
        </row>
        <row r="163">
          <cell r="B163">
            <v>44438</v>
          </cell>
          <cell r="C163">
            <v>1.0406358258082502</v>
          </cell>
        </row>
        <row r="164">
          <cell r="B164">
            <v>44439</v>
          </cell>
          <cell r="C164">
            <v>1.036239974515325</v>
          </cell>
        </row>
        <row r="165">
          <cell r="B165">
            <v>44440</v>
          </cell>
          <cell r="C165">
            <v>1.0309880302679491</v>
          </cell>
        </row>
        <row r="166">
          <cell r="B166">
            <v>44441</v>
          </cell>
          <cell r="C166">
            <v>1.0288123599174317</v>
          </cell>
        </row>
        <row r="167">
          <cell r="B167">
            <v>44442</v>
          </cell>
          <cell r="C167">
            <v>1.020293685984742</v>
          </cell>
        </row>
        <row r="168">
          <cell r="B168">
            <v>44445</v>
          </cell>
          <cell r="C168">
            <v>1.0452355692079498</v>
          </cell>
        </row>
        <row r="169">
          <cell r="B169">
            <v>44446</v>
          </cell>
          <cell r="C169">
            <v>1.0527216551505421</v>
          </cell>
        </row>
        <row r="170">
          <cell r="B170">
            <v>44447</v>
          </cell>
          <cell r="C170">
            <v>1.044698417278505</v>
          </cell>
        </row>
        <row r="171">
          <cell r="B171">
            <v>44448</v>
          </cell>
          <cell r="C171">
            <v>1.041564694333641</v>
          </cell>
        </row>
        <row r="172">
          <cell r="B172">
            <v>44449</v>
          </cell>
          <cell r="C172">
            <v>1.0508737103383037</v>
          </cell>
        </row>
        <row r="173">
          <cell r="B173">
            <v>44452</v>
          </cell>
          <cell r="C173">
            <v>1.0449369446261891</v>
          </cell>
        </row>
        <row r="174">
          <cell r="B174">
            <v>44453</v>
          </cell>
          <cell r="C174">
            <v>1.0466383653973854</v>
          </cell>
        </row>
        <row r="175">
          <cell r="B175">
            <v>44454</v>
          </cell>
          <cell r="C175">
            <v>1.0404963759250347</v>
          </cell>
        </row>
        <row r="176">
          <cell r="B176">
            <v>44455</v>
          </cell>
          <cell r="C176">
            <v>1.0220228599002039</v>
          </cell>
        </row>
        <row r="177">
          <cell r="B177">
            <v>44456</v>
          </cell>
          <cell r="C177">
            <v>1.0356497376255249</v>
          </cell>
        </row>
        <row r="178">
          <cell r="B178">
            <v>44461</v>
          </cell>
          <cell r="C178">
            <v>1.032899838574473</v>
          </cell>
        </row>
        <row r="179">
          <cell r="B179">
            <v>44462</v>
          </cell>
          <cell r="C179">
            <v>1.0329553959787341</v>
          </cell>
        </row>
        <row r="180">
          <cell r="B180">
            <v>44463</v>
          </cell>
          <cell r="C180">
            <v>1.0300861867399351</v>
          </cell>
        </row>
        <row r="181">
          <cell r="B181">
            <v>44466</v>
          </cell>
          <cell r="C181">
            <v>1.0274334418755482</v>
          </cell>
        </row>
        <row r="182">
          <cell r="B182">
            <v>44467</v>
          </cell>
          <cell r="C182">
            <v>1.0290670464388283</v>
          </cell>
        </row>
        <row r="183">
          <cell r="B183">
            <v>44468</v>
          </cell>
          <cell r="C183">
            <v>1.0140140208786688</v>
          </cell>
        </row>
        <row r="184">
          <cell r="B184">
            <v>44469</v>
          </cell>
          <cell r="C184">
            <v>1.0307988271868034</v>
          </cell>
        </row>
        <row r="185">
          <cell r="B185">
            <v>44477</v>
          </cell>
          <cell r="C185">
            <v>1.0288859238912613</v>
          </cell>
        </row>
        <row r="186">
          <cell r="B186">
            <v>44480</v>
          </cell>
          <cell r="C186">
            <v>1.0253899747737751</v>
          </cell>
        </row>
        <row r="187">
          <cell r="B187">
            <v>44481</v>
          </cell>
          <cell r="C187">
            <v>1.0120064093967298</v>
          </cell>
        </row>
        <row r="188">
          <cell r="B188">
            <v>44482</v>
          </cell>
          <cell r="C188">
            <v>1.0289916025034747</v>
          </cell>
        </row>
        <row r="189">
          <cell r="B189">
            <v>44483</v>
          </cell>
          <cell r="C189">
            <v>1.0286683870785835</v>
          </cell>
        </row>
        <row r="190">
          <cell r="B190">
            <v>44484</v>
          </cell>
          <cell r="C190">
            <v>1.0399317956229706</v>
          </cell>
        </row>
        <row r="191">
          <cell r="B191">
            <v>44487</v>
          </cell>
          <cell r="C191">
            <v>1.0357973712159656</v>
          </cell>
        </row>
        <row r="192">
          <cell r="B192">
            <v>44488</v>
          </cell>
          <cell r="C192">
            <v>1.0430557386308266</v>
          </cell>
        </row>
        <row r="193">
          <cell r="B193">
            <v>44489</v>
          </cell>
          <cell r="C193">
            <v>1.0437038474761895</v>
          </cell>
        </row>
        <row r="194">
          <cell r="B194">
            <v>44490</v>
          </cell>
          <cell r="C194">
            <v>1.041260655040213</v>
          </cell>
        </row>
        <row r="195">
          <cell r="B195">
            <v>44491</v>
          </cell>
          <cell r="C195">
            <v>1.0433896494078108</v>
          </cell>
        </row>
        <row r="196">
          <cell r="B196">
            <v>44494</v>
          </cell>
          <cell r="C196">
            <v>1.051952310254004</v>
          </cell>
        </row>
        <row r="197">
          <cell r="B197">
            <v>44495</v>
          </cell>
          <cell r="C197">
            <v>1.0503211959844072</v>
          </cell>
        </row>
        <row r="198">
          <cell r="B198">
            <v>44496</v>
          </cell>
          <cell r="C198">
            <v>1.0420991367268682</v>
          </cell>
        </row>
        <row r="199">
          <cell r="B199">
            <v>44497</v>
          </cell>
          <cell r="C199">
            <v>1.0329257872921105</v>
          </cell>
        </row>
        <row r="200">
          <cell r="B200">
            <v>44498</v>
          </cell>
          <cell r="C200">
            <v>1.0438157476738521</v>
          </cell>
        </row>
        <row r="201">
          <cell r="B201">
            <v>44501</v>
          </cell>
          <cell r="C201">
            <v>1.0384259103699687</v>
          </cell>
        </row>
        <row r="202">
          <cell r="B202">
            <v>44502</v>
          </cell>
          <cell r="C202">
            <v>1.036353540781656</v>
          </cell>
        </row>
        <row r="203">
          <cell r="B203">
            <v>44503</v>
          </cell>
          <cell r="C203">
            <v>1.032157068677964</v>
          </cell>
        </row>
        <row r="204">
          <cell r="B204">
            <v>44504</v>
          </cell>
          <cell r="C204">
            <v>1.0442566031888818</v>
          </cell>
        </row>
        <row r="205">
          <cell r="B205">
            <v>44505</v>
          </cell>
          <cell r="C205">
            <v>1.0360153333191247</v>
          </cell>
        </row>
        <row r="206">
          <cell r="B206">
            <v>44508</v>
          </cell>
          <cell r="C206">
            <v>1.0342557706351727</v>
          </cell>
        </row>
        <row r="207">
          <cell r="B207">
            <v>44509</v>
          </cell>
          <cell r="C207">
            <v>1.0401677671318519</v>
          </cell>
        </row>
        <row r="208">
          <cell r="B208">
            <v>44510</v>
          </cell>
          <cell r="C208">
            <v>1.0345606383179076</v>
          </cell>
        </row>
        <row r="209">
          <cell r="B209">
            <v>44511</v>
          </cell>
          <cell r="C209">
            <v>1.045166432459685</v>
          </cell>
        </row>
        <row r="210">
          <cell r="B210">
            <v>44512</v>
          </cell>
          <cell r="C210">
            <v>1.0499750424047631</v>
          </cell>
        </row>
        <row r="211">
          <cell r="B211">
            <v>44515</v>
          </cell>
          <cell r="C211">
            <v>1.0425387467105787</v>
          </cell>
        </row>
        <row r="212">
          <cell r="B212">
            <v>44516</v>
          </cell>
          <cell r="C212">
            <v>1.0429012247655189</v>
          </cell>
        </row>
        <row r="213">
          <cell r="B213">
            <v>44517</v>
          </cell>
          <cell r="C213">
            <v>1.0510214599606056</v>
          </cell>
        </row>
        <row r="214">
          <cell r="B214">
            <v>44518</v>
          </cell>
          <cell r="C214">
            <v>1.0429972528662714</v>
          </cell>
        </row>
        <row r="215">
          <cell r="B215">
            <v>44519</v>
          </cell>
          <cell r="C215">
            <v>1.04930385356047</v>
          </cell>
        </row>
        <row r="216">
          <cell r="B216">
            <v>44522</v>
          </cell>
          <cell r="C216">
            <v>1.0621057838757788</v>
          </cell>
        </row>
        <row r="217">
          <cell r="B217">
            <v>44523</v>
          </cell>
          <cell r="C217">
            <v>1.0562093392027732</v>
          </cell>
        </row>
        <row r="218">
          <cell r="B218">
            <v>44524</v>
          </cell>
          <cell r="C218">
            <v>1.0541339418877957</v>
          </cell>
        </row>
        <row r="219">
          <cell r="B219">
            <v>44525</v>
          </cell>
          <cell r="C219">
            <v>1.0520047065286442</v>
          </cell>
        </row>
        <row r="220">
          <cell r="B220">
            <v>44526</v>
          </cell>
          <cell r="C220">
            <v>1.0489817141558</v>
          </cell>
        </row>
        <row r="221">
          <cell r="B221">
            <v>44529</v>
          </cell>
          <cell r="C221">
            <v>1.0545186324639884</v>
          </cell>
        </row>
        <row r="222">
          <cell r="B222">
            <v>44530</v>
          </cell>
          <cell r="C222">
            <v>1.051263014065448</v>
          </cell>
        </row>
        <row r="223">
          <cell r="B223">
            <v>44531</v>
          </cell>
          <cell r="C223">
            <v>1.0471535182123397</v>
          </cell>
        </row>
        <row r="224">
          <cell r="B224">
            <v>44532</v>
          </cell>
          <cell r="C224">
            <v>1.0397259188485468</v>
          </cell>
        </row>
        <row r="225">
          <cell r="B225">
            <v>44533</v>
          </cell>
          <cell r="C225">
            <v>1.0479720936980932</v>
          </cell>
        </row>
        <row r="226">
          <cell r="B226">
            <v>44536</v>
          </cell>
          <cell r="C226">
            <v>1.0318409970211613</v>
          </cell>
        </row>
        <row r="227">
          <cell r="B227">
            <v>44537</v>
          </cell>
          <cell r="C227">
            <v>1.0280961037349241</v>
          </cell>
        </row>
        <row r="228">
          <cell r="B228">
            <v>44538</v>
          </cell>
          <cell r="C228">
            <v>1.0450829373675488</v>
          </cell>
        </row>
        <row r="229">
          <cell r="B229">
            <v>44539</v>
          </cell>
          <cell r="C229">
            <v>1.0566057084296196</v>
          </cell>
        </row>
        <row r="230">
          <cell r="B230">
            <v>44540</v>
          </cell>
          <cell r="C230">
            <v>1.0568815058617809</v>
          </cell>
        </row>
        <row r="231">
          <cell r="B231">
            <v>44543</v>
          </cell>
          <cell r="C231">
            <v>1.0584210646793655</v>
          </cell>
        </row>
        <row r="232">
          <cell r="B232">
            <v>44544</v>
          </cell>
          <cell r="C232">
            <v>1.0531572642472935</v>
          </cell>
        </row>
        <row r="233">
          <cell r="B233">
            <v>44545</v>
          </cell>
          <cell r="C233">
            <v>1.0415008929070466</v>
          </cell>
        </row>
        <row r="234">
          <cell r="B234">
            <v>44546</v>
          </cell>
          <cell r="C234">
            <v>1.0445591789668622</v>
          </cell>
        </row>
        <row r="235">
          <cell r="B235">
            <v>44547</v>
          </cell>
          <cell r="C235">
            <v>1.0274019309980387</v>
          </cell>
        </row>
        <row r="236">
          <cell r="B236">
            <v>44550</v>
          </cell>
          <cell r="C236">
            <v>1.0087769313304429</v>
          </cell>
        </row>
        <row r="237">
          <cell r="B237">
            <v>44551</v>
          </cell>
          <cell r="C237">
            <v>1.01632823505749</v>
          </cell>
        </row>
        <row r="238">
          <cell r="B238">
            <v>44552</v>
          </cell>
          <cell r="C238">
            <v>1.0211645295388092</v>
          </cell>
        </row>
        <row r="239">
          <cell r="B239">
            <v>44553</v>
          </cell>
          <cell r="C239">
            <v>1.0266739142624739</v>
          </cell>
        </row>
        <row r="240">
          <cell r="B240">
            <v>44554</v>
          </cell>
          <cell r="C240">
            <v>1.0203099098993087</v>
          </cell>
        </row>
        <row r="241">
          <cell r="B241">
            <v>44557</v>
          </cell>
          <cell r="C241">
            <v>1.0205676250929032</v>
          </cell>
        </row>
        <row r="242">
          <cell r="B242">
            <v>44558</v>
          </cell>
          <cell r="C242">
            <v>1.0277926108949471</v>
          </cell>
        </row>
        <row r="243">
          <cell r="B243">
            <v>44559</v>
          </cell>
          <cell r="C243">
            <v>1.0163570196849416</v>
          </cell>
        </row>
        <row r="244">
          <cell r="B244">
            <v>44560</v>
          </cell>
          <cell r="C244">
            <v>1.0242948115799579</v>
          </cell>
        </row>
        <row r="245">
          <cell r="B245">
            <v>44561</v>
          </cell>
          <cell r="C245">
            <v>1.0293237387857104</v>
          </cell>
        </row>
        <row r="246">
          <cell r="B246">
            <v>44565</v>
          </cell>
          <cell r="C246">
            <v>1.0116251558026628</v>
          </cell>
        </row>
        <row r="247">
          <cell r="B247">
            <v>44566</v>
          </cell>
          <cell r="C247">
            <v>0.98911477065979447</v>
          </cell>
        </row>
        <row r="248">
          <cell r="B248">
            <v>44567</v>
          </cell>
          <cell r="C248">
            <v>0.98584197164717724</v>
          </cell>
        </row>
        <row r="249">
          <cell r="B249">
            <v>44568</v>
          </cell>
          <cell r="C249">
            <v>0.97697098256513648</v>
          </cell>
        </row>
        <row r="250">
          <cell r="B250">
            <v>44571</v>
          </cell>
          <cell r="C250">
            <v>0.98161861890984681</v>
          </cell>
        </row>
        <row r="251">
          <cell r="B251">
            <v>44572</v>
          </cell>
          <cell r="C251">
            <v>0.96890006335368473</v>
          </cell>
        </row>
        <row r="252">
          <cell r="B252">
            <v>44573</v>
          </cell>
          <cell r="C252">
            <v>0.98584972145545091</v>
          </cell>
        </row>
        <row r="253">
          <cell r="B253">
            <v>44574</v>
          </cell>
          <cell r="C253">
            <v>0.96755305779378475</v>
          </cell>
        </row>
        <row r="254">
          <cell r="B254">
            <v>44575</v>
          </cell>
          <cell r="C254">
            <v>0.9705888162338685</v>
          </cell>
        </row>
        <row r="255">
          <cell r="B255">
            <v>44578</v>
          </cell>
          <cell r="C255">
            <v>0.97913028423798631</v>
          </cell>
        </row>
        <row r="256">
          <cell r="B256">
            <v>44579</v>
          </cell>
          <cell r="C256">
            <v>0.98174044762230528</v>
          </cell>
        </row>
        <row r="257">
          <cell r="B257">
            <v>44580</v>
          </cell>
          <cell r="C257">
            <v>0.96904117891713826</v>
          </cell>
        </row>
        <row r="258">
          <cell r="B258">
            <v>44581</v>
          </cell>
          <cell r="C258">
            <v>0.9686340480760296</v>
          </cell>
        </row>
        <row r="259">
          <cell r="B259">
            <v>44582</v>
          </cell>
          <cell r="C259">
            <v>0.96319652383799148</v>
          </cell>
        </row>
        <row r="260">
          <cell r="B260">
            <v>44585</v>
          </cell>
          <cell r="C260">
            <v>0.96752737873729167</v>
          </cell>
        </row>
        <row r="261">
          <cell r="B261">
            <v>44586</v>
          </cell>
          <cell r="C261">
            <v>0.94681437911519928</v>
          </cell>
        </row>
        <row r="262">
          <cell r="B262">
            <v>44587</v>
          </cell>
          <cell r="C262">
            <v>0.94872373013684952</v>
          </cell>
        </row>
        <row r="263">
          <cell r="B263">
            <v>44588</v>
          </cell>
          <cell r="C263">
            <v>0.92812826267558779</v>
          </cell>
        </row>
        <row r="264">
          <cell r="B264">
            <v>44589</v>
          </cell>
          <cell r="C264">
            <v>0.9216484567645904</v>
          </cell>
        </row>
        <row r="265">
          <cell r="B265">
            <v>44599</v>
          </cell>
          <cell r="C265">
            <v>0.93103366525307063</v>
          </cell>
        </row>
        <row r="266">
          <cell r="B266">
            <v>44600</v>
          </cell>
          <cell r="C266">
            <v>0.91589873884483042</v>
          </cell>
        </row>
        <row r="267">
          <cell r="B267">
            <v>44601</v>
          </cell>
          <cell r="C267">
            <v>0.92732605931426249</v>
          </cell>
        </row>
        <row r="268">
          <cell r="B268">
            <v>44602</v>
          </cell>
          <cell r="C268">
            <v>0.92028366853575205</v>
          </cell>
        </row>
        <row r="269">
          <cell r="B269">
            <v>44603</v>
          </cell>
          <cell r="C269">
            <v>0.90712269594023842</v>
          </cell>
        </row>
        <row r="270">
          <cell r="B270">
            <v>44606</v>
          </cell>
          <cell r="C270">
            <v>0.90463581830236661</v>
          </cell>
        </row>
        <row r="271">
          <cell r="B271">
            <v>44607</v>
          </cell>
          <cell r="C271">
            <v>0.92321133011636958</v>
          </cell>
        </row>
        <row r="272">
          <cell r="B272">
            <v>44608</v>
          </cell>
          <cell r="C272">
            <v>0.92807350410577982</v>
          </cell>
        </row>
        <row r="273">
          <cell r="B273">
            <v>44609</v>
          </cell>
          <cell r="C273">
            <v>0.9337096487267954</v>
          </cell>
        </row>
        <row r="274">
          <cell r="B274">
            <v>44610</v>
          </cell>
          <cell r="C274">
            <v>0.93003039789625341</v>
          </cell>
        </row>
        <row r="275">
          <cell r="B275">
            <v>44613</v>
          </cell>
          <cell r="C275">
            <v>0.92672278129228558</v>
          </cell>
        </row>
        <row r="276">
          <cell r="B276">
            <v>44614</v>
          </cell>
          <cell r="C276">
            <v>0.91738730848258121</v>
          </cell>
        </row>
        <row r="277">
          <cell r="B277">
            <v>44615</v>
          </cell>
          <cell r="C277">
            <v>0.93667637094784661</v>
          </cell>
        </row>
        <row r="278">
          <cell r="B278">
            <v>44616</v>
          </cell>
          <cell r="C278">
            <v>0.91887277201206263</v>
          </cell>
        </row>
        <row r="279">
          <cell r="B279">
            <v>44617</v>
          </cell>
          <cell r="C279">
            <v>0.93042453366422928</v>
          </cell>
        </row>
        <row r="280">
          <cell r="B280">
            <v>44620</v>
          </cell>
          <cell r="C280">
            <v>0.93429435894976209</v>
          </cell>
        </row>
        <row r="281">
          <cell r="B281">
            <v>44621</v>
          </cell>
          <cell r="C281">
            <v>0.93740107144066886</v>
          </cell>
        </row>
        <row r="282">
          <cell r="B282">
            <v>44622</v>
          </cell>
          <cell r="C282">
            <v>0.92682925034228147</v>
          </cell>
        </row>
        <row r="283">
          <cell r="B283">
            <v>44623</v>
          </cell>
          <cell r="C283">
            <v>0.91377586619220164</v>
          </cell>
        </row>
        <row r="284">
          <cell r="B284">
            <v>44624</v>
          </cell>
          <cell r="C284">
            <v>0.90074233349899169</v>
          </cell>
        </row>
        <row r="285">
          <cell r="B285">
            <v>44627</v>
          </cell>
          <cell r="C285">
            <v>0.87324410566809119</v>
          </cell>
        </row>
        <row r="286">
          <cell r="B286">
            <v>44628</v>
          </cell>
          <cell r="C286">
            <v>0.85493891389064025</v>
          </cell>
        </row>
        <row r="287">
          <cell r="B287">
            <v>44629</v>
          </cell>
          <cell r="C287">
            <v>0.85023913546353114</v>
          </cell>
        </row>
        <row r="288">
          <cell r="B288">
            <v>44630</v>
          </cell>
          <cell r="C288">
            <v>0.8689208522785753</v>
          </cell>
        </row>
        <row r="289">
          <cell r="B289">
            <v>44631</v>
          </cell>
          <cell r="C289">
            <v>0.86712672507410971</v>
          </cell>
        </row>
        <row r="290">
          <cell r="B290">
            <v>44634</v>
          </cell>
          <cell r="C290">
            <v>0.83676192224792134</v>
          </cell>
        </row>
        <row r="291">
          <cell r="B291">
            <v>44635</v>
          </cell>
          <cell r="C291">
            <v>0.80599721427836701</v>
          </cell>
        </row>
        <row r="292">
          <cell r="B292">
            <v>44636</v>
          </cell>
          <cell r="C292">
            <v>0.84144231958729876</v>
          </cell>
        </row>
        <row r="293">
          <cell r="B293">
            <v>44637</v>
          </cell>
          <cell r="C293">
            <v>0.86293883039112529</v>
          </cell>
        </row>
        <row r="294">
          <cell r="B294">
            <v>44638</v>
          </cell>
          <cell r="C294">
            <v>0.86016281307778497</v>
          </cell>
        </row>
        <row r="295">
          <cell r="B295">
            <v>44641</v>
          </cell>
          <cell r="C295">
            <v>0.86391510229566326</v>
          </cell>
        </row>
        <row r="296">
          <cell r="B296">
            <v>44642</v>
          </cell>
          <cell r="C296">
            <v>0.85999446778113009</v>
          </cell>
        </row>
        <row r="297">
          <cell r="B297">
            <v>44643</v>
          </cell>
          <cell r="C297">
            <v>0.86645043633494456</v>
          </cell>
        </row>
        <row r="298">
          <cell r="B298">
            <v>44644</v>
          </cell>
          <cell r="C298">
            <v>0.85986647173798603</v>
          </cell>
        </row>
        <row r="299">
          <cell r="B299">
            <v>44645</v>
          </cell>
          <cell r="C299">
            <v>0.84157639981618704</v>
          </cell>
        </row>
        <row r="300">
          <cell r="B300">
            <v>44648</v>
          </cell>
          <cell r="C300">
            <v>0.83337547760867081</v>
          </cell>
        </row>
        <row r="301">
          <cell r="B301">
            <v>44649</v>
          </cell>
          <cell r="C301">
            <v>0.83349346607956076</v>
          </cell>
        </row>
        <row r="302">
          <cell r="B302">
            <v>44650</v>
          </cell>
          <cell r="C302">
            <v>0.8564559042843789</v>
          </cell>
        </row>
        <row r="303">
          <cell r="B303">
            <v>44651</v>
          </cell>
          <cell r="C303">
            <v>0.84540771812519033</v>
          </cell>
        </row>
        <row r="304">
          <cell r="B304">
            <v>44652</v>
          </cell>
          <cell r="C304">
            <v>0.84998478673641642</v>
          </cell>
        </row>
        <row r="305">
          <cell r="B305">
            <v>44657</v>
          </cell>
          <cell r="C305">
            <v>0.84197502697767224</v>
          </cell>
        </row>
        <row r="306">
          <cell r="B306">
            <v>44658</v>
          </cell>
          <cell r="C306">
            <v>0.830517818091289</v>
          </cell>
        </row>
        <row r="307">
          <cell r="B307">
            <v>44659</v>
          </cell>
          <cell r="C307">
            <v>0.83025254013750693</v>
          </cell>
        </row>
        <row r="308">
          <cell r="B308">
            <v>44662</v>
          </cell>
          <cell r="C308">
            <v>0.80216752557507764</v>
          </cell>
        </row>
        <row r="309">
          <cell r="B309">
            <v>44663</v>
          </cell>
          <cell r="C309">
            <v>0.81680698330538792</v>
          </cell>
        </row>
        <row r="310">
          <cell r="B310">
            <v>44664</v>
          </cell>
          <cell r="C310">
            <v>0.80773804730266652</v>
          </cell>
        </row>
        <row r="311">
          <cell r="B311">
            <v>44665</v>
          </cell>
          <cell r="C311">
            <v>0.81912580453195549</v>
          </cell>
        </row>
        <row r="312">
          <cell r="B312">
            <v>44666</v>
          </cell>
          <cell r="C312">
            <v>0.81613286784015604</v>
          </cell>
        </row>
        <row r="313">
          <cell r="B313">
            <v>44669</v>
          </cell>
          <cell r="C313">
            <v>0.82317848361081947</v>
          </cell>
        </row>
        <row r="314">
          <cell r="B314">
            <v>44670</v>
          </cell>
          <cell r="C314">
            <v>0.81606619718709583</v>
          </cell>
        </row>
        <row r="315">
          <cell r="B315">
            <v>44671</v>
          </cell>
          <cell r="C315">
            <v>0.80564682160467349</v>
          </cell>
        </row>
        <row r="316">
          <cell r="B316">
            <v>44672</v>
          </cell>
          <cell r="C316">
            <v>0.78612498102433792</v>
          </cell>
        </row>
        <row r="317">
          <cell r="B317">
            <v>44673</v>
          </cell>
          <cell r="C317">
            <v>0.78529005706460064</v>
          </cell>
        </row>
        <row r="318">
          <cell r="B318">
            <v>44676</v>
          </cell>
          <cell r="C318">
            <v>0.74764200730451025</v>
          </cell>
        </row>
        <row r="319">
          <cell r="B319">
            <v>44677</v>
          </cell>
          <cell r="C319">
            <v>0.74469257788935306</v>
          </cell>
        </row>
        <row r="320">
          <cell r="B320">
            <v>44678</v>
          </cell>
          <cell r="C320">
            <v>0.77482739806657264</v>
          </cell>
        </row>
        <row r="321">
          <cell r="B321">
            <v>44679</v>
          </cell>
          <cell r="C321">
            <v>0.77520267846274082</v>
          </cell>
        </row>
        <row r="322">
          <cell r="B322">
            <v>44680</v>
          </cell>
          <cell r="C322">
            <v>0.80069179115892564</v>
          </cell>
        </row>
        <row r="323">
          <cell r="B323">
            <v>44686</v>
          </cell>
          <cell r="C323">
            <v>0.8020697174813608</v>
          </cell>
        </row>
        <row r="324">
          <cell r="B324">
            <v>44687</v>
          </cell>
          <cell r="C324">
            <v>0.78526980125595092</v>
          </cell>
        </row>
        <row r="325">
          <cell r="B325">
            <v>44690</v>
          </cell>
          <cell r="C325">
            <v>0.78079527669011572</v>
          </cell>
        </row>
        <row r="326">
          <cell r="B326">
            <v>44691</v>
          </cell>
          <cell r="C326">
            <v>0.79130905610531788</v>
          </cell>
        </row>
        <row r="327">
          <cell r="B327">
            <v>44692</v>
          </cell>
          <cell r="C327">
            <v>0.80553312652064668</v>
          </cell>
        </row>
        <row r="328">
          <cell r="B328">
            <v>44693</v>
          </cell>
          <cell r="C328">
            <v>0.80498728068611058</v>
          </cell>
        </row>
        <row r="329">
          <cell r="B329">
            <v>44694</v>
          </cell>
          <cell r="C329">
            <v>0.81148264642211032</v>
          </cell>
        </row>
        <row r="330">
          <cell r="B330">
            <v>44697</v>
          </cell>
          <cell r="C330">
            <v>0.80790958443008631</v>
          </cell>
        </row>
        <row r="331">
          <cell r="B331">
            <v>44698</v>
          </cell>
          <cell r="C331">
            <v>0.82103994285775805</v>
          </cell>
        </row>
        <row r="332">
          <cell r="B332">
            <v>44699</v>
          </cell>
          <cell r="C332">
            <v>0.81948927674955274</v>
          </cell>
        </row>
        <row r="333">
          <cell r="B333">
            <v>44700</v>
          </cell>
          <cell r="C333">
            <v>0.82160200162955588</v>
          </cell>
        </row>
        <row r="334">
          <cell r="B334">
            <v>44701</v>
          </cell>
          <cell r="C334">
            <v>0.8330860020452614</v>
          </cell>
        </row>
        <row r="335">
          <cell r="B335">
            <v>44704</v>
          </cell>
          <cell r="C335">
            <v>0.83099111727079378</v>
          </cell>
        </row>
        <row r="336">
          <cell r="B336">
            <v>44705</v>
          </cell>
          <cell r="C336">
            <v>0.80884031226529696</v>
          </cell>
        </row>
        <row r="337">
          <cell r="B337">
            <v>44706</v>
          </cell>
          <cell r="C337">
            <v>0.81428470841220213</v>
          </cell>
        </row>
        <row r="338">
          <cell r="B338">
            <v>44707</v>
          </cell>
          <cell r="C338">
            <v>0.81607359644591293</v>
          </cell>
        </row>
        <row r="339">
          <cell r="B339">
            <v>44708</v>
          </cell>
          <cell r="C339">
            <v>0.81962979088885313</v>
          </cell>
        </row>
        <row r="340">
          <cell r="B340">
            <v>44711</v>
          </cell>
          <cell r="C340">
            <v>0.83284300323567972</v>
          </cell>
        </row>
        <row r="341">
          <cell r="B341">
            <v>44712</v>
          </cell>
          <cell r="C341">
            <v>0.84808505489730623</v>
          </cell>
        </row>
        <row r="342">
          <cell r="B342">
            <v>44713</v>
          </cell>
          <cell r="C342">
            <v>0.84938481277426126</v>
          </cell>
        </row>
        <row r="343">
          <cell r="B343">
            <v>44714</v>
          </cell>
          <cell r="C343">
            <v>0.85637990100007788</v>
          </cell>
        </row>
        <row r="344">
          <cell r="B344">
            <v>44718</v>
          </cell>
          <cell r="C344">
            <v>0.87715074591613307</v>
          </cell>
        </row>
        <row r="345">
          <cell r="B345">
            <v>44719</v>
          </cell>
          <cell r="C345">
            <v>0.87712375657218034</v>
          </cell>
        </row>
        <row r="346">
          <cell r="B346">
            <v>44720</v>
          </cell>
          <cell r="C346">
            <v>0.88322277331621901</v>
          </cell>
        </row>
        <row r="347">
          <cell r="B347">
            <v>44721</v>
          </cell>
          <cell r="C347">
            <v>0.86786813247821859</v>
          </cell>
        </row>
        <row r="348">
          <cell r="B348">
            <v>44722</v>
          </cell>
          <cell r="C348">
            <v>0.88205873796869494</v>
          </cell>
        </row>
        <row r="349">
          <cell r="B349">
            <v>44725</v>
          </cell>
          <cell r="C349">
            <v>0.8749513312456586</v>
          </cell>
        </row>
        <row r="350">
          <cell r="B350">
            <v>44726</v>
          </cell>
          <cell r="C350">
            <v>0.87604709930268143</v>
          </cell>
        </row>
        <row r="351">
          <cell r="B351">
            <v>44727</v>
          </cell>
          <cell r="C351">
            <v>0.87707853241707034</v>
          </cell>
        </row>
        <row r="352">
          <cell r="B352">
            <v>44728</v>
          </cell>
          <cell r="C352">
            <v>0.87948958566122581</v>
          </cell>
        </row>
        <row r="353">
          <cell r="B353">
            <v>44729</v>
          </cell>
          <cell r="C353">
            <v>0.89216430983856954</v>
          </cell>
        </row>
        <row r="354">
          <cell r="B354">
            <v>44732</v>
          </cell>
          <cell r="C354">
            <v>0.90429530514818424</v>
          </cell>
        </row>
        <row r="355">
          <cell r="B355">
            <v>44733</v>
          </cell>
          <cell r="C355">
            <v>0.90063799191444116</v>
          </cell>
        </row>
        <row r="356">
          <cell r="B356">
            <v>44734</v>
          </cell>
          <cell r="C356">
            <v>0.88921732130728881</v>
          </cell>
        </row>
        <row r="357">
          <cell r="B357">
            <v>44735</v>
          </cell>
          <cell r="C357">
            <v>0.90851223470705789</v>
          </cell>
        </row>
        <row r="358">
          <cell r="B358">
            <v>44736</v>
          </cell>
          <cell r="C358">
            <v>0.92253502367859264</v>
          </cell>
        </row>
        <row r="359">
          <cell r="B359">
            <v>44739</v>
          </cell>
          <cell r="C359">
            <v>0.93428726743367851</v>
          </cell>
        </row>
        <row r="360">
          <cell r="B360">
            <v>44740</v>
          </cell>
          <cell r="C360">
            <v>0.942855901286896</v>
          </cell>
        </row>
        <row r="361">
          <cell r="B361">
            <v>44741</v>
          </cell>
          <cell r="C361">
            <v>0.92480363620697625</v>
          </cell>
        </row>
        <row r="362">
          <cell r="B362">
            <v>44742</v>
          </cell>
          <cell r="C362">
            <v>0.9399843084138032</v>
          </cell>
        </row>
        <row r="363">
          <cell r="B363">
            <v>44743</v>
          </cell>
          <cell r="C363">
            <v>0.93574487653455385</v>
          </cell>
        </row>
        <row r="364">
          <cell r="B364">
            <v>44746</v>
          </cell>
          <cell r="C364">
            <v>0.94419519435021448</v>
          </cell>
        </row>
        <row r="365">
          <cell r="B365">
            <v>44747</v>
          </cell>
          <cell r="C365">
            <v>0.93665165853541132</v>
          </cell>
        </row>
        <row r="366">
          <cell r="B366">
            <v>44748</v>
          </cell>
          <cell r="C366">
            <v>0.92736494440510808</v>
          </cell>
        </row>
        <row r="367">
          <cell r="B367">
            <v>44749</v>
          </cell>
          <cell r="C367">
            <v>0.92974665855679961</v>
          </cell>
        </row>
        <row r="368">
          <cell r="B368">
            <v>44750</v>
          </cell>
          <cell r="C368">
            <v>0.92532534596115412</v>
          </cell>
        </row>
        <row r="369">
          <cell r="B369">
            <v>44753</v>
          </cell>
          <cell r="C369">
            <v>0.90780155581993816</v>
          </cell>
        </row>
        <row r="370">
          <cell r="B370">
            <v>44754</v>
          </cell>
          <cell r="C370">
            <v>0.89432486502658293</v>
          </cell>
        </row>
        <row r="371">
          <cell r="B371">
            <v>44755</v>
          </cell>
          <cell r="C371">
            <v>0.8973296965341635</v>
          </cell>
        </row>
        <row r="372">
          <cell r="B372">
            <v>44756</v>
          </cell>
          <cell r="C372">
            <v>0.90717422446138107</v>
          </cell>
        </row>
        <row r="373">
          <cell r="B373">
            <v>44757</v>
          </cell>
          <cell r="C373">
            <v>0.90068282357898855</v>
          </cell>
        </row>
        <row r="374">
          <cell r="B374">
            <v>44760</v>
          </cell>
          <cell r="C374">
            <v>0.90777497918954453</v>
          </cell>
        </row>
        <row r="375">
          <cell r="B375">
            <v>44761</v>
          </cell>
          <cell r="C375">
            <v>0.90540766178625498</v>
          </cell>
        </row>
        <row r="376">
          <cell r="B376">
            <v>44762</v>
          </cell>
          <cell r="C376">
            <v>0.9133748210822793</v>
          </cell>
        </row>
        <row r="377">
          <cell r="B377">
            <v>44763</v>
          </cell>
          <cell r="C377">
            <v>0.9083064505002082</v>
          </cell>
        </row>
        <row r="378">
          <cell r="B378">
            <v>44764</v>
          </cell>
          <cell r="C378">
            <v>0.90401109030928617</v>
          </cell>
        </row>
        <row r="379">
          <cell r="B379">
            <v>44767</v>
          </cell>
          <cell r="C379">
            <v>0.89850906696641974</v>
          </cell>
        </row>
        <row r="380">
          <cell r="B380">
            <v>44768</v>
          </cell>
          <cell r="C380">
            <v>0.90877757806647164</v>
          </cell>
        </row>
        <row r="381">
          <cell r="B381">
            <v>44769</v>
          </cell>
          <cell r="C381">
            <v>0.90805805187303568</v>
          </cell>
        </row>
        <row r="382">
          <cell r="B382">
            <v>44770</v>
          </cell>
          <cell r="C382">
            <v>0.90893795461526483</v>
          </cell>
        </row>
        <row r="383">
          <cell r="B383">
            <v>44771</v>
          </cell>
          <cell r="C383">
            <v>0.89648683710870292</v>
          </cell>
        </row>
        <row r="384">
          <cell r="B384">
            <v>44774</v>
          </cell>
          <cell r="C384">
            <v>0.9056737862965254</v>
          </cell>
        </row>
        <row r="385">
          <cell r="B385">
            <v>44775</v>
          </cell>
          <cell r="C385">
            <v>0.89143137151618723</v>
          </cell>
        </row>
        <row r="386">
          <cell r="B386">
            <v>44776</v>
          </cell>
          <cell r="C386">
            <v>0.88525837698839716</v>
          </cell>
        </row>
        <row r="387">
          <cell r="B387">
            <v>44777</v>
          </cell>
          <cell r="C387">
            <v>0.88862455876385027</v>
          </cell>
        </row>
        <row r="388">
          <cell r="B388">
            <v>44778</v>
          </cell>
          <cell r="C388">
            <v>0.90060548893107373</v>
          </cell>
        </row>
        <row r="389">
          <cell r="B389">
            <v>44781</v>
          </cell>
          <cell r="C389">
            <v>0.90512390082410543</v>
          </cell>
        </row>
        <row r="390">
          <cell r="B390">
            <v>44782</v>
          </cell>
          <cell r="C390">
            <v>0.90564418589864526</v>
          </cell>
        </row>
        <row r="391">
          <cell r="B391">
            <v>44783</v>
          </cell>
          <cell r="C391">
            <v>0.89721971979837123</v>
          </cell>
        </row>
        <row r="392">
          <cell r="B392">
            <v>44784</v>
          </cell>
          <cell r="C392">
            <v>0.91015634016045122</v>
          </cell>
        </row>
        <row r="393">
          <cell r="B393">
            <v>44785</v>
          </cell>
          <cell r="C393">
            <v>0.90596356309365811</v>
          </cell>
        </row>
        <row r="394">
          <cell r="B394">
            <v>44788</v>
          </cell>
          <cell r="C394">
            <v>0.90650335169480301</v>
          </cell>
        </row>
        <row r="395">
          <cell r="B395">
            <v>44789</v>
          </cell>
          <cell r="C395">
            <v>0.90647122314446416</v>
          </cell>
        </row>
        <row r="396">
          <cell r="B396">
            <v>44790</v>
          </cell>
          <cell r="C396">
            <v>0.91065835843470255</v>
          </cell>
        </row>
        <row r="397">
          <cell r="B397">
            <v>44791</v>
          </cell>
          <cell r="C397">
            <v>0.90985649007678493</v>
          </cell>
        </row>
        <row r="398">
          <cell r="B398">
            <v>44792</v>
          </cell>
          <cell r="C398">
            <v>0.89622993215419622</v>
          </cell>
        </row>
        <row r="399">
          <cell r="B399">
            <v>44795</v>
          </cell>
          <cell r="C399">
            <v>0.90492997579775047</v>
          </cell>
        </row>
        <row r="400">
          <cell r="B400">
            <v>44796</v>
          </cell>
          <cell r="C400">
            <v>0.90430420545386947</v>
          </cell>
        </row>
        <row r="401">
          <cell r="B401">
            <v>44797</v>
          </cell>
          <cell r="C401">
            <v>0.8797548441983144</v>
          </cell>
        </row>
        <row r="402">
          <cell r="B402">
            <v>44798</v>
          </cell>
          <cell r="C402">
            <v>0.8817512714866087</v>
          </cell>
        </row>
        <row r="403">
          <cell r="B403">
            <v>44799</v>
          </cell>
          <cell r="C403">
            <v>0.88032221260698296</v>
          </cell>
        </row>
        <row r="404">
          <cell r="B404">
            <v>44802</v>
          </cell>
          <cell r="C404">
            <v>0.88167600443230443</v>
          </cell>
        </row>
        <row r="405">
          <cell r="B405">
            <v>44803</v>
          </cell>
          <cell r="C405">
            <v>0.87654321512207201</v>
          </cell>
        </row>
        <row r="406">
          <cell r="B406">
            <v>44804</v>
          </cell>
          <cell r="C406">
            <v>0.86412179281216195</v>
          </cell>
        </row>
        <row r="407">
          <cell r="B407">
            <v>44805</v>
          </cell>
          <cell r="C407">
            <v>0.85846628893693688</v>
          </cell>
        </row>
        <row r="408">
          <cell r="B408">
            <v>44806</v>
          </cell>
          <cell r="C408">
            <v>0.85718165179395012</v>
          </cell>
        </row>
        <row r="409">
          <cell r="B409">
            <v>44809</v>
          </cell>
          <cell r="C409">
            <v>0.85684868586319096</v>
          </cell>
        </row>
        <row r="410">
          <cell r="B410">
            <v>44810</v>
          </cell>
          <cell r="C410">
            <v>0.86753680288944135</v>
          </cell>
        </row>
        <row r="411">
          <cell r="B411">
            <v>44811</v>
          </cell>
          <cell r="C411">
            <v>0.87190443025489173</v>
          </cell>
        </row>
        <row r="412">
          <cell r="B412">
            <v>44812</v>
          </cell>
          <cell r="C412">
            <v>0.86697183814768064</v>
          </cell>
        </row>
        <row r="413">
          <cell r="B413">
            <v>44813</v>
          </cell>
          <cell r="C413">
            <v>0.87210436997248564</v>
          </cell>
        </row>
        <row r="414">
          <cell r="B414">
            <v>44817</v>
          </cell>
          <cell r="C414">
            <v>0.87439478544840332</v>
          </cell>
        </row>
        <row r="415">
          <cell r="B415">
            <v>44818</v>
          </cell>
          <cell r="C415">
            <v>0.86735996958945494</v>
          </cell>
        </row>
        <row r="416">
          <cell r="B416">
            <v>44819</v>
          </cell>
          <cell r="C416">
            <v>0.84542319581869196</v>
          </cell>
        </row>
        <row r="417">
          <cell r="B417">
            <v>44820</v>
          </cell>
          <cell r="C417">
            <v>0.83585563482557468</v>
          </cell>
        </row>
        <row r="418">
          <cell r="B418">
            <v>44823</v>
          </cell>
          <cell r="C418">
            <v>0.8312310516720901</v>
          </cell>
        </row>
        <row r="419">
          <cell r="B419">
            <v>44824</v>
          </cell>
          <cell r="C419">
            <v>0.83935281368033832</v>
          </cell>
        </row>
        <row r="420">
          <cell r="B420">
            <v>44825</v>
          </cell>
          <cell r="C420">
            <v>0.8290616740120309</v>
          </cell>
        </row>
        <row r="421">
          <cell r="B421">
            <v>44826</v>
          </cell>
          <cell r="C421">
            <v>0.82732498093067519</v>
          </cell>
        </row>
        <row r="422">
          <cell r="B422">
            <v>44827</v>
          </cell>
          <cell r="C422">
            <v>0.81742136410400934</v>
          </cell>
        </row>
        <row r="423">
          <cell r="B423">
            <v>44830</v>
          </cell>
          <cell r="C423">
            <v>0.82369076528695717</v>
          </cell>
        </row>
        <row r="424">
          <cell r="B424">
            <v>44831</v>
          </cell>
          <cell r="C424">
            <v>0.83855781029145693</v>
          </cell>
        </row>
        <row r="425">
          <cell r="B425">
            <v>44832</v>
          </cell>
          <cell r="C425">
            <v>0.81999177228394271</v>
          </cell>
        </row>
        <row r="426">
          <cell r="B426">
            <v>44833</v>
          </cell>
          <cell r="C426">
            <v>0.82168332555371826</v>
          </cell>
        </row>
        <row r="427">
          <cell r="B427">
            <v>44834</v>
          </cell>
          <cell r="C427">
            <v>0.80612235193874826</v>
          </cell>
        </row>
        <row r="428">
          <cell r="B428">
            <v>44844</v>
          </cell>
          <cell r="C428">
            <v>0.78504258445608799</v>
          </cell>
        </row>
        <row r="429">
          <cell r="B429">
            <v>44845</v>
          </cell>
          <cell r="C429">
            <v>0.78512778476374345</v>
          </cell>
        </row>
        <row r="430">
          <cell r="B430">
            <v>44846</v>
          </cell>
          <cell r="C430">
            <v>0.79902688516292286</v>
          </cell>
        </row>
        <row r="431">
          <cell r="B431">
            <v>44847</v>
          </cell>
          <cell r="C431">
            <v>0.79717738674425664</v>
          </cell>
        </row>
        <row r="432">
          <cell r="B432">
            <v>44848</v>
          </cell>
          <cell r="C432">
            <v>0.81859267974090366</v>
          </cell>
        </row>
        <row r="433">
          <cell r="B433">
            <v>44851</v>
          </cell>
          <cell r="C433">
            <v>0.82095885323756956</v>
          </cell>
        </row>
        <row r="434">
          <cell r="B434">
            <v>44852</v>
          </cell>
          <cell r="C434">
            <v>0.82321345726936146</v>
          </cell>
        </row>
        <row r="435">
          <cell r="B435">
            <v>44853</v>
          </cell>
          <cell r="C435">
            <v>0.8126519941567617</v>
          </cell>
        </row>
        <row r="436">
          <cell r="B436">
            <v>44854</v>
          </cell>
          <cell r="C436">
            <v>0.80838334849238058</v>
          </cell>
        </row>
        <row r="437">
          <cell r="B437">
            <v>44855</v>
          </cell>
          <cell r="C437">
            <v>0.8093603738626296</v>
          </cell>
        </row>
        <row r="438">
          <cell r="B438">
            <v>44858</v>
          </cell>
          <cell r="C438">
            <v>0.79660651227153634</v>
          </cell>
        </row>
        <row r="439">
          <cell r="B439">
            <v>44859</v>
          </cell>
          <cell r="C439">
            <v>0.79600289447863282</v>
          </cell>
        </row>
        <row r="440">
          <cell r="B440">
            <v>44860</v>
          </cell>
          <cell r="C440">
            <v>0.80921052959250184</v>
          </cell>
        </row>
        <row r="441">
          <cell r="B441">
            <v>44861</v>
          </cell>
          <cell r="C441">
            <v>0.79766910518861844</v>
          </cell>
        </row>
        <row r="442">
          <cell r="B442">
            <v>44862</v>
          </cell>
          <cell r="C442">
            <v>0.78086359538308481</v>
          </cell>
        </row>
        <row r="443">
          <cell r="B443">
            <v>44865</v>
          </cell>
          <cell r="C443">
            <v>0.7817304877113227</v>
          </cell>
        </row>
        <row r="444">
          <cell r="B444">
            <v>44866</v>
          </cell>
          <cell r="C444">
            <v>0.80134578515775245</v>
          </cell>
        </row>
        <row r="445">
          <cell r="B445">
            <v>44867</v>
          </cell>
          <cell r="C445">
            <v>0.81345657107604308</v>
          </cell>
        </row>
        <row r="446">
          <cell r="B446">
            <v>44868</v>
          </cell>
          <cell r="C446">
            <v>0.81560014878072895</v>
          </cell>
        </row>
        <row r="447">
          <cell r="B447">
            <v>44869</v>
          </cell>
          <cell r="C447">
            <v>0.83686734538119545</v>
          </cell>
        </row>
        <row r="448">
          <cell r="B448">
            <v>44872</v>
          </cell>
          <cell r="C448">
            <v>0.8340408664770611</v>
          </cell>
        </row>
        <row r="449">
          <cell r="B449">
            <v>44873</v>
          </cell>
          <cell r="C449">
            <v>0.82860743677192206</v>
          </cell>
        </row>
        <row r="450">
          <cell r="B450">
            <v>44874</v>
          </cell>
          <cell r="C450">
            <v>0.82029687110769867</v>
          </cell>
        </row>
        <row r="451">
          <cell r="B451">
            <v>44875</v>
          </cell>
          <cell r="C451">
            <v>0.80806323500324384</v>
          </cell>
        </row>
        <row r="452">
          <cell r="B452">
            <v>44876</v>
          </cell>
          <cell r="C452">
            <v>0.8221188736535906</v>
          </cell>
        </row>
        <row r="453">
          <cell r="B453">
            <v>44879</v>
          </cell>
          <cell r="C453">
            <v>0.81123068660814524</v>
          </cell>
        </row>
        <row r="454">
          <cell r="B454">
            <v>44880</v>
          </cell>
          <cell r="C454">
            <v>0.82953335996653632</v>
          </cell>
        </row>
        <row r="455">
          <cell r="B455">
            <v>44881</v>
          </cell>
          <cell r="C455">
            <v>0.82147258845471871</v>
          </cell>
        </row>
        <row r="456">
          <cell r="B456">
            <v>44882</v>
          </cell>
          <cell r="C456">
            <v>0.81920820509715042</v>
          </cell>
        </row>
        <row r="457">
          <cell r="B457">
            <v>44883</v>
          </cell>
          <cell r="C457">
            <v>0.81561988595361212</v>
          </cell>
        </row>
        <row r="458">
          <cell r="B458">
            <v>44886</v>
          </cell>
          <cell r="C458">
            <v>0.81503701741745571</v>
          </cell>
        </row>
        <row r="459">
          <cell r="B459">
            <v>44887</v>
          </cell>
          <cell r="C459">
            <v>0.80352074075607938</v>
          </cell>
        </row>
        <row r="460">
          <cell r="B460">
            <v>44888</v>
          </cell>
          <cell r="C460">
            <v>0.80489316512809539</v>
          </cell>
        </row>
        <row r="461">
          <cell r="B461">
            <v>44889</v>
          </cell>
          <cell r="C461">
            <v>0.80480242750301523</v>
          </cell>
        </row>
        <row r="462">
          <cell r="B462">
            <v>44890</v>
          </cell>
          <cell r="C462">
            <v>0.79347929465594058</v>
          </cell>
        </row>
        <row r="463">
          <cell r="B463">
            <v>44893</v>
          </cell>
          <cell r="C463">
            <v>0.78982682515980396</v>
          </cell>
        </row>
        <row r="464">
          <cell r="B464">
            <v>44894</v>
          </cell>
          <cell r="C464">
            <v>0.80026863112077784</v>
          </cell>
        </row>
        <row r="465">
          <cell r="B465">
            <v>44895</v>
          </cell>
          <cell r="C465">
            <v>0.80399724222780766</v>
          </cell>
        </row>
        <row r="466">
          <cell r="B466">
            <v>44896</v>
          </cell>
          <cell r="C466">
            <v>0.81261421460481453</v>
          </cell>
        </row>
        <row r="467">
          <cell r="B467">
            <v>44897</v>
          </cell>
          <cell r="C467">
            <v>0.8115663220966679</v>
          </cell>
        </row>
        <row r="468">
          <cell r="B468">
            <v>44900</v>
          </cell>
          <cell r="C468">
            <v>0.81103541032634785</v>
          </cell>
        </row>
        <row r="469">
          <cell r="B469">
            <v>44901</v>
          </cell>
          <cell r="C469">
            <v>0.8127684659913349</v>
          </cell>
        </row>
        <row r="470">
          <cell r="B470">
            <v>44902</v>
          </cell>
          <cell r="C470">
            <v>0.81105676337428123</v>
          </cell>
        </row>
        <row r="471">
          <cell r="B471">
            <v>44903</v>
          </cell>
          <cell r="C471">
            <v>0.81165171150002391</v>
          </cell>
        </row>
        <row r="472">
          <cell r="B472">
            <v>44904</v>
          </cell>
          <cell r="C472">
            <v>0.81415182128471186</v>
          </cell>
        </row>
        <row r="473">
          <cell r="B473">
            <v>44907</v>
          </cell>
          <cell r="C473">
            <v>0.81068830713148632</v>
          </cell>
        </row>
        <row r="474">
          <cell r="B474">
            <v>44908</v>
          </cell>
          <cell r="C474">
            <v>0.80291128551139601</v>
          </cell>
        </row>
        <row r="475">
          <cell r="B475">
            <v>44909</v>
          </cell>
          <cell r="C475">
            <v>0.80234913646429851</v>
          </cell>
        </row>
        <row r="476">
          <cell r="B476">
            <v>44910</v>
          </cell>
          <cell r="C476">
            <v>0.80535969186146972</v>
          </cell>
        </row>
        <row r="477">
          <cell r="B477">
            <v>44911</v>
          </cell>
          <cell r="C477">
            <v>0.79723592413602273</v>
          </cell>
        </row>
        <row r="478">
          <cell r="B478">
            <v>44914</v>
          </cell>
          <cell r="C478">
            <v>0.78894687986704914</v>
          </cell>
        </row>
        <row r="479">
          <cell r="B479">
            <v>44915</v>
          </cell>
          <cell r="C479">
            <v>0.78097055234375878</v>
          </cell>
        </row>
        <row r="480">
          <cell r="B480">
            <v>44916</v>
          </cell>
          <cell r="C480">
            <v>0.77723916652980085</v>
          </cell>
        </row>
        <row r="481">
          <cell r="B481">
            <v>44917</v>
          </cell>
          <cell r="C481">
            <v>0.7767458664597644</v>
          </cell>
        </row>
        <row r="482">
          <cell r="B482">
            <v>44918</v>
          </cell>
          <cell r="C482">
            <v>0.7700680106302531</v>
          </cell>
        </row>
        <row r="483">
          <cell r="B483">
            <v>44921</v>
          </cell>
          <cell r="C483">
            <v>0.78811834070031106</v>
          </cell>
        </row>
        <row r="484">
          <cell r="B484">
            <v>44922</v>
          </cell>
          <cell r="C484">
            <v>0.79822280602899032</v>
          </cell>
        </row>
        <row r="485">
          <cell r="B485">
            <v>44923</v>
          </cell>
          <cell r="C485">
            <v>0.79704047167490311</v>
          </cell>
        </row>
        <row r="486">
          <cell r="B486">
            <v>44924</v>
          </cell>
          <cell r="C486">
            <v>0.79692345068879356</v>
          </cell>
        </row>
        <row r="487">
          <cell r="B487">
            <v>44925</v>
          </cell>
          <cell r="C487">
            <v>0.79714712104243146</v>
          </cell>
        </row>
        <row r="488">
          <cell r="B488">
            <v>44929</v>
          </cell>
          <cell r="C488">
            <v>0.80763516431328952</v>
          </cell>
        </row>
        <row r="489">
          <cell r="B489">
            <v>44930</v>
          </cell>
          <cell r="C489">
            <v>0.80299947755213397</v>
          </cell>
        </row>
        <row r="490">
          <cell r="B490">
            <v>44931</v>
          </cell>
          <cell r="C490">
            <v>0.81599987678275576</v>
          </cell>
        </row>
        <row r="491">
          <cell r="B491">
            <v>44932</v>
          </cell>
          <cell r="C491">
            <v>0.82141487681389846</v>
          </cell>
        </row>
        <row r="492">
          <cell r="B492">
            <v>44935</v>
          </cell>
          <cell r="C492">
            <v>0.82540536913669327</v>
          </cell>
        </row>
        <row r="493">
          <cell r="B493">
            <v>44936</v>
          </cell>
          <cell r="C493">
            <v>0.82767420093313748</v>
          </cell>
        </row>
        <row r="494">
          <cell r="B494">
            <v>44937</v>
          </cell>
          <cell r="C494">
            <v>0.82014759625919476</v>
          </cell>
        </row>
        <row r="495">
          <cell r="B495">
            <v>44938</v>
          </cell>
          <cell r="C495">
            <v>0.82024363548345847</v>
          </cell>
        </row>
        <row r="496">
          <cell r="B496">
            <v>44939</v>
          </cell>
          <cell r="C496">
            <v>0.82508672036057285</v>
          </cell>
        </row>
        <row r="497">
          <cell r="B497">
            <v>44942</v>
          </cell>
          <cell r="C497">
            <v>0.83242342380525769</v>
          </cell>
        </row>
        <row r="498">
          <cell r="B498">
            <v>44943</v>
          </cell>
          <cell r="C498">
            <v>0.83459268576841594</v>
          </cell>
        </row>
        <row r="499">
          <cell r="B499">
            <v>44944</v>
          </cell>
          <cell r="C499">
            <v>0.83412859408890117</v>
          </cell>
        </row>
        <row r="500">
          <cell r="B500">
            <v>44945</v>
          </cell>
          <cell r="C500">
            <v>0.83822618590559317</v>
          </cell>
        </row>
        <row r="501">
          <cell r="B501">
            <v>44946</v>
          </cell>
          <cell r="C501">
            <v>0.84237698655240345</v>
          </cell>
        </row>
        <row r="502">
          <cell r="B502">
            <v>44956</v>
          </cell>
          <cell r="C502">
            <v>0.85040927803582911</v>
          </cell>
        </row>
        <row r="503">
          <cell r="B503">
            <v>44957</v>
          </cell>
          <cell r="C503">
            <v>0.8460377144814194</v>
          </cell>
        </row>
        <row r="504">
          <cell r="B504">
            <v>44958</v>
          </cell>
          <cell r="C504">
            <v>0.85260616477825091</v>
          </cell>
        </row>
        <row r="505">
          <cell r="B505">
            <v>44959</v>
          </cell>
          <cell r="C505">
            <v>0.85276461489066246</v>
          </cell>
        </row>
        <row r="506">
          <cell r="B506">
            <v>44960</v>
          </cell>
          <cell r="C506">
            <v>0.84788800575110002</v>
          </cell>
        </row>
        <row r="507">
          <cell r="B507">
            <v>44963</v>
          </cell>
          <cell r="C507">
            <v>0.8379588001217595</v>
          </cell>
        </row>
        <row r="508">
          <cell r="B508">
            <v>44964</v>
          </cell>
          <cell r="C508">
            <v>0.83678804672996399</v>
          </cell>
        </row>
        <row r="509">
          <cell r="B509">
            <v>44965</v>
          </cell>
          <cell r="C509">
            <v>0.83137602839007041</v>
          </cell>
        </row>
        <row r="510">
          <cell r="B510">
            <v>44966</v>
          </cell>
          <cell r="C510">
            <v>0.84480735974484888</v>
          </cell>
        </row>
        <row r="511">
          <cell r="B511">
            <v>44967</v>
          </cell>
          <cell r="C511">
            <v>0.83599997440505958</v>
          </cell>
        </row>
        <row r="512">
          <cell r="B512">
            <v>44970</v>
          </cell>
          <cell r="C512">
            <v>0.84347506947594453</v>
          </cell>
        </row>
        <row r="513">
          <cell r="B513">
            <v>44971</v>
          </cell>
          <cell r="C513">
            <v>0.8418081141016317</v>
          </cell>
        </row>
        <row r="514">
          <cell r="B514">
            <v>44972</v>
          </cell>
          <cell r="C514">
            <v>0.83944297759458153</v>
          </cell>
        </row>
        <row r="515">
          <cell r="B515">
            <v>44973</v>
          </cell>
          <cell r="C515">
            <v>0.82924181708659761</v>
          </cell>
        </row>
        <row r="516">
          <cell r="B516">
            <v>44974</v>
          </cell>
          <cell r="C516">
            <v>0.81590157987144263</v>
          </cell>
        </row>
        <row r="517">
          <cell r="B517">
            <v>44977</v>
          </cell>
          <cell r="C517">
            <v>0.82619312504253817</v>
          </cell>
        </row>
        <row r="518">
          <cell r="B518">
            <v>44978</v>
          </cell>
          <cell r="C518">
            <v>0.82493742798232961</v>
          </cell>
        </row>
        <row r="519">
          <cell r="B519">
            <v>44979</v>
          </cell>
          <cell r="C519">
            <v>0.82225039711979175</v>
          </cell>
        </row>
        <row r="520">
          <cell r="B520">
            <v>44980</v>
          </cell>
          <cell r="C520">
            <v>0.82364981638896806</v>
          </cell>
        </row>
        <row r="521">
          <cell r="B521">
            <v>44981</v>
          </cell>
          <cell r="C521">
            <v>0.81577055280019939</v>
          </cell>
        </row>
        <row r="522">
          <cell r="B522">
            <v>44984</v>
          </cell>
          <cell r="C522">
            <v>0.81412696590811096</v>
          </cell>
        </row>
        <row r="523">
          <cell r="B523">
            <v>44985</v>
          </cell>
          <cell r="C523">
            <v>0.81584766446296142</v>
          </cell>
        </row>
        <row r="524">
          <cell r="B524">
            <v>44986</v>
          </cell>
          <cell r="C524">
            <v>0.82163589857746688</v>
          </cell>
        </row>
        <row r="525">
          <cell r="B525">
            <v>44987</v>
          </cell>
          <cell r="C525">
            <v>0.81473028692301031</v>
          </cell>
        </row>
        <row r="526">
          <cell r="B526">
            <v>44988</v>
          </cell>
          <cell r="C526">
            <v>0.81611323840887784</v>
          </cell>
        </row>
        <row r="527">
          <cell r="B527">
            <v>44991</v>
          </cell>
          <cell r="C527">
            <v>0.82161237978766133</v>
          </cell>
        </row>
        <row r="528">
          <cell r="B528">
            <v>44992</v>
          </cell>
          <cell r="C528">
            <v>0.80911985185832991</v>
          </cell>
        </row>
        <row r="529">
          <cell r="B529">
            <v>44993</v>
          </cell>
          <cell r="C529">
            <v>0.8059341465474118</v>
          </cell>
        </row>
        <row r="530">
          <cell r="B530">
            <v>44994</v>
          </cell>
          <cell r="C530">
            <v>0.8034997480965782</v>
          </cell>
        </row>
        <row r="531">
          <cell r="B531">
            <v>44995</v>
          </cell>
          <cell r="C531">
            <v>0.793489171191197</v>
          </cell>
        </row>
        <row r="532">
          <cell r="B532">
            <v>44998</v>
          </cell>
          <cell r="C532">
            <v>0.79689812974999463</v>
          </cell>
        </row>
        <row r="533">
          <cell r="B533">
            <v>44999</v>
          </cell>
          <cell r="C533">
            <v>0.7913066404338569</v>
          </cell>
        </row>
        <row r="534">
          <cell r="B534">
            <v>45000</v>
          </cell>
          <cell r="C534">
            <v>0.78970948468323521</v>
          </cell>
        </row>
        <row r="535">
          <cell r="B535">
            <v>45001</v>
          </cell>
          <cell r="C535">
            <v>0.77686505406044681</v>
          </cell>
        </row>
        <row r="536">
          <cell r="B536">
            <v>45002</v>
          </cell>
          <cell r="C536">
            <v>0.77587627693326677</v>
          </cell>
        </row>
        <row r="537">
          <cell r="B537">
            <v>45005</v>
          </cell>
          <cell r="C537">
            <v>0.77239334311967844</v>
          </cell>
        </row>
        <row r="538">
          <cell r="B538">
            <v>45006</v>
          </cell>
          <cell r="C538">
            <v>0.78205458503111069</v>
          </cell>
        </row>
        <row r="539">
          <cell r="B539">
            <v>45007</v>
          </cell>
          <cell r="C539">
            <v>0.7818477931310438</v>
          </cell>
        </row>
        <row r="540">
          <cell r="B540">
            <v>45008</v>
          </cell>
          <cell r="C540">
            <v>0.78699955470312355</v>
          </cell>
        </row>
        <row r="541">
          <cell r="B541">
            <v>45009</v>
          </cell>
          <cell r="C541">
            <v>0.78538684900996314</v>
          </cell>
        </row>
        <row r="542">
          <cell r="B542">
            <v>45012</v>
          </cell>
          <cell r="C542">
            <v>0.78419671861793561</v>
          </cell>
        </row>
        <row r="543">
          <cell r="B543">
            <v>45013</v>
          </cell>
          <cell r="C543">
            <v>0.78085701371347593</v>
          </cell>
        </row>
        <row r="544">
          <cell r="B544">
            <v>45014</v>
          </cell>
          <cell r="C544">
            <v>0.78493939523850298</v>
          </cell>
        </row>
        <row r="545">
          <cell r="B545">
            <v>45015</v>
          </cell>
          <cell r="C545">
            <v>0.79026085423436854</v>
          </cell>
        </row>
        <row r="546">
          <cell r="B546">
            <v>45016</v>
          </cell>
          <cell r="C546">
            <v>0.79268724115583533</v>
          </cell>
        </row>
        <row r="547">
          <cell r="B547">
            <v>45019</v>
          </cell>
          <cell r="C547">
            <v>0.79702604065714544</v>
          </cell>
        </row>
        <row r="548">
          <cell r="B548">
            <v>45020</v>
          </cell>
          <cell r="C548">
            <v>0.79560907656872626</v>
          </cell>
        </row>
        <row r="549">
          <cell r="B549">
            <v>45022</v>
          </cell>
          <cell r="C549">
            <v>0.79859908785217848</v>
          </cell>
        </row>
        <row r="550">
          <cell r="B550">
            <v>45023</v>
          </cell>
          <cell r="C550">
            <v>0.80521340772557348</v>
          </cell>
        </row>
        <row r="551">
          <cell r="B551">
            <v>45026</v>
          </cell>
          <cell r="C551">
            <v>0.79863693695911775</v>
          </cell>
        </row>
        <row r="552">
          <cell r="B552">
            <v>45027</v>
          </cell>
          <cell r="C552">
            <v>0.7978018230207744</v>
          </cell>
        </row>
        <row r="553">
          <cell r="B553">
            <v>45028</v>
          </cell>
          <cell r="C553">
            <v>0.79539568113550363</v>
          </cell>
        </row>
        <row r="554">
          <cell r="B554">
            <v>45029</v>
          </cell>
          <cell r="C554">
            <v>0.79199264654068291</v>
          </cell>
        </row>
        <row r="555">
          <cell r="B555">
            <v>45030</v>
          </cell>
          <cell r="C555">
            <v>0.79576761246826644</v>
          </cell>
        </row>
        <row r="556">
          <cell r="B556">
            <v>45033</v>
          </cell>
          <cell r="C556">
            <v>0.79827939086165223</v>
          </cell>
        </row>
        <row r="557">
          <cell r="B557">
            <v>45034</v>
          </cell>
          <cell r="C557">
            <v>0.79755291421118557</v>
          </cell>
        </row>
        <row r="558">
          <cell r="B558">
            <v>45035</v>
          </cell>
          <cell r="C558">
            <v>0.79114944227669182</v>
          </cell>
        </row>
        <row r="559">
          <cell r="B559">
            <v>45036</v>
          </cell>
          <cell r="C559">
            <v>0.78962696031722235</v>
          </cell>
        </row>
        <row r="560">
          <cell r="B560">
            <v>45037</v>
          </cell>
          <cell r="C560">
            <v>0.77510461994608615</v>
          </cell>
        </row>
        <row r="561">
          <cell r="B561">
            <v>45040</v>
          </cell>
          <cell r="C561">
            <v>0.76929388622417905</v>
          </cell>
        </row>
        <row r="562">
          <cell r="B562">
            <v>45041</v>
          </cell>
          <cell r="C562">
            <v>0.7624021847964868</v>
          </cell>
        </row>
        <row r="563">
          <cell r="B563">
            <v>45042</v>
          </cell>
          <cell r="C563">
            <v>0.76554263252108379</v>
          </cell>
        </row>
        <row r="564">
          <cell r="B564">
            <v>45043</v>
          </cell>
          <cell r="C564">
            <v>0.77031095134788008</v>
          </cell>
        </row>
        <row r="565">
          <cell r="B565">
            <v>45044</v>
          </cell>
          <cell r="C565">
            <v>0.77434874514870189</v>
          </cell>
        </row>
        <row r="566">
          <cell r="B566">
            <v>45050</v>
          </cell>
          <cell r="C566">
            <v>0.77356582680022001</v>
          </cell>
        </row>
        <row r="567">
          <cell r="B567">
            <v>45051</v>
          </cell>
          <cell r="C567">
            <v>0.76810863374213667</v>
          </cell>
        </row>
        <row r="568">
          <cell r="B568">
            <v>45054</v>
          </cell>
          <cell r="C568">
            <v>0.77114839283298431</v>
          </cell>
        </row>
        <row r="569">
          <cell r="B569">
            <v>45055</v>
          </cell>
          <cell r="C569">
            <v>0.76198155988273686</v>
          </cell>
        </row>
        <row r="570">
          <cell r="B570">
            <v>45056</v>
          </cell>
          <cell r="C570">
            <v>0.76077255486889306</v>
          </cell>
        </row>
        <row r="571">
          <cell r="B571">
            <v>45057</v>
          </cell>
          <cell r="C571">
            <v>0.75894584826478684</v>
          </cell>
        </row>
        <row r="572">
          <cell r="B572">
            <v>45058</v>
          </cell>
          <cell r="C572">
            <v>0.75172152629166789</v>
          </cell>
        </row>
        <row r="573">
          <cell r="B573">
            <v>45061</v>
          </cell>
          <cell r="C573">
            <v>0.75880533446191023</v>
          </cell>
        </row>
        <row r="574">
          <cell r="B574">
            <v>45062</v>
          </cell>
          <cell r="C574">
            <v>0.75494061524256151</v>
          </cell>
        </row>
        <row r="575">
          <cell r="B575">
            <v>45063</v>
          </cell>
          <cell r="C575">
            <v>0.75478181198581862</v>
          </cell>
        </row>
        <row r="576">
          <cell r="B576">
            <v>45064</v>
          </cell>
          <cell r="C576">
            <v>0.75545701625837658</v>
          </cell>
        </row>
        <row r="577">
          <cell r="B577">
            <v>45065</v>
          </cell>
          <cell r="C577">
            <v>0.75767146426225707</v>
          </cell>
        </row>
        <row r="578">
          <cell r="B578">
            <v>45068</v>
          </cell>
          <cell r="C578">
            <v>0.76068127409595454</v>
          </cell>
        </row>
        <row r="579">
          <cell r="B579">
            <v>45069</v>
          </cell>
          <cell r="C579">
            <v>0.75450111586464585</v>
          </cell>
        </row>
        <row r="580">
          <cell r="B580">
            <v>45070</v>
          </cell>
          <cell r="C580">
            <v>0.74969344233629531</v>
          </cell>
        </row>
        <row r="581">
          <cell r="B581">
            <v>45071</v>
          </cell>
          <cell r="C581">
            <v>0.74737715964108475</v>
          </cell>
        </row>
        <row r="582">
          <cell r="B582">
            <v>45072</v>
          </cell>
          <cell r="C582">
            <v>0.75115781644638224</v>
          </cell>
        </row>
        <row r="583">
          <cell r="B583">
            <v>45075</v>
          </cell>
          <cell r="C583">
            <v>0.74950400668397776</v>
          </cell>
        </row>
        <row r="584">
          <cell r="B584">
            <v>45076</v>
          </cell>
          <cell r="C584">
            <v>0.74991210042786005</v>
          </cell>
        </row>
        <row r="585">
          <cell r="B585">
            <v>45077</v>
          </cell>
          <cell r="C585">
            <v>0.74752759756533416</v>
          </cell>
        </row>
        <row r="586">
          <cell r="B586">
            <v>45078</v>
          </cell>
          <cell r="C586">
            <v>0.74791698352780767</v>
          </cell>
        </row>
        <row r="587">
          <cell r="B587">
            <v>45079</v>
          </cell>
          <cell r="C587">
            <v>0.75459696620130468</v>
          </cell>
        </row>
        <row r="588">
          <cell r="B588">
            <v>45082</v>
          </cell>
          <cell r="C588">
            <v>0.7531117874799107</v>
          </cell>
        </row>
        <row r="589">
          <cell r="B589">
            <v>45083</v>
          </cell>
          <cell r="C589">
            <v>0.7436711612282656</v>
          </cell>
        </row>
        <row r="590">
          <cell r="B590">
            <v>45084</v>
          </cell>
          <cell r="C590">
            <v>0.74362481371290701</v>
          </cell>
        </row>
        <row r="591">
          <cell r="B591">
            <v>45085</v>
          </cell>
          <cell r="C591">
            <v>0.7436443904150436</v>
          </cell>
        </row>
        <row r="592">
          <cell r="B592">
            <v>45086</v>
          </cell>
          <cell r="C592">
            <v>0.74693702134375717</v>
          </cell>
        </row>
        <row r="593">
          <cell r="B593">
            <v>45089</v>
          </cell>
          <cell r="C593">
            <v>0.74824494581692647</v>
          </cell>
        </row>
        <row r="594">
          <cell r="B594">
            <v>45090</v>
          </cell>
          <cell r="C594">
            <v>0.74938313451552974</v>
          </cell>
        </row>
        <row r="595">
          <cell r="B595">
            <v>45091</v>
          </cell>
          <cell r="C595">
            <v>0.75199285944380967</v>
          </cell>
        </row>
        <row r="596">
          <cell r="B596">
            <v>45092</v>
          </cell>
          <cell r="C596">
            <v>0.75828579606093405</v>
          </cell>
        </row>
        <row r="597">
          <cell r="B597">
            <v>45093</v>
          </cell>
          <cell r="C597">
            <v>0.76329882965658769</v>
          </cell>
        </row>
        <row r="598">
          <cell r="B598">
            <v>45096</v>
          </cell>
          <cell r="C598">
            <v>0.76303987826904196</v>
          </cell>
        </row>
        <row r="599">
          <cell r="B599">
            <v>45097</v>
          </cell>
          <cell r="C599">
            <v>0.76270982973607915</v>
          </cell>
        </row>
        <row r="600">
          <cell r="B600">
            <v>45098</v>
          </cell>
          <cell r="C600">
            <v>0.7517578142801592</v>
          </cell>
        </row>
        <row r="601">
          <cell r="B601">
            <v>45103</v>
          </cell>
          <cell r="C601">
            <v>0.74211879527542979</v>
          </cell>
        </row>
        <row r="602">
          <cell r="B602">
            <v>45104</v>
          </cell>
          <cell r="C602">
            <v>0.74980252419710214</v>
          </cell>
        </row>
        <row r="603">
          <cell r="B603">
            <v>45105</v>
          </cell>
          <cell r="C603">
            <v>0.74832716409179967</v>
          </cell>
        </row>
        <row r="604">
          <cell r="B604">
            <v>45106</v>
          </cell>
          <cell r="C604">
            <v>0.74929148792289113</v>
          </cell>
        </row>
        <row r="605">
          <cell r="B605">
            <v>45107</v>
          </cell>
          <cell r="C605">
            <v>0.75487048585250627</v>
          </cell>
        </row>
        <row r="606">
          <cell r="B606">
            <v>45110</v>
          </cell>
          <cell r="C606">
            <v>0.76133220123702194</v>
          </cell>
        </row>
        <row r="607">
          <cell r="B607">
            <v>45111</v>
          </cell>
          <cell r="C607">
            <v>0.76275229081810103</v>
          </cell>
        </row>
        <row r="608">
          <cell r="B608">
            <v>45112</v>
          </cell>
          <cell r="C608">
            <v>0.75827846315452296</v>
          </cell>
        </row>
        <row r="609">
          <cell r="B609">
            <v>45113</v>
          </cell>
          <cell r="C609">
            <v>0.75488538775911529</v>
          </cell>
        </row>
        <row r="610">
          <cell r="B610">
            <v>45114</v>
          </cell>
          <cell r="C610">
            <v>0.7520343064291235</v>
          </cell>
        </row>
        <row r="611">
          <cell r="B611">
            <v>45117</v>
          </cell>
          <cell r="C611">
            <v>0.75390903968498424</v>
          </cell>
        </row>
        <row r="612">
          <cell r="B612">
            <v>45118</v>
          </cell>
          <cell r="C612">
            <v>0.75852943884490631</v>
          </cell>
        </row>
        <row r="613">
          <cell r="B613">
            <v>45119</v>
          </cell>
          <cell r="C613">
            <v>0.75267603570507824</v>
          </cell>
        </row>
        <row r="614">
          <cell r="B614">
            <v>45120</v>
          </cell>
          <cell r="C614">
            <v>0.75962417751516675</v>
          </cell>
        </row>
        <row r="615">
          <cell r="B615">
            <v>45121</v>
          </cell>
          <cell r="C615">
            <v>0.75902458561403785</v>
          </cell>
        </row>
        <row r="616">
          <cell r="B616">
            <v>45124</v>
          </cell>
          <cell r="C616">
            <v>0.7567081430679623</v>
          </cell>
        </row>
        <row r="617">
          <cell r="B617">
            <v>45125</v>
          </cell>
          <cell r="C617">
            <v>0.7548789536764553</v>
          </cell>
        </row>
        <row r="618">
          <cell r="B618">
            <v>45126</v>
          </cell>
          <cell r="C618">
            <v>0.75345544557466748</v>
          </cell>
        </row>
        <row r="619">
          <cell r="B619">
            <v>45127</v>
          </cell>
          <cell r="C619">
            <v>0.74748412351601579</v>
          </cell>
        </row>
        <row r="620">
          <cell r="B620">
            <v>45128</v>
          </cell>
          <cell r="C620">
            <v>0.74672380082228351</v>
          </cell>
        </row>
        <row r="621">
          <cell r="B621">
            <v>45131</v>
          </cell>
          <cell r="C621">
            <v>0.74627442409861944</v>
          </cell>
        </row>
        <row r="622">
          <cell r="B622">
            <v>45132</v>
          </cell>
          <cell r="C622">
            <v>0.75713346033743156</v>
          </cell>
        </row>
        <row r="623">
          <cell r="B623">
            <v>45133</v>
          </cell>
          <cell r="C623">
            <v>0.75527369467458494</v>
          </cell>
        </row>
        <row r="624">
          <cell r="B624">
            <v>45134</v>
          </cell>
          <cell r="C624">
            <v>0.75148540618719339</v>
          </cell>
        </row>
        <row r="625">
          <cell r="B625">
            <v>45135</v>
          </cell>
          <cell r="C625">
            <v>0.75911961108191606</v>
          </cell>
        </row>
        <row r="626">
          <cell r="B626">
            <v>45138</v>
          </cell>
          <cell r="C626">
            <v>0.76148870595313201</v>
          </cell>
        </row>
        <row r="627">
          <cell r="B627">
            <v>45139</v>
          </cell>
          <cell r="C627">
            <v>0.76073418378997448</v>
          </cell>
        </row>
        <row r="628">
          <cell r="B628">
            <v>45140</v>
          </cell>
          <cell r="C628">
            <v>0.75708017611910039</v>
          </cell>
        </row>
        <row r="629">
          <cell r="B629">
            <v>45141</v>
          </cell>
          <cell r="C629">
            <v>0.75922039833629107</v>
          </cell>
        </row>
        <row r="630">
          <cell r="B630">
            <v>45142</v>
          </cell>
          <cell r="C630">
            <v>0.76060154630869348</v>
          </cell>
        </row>
        <row r="631">
          <cell r="B631">
            <v>45145</v>
          </cell>
          <cell r="C631">
            <v>0.75608950476877113</v>
          </cell>
        </row>
        <row r="632">
          <cell r="B632">
            <v>45146</v>
          </cell>
          <cell r="C632">
            <v>0.75486820821951162</v>
          </cell>
        </row>
        <row r="633">
          <cell r="B633">
            <v>45147</v>
          </cell>
          <cell r="C633">
            <v>0.75247618447289799</v>
          </cell>
        </row>
        <row r="634">
          <cell r="B634">
            <v>45148</v>
          </cell>
          <cell r="C634">
            <v>0.75341503760621686</v>
          </cell>
        </row>
        <row r="635">
          <cell r="B635">
            <v>45149</v>
          </cell>
          <cell r="C635">
            <v>0.74304145374518071</v>
          </cell>
        </row>
        <row r="636">
          <cell r="B636">
            <v>45152</v>
          </cell>
          <cell r="C636">
            <v>0.74384411791369043</v>
          </cell>
        </row>
        <row r="637">
          <cell r="B637">
            <v>45153</v>
          </cell>
          <cell r="C637">
            <v>0.74049738177930446</v>
          </cell>
        </row>
        <row r="638">
          <cell r="B638">
            <v>45154</v>
          </cell>
          <cell r="C638">
            <v>0.7340563620628715</v>
          </cell>
        </row>
        <row r="639">
          <cell r="B639">
            <v>45155</v>
          </cell>
          <cell r="C639">
            <v>0.73768754231289846</v>
          </cell>
        </row>
        <row r="640">
          <cell r="B640">
            <v>45156</v>
          </cell>
          <cell r="C640">
            <v>0.72967761212885474</v>
          </cell>
        </row>
        <row r="641">
          <cell r="B641">
            <v>45159</v>
          </cell>
          <cell r="C641">
            <v>0.72447098938391163</v>
          </cell>
        </row>
        <row r="642">
          <cell r="B642">
            <v>45160</v>
          </cell>
          <cell r="C642">
            <v>0.72687273156110033</v>
          </cell>
        </row>
        <row r="643">
          <cell r="B643">
            <v>45161</v>
          </cell>
          <cell r="C643">
            <v>0.71729155922413812</v>
          </cell>
        </row>
        <row r="644">
          <cell r="B644">
            <v>45162</v>
          </cell>
          <cell r="C644">
            <v>0.71954468333388955</v>
          </cell>
        </row>
        <row r="645">
          <cell r="B645">
            <v>45163</v>
          </cell>
          <cell r="C645">
            <v>0.71359431400110274</v>
          </cell>
        </row>
        <row r="646">
          <cell r="B646">
            <v>45166</v>
          </cell>
          <cell r="C646">
            <v>0.71677877835078518</v>
          </cell>
        </row>
        <row r="647">
          <cell r="B647">
            <v>45167</v>
          </cell>
          <cell r="C647">
            <v>0.72818931455960523</v>
          </cell>
        </row>
        <row r="648">
          <cell r="B648">
            <v>45168</v>
          </cell>
          <cell r="C648">
            <v>0.73003281535846243</v>
          </cell>
        </row>
        <row r="649">
          <cell r="B649">
            <v>45169</v>
          </cell>
          <cell r="C649">
            <v>0.72678337899798162</v>
          </cell>
        </row>
        <row r="650">
          <cell r="B650">
            <v>45170</v>
          </cell>
          <cell r="C650">
            <v>0.72868146056013716</v>
          </cell>
        </row>
        <row r="651">
          <cell r="B651">
            <v>45173</v>
          </cell>
          <cell r="C651">
            <v>0.73618748103757958</v>
          </cell>
        </row>
        <row r="652">
          <cell r="B652">
            <v>45174</v>
          </cell>
          <cell r="C652">
            <v>0.73257170408188022</v>
          </cell>
        </row>
        <row r="653">
          <cell r="B653">
            <v>45175</v>
          </cell>
          <cell r="C653">
            <v>0.73248886260365786</v>
          </cell>
        </row>
        <row r="654">
          <cell r="B654">
            <v>45176</v>
          </cell>
          <cell r="C654">
            <v>0.72380593072633448</v>
          </cell>
        </row>
        <row r="655">
          <cell r="B655">
            <v>45177</v>
          </cell>
          <cell r="C655">
            <v>0.72479197091791203</v>
          </cell>
        </row>
        <row r="656">
          <cell r="B656">
            <v>45180</v>
          </cell>
          <cell r="C656">
            <v>0.73117757462759914</v>
          </cell>
        </row>
        <row r="657">
          <cell r="B657">
            <v>45181</v>
          </cell>
          <cell r="C657">
            <v>0.7302529737972272</v>
          </cell>
        </row>
        <row r="658">
          <cell r="B658">
            <v>45182</v>
          </cell>
          <cell r="C658">
            <v>0.7257447030429951</v>
          </cell>
        </row>
        <row r="659">
          <cell r="B659">
            <v>45183</v>
          </cell>
          <cell r="C659">
            <v>0.72534718590923442</v>
          </cell>
        </row>
        <row r="660">
          <cell r="B660">
            <v>45184</v>
          </cell>
          <cell r="C660">
            <v>0.72540528229111889</v>
          </cell>
        </row>
        <row r="661">
          <cell r="B661">
            <v>45187</v>
          </cell>
          <cell r="C661">
            <v>0.72568426622228777</v>
          </cell>
        </row>
        <row r="662">
          <cell r="B662">
            <v>45188</v>
          </cell>
          <cell r="C662">
            <v>0.72454431798883712</v>
          </cell>
        </row>
        <row r="663">
          <cell r="B663">
            <v>45189</v>
          </cell>
          <cell r="C663">
            <v>0.72091128101896151</v>
          </cell>
        </row>
        <row r="664">
          <cell r="B664">
            <v>45190</v>
          </cell>
          <cell r="C664">
            <v>0.71593532328214637</v>
          </cell>
        </row>
        <row r="665">
          <cell r="B665">
            <v>45191</v>
          </cell>
          <cell r="C665">
            <v>0.72334543767140436</v>
          </cell>
        </row>
        <row r="666">
          <cell r="B666">
            <v>45194</v>
          </cell>
          <cell r="C666">
            <v>0.72145810062147098</v>
          </cell>
        </row>
        <row r="667">
          <cell r="B667">
            <v>45195</v>
          </cell>
          <cell r="C667">
            <v>0.71943007788585511</v>
          </cell>
        </row>
        <row r="668">
          <cell r="B668">
            <v>45196</v>
          </cell>
          <cell r="C668">
            <v>0.72161232316615853</v>
          </cell>
        </row>
        <row r="669">
          <cell r="B669">
            <v>45197</v>
          </cell>
          <cell r="C669">
            <v>0.7223830203623276</v>
          </cell>
        </row>
        <row r="670">
          <cell r="B670">
            <v>45208</v>
          </cell>
          <cell r="C670">
            <v>0.72018750507760854</v>
          </cell>
        </row>
        <row r="671">
          <cell r="B671">
            <v>45209</v>
          </cell>
          <cell r="C671">
            <v>0.71547513568554866</v>
          </cell>
        </row>
        <row r="672">
          <cell r="B672">
            <v>45210</v>
          </cell>
          <cell r="C672">
            <v>0.71705556422202787</v>
          </cell>
        </row>
        <row r="673">
          <cell r="B673">
            <v>45211</v>
          </cell>
          <cell r="C673">
            <v>0.72027719289247949</v>
          </cell>
        </row>
        <row r="674">
          <cell r="B674">
            <v>45212</v>
          </cell>
          <cell r="C674">
            <v>0.71593459052317887</v>
          </cell>
        </row>
        <row r="675">
          <cell r="B675">
            <v>45215</v>
          </cell>
          <cell r="C675">
            <v>0.71135660568004422</v>
          </cell>
        </row>
        <row r="676">
          <cell r="B676">
            <v>45216</v>
          </cell>
          <cell r="C676">
            <v>0.71190426288109332</v>
          </cell>
        </row>
        <row r="677">
          <cell r="B677">
            <v>45217</v>
          </cell>
          <cell r="C677">
            <v>0.70429562339681084</v>
          </cell>
        </row>
        <row r="678">
          <cell r="B678">
            <v>45218</v>
          </cell>
          <cell r="C678">
            <v>0.69633875000593592</v>
          </cell>
        </row>
        <row r="679">
          <cell r="B679">
            <v>45219</v>
          </cell>
          <cell r="C679">
            <v>0.6905910291439743</v>
          </cell>
        </row>
        <row r="680">
          <cell r="B680">
            <v>45222</v>
          </cell>
          <cell r="C680">
            <v>0.680713265600847</v>
          </cell>
        </row>
        <row r="681">
          <cell r="B681">
            <v>45223</v>
          </cell>
          <cell r="C681">
            <v>0.68620772530123542</v>
          </cell>
        </row>
        <row r="682">
          <cell r="B682">
            <v>45224</v>
          </cell>
          <cell r="C682">
            <v>0.69017217555975185</v>
          </cell>
        </row>
        <row r="683">
          <cell r="B683">
            <v>45225</v>
          </cell>
          <cell r="C683">
            <v>0.6919937512743688</v>
          </cell>
        </row>
        <row r="684">
          <cell r="B684">
            <v>45226</v>
          </cell>
          <cell r="C684">
            <v>0.70237657946014909</v>
          </cell>
        </row>
        <row r="685">
          <cell r="B685">
            <v>45229</v>
          </cell>
          <cell r="C685">
            <v>0.70769544634945614</v>
          </cell>
        </row>
        <row r="686">
          <cell r="B686">
            <v>45230</v>
          </cell>
          <cell r="C686">
            <v>0.70506622774967076</v>
          </cell>
        </row>
        <row r="687">
          <cell r="B687">
            <v>45231</v>
          </cell>
          <cell r="C687">
            <v>0.70391277039613076</v>
          </cell>
        </row>
        <row r="688">
          <cell r="B688">
            <v>45232</v>
          </cell>
          <cell r="C688">
            <v>0.69884757468593572</v>
          </cell>
        </row>
        <row r="689">
          <cell r="B689">
            <v>45233</v>
          </cell>
          <cell r="C689">
            <v>0.70366649402553838</v>
          </cell>
        </row>
        <row r="690">
          <cell r="B690">
            <v>45236</v>
          </cell>
          <cell r="C690">
            <v>0.71137330625030848</v>
          </cell>
        </row>
        <row r="691">
          <cell r="B691">
            <v>45237</v>
          </cell>
          <cell r="C691">
            <v>0.71107810589322862</v>
          </cell>
        </row>
        <row r="692">
          <cell r="B692">
            <v>45238</v>
          </cell>
          <cell r="C692">
            <v>0.71111758405705761</v>
          </cell>
        </row>
        <row r="693">
          <cell r="B693">
            <v>45239</v>
          </cell>
          <cell r="C693">
            <v>0.7105155864032443</v>
          </cell>
        </row>
        <row r="694">
          <cell r="B694">
            <v>45240</v>
          </cell>
          <cell r="C694">
            <v>0.70914059416037833</v>
          </cell>
        </row>
        <row r="695">
          <cell r="B695">
            <v>45243</v>
          </cell>
          <cell r="C695">
            <v>0.71202272824467749</v>
          </cell>
        </row>
        <row r="696">
          <cell r="B696">
            <v>45244</v>
          </cell>
          <cell r="C696">
            <v>0.71353688493420342</v>
          </cell>
        </row>
        <row r="697">
          <cell r="B697">
            <v>45245</v>
          </cell>
          <cell r="C697">
            <v>0.71782850616376537</v>
          </cell>
        </row>
        <row r="698">
          <cell r="B698">
            <v>45246</v>
          </cell>
          <cell r="C698">
            <v>0.71305493337994841</v>
          </cell>
        </row>
        <row r="699">
          <cell r="B699">
            <v>45247</v>
          </cell>
          <cell r="C699">
            <v>0.71597922139104531</v>
          </cell>
        </row>
        <row r="700">
          <cell r="B700">
            <v>45250</v>
          </cell>
          <cell r="C700">
            <v>0.72015490789020675</v>
          </cell>
        </row>
        <row r="701">
          <cell r="B701">
            <v>45251</v>
          </cell>
          <cell r="C701">
            <v>0.71793606493557949</v>
          </cell>
        </row>
        <row r="702">
          <cell r="B702">
            <v>45252</v>
          </cell>
          <cell r="C702">
            <v>0.71120886684776841</v>
          </cell>
        </row>
        <row r="703">
          <cell r="B703">
            <v>45253</v>
          </cell>
          <cell r="C703">
            <v>0.71632333114408797</v>
          </cell>
        </row>
        <row r="704">
          <cell r="B704">
            <v>45254</v>
          </cell>
          <cell r="C704">
            <v>0.71140860583925836</v>
          </cell>
        </row>
        <row r="705">
          <cell r="B705">
            <v>45257</v>
          </cell>
          <cell r="C705">
            <v>0.71153938351149282</v>
          </cell>
        </row>
        <row r="706">
          <cell r="B706">
            <v>45258</v>
          </cell>
          <cell r="C706">
            <v>0.71404905932124363</v>
          </cell>
        </row>
        <row r="707">
          <cell r="B707">
            <v>45259</v>
          </cell>
          <cell r="C707">
            <v>0.71089752960307551</v>
          </cell>
        </row>
        <row r="708">
          <cell r="B708">
            <v>45260</v>
          </cell>
          <cell r="C708">
            <v>0.71077998204858206</v>
          </cell>
        </row>
        <row r="709">
          <cell r="B709">
            <v>45261</v>
          </cell>
          <cell r="C709">
            <v>0.71092699141954707</v>
          </cell>
        </row>
        <row r="710">
          <cell r="B710">
            <v>45264</v>
          </cell>
          <cell r="C710">
            <v>0.70846993028465244</v>
          </cell>
        </row>
        <row r="711">
          <cell r="B711">
            <v>45265</v>
          </cell>
          <cell r="C711">
            <v>0.69840482457408182</v>
          </cell>
        </row>
        <row r="712">
          <cell r="B712">
            <v>45266</v>
          </cell>
          <cell r="C712">
            <v>0.69893541761353117</v>
          </cell>
        </row>
        <row r="713">
          <cell r="B713">
            <v>45267</v>
          </cell>
          <cell r="C713">
            <v>0.69777733188420621</v>
          </cell>
        </row>
        <row r="714">
          <cell r="B714">
            <v>45268</v>
          </cell>
          <cell r="C714">
            <v>0.69805100141985299</v>
          </cell>
        </row>
        <row r="715">
          <cell r="B715">
            <v>45271</v>
          </cell>
          <cell r="C715">
            <v>0.70345662456087832</v>
          </cell>
        </row>
        <row r="716">
          <cell r="B716">
            <v>45272</v>
          </cell>
          <cell r="C716">
            <v>0.70427365633750094</v>
          </cell>
        </row>
        <row r="717">
          <cell r="B717">
            <v>45273</v>
          </cell>
          <cell r="C717">
            <v>0.69724593361163523</v>
          </cell>
        </row>
        <row r="718">
          <cell r="B718">
            <v>45274</v>
          </cell>
          <cell r="C718">
            <v>0.69588588949082508</v>
          </cell>
        </row>
        <row r="719">
          <cell r="B719">
            <v>45275</v>
          </cell>
          <cell r="C719">
            <v>0.69271468198897534</v>
          </cell>
        </row>
        <row r="720">
          <cell r="B720">
            <v>45278</v>
          </cell>
          <cell r="C720">
            <v>0.68789434106790182</v>
          </cell>
        </row>
        <row r="721">
          <cell r="B721">
            <v>45279</v>
          </cell>
          <cell r="C721">
            <v>0.68766614854667429</v>
          </cell>
        </row>
        <row r="722">
          <cell r="B722">
            <v>45280</v>
          </cell>
          <cell r="C722">
            <v>0.68261876548735911</v>
          </cell>
        </row>
        <row r="723">
          <cell r="B723">
            <v>45281</v>
          </cell>
          <cell r="C723">
            <v>0.6849027185304184</v>
          </cell>
        </row>
        <row r="724">
          <cell r="B724">
            <v>45282</v>
          </cell>
          <cell r="C724">
            <v>0.68177686419392891</v>
          </cell>
        </row>
        <row r="725">
          <cell r="B725">
            <v>45285</v>
          </cell>
          <cell r="C725">
            <v>0.68324537967456633</v>
          </cell>
        </row>
        <row r="726">
          <cell r="B726">
            <v>45286</v>
          </cell>
          <cell r="C726">
            <v>0.67817998829287784</v>
          </cell>
        </row>
        <row r="727">
          <cell r="B727">
            <v>45287</v>
          </cell>
          <cell r="C727">
            <v>0.68151563668696491</v>
          </cell>
        </row>
        <row r="728">
          <cell r="B728">
            <v>45288</v>
          </cell>
          <cell r="C728">
            <v>0.68935575892502066</v>
          </cell>
        </row>
        <row r="729">
          <cell r="B729">
            <v>45289</v>
          </cell>
          <cell r="C729">
            <v>0.69399480047562812</v>
          </cell>
        </row>
        <row r="730">
          <cell r="B730">
            <v>45293</v>
          </cell>
          <cell r="C730">
            <v>0.69258814669023838</v>
          </cell>
        </row>
        <row r="731">
          <cell r="B731">
            <v>45294</v>
          </cell>
          <cell r="C731">
            <v>0.69011044127712762</v>
          </cell>
        </row>
        <row r="732">
          <cell r="B732">
            <v>45295</v>
          </cell>
          <cell r="C732">
            <v>0.68680638916728842</v>
          </cell>
        </row>
        <row r="733">
          <cell r="B733">
            <v>45296</v>
          </cell>
          <cell r="C733">
            <v>0.67995964853498081</v>
          </cell>
        </row>
        <row r="734">
          <cell r="B734">
            <v>45299</v>
          </cell>
          <cell r="C734">
            <v>0.67050196683891206</v>
          </cell>
        </row>
        <row r="735">
          <cell r="B735">
            <v>45300</v>
          </cell>
          <cell r="C735">
            <v>0.67193067926720906</v>
          </cell>
        </row>
        <row r="736">
          <cell r="B736">
            <v>45301</v>
          </cell>
          <cell r="C736">
            <v>0.66870518535533741</v>
          </cell>
        </row>
        <row r="737">
          <cell r="B737">
            <v>45302</v>
          </cell>
          <cell r="C737">
            <v>0.67166749347205457</v>
          </cell>
        </row>
        <row r="738">
          <cell r="B738">
            <v>45303</v>
          </cell>
          <cell r="C738">
            <v>0.67001233142913796</v>
          </cell>
        </row>
        <row r="739">
          <cell r="B739">
            <v>45306</v>
          </cell>
          <cell r="C739">
            <v>0.67040278289048028</v>
          </cell>
        </row>
        <row r="740">
          <cell r="B740">
            <v>45307</v>
          </cell>
          <cell r="C740">
            <v>0.66941599543862162</v>
          </cell>
        </row>
        <row r="741">
          <cell r="B741">
            <v>45308</v>
          </cell>
          <cell r="C741">
            <v>0.65631356058216572</v>
          </cell>
        </row>
        <row r="742">
          <cell r="B742">
            <v>45309</v>
          </cell>
          <cell r="C742">
            <v>0.65692305993958411</v>
          </cell>
        </row>
        <row r="743">
          <cell r="B743">
            <v>45310</v>
          </cell>
          <cell r="C743">
            <v>0.65229446660651336</v>
          </cell>
        </row>
        <row r="744">
          <cell r="B744">
            <v>45313</v>
          </cell>
          <cell r="C744">
            <v>0.63009633714339763</v>
          </cell>
        </row>
        <row r="745">
          <cell r="B745">
            <v>45314</v>
          </cell>
          <cell r="C745">
            <v>0.6350850840705784</v>
          </cell>
        </row>
        <row r="746">
          <cell r="B746">
            <v>45315</v>
          </cell>
          <cell r="C746">
            <v>0.64159536489887825</v>
          </cell>
        </row>
        <row r="747">
          <cell r="B747">
            <v>45316</v>
          </cell>
          <cell r="C747">
            <v>0.65577948226168048</v>
          </cell>
        </row>
        <row r="748">
          <cell r="B748">
            <v>45317</v>
          </cell>
          <cell r="C748">
            <v>0.65130836477026621</v>
          </cell>
        </row>
        <row r="749">
          <cell r="B749">
            <v>45320</v>
          </cell>
          <cell r="C749">
            <v>0.64456282352160987</v>
          </cell>
        </row>
        <row r="750">
          <cell r="B750">
            <v>45321</v>
          </cell>
          <cell r="C750">
            <v>0.63314993972876576</v>
          </cell>
        </row>
        <row r="751">
          <cell r="B751">
            <v>45322</v>
          </cell>
          <cell r="C751">
            <v>0.62246942248121573</v>
          </cell>
        </row>
        <row r="752">
          <cell r="B752">
            <v>45323</v>
          </cell>
          <cell r="C752">
            <v>0.61974462598523461</v>
          </cell>
        </row>
        <row r="753">
          <cell r="B753">
            <v>45324</v>
          </cell>
          <cell r="C753">
            <v>0.6107715882720719</v>
          </cell>
        </row>
        <row r="754">
          <cell r="B754">
            <v>45327</v>
          </cell>
          <cell r="C754">
            <v>0.60160574075329931</v>
          </cell>
        </row>
        <row r="755">
          <cell r="B755">
            <v>45328</v>
          </cell>
          <cell r="C755">
            <v>0.62592842394811399</v>
          </cell>
        </row>
        <row r="756">
          <cell r="B756">
            <v>45329</v>
          </cell>
          <cell r="C756">
            <v>0.63740994458787004</v>
          </cell>
        </row>
        <row r="757">
          <cell r="B757">
            <v>45330</v>
          </cell>
          <cell r="C757">
            <v>0.64736723209813196</v>
          </cell>
        </row>
        <row r="758">
          <cell r="B758">
            <v>45341</v>
          </cell>
          <cell r="C758">
            <v>0.65261520601397793</v>
          </cell>
        </row>
        <row r="759">
          <cell r="B759">
            <v>45342</v>
          </cell>
          <cell r="C759">
            <v>0.65633543589868337</v>
          </cell>
        </row>
        <row r="760">
          <cell r="B760">
            <v>45343</v>
          </cell>
          <cell r="C760">
            <v>0.65912801182246894</v>
          </cell>
        </row>
        <row r="761">
          <cell r="B761">
            <v>45344</v>
          </cell>
          <cell r="C761">
            <v>0.66459417242898622</v>
          </cell>
        </row>
        <row r="762">
          <cell r="B762">
            <v>45345</v>
          </cell>
          <cell r="C762">
            <v>0.66734826493207133</v>
          </cell>
        </row>
        <row r="763">
          <cell r="B763">
            <v>45348</v>
          </cell>
          <cell r="C763">
            <v>0.66674835750244965</v>
          </cell>
        </row>
        <row r="764">
          <cell r="B764">
            <v>45349</v>
          </cell>
          <cell r="C764">
            <v>0.67524888999279309</v>
          </cell>
        </row>
        <row r="765">
          <cell r="B765">
            <v>45350</v>
          </cell>
          <cell r="C765">
            <v>0.66124461660022182</v>
          </cell>
        </row>
        <row r="766">
          <cell r="B766">
            <v>45351</v>
          </cell>
          <cell r="C766">
            <v>0.67325931035320508</v>
          </cell>
        </row>
        <row r="767">
          <cell r="B767">
            <v>45352</v>
          </cell>
          <cell r="C767">
            <v>0.67686151134077499</v>
          </cell>
        </row>
        <row r="768">
          <cell r="B768">
            <v>45355</v>
          </cell>
          <cell r="C768">
            <v>0.67949415586922923</v>
          </cell>
        </row>
        <row r="769">
          <cell r="B769">
            <v>45356</v>
          </cell>
          <cell r="C769">
            <v>0.6784045496288249</v>
          </cell>
        </row>
        <row r="770">
          <cell r="B770">
            <v>45357</v>
          </cell>
          <cell r="C770">
            <v>0.67934540750503503</v>
          </cell>
        </row>
        <row r="771">
          <cell r="B771">
            <v>45358</v>
          </cell>
          <cell r="C771">
            <v>0.67578306091074491</v>
          </cell>
        </row>
        <row r="772">
          <cell r="B772">
            <v>45359</v>
          </cell>
          <cell r="C772">
            <v>0.68213344277909549</v>
          </cell>
        </row>
        <row r="773">
          <cell r="B773">
            <v>45362</v>
          </cell>
          <cell r="C773">
            <v>0.68812159120292149</v>
          </cell>
        </row>
        <row r="774">
          <cell r="B774">
            <v>45363</v>
          </cell>
          <cell r="C774">
            <v>0.68863970460362023</v>
          </cell>
        </row>
        <row r="775">
          <cell r="B775">
            <v>45364</v>
          </cell>
          <cell r="C775">
            <v>0.68861525239231436</v>
          </cell>
        </row>
        <row r="776">
          <cell r="B776">
            <v>45365</v>
          </cell>
          <cell r="C776">
            <v>0.68777236219747018</v>
          </cell>
        </row>
        <row r="777">
          <cell r="B777">
            <v>45366</v>
          </cell>
          <cell r="C777">
            <v>0.69044692641565697</v>
          </cell>
        </row>
        <row r="778">
          <cell r="B778">
            <v>45369</v>
          </cell>
          <cell r="C778">
            <v>0.69650818983357832</v>
          </cell>
        </row>
        <row r="779">
          <cell r="B779">
            <v>45370</v>
          </cell>
          <cell r="C779">
            <v>0.69122434760735219</v>
          </cell>
        </row>
        <row r="780">
          <cell r="B780">
            <v>45371</v>
          </cell>
          <cell r="C780">
            <v>0.6922999637042988</v>
          </cell>
        </row>
        <row r="781">
          <cell r="B781">
            <v>45372</v>
          </cell>
          <cell r="C781">
            <v>0.69181628199630041</v>
          </cell>
        </row>
        <row r="782">
          <cell r="B782">
            <v>45373</v>
          </cell>
          <cell r="C782">
            <v>0.68634441932392198</v>
          </cell>
        </row>
        <row r="783">
          <cell r="B783">
            <v>45376</v>
          </cell>
          <cell r="C783">
            <v>0.68261361807970811</v>
          </cell>
        </row>
        <row r="784">
          <cell r="B784">
            <v>45377</v>
          </cell>
          <cell r="C784">
            <v>0.6832680828725759</v>
          </cell>
        </row>
        <row r="785">
          <cell r="B785">
            <v>45378</v>
          </cell>
          <cell r="C785">
            <v>0.6755560637432324</v>
          </cell>
        </row>
        <row r="786">
          <cell r="B786">
            <v>45379</v>
          </cell>
          <cell r="C786">
            <v>0.68143338383258667</v>
          </cell>
        </row>
        <row r="787">
          <cell r="B787">
            <v>45380</v>
          </cell>
          <cell r="C787">
            <v>0.68745360575975223</v>
          </cell>
        </row>
        <row r="788">
          <cell r="B788">
            <v>45383</v>
          </cell>
          <cell r="C788">
            <v>0.69538055829731016</v>
          </cell>
        </row>
        <row r="789">
          <cell r="B789">
            <v>45384</v>
          </cell>
          <cell r="C789">
            <v>0.69477150410302013</v>
          </cell>
        </row>
        <row r="790">
          <cell r="B790">
            <v>45385</v>
          </cell>
          <cell r="C790">
            <v>0.69510359091781571</v>
          </cell>
        </row>
        <row r="791">
          <cell r="B791">
            <v>45390</v>
          </cell>
          <cell r="C791">
            <v>0.69037584423595455</v>
          </cell>
        </row>
        <row r="792">
          <cell r="B792">
            <v>45391</v>
          </cell>
          <cell r="C792">
            <v>0.69210048396968238</v>
          </cell>
        </row>
        <row r="793">
          <cell r="B793">
            <v>45392</v>
          </cell>
          <cell r="C793">
            <v>0.68857901713465219</v>
          </cell>
        </row>
        <row r="794">
          <cell r="B794">
            <v>45393</v>
          </cell>
          <cell r="C794">
            <v>0.69206460428089245</v>
          </cell>
        </row>
        <row r="795">
          <cell r="B795">
            <v>45394</v>
          </cell>
          <cell r="C795">
            <v>0.69115535974138131</v>
          </cell>
        </row>
        <row r="796">
          <cell r="B796">
            <v>45397</v>
          </cell>
          <cell r="C796">
            <v>0.69545113757310983</v>
          </cell>
        </row>
        <row r="797">
          <cell r="B797">
            <v>45398</v>
          </cell>
          <cell r="C797">
            <v>0.6829188610225847</v>
          </cell>
        </row>
        <row r="798">
          <cell r="B798">
            <v>45399</v>
          </cell>
          <cell r="C798">
            <v>0.69492259043280213</v>
          </cell>
        </row>
        <row r="799">
          <cell r="B799">
            <v>45400</v>
          </cell>
          <cell r="C799">
            <v>0.69623007389978697</v>
          </cell>
        </row>
        <row r="800">
          <cell r="B800">
            <v>45401</v>
          </cell>
          <cell r="C800">
            <v>0.69514241446455105</v>
          </cell>
        </row>
        <row r="801">
          <cell r="B801">
            <v>45404</v>
          </cell>
          <cell r="C801">
            <v>0.69269296034216643</v>
          </cell>
        </row>
        <row r="802">
          <cell r="B802">
            <v>45405</v>
          </cell>
          <cell r="C802">
            <v>0.68783194232138689</v>
          </cell>
        </row>
        <row r="803">
          <cell r="B803">
            <v>45406</v>
          </cell>
          <cell r="C803">
            <v>0.69366991151121993</v>
          </cell>
        </row>
        <row r="804">
          <cell r="B804">
            <v>45407</v>
          </cell>
          <cell r="C804">
            <v>0.69433699863902176</v>
          </cell>
        </row>
        <row r="805">
          <cell r="B805">
            <v>45408</v>
          </cell>
          <cell r="C805">
            <v>0.70303601850081654</v>
          </cell>
        </row>
        <row r="806">
          <cell r="B806">
            <v>45411</v>
          </cell>
          <cell r="C806">
            <v>0.70870012194033227</v>
          </cell>
        </row>
        <row r="807">
          <cell r="B807">
            <v>45412</v>
          </cell>
          <cell r="C807">
            <v>0.70924776220641672</v>
          </cell>
        </row>
        <row r="808">
          <cell r="B808">
            <v>45418</v>
          </cell>
          <cell r="C808">
            <v>0.72191686995577098</v>
          </cell>
        </row>
        <row r="809">
          <cell r="B809">
            <v>45419</v>
          </cell>
          <cell r="C809">
            <v>0.72186690843473222</v>
          </cell>
        </row>
        <row r="810">
          <cell r="B810">
            <v>45420</v>
          </cell>
          <cell r="C810">
            <v>0.716799693661754</v>
          </cell>
        </row>
        <row r="811">
          <cell r="B811">
            <v>45421</v>
          </cell>
          <cell r="C811">
            <v>0.72497403153505569</v>
          </cell>
        </row>
        <row r="812">
          <cell r="B812">
            <v>45422</v>
          </cell>
          <cell r="C812">
            <v>0.72718181583384689</v>
          </cell>
        </row>
        <row r="813">
          <cell r="B813">
            <v>45425</v>
          </cell>
          <cell r="C813">
            <v>0.72742156951560044</v>
          </cell>
        </row>
        <row r="814">
          <cell r="B814">
            <v>45426</v>
          </cell>
          <cell r="C814">
            <v>0.72813507353604923</v>
          </cell>
        </row>
        <row r="815">
          <cell r="B815">
            <v>45427</v>
          </cell>
          <cell r="C815">
            <v>0.72420720535673078</v>
          </cell>
        </row>
        <row r="816">
          <cell r="B816">
            <v>45428</v>
          </cell>
          <cell r="C816">
            <v>0.72414925562373289</v>
          </cell>
        </row>
        <row r="817">
          <cell r="B817">
            <v>45429</v>
          </cell>
          <cell r="C817">
            <v>0.72820321661409615</v>
          </cell>
        </row>
        <row r="818">
          <cell r="B818">
            <v>45432</v>
          </cell>
          <cell r="C818">
            <v>0.73221744663270005</v>
          </cell>
        </row>
        <row r="819">
          <cell r="B819">
            <v>45433</v>
          </cell>
          <cell r="C819">
            <v>0.72755744816765067</v>
          </cell>
        </row>
        <row r="820">
          <cell r="B820">
            <v>45434</v>
          </cell>
          <cell r="C820">
            <v>0.72516989553926736</v>
          </cell>
        </row>
        <row r="821">
          <cell r="B821">
            <v>45435</v>
          </cell>
          <cell r="C821">
            <v>0.71730368946644152</v>
          </cell>
        </row>
        <row r="822">
          <cell r="B822">
            <v>45436</v>
          </cell>
          <cell r="C822">
            <v>0.71349459666493376</v>
          </cell>
        </row>
        <row r="823">
          <cell r="B823">
            <v>45439</v>
          </cell>
          <cell r="C823">
            <v>0.72058633672154082</v>
          </cell>
        </row>
        <row r="824">
          <cell r="B824">
            <v>45440</v>
          </cell>
          <cell r="C824">
            <v>0.71579316707185092</v>
          </cell>
        </row>
        <row r="825">
          <cell r="B825">
            <v>45441</v>
          </cell>
          <cell r="C825">
            <v>0.716047485185898</v>
          </cell>
        </row>
        <row r="826">
          <cell r="B826">
            <v>45442</v>
          </cell>
          <cell r="C826">
            <v>0.7126218159508444</v>
          </cell>
        </row>
        <row r="827">
          <cell r="B827">
            <v>45443</v>
          </cell>
          <cell r="C827">
            <v>0.71187050462309964</v>
          </cell>
        </row>
        <row r="828">
          <cell r="B828">
            <v>45446</v>
          </cell>
          <cell r="C828">
            <v>0.71111366755004068</v>
          </cell>
        </row>
        <row r="829">
          <cell r="B829">
            <v>45447</v>
          </cell>
          <cell r="C829">
            <v>0.7172403766785066</v>
          </cell>
        </row>
        <row r="830">
          <cell r="B830">
            <v>45448</v>
          </cell>
          <cell r="C830">
            <v>0.70997702074724789</v>
          </cell>
        </row>
        <row r="831">
          <cell r="B831">
            <v>45449</v>
          </cell>
          <cell r="C831">
            <v>0.70679745521670312</v>
          </cell>
        </row>
        <row r="832">
          <cell r="B832">
            <v>45450</v>
          </cell>
          <cell r="C832">
            <v>0.70656293043731588</v>
          </cell>
        </row>
        <row r="833">
          <cell r="B833">
            <v>45454</v>
          </cell>
          <cell r="C833">
            <v>0.70464451287423013</v>
          </cell>
        </row>
        <row r="834">
          <cell r="B834">
            <v>45455</v>
          </cell>
          <cell r="C834">
            <v>0.70629119849320521</v>
          </cell>
        </row>
        <row r="835">
          <cell r="B835">
            <v>45456</v>
          </cell>
          <cell r="C835">
            <v>0.7035215023152096</v>
          </cell>
        </row>
        <row r="836">
          <cell r="B836">
            <v>45457</v>
          </cell>
          <cell r="C836">
            <v>0.70534910562481712</v>
          </cell>
        </row>
        <row r="837">
          <cell r="B837">
            <v>45460</v>
          </cell>
          <cell r="C837">
            <v>0.70432055030024199</v>
          </cell>
        </row>
        <row r="838">
          <cell r="B838">
            <v>45461</v>
          </cell>
          <cell r="C838">
            <v>0.70569813070811249</v>
          </cell>
        </row>
        <row r="839">
          <cell r="B839">
            <v>45462</v>
          </cell>
          <cell r="C839">
            <v>0.70317585787877002</v>
          </cell>
        </row>
        <row r="840">
          <cell r="B840">
            <v>45463</v>
          </cell>
          <cell r="C840">
            <v>0.69834013086320901</v>
          </cell>
        </row>
        <row r="841">
          <cell r="B841">
            <v>45464</v>
          </cell>
          <cell r="C841">
            <v>0.69888163911770773</v>
          </cell>
        </row>
        <row r="842">
          <cell r="B842">
            <v>45467</v>
          </cell>
          <cell r="C842">
            <v>0.69082524666713763</v>
          </cell>
        </row>
        <row r="843">
          <cell r="B843">
            <v>45468</v>
          </cell>
          <cell r="C843">
            <v>0.68965109895882937</v>
          </cell>
        </row>
        <row r="844">
          <cell r="B844">
            <v>45469</v>
          </cell>
          <cell r="C844">
            <v>0.69508801337492276</v>
          </cell>
        </row>
        <row r="845">
          <cell r="B845">
            <v>45470</v>
          </cell>
          <cell r="C845">
            <v>0.68572957728438788</v>
          </cell>
        </row>
        <row r="846">
          <cell r="B846">
            <v>45471</v>
          </cell>
          <cell r="C846">
            <v>0.6901730250345236</v>
          </cell>
        </row>
        <row r="847">
          <cell r="B847">
            <v>45474</v>
          </cell>
          <cell r="C847">
            <v>0.69475846176580469</v>
          </cell>
        </row>
        <row r="848">
          <cell r="B848">
            <v>45475</v>
          </cell>
          <cell r="C848">
            <v>0.68905263338859202</v>
          </cell>
        </row>
        <row r="849">
          <cell r="B849">
            <v>45476</v>
          </cell>
          <cell r="C849">
            <v>0.68606271923526763</v>
          </cell>
        </row>
        <row r="850">
          <cell r="B850">
            <v>45477</v>
          </cell>
          <cell r="C850">
            <v>0.68191527281404318</v>
          </cell>
        </row>
        <row r="851">
          <cell r="B851">
            <v>45478</v>
          </cell>
          <cell r="C851">
            <v>0.68547861106295571</v>
          </cell>
        </row>
        <row r="852">
          <cell r="B852">
            <v>45481</v>
          </cell>
          <cell r="C852">
            <v>0.6780419281426906</v>
          </cell>
        </row>
        <row r="853">
          <cell r="B853">
            <v>45482</v>
          </cell>
          <cell r="C853">
            <v>0.68560133042085392</v>
          </cell>
        </row>
        <row r="854">
          <cell r="B854">
            <v>45483</v>
          </cell>
          <cell r="C854">
            <v>0.68304333486429092</v>
          </cell>
        </row>
        <row r="855">
          <cell r="B855">
            <v>45484</v>
          </cell>
          <cell r="C855">
            <v>0.69306279904680668</v>
          </cell>
        </row>
        <row r="856">
          <cell r="B856">
            <v>45485</v>
          </cell>
          <cell r="C856">
            <v>0.69240283246434375</v>
          </cell>
        </row>
        <row r="857">
          <cell r="B857">
            <v>45488</v>
          </cell>
          <cell r="C857">
            <v>0.68909351840567734</v>
          </cell>
        </row>
        <row r="858">
          <cell r="B858">
            <v>45489</v>
          </cell>
          <cell r="C858">
            <v>0.68934926393055096</v>
          </cell>
        </row>
        <row r="859">
          <cell r="B859">
            <v>45490</v>
          </cell>
          <cell r="C859">
            <v>0.68456400951592011</v>
          </cell>
        </row>
        <row r="860">
          <cell r="B860">
            <v>45491</v>
          </cell>
          <cell r="C860">
            <v>0.68762819484363724</v>
          </cell>
        </row>
        <row r="861">
          <cell r="B861">
            <v>45492</v>
          </cell>
          <cell r="C861">
            <v>0.68553268091540742</v>
          </cell>
        </row>
        <row r="862">
          <cell r="B862">
            <v>45495</v>
          </cell>
          <cell r="C862">
            <v>0.68498877566112659</v>
          </cell>
        </row>
        <row r="863">
          <cell r="B863">
            <v>45496</v>
          </cell>
          <cell r="C863">
            <v>0.67042983277552981</v>
          </cell>
        </row>
        <row r="864">
          <cell r="B864">
            <v>45497</v>
          </cell>
          <cell r="C864">
            <v>0.66533033561882537</v>
          </cell>
        </row>
        <row r="865">
          <cell r="B865">
            <v>45498</v>
          </cell>
          <cell r="C865">
            <v>0.66152898043936514</v>
          </cell>
        </row>
        <row r="866">
          <cell r="B866">
            <v>45499</v>
          </cell>
          <cell r="C866">
            <v>0.66878604655348295</v>
          </cell>
        </row>
        <row r="867">
          <cell r="B867">
            <v>45502</v>
          </cell>
          <cell r="C867">
            <v>0.66650665145355859</v>
          </cell>
        </row>
        <row r="868">
          <cell r="B868">
            <v>45503</v>
          </cell>
          <cell r="C868">
            <v>0.66253640048946116</v>
          </cell>
        </row>
        <row r="869">
          <cell r="B869">
            <v>45504</v>
          </cell>
          <cell r="C869">
            <v>0.67929654213349755</v>
          </cell>
        </row>
        <row r="870">
          <cell r="B870">
            <v>45505</v>
          </cell>
          <cell r="C870">
            <v>0.6761817124129289</v>
          </cell>
        </row>
        <row r="871">
          <cell r="B871">
            <v>45506</v>
          </cell>
          <cell r="C871">
            <v>0.66922692449410404</v>
          </cell>
        </row>
        <row r="872">
          <cell r="B872">
            <v>45509</v>
          </cell>
          <cell r="C872">
            <v>0.65912509423162802</v>
          </cell>
        </row>
        <row r="873">
          <cell r="B873">
            <v>45510</v>
          </cell>
          <cell r="C873">
            <v>0.66228182317827822</v>
          </cell>
        </row>
        <row r="874">
          <cell r="B874">
            <v>45511</v>
          </cell>
          <cell r="C874">
            <v>0.66347315865570167</v>
          </cell>
        </row>
        <row r="875">
          <cell r="B875">
            <v>45512</v>
          </cell>
          <cell r="C875">
            <v>0.66337190895338538</v>
          </cell>
        </row>
        <row r="876">
          <cell r="B876">
            <v>45513</v>
          </cell>
          <cell r="C876">
            <v>0.66169967959919518</v>
          </cell>
        </row>
        <row r="877">
          <cell r="B877">
            <v>45516</v>
          </cell>
          <cell r="C877">
            <v>0.66201877050725066</v>
          </cell>
        </row>
        <row r="878">
          <cell r="B878">
            <v>45517</v>
          </cell>
          <cell r="C878">
            <v>0.66341405606089943</v>
          </cell>
        </row>
        <row r="879">
          <cell r="B879">
            <v>45518</v>
          </cell>
          <cell r="C879">
            <v>0.65688677142425278</v>
          </cell>
        </row>
        <row r="880">
          <cell r="B880">
            <v>45519</v>
          </cell>
          <cell r="C880">
            <v>0.65767753603357537</v>
          </cell>
        </row>
        <row r="881">
          <cell r="B881">
            <v>45520</v>
          </cell>
          <cell r="C881">
            <v>0.65645091115819143</v>
          </cell>
        </row>
        <row r="882">
          <cell r="B882">
            <v>45523</v>
          </cell>
          <cell r="C882">
            <v>0.65813061337658429</v>
          </cell>
        </row>
        <row r="883">
          <cell r="B883">
            <v>45524</v>
          </cell>
          <cell r="C883">
            <v>0.65062350417034842</v>
          </cell>
        </row>
        <row r="884">
          <cell r="B884">
            <v>45525</v>
          </cell>
          <cell r="C884">
            <v>0.64849838997915976</v>
          </cell>
        </row>
        <row r="885">
          <cell r="B885">
            <v>45526</v>
          </cell>
          <cell r="C885">
            <v>0.64623885427314676</v>
          </cell>
        </row>
        <row r="886">
          <cell r="B886">
            <v>45527</v>
          </cell>
          <cell r="C886">
            <v>0.64690616565734727</v>
          </cell>
        </row>
        <row r="887">
          <cell r="B887">
            <v>45530</v>
          </cell>
          <cell r="C887">
            <v>0.64642729620806971</v>
          </cell>
        </row>
        <row r="888">
          <cell r="B888">
            <v>45531</v>
          </cell>
          <cell r="C888">
            <v>0.6420422328610883</v>
          </cell>
        </row>
        <row r="889">
          <cell r="B889">
            <v>45532</v>
          </cell>
          <cell r="C889">
            <v>0.63970812927044107</v>
          </cell>
        </row>
        <row r="890">
          <cell r="B890">
            <v>45533</v>
          </cell>
          <cell r="C890">
            <v>0.64138559047848542</v>
          </cell>
        </row>
        <row r="891">
          <cell r="B891">
            <v>45534</v>
          </cell>
          <cell r="C891">
            <v>0.64669581913676677</v>
          </cell>
        </row>
        <row r="892">
          <cell r="B892">
            <v>45537</v>
          </cell>
          <cell r="C892">
            <v>0.64094297262077959</v>
          </cell>
        </row>
        <row r="893">
          <cell r="B893">
            <v>45538</v>
          </cell>
          <cell r="C893">
            <v>0.64276442325749805</v>
          </cell>
        </row>
        <row r="894">
          <cell r="B894">
            <v>45539</v>
          </cell>
          <cell r="C894">
            <v>0.63999839591247909</v>
          </cell>
        </row>
        <row r="895">
          <cell r="B895">
            <v>45540</v>
          </cell>
          <cell r="C895">
            <v>0.64146984618723812</v>
          </cell>
        </row>
        <row r="896">
          <cell r="B896">
            <v>45541</v>
          </cell>
          <cell r="C896">
            <v>0.63698348509730762</v>
          </cell>
        </row>
        <row r="897">
          <cell r="B897">
            <v>45544</v>
          </cell>
          <cell r="C897">
            <v>0.63127103952640606</v>
          </cell>
        </row>
        <row r="898">
          <cell r="B898">
            <v>45545</v>
          </cell>
          <cell r="C898">
            <v>0.63110917760301311</v>
          </cell>
        </row>
        <row r="899">
          <cell r="B899">
            <v>45546</v>
          </cell>
          <cell r="C899">
            <v>0.63001280371752666</v>
          </cell>
        </row>
        <row r="900">
          <cell r="B900">
            <v>45547</v>
          </cell>
          <cell r="C900">
            <v>0.62819848174748327</v>
          </cell>
        </row>
        <row r="901">
          <cell r="B901">
            <v>45548</v>
          </cell>
          <cell r="C901">
            <v>0.62752047917056197</v>
          </cell>
        </row>
        <row r="902">
          <cell r="B902">
            <v>45553</v>
          </cell>
          <cell r="C902">
            <v>0.62871322696738241</v>
          </cell>
        </row>
        <row r="903">
          <cell r="B903">
            <v>45554</v>
          </cell>
          <cell r="C903">
            <v>0.6337225543675219</v>
          </cell>
        </row>
        <row r="904">
          <cell r="B904">
            <v>45555</v>
          </cell>
          <cell r="C904">
            <v>0.6337356859456531</v>
          </cell>
        </row>
        <row r="905">
          <cell r="B905">
            <v>45558</v>
          </cell>
          <cell r="C905">
            <v>0.63421243411302064</v>
          </cell>
        </row>
        <row r="906">
          <cell r="B906">
            <v>45559</v>
          </cell>
          <cell r="C906">
            <v>0.65270994848260766</v>
          </cell>
        </row>
        <row r="907">
          <cell r="B907">
            <v>45560</v>
          </cell>
          <cell r="C907">
            <v>0.65637072690285192</v>
          </cell>
        </row>
        <row r="908">
          <cell r="B908">
            <v>45561</v>
          </cell>
          <cell r="C908">
            <v>0.676051811668264</v>
          </cell>
        </row>
        <row r="909">
          <cell r="B909">
            <v>45562</v>
          </cell>
          <cell r="C909">
            <v>0.69540569712399181</v>
          </cell>
        </row>
        <row r="910">
          <cell r="B910">
            <v>45565</v>
          </cell>
          <cell r="C910">
            <v>0.73406749153336825</v>
          </cell>
        </row>
        <row r="911">
          <cell r="B911">
            <v>45573</v>
          </cell>
          <cell r="C911">
            <v>0.75741003479852598</v>
          </cell>
        </row>
        <row r="912">
          <cell r="B912">
            <v>45574</v>
          </cell>
          <cell r="C912">
            <v>0.7212101095741652</v>
          </cell>
        </row>
        <row r="913">
          <cell r="B913">
            <v>45575</v>
          </cell>
          <cell r="C913">
            <v>0.72750683878981914</v>
          </cell>
        </row>
        <row r="914">
          <cell r="B914">
            <v>45576</v>
          </cell>
          <cell r="C914">
            <v>0.71511957924515568</v>
          </cell>
        </row>
        <row r="915">
          <cell r="B915">
            <v>45579</v>
          </cell>
          <cell r="C915">
            <v>0.72371412272654989</v>
          </cell>
        </row>
        <row r="916">
          <cell r="B916">
            <v>45580</v>
          </cell>
          <cell r="C916">
            <v>0.70957670696988362</v>
          </cell>
        </row>
        <row r="917">
          <cell r="B917">
            <v>45581</v>
          </cell>
          <cell r="C917">
            <v>0.70876722305482365</v>
          </cell>
        </row>
        <row r="918">
          <cell r="B918">
            <v>45582</v>
          </cell>
          <cell r="C918">
            <v>0.70315545477190011</v>
          </cell>
        </row>
        <row r="919">
          <cell r="B919">
            <v>45583</v>
          </cell>
          <cell r="C919">
            <v>0.72150951154749854</v>
          </cell>
        </row>
        <row r="920">
          <cell r="B920">
            <v>45586</v>
          </cell>
          <cell r="C920">
            <v>0.72079429717355525</v>
          </cell>
        </row>
        <row r="921">
          <cell r="B921">
            <v>45587</v>
          </cell>
          <cell r="C921">
            <v>0.72527751285901543</v>
          </cell>
        </row>
        <row r="922">
          <cell r="B922">
            <v>45588</v>
          </cell>
          <cell r="C922">
            <v>0.72660759599029057</v>
          </cell>
        </row>
        <row r="923">
          <cell r="B923">
            <v>45589</v>
          </cell>
          <cell r="C923">
            <v>0.72054485172918636</v>
          </cell>
        </row>
        <row r="924">
          <cell r="B924">
            <v>45590</v>
          </cell>
          <cell r="C924">
            <v>0.72393754202024585</v>
          </cell>
        </row>
        <row r="925">
          <cell r="B925">
            <v>45593</v>
          </cell>
          <cell r="C925">
            <v>0.72692060634999545</v>
          </cell>
        </row>
        <row r="926">
          <cell r="B926">
            <v>45594</v>
          </cell>
          <cell r="C926">
            <v>0.72134833096196671</v>
          </cell>
        </row>
        <row r="927">
          <cell r="B927">
            <v>45595</v>
          </cell>
          <cell r="C927">
            <v>0.71794422647367973</v>
          </cell>
        </row>
        <row r="928">
          <cell r="B928">
            <v>45596</v>
          </cell>
          <cell r="C928">
            <v>0.7171611215389545</v>
          </cell>
        </row>
        <row r="929">
          <cell r="B929">
            <v>45597</v>
          </cell>
          <cell r="C929">
            <v>0.71667371278836089</v>
          </cell>
        </row>
        <row r="930">
          <cell r="B930">
            <v>45600</v>
          </cell>
          <cell r="C930">
            <v>0.7230115541113129</v>
          </cell>
        </row>
        <row r="931">
          <cell r="B931">
            <v>45601</v>
          </cell>
          <cell r="C931">
            <v>0.73432069195365102</v>
          </cell>
        </row>
        <row r="932">
          <cell r="B932">
            <v>45602</v>
          </cell>
          <cell r="C932">
            <v>0.73195253409813099</v>
          </cell>
        </row>
        <row r="933">
          <cell r="B933">
            <v>45603</v>
          </cell>
          <cell r="C933">
            <v>0.74420604720964545</v>
          </cell>
        </row>
        <row r="934">
          <cell r="B934">
            <v>45604</v>
          </cell>
          <cell r="C934">
            <v>0.7407286302977385</v>
          </cell>
        </row>
        <row r="935">
          <cell r="B935">
            <v>45607</v>
          </cell>
          <cell r="C935">
            <v>0.74397122889314038</v>
          </cell>
        </row>
        <row r="936">
          <cell r="B936">
            <v>45608</v>
          </cell>
          <cell r="C936">
            <v>0.73776626076654306</v>
          </cell>
        </row>
        <row r="937">
          <cell r="B937">
            <v>45609</v>
          </cell>
          <cell r="C937">
            <v>0.73856684225576585</v>
          </cell>
        </row>
        <row r="938">
          <cell r="B938">
            <v>45610</v>
          </cell>
          <cell r="C938">
            <v>0.72648575738896204</v>
          </cell>
        </row>
        <row r="939">
          <cell r="B939">
            <v>45611</v>
          </cell>
          <cell r="C939">
            <v>0.71970918004736706</v>
          </cell>
        </row>
        <row r="940">
          <cell r="B940">
            <v>45614</v>
          </cell>
          <cell r="C940">
            <v>0.71628164538252082</v>
          </cell>
        </row>
        <row r="941">
          <cell r="B941">
            <v>45615</v>
          </cell>
          <cell r="C941">
            <v>0.7220885978287872</v>
          </cell>
        </row>
        <row r="942">
          <cell r="B942">
            <v>45616</v>
          </cell>
          <cell r="C942">
            <v>0.72599019838185819</v>
          </cell>
        </row>
        <row r="943">
          <cell r="B943">
            <v>45617</v>
          </cell>
          <cell r="C943">
            <v>0.72550344040597559</v>
          </cell>
        </row>
        <row r="944">
          <cell r="B944">
            <v>45618</v>
          </cell>
          <cell r="C944">
            <v>0.70940443519729857</v>
          </cell>
        </row>
        <row r="945">
          <cell r="B945">
            <v>45621</v>
          </cell>
          <cell r="C945">
            <v>0.70881611534975331</v>
          </cell>
        </row>
        <row r="946">
          <cell r="B946">
            <v>45622</v>
          </cell>
          <cell r="C946">
            <v>0.7067881142402932</v>
          </cell>
        </row>
        <row r="947">
          <cell r="B947">
            <v>45623</v>
          </cell>
          <cell r="C947">
            <v>0.71726520709427433</v>
          </cell>
        </row>
        <row r="948">
          <cell r="B948">
            <v>45624</v>
          </cell>
          <cell r="C948">
            <v>0.71303824836879603</v>
          </cell>
        </row>
        <row r="949">
          <cell r="B949">
            <v>45625</v>
          </cell>
          <cell r="C949">
            <v>0.71890297525879476</v>
          </cell>
        </row>
        <row r="950">
          <cell r="B950">
            <v>45628</v>
          </cell>
          <cell r="C950">
            <v>0.7249957216834314</v>
          </cell>
        </row>
        <row r="951">
          <cell r="B951">
            <v>45629</v>
          </cell>
          <cell r="C951">
            <v>0.72655934383253462</v>
          </cell>
        </row>
        <row r="952">
          <cell r="B952">
            <v>45630</v>
          </cell>
          <cell r="C952">
            <v>0.72197994197696702</v>
          </cell>
        </row>
        <row r="953">
          <cell r="B953">
            <v>45631</v>
          </cell>
          <cell r="C953">
            <v>0.72097430439787591</v>
          </cell>
        </row>
        <row r="954">
          <cell r="B954">
            <v>45632</v>
          </cell>
          <cell r="C954">
            <v>0.72919995225165091</v>
          </cell>
        </row>
        <row r="955">
          <cell r="B955">
            <v>45635</v>
          </cell>
          <cell r="C955">
            <v>0.73142254571635645</v>
          </cell>
        </row>
        <row r="956">
          <cell r="B956">
            <v>45636</v>
          </cell>
          <cell r="C956">
            <v>0.73282415358551989</v>
          </cell>
        </row>
        <row r="957">
          <cell r="B957">
            <v>45637</v>
          </cell>
          <cell r="C957">
            <v>0.73508074826157987</v>
          </cell>
        </row>
        <row r="958">
          <cell r="B958">
            <v>45638</v>
          </cell>
          <cell r="C958">
            <v>0.74103547450851637</v>
          </cell>
        </row>
        <row r="959">
          <cell r="B959">
            <v>45639</v>
          </cell>
          <cell r="C959">
            <v>0.7304106476525607</v>
          </cell>
        </row>
        <row r="960">
          <cell r="B960">
            <v>45642</v>
          </cell>
          <cell r="C960">
            <v>0.72627636089531022</v>
          </cell>
        </row>
        <row r="961">
          <cell r="B961">
            <v>45643</v>
          </cell>
          <cell r="C961">
            <v>0.72272800979681229</v>
          </cell>
        </row>
        <row r="962">
          <cell r="B962">
            <v>45644</v>
          </cell>
          <cell r="C962">
            <v>0.72626784393532773</v>
          </cell>
        </row>
        <row r="963">
          <cell r="B963">
            <v>45645</v>
          </cell>
          <cell r="C963">
            <v>0.72652857795631098</v>
          </cell>
        </row>
        <row r="964">
          <cell r="B964">
            <v>45646</v>
          </cell>
          <cell r="C964">
            <v>0.72542866415057483</v>
          </cell>
        </row>
        <row r="965">
          <cell r="B965">
            <v>45649</v>
          </cell>
          <cell r="C965">
            <v>0.72172011251503421</v>
          </cell>
        </row>
        <row r="966">
          <cell r="B966">
            <v>45650</v>
          </cell>
          <cell r="C966">
            <v>0.72820578233543487</v>
          </cell>
        </row>
        <row r="967">
          <cell r="B967">
            <v>45651</v>
          </cell>
          <cell r="C967">
            <v>0.72622793418458365</v>
          </cell>
        </row>
        <row r="968">
          <cell r="B968">
            <v>45652</v>
          </cell>
          <cell r="C968">
            <v>0.72793619546678523</v>
          </cell>
        </row>
        <row r="969">
          <cell r="B969">
            <v>45653</v>
          </cell>
          <cell r="C969">
            <v>0.72750010916776586</v>
          </cell>
        </row>
        <row r="970">
          <cell r="B970">
            <v>45656</v>
          </cell>
          <cell r="C970">
            <v>0.72810425939084233</v>
          </cell>
        </row>
        <row r="971">
          <cell r="B971">
            <v>45657</v>
          </cell>
          <cell r="C971">
            <v>0.7216972097555332</v>
          </cell>
        </row>
        <row r="972">
          <cell r="B972">
            <v>45659</v>
          </cell>
          <cell r="C972">
            <v>0.70867881156048806</v>
          </cell>
        </row>
        <row r="973">
          <cell r="B973">
            <v>45660</v>
          </cell>
          <cell r="C973">
            <v>0.70211244014351171</v>
          </cell>
        </row>
        <row r="974">
          <cell r="B974">
            <v>45663</v>
          </cell>
          <cell r="C974">
            <v>0.70148564772341815</v>
          </cell>
        </row>
        <row r="975">
          <cell r="B975">
            <v>45664</v>
          </cell>
          <cell r="C975">
            <v>0.70337706926787669</v>
          </cell>
        </row>
        <row r="976">
          <cell r="B976">
            <v>45665</v>
          </cell>
          <cell r="C976">
            <v>0.70119566854499449</v>
          </cell>
        </row>
        <row r="977">
          <cell r="B977">
            <v>45666</v>
          </cell>
          <cell r="C977">
            <v>0.70105484901131332</v>
          </cell>
        </row>
        <row r="978">
          <cell r="B978">
            <v>45667</v>
          </cell>
          <cell r="C978">
            <v>0.69381704491696261</v>
          </cell>
        </row>
        <row r="979">
          <cell r="B979">
            <v>45670</v>
          </cell>
          <cell r="C979">
            <v>0.69255594016710287</v>
          </cell>
        </row>
        <row r="980">
          <cell r="B980">
            <v>45671</v>
          </cell>
          <cell r="C980">
            <v>0.70654317336233174</v>
          </cell>
        </row>
        <row r="981">
          <cell r="B981">
            <v>45672</v>
          </cell>
          <cell r="C981">
            <v>0.70310994488747525</v>
          </cell>
        </row>
        <row r="982">
          <cell r="B982">
            <v>45673</v>
          </cell>
          <cell r="C982">
            <v>0.70560225929428722</v>
          </cell>
        </row>
        <row r="983">
          <cell r="B983">
            <v>45674</v>
          </cell>
          <cell r="C983">
            <v>0.7089214681303091</v>
          </cell>
        </row>
        <row r="984">
          <cell r="B984">
            <v>45677</v>
          </cell>
          <cell r="C984">
            <v>0.71358864009529577</v>
          </cell>
        </row>
        <row r="985">
          <cell r="B985">
            <v>45678</v>
          </cell>
          <cell r="C985">
            <v>0.71462513726733023</v>
          </cell>
        </row>
        <row r="986">
          <cell r="B986">
            <v>45679</v>
          </cell>
          <cell r="C986">
            <v>0.71090407288650481</v>
          </cell>
        </row>
        <row r="987">
          <cell r="B987">
            <v>45680</v>
          </cell>
          <cell r="C987">
            <v>0.70871330137741684</v>
          </cell>
        </row>
        <row r="988">
          <cell r="B988">
            <v>45681</v>
          </cell>
          <cell r="C988">
            <v>0.71453910648511931</v>
          </cell>
        </row>
        <row r="989">
          <cell r="B989">
            <v>45684</v>
          </cell>
          <cell r="C989">
            <v>0.71416276927202416</v>
          </cell>
        </row>
        <row r="990">
          <cell r="B990">
            <v>45693</v>
          </cell>
          <cell r="C990">
            <v>0.71284765934188465</v>
          </cell>
        </row>
        <row r="991">
          <cell r="B991">
            <v>45694</v>
          </cell>
          <cell r="C991">
            <v>0.71975038953206238</v>
          </cell>
        </row>
        <row r="992">
          <cell r="B992">
            <v>45695</v>
          </cell>
          <cell r="C992">
            <v>0.72572391350075516</v>
          </cell>
        </row>
        <row r="993">
          <cell r="B993">
            <v>45698</v>
          </cell>
          <cell r="C993">
            <v>0.72959065616231877</v>
          </cell>
        </row>
        <row r="994">
          <cell r="B994">
            <v>45699</v>
          </cell>
          <cell r="C994">
            <v>0.72734551736220387</v>
          </cell>
        </row>
        <row r="995">
          <cell r="B995">
            <v>45700</v>
          </cell>
          <cell r="C995">
            <v>0.73357697327381044</v>
          </cell>
        </row>
        <row r="996">
          <cell r="B996">
            <v>45701</v>
          </cell>
          <cell r="C996">
            <v>0.72953249057908975</v>
          </cell>
        </row>
        <row r="997">
          <cell r="B997">
            <v>45702</v>
          </cell>
          <cell r="C997">
            <v>0.73941018872281994</v>
          </cell>
        </row>
        <row r="998">
          <cell r="B998">
            <v>45705</v>
          </cell>
          <cell r="C998">
            <v>0.74088232460300596</v>
          </cell>
        </row>
        <row r="999">
          <cell r="B999">
            <v>45706</v>
          </cell>
          <cell r="C999">
            <v>0.73693661494897567</v>
          </cell>
        </row>
        <row r="1000">
          <cell r="B1000">
            <v>45707</v>
          </cell>
          <cell r="C1000">
            <v>0.74175129001821039</v>
          </cell>
        </row>
        <row r="1001">
          <cell r="B1001">
            <v>45708</v>
          </cell>
          <cell r="C1001">
            <v>0.74061804239911844</v>
          </cell>
        </row>
        <row r="1002">
          <cell r="B1002">
            <v>45709</v>
          </cell>
          <cell r="C1002">
            <v>0.75091548835116673</v>
          </cell>
        </row>
        <row r="1003">
          <cell r="B1003">
            <v>45712</v>
          </cell>
          <cell r="C1003">
            <v>0.74673807532969705</v>
          </cell>
        </row>
        <row r="1004">
          <cell r="B1004">
            <v>45713</v>
          </cell>
          <cell r="C1004">
            <v>0.73966834913252022</v>
          </cell>
        </row>
        <row r="1005">
          <cell r="B1005">
            <v>45714</v>
          </cell>
          <cell r="C1005">
            <v>0.74912965912756113</v>
          </cell>
        </row>
        <row r="1006">
          <cell r="B1006">
            <v>45715</v>
          </cell>
          <cell r="C1006">
            <v>0.74836709796838496</v>
          </cell>
        </row>
        <row r="1007">
          <cell r="B1007">
            <v>45716</v>
          </cell>
          <cell r="C1007">
            <v>0.73385646771729229</v>
          </cell>
        </row>
        <row r="1008">
          <cell r="B1008">
            <v>45719</v>
          </cell>
          <cell r="C1008">
            <v>0.73585009602429241</v>
          </cell>
        </row>
        <row r="1009">
          <cell r="B1009">
            <v>45720</v>
          </cell>
          <cell r="C1009">
            <v>0.73853485143826925</v>
          </cell>
        </row>
        <row r="1010">
          <cell r="B1010">
            <v>45721</v>
          </cell>
          <cell r="C1010">
            <v>0.74300643994826143</v>
          </cell>
        </row>
        <row r="1011">
          <cell r="B1011">
            <v>45722</v>
          </cell>
          <cell r="C1011">
            <v>0.75437740293636868</v>
          </cell>
        </row>
        <row r="1012">
          <cell r="B1012">
            <v>45723</v>
          </cell>
          <cell r="C1012">
            <v>0.7522281497472485</v>
          </cell>
        </row>
        <row r="1013">
          <cell r="B1013">
            <v>45726</v>
          </cell>
          <cell r="C1013">
            <v>0.7497835326667065</v>
          </cell>
        </row>
        <row r="1014">
          <cell r="B1014">
            <v>45727</v>
          </cell>
          <cell r="C1014">
            <v>0.75154637417036163</v>
          </cell>
        </row>
        <row r="1015">
          <cell r="B1015">
            <v>45728</v>
          </cell>
          <cell r="C1015">
            <v>0.74943958105929065</v>
          </cell>
        </row>
        <row r="1016">
          <cell r="B1016">
            <v>45729</v>
          </cell>
          <cell r="C1016">
            <v>0.74621017576801529</v>
          </cell>
        </row>
        <row r="1017">
          <cell r="B1017">
            <v>45730</v>
          </cell>
          <cell r="C1017">
            <v>0.75918940076732577</v>
          </cell>
        </row>
        <row r="1018">
          <cell r="B1018">
            <v>45733</v>
          </cell>
          <cell r="C1018">
            <v>0.75980409740896038</v>
          </cell>
        </row>
        <row r="1019">
          <cell r="B1019">
            <v>45734</v>
          </cell>
          <cell r="C1019">
            <v>0.76381881823366315</v>
          </cell>
        </row>
        <row r="1020">
          <cell r="B1020">
            <v>45735</v>
          </cell>
          <cell r="C1020">
            <v>0.76253592543061843</v>
          </cell>
        </row>
        <row r="1021">
          <cell r="B1021">
            <v>45736</v>
          </cell>
          <cell r="C1021">
            <v>0.75658510199298679</v>
          </cell>
        </row>
        <row r="1022">
          <cell r="B1022">
            <v>45737</v>
          </cell>
          <cell r="C1022">
            <v>0.74714056942107432</v>
          </cell>
        </row>
        <row r="1023">
          <cell r="B1023">
            <v>45740</v>
          </cell>
          <cell r="C1023">
            <v>0.74838011642491187</v>
          </cell>
        </row>
        <row r="1024">
          <cell r="B1024">
            <v>45741</v>
          </cell>
          <cell r="C1024">
            <v>0.74452061909108236</v>
          </cell>
        </row>
        <row r="1025">
          <cell r="B1025">
            <v>45742</v>
          </cell>
          <cell r="C1025">
            <v>0.74563360495482567</v>
          </cell>
        </row>
        <row r="1026">
          <cell r="B1026">
            <v>45743</v>
          </cell>
          <cell r="C1026">
            <v>0.7485656894155146</v>
          </cell>
        </row>
        <row r="1027">
          <cell r="B1027">
            <v>45744</v>
          </cell>
          <cell r="C1027">
            <v>0.74500709923609554</v>
          </cell>
        </row>
        <row r="1028">
          <cell r="B1028">
            <v>45747</v>
          </cell>
          <cell r="C1028">
            <v>0.73932419960420381</v>
          </cell>
        </row>
        <row r="1029">
          <cell r="B1029">
            <v>45748</v>
          </cell>
          <cell r="C1029">
            <v>0.74346022395228628</v>
          </cell>
        </row>
        <row r="1030">
          <cell r="B1030">
            <v>45749</v>
          </cell>
          <cell r="C1030">
            <v>0.74349741460654417</v>
          </cell>
        </row>
        <row r="1031">
          <cell r="B1031">
            <v>45750</v>
          </cell>
          <cell r="C1031">
            <v>0.73785397297431532</v>
          </cell>
        </row>
        <row r="1032">
          <cell r="B1032">
            <v>45754</v>
          </cell>
          <cell r="C1032">
            <v>0.68395218744869801</v>
          </cell>
        </row>
        <row r="1033">
          <cell r="B1033">
            <v>45755</v>
          </cell>
          <cell r="C1033">
            <v>0.69307333166889606</v>
          </cell>
        </row>
        <row r="1034">
          <cell r="B1034">
            <v>45756</v>
          </cell>
          <cell r="C1034">
            <v>0.7001264620979134</v>
          </cell>
        </row>
        <row r="1035">
          <cell r="B1035">
            <v>45757</v>
          </cell>
          <cell r="C1035">
            <v>0.70975835108924157</v>
          </cell>
        </row>
        <row r="1036">
          <cell r="B1036">
            <v>45758</v>
          </cell>
          <cell r="C1036">
            <v>0.71279832358412698</v>
          </cell>
        </row>
        <row r="1037">
          <cell r="B1037">
            <v>45761</v>
          </cell>
          <cell r="C1037">
            <v>0.71911136438736367</v>
          </cell>
        </row>
        <row r="1038">
          <cell r="B1038">
            <v>45762</v>
          </cell>
          <cell r="C1038">
            <v>0.71962160355164306</v>
          </cell>
        </row>
        <row r="1039">
          <cell r="B1039">
            <v>45763</v>
          </cell>
          <cell r="C1039">
            <v>0.71444940024551395</v>
          </cell>
        </row>
        <row r="1040">
          <cell r="B1040">
            <v>45764</v>
          </cell>
          <cell r="C1040">
            <v>0.71670832153737973</v>
          </cell>
        </row>
        <row r="1041">
          <cell r="B1041">
            <v>45765</v>
          </cell>
          <cell r="C1041">
            <v>0.71563604929295288</v>
          </cell>
        </row>
        <row r="1042">
          <cell r="B1042">
            <v>45768</v>
          </cell>
          <cell r="C1042">
            <v>0.72025997014136967</v>
          </cell>
        </row>
        <row r="1043">
          <cell r="B1043">
            <v>45769</v>
          </cell>
          <cell r="C1043">
            <v>0.72285642201988853</v>
          </cell>
        </row>
        <row r="1044">
          <cell r="B1044">
            <v>45770</v>
          </cell>
          <cell r="C1044">
            <v>0.72452158157857438</v>
          </cell>
        </row>
        <row r="1045">
          <cell r="B1045">
            <v>45771</v>
          </cell>
          <cell r="C1045">
            <v>0.72272300848746207</v>
          </cell>
        </row>
        <row r="1046">
          <cell r="B1046">
            <v>45772</v>
          </cell>
          <cell r="C1046">
            <v>0.72326040618443099</v>
          </cell>
        </row>
        <row r="1047">
          <cell r="B1047">
            <v>45775</v>
          </cell>
          <cell r="C1047">
            <v>0.72322146313948932</v>
          </cell>
        </row>
        <row r="1048">
          <cell r="B1048">
            <v>45776</v>
          </cell>
          <cell r="C1048">
            <v>0.72460629629659401</v>
          </cell>
        </row>
        <row r="1049">
          <cell r="B1049">
            <v>45777</v>
          </cell>
          <cell r="C1049">
            <v>0.72514462767681276</v>
          </cell>
        </row>
        <row r="1050">
          <cell r="B1050">
            <v>45783</v>
          </cell>
          <cell r="C1050">
            <v>0.73410948327438019</v>
          </cell>
        </row>
        <row r="1051">
          <cell r="B1051">
            <v>45784</v>
          </cell>
          <cell r="C1051">
            <v>0.73512445841477214</v>
          </cell>
        </row>
        <row r="1052">
          <cell r="B1052">
            <v>45785</v>
          </cell>
          <cell r="C1052">
            <v>0.73654088232897763</v>
          </cell>
        </row>
        <row r="1053">
          <cell r="B1053">
            <v>45786</v>
          </cell>
          <cell r="C1053">
            <v>0.73506123723894001</v>
          </cell>
        </row>
        <row r="1054">
          <cell r="B1054">
            <v>45789</v>
          </cell>
          <cell r="C1054">
            <v>0.74186656348161639</v>
          </cell>
        </row>
        <row r="1055">
          <cell r="B1055">
            <v>45790</v>
          </cell>
          <cell r="C1055">
            <v>0.74066022681307964</v>
          </cell>
        </row>
        <row r="1056">
          <cell r="B1056">
            <v>45791</v>
          </cell>
          <cell r="C1056">
            <v>0.74519762729820482</v>
          </cell>
        </row>
        <row r="1057">
          <cell r="B1057">
            <v>45792</v>
          </cell>
          <cell r="C1057">
            <v>0.7398628688447777</v>
          </cell>
        </row>
        <row r="1058">
          <cell r="B1058">
            <v>45793</v>
          </cell>
          <cell r="C1058">
            <v>0.73774057073872179</v>
          </cell>
        </row>
        <row r="1059">
          <cell r="B1059">
            <v>45796</v>
          </cell>
          <cell r="C1059">
            <v>0.73812226371025913</v>
          </cell>
        </row>
        <row r="1060">
          <cell r="B1060">
            <v>45797</v>
          </cell>
          <cell r="C1060">
            <v>0.74225332857510262</v>
          </cell>
        </row>
        <row r="1061">
          <cell r="B1061">
            <v>45798</v>
          </cell>
          <cell r="C1061">
            <v>0.74517390661957839</v>
          </cell>
        </row>
        <row r="1062">
          <cell r="B1062">
            <v>45799</v>
          </cell>
          <cell r="C1062">
            <v>0.74071886357076144</v>
          </cell>
        </row>
        <row r="1063">
          <cell r="B1063">
            <v>45800</v>
          </cell>
          <cell r="C1063">
            <v>0.73760601489709787</v>
          </cell>
        </row>
        <row r="1064">
          <cell r="B1064">
            <v>45803</v>
          </cell>
          <cell r="C1064">
            <v>0.73598309210833512</v>
          </cell>
        </row>
        <row r="1065">
          <cell r="B1065">
            <v>45804</v>
          </cell>
          <cell r="C1065">
            <v>0.73518629933186364</v>
          </cell>
        </row>
        <row r="1066">
          <cell r="B1066">
            <v>45805</v>
          </cell>
          <cell r="C1066">
            <v>0.7343426831278218</v>
          </cell>
        </row>
        <row r="1067">
          <cell r="B1067">
            <v>45806</v>
          </cell>
          <cell r="C1067">
            <v>0.7399727307287981</v>
          </cell>
        </row>
        <row r="1068">
          <cell r="B1068">
            <v>45807</v>
          </cell>
          <cell r="C1068">
            <v>0.73586041921256151</v>
          </cell>
        </row>
        <row r="1069">
          <cell r="B1069">
            <v>45811</v>
          </cell>
          <cell r="C1069">
            <v>0.7392992993140417</v>
          </cell>
        </row>
        <row r="1070">
          <cell r="B1070">
            <v>45812</v>
          </cell>
          <cell r="C1070">
            <v>0.74483059301711507</v>
          </cell>
        </row>
        <row r="1071">
          <cell r="B1071">
            <v>45813</v>
          </cell>
          <cell r="C1071">
            <v>0.74562880760050965</v>
          </cell>
        </row>
        <row r="1072">
          <cell r="B1072">
            <v>45814</v>
          </cell>
          <cell r="C1072">
            <v>0.74478715247836091</v>
          </cell>
        </row>
        <row r="1073">
          <cell r="B1073">
            <v>45817</v>
          </cell>
          <cell r="C1073">
            <v>0.75011189775285059</v>
          </cell>
        </row>
        <row r="1074">
          <cell r="B1074">
            <v>45818</v>
          </cell>
          <cell r="C1074">
            <v>0.74860393535571434</v>
          </cell>
        </row>
        <row r="1075">
          <cell r="B1075">
            <v>45819</v>
          </cell>
          <cell r="C1075">
            <v>0.75307391164306925</v>
          </cell>
        </row>
        <row r="1076">
          <cell r="B1076">
            <v>45820</v>
          </cell>
          <cell r="C1076">
            <v>0.75337952580754397</v>
          </cell>
        </row>
        <row r="1077">
          <cell r="B1077">
            <v>45821</v>
          </cell>
          <cell r="C1077">
            <v>0.7481951609577735</v>
          </cell>
        </row>
        <row r="1078">
          <cell r="B1078">
            <v>45824</v>
          </cell>
          <cell r="C1078">
            <v>0.74955313078141939</v>
          </cell>
        </row>
        <row r="1079">
          <cell r="B1079">
            <v>45825</v>
          </cell>
          <cell r="C1079">
            <v>0.74700108192485759</v>
          </cell>
        </row>
        <row r="1080">
          <cell r="B1080">
            <v>45826</v>
          </cell>
          <cell r="C1080">
            <v>0.74564368117542423</v>
          </cell>
        </row>
        <row r="1081">
          <cell r="B1081">
            <v>45827</v>
          </cell>
          <cell r="C1081">
            <v>0.73680642443334221</v>
          </cell>
        </row>
        <row r="1082">
          <cell r="B1082">
            <v>45828</v>
          </cell>
          <cell r="C1082">
            <v>0.73703149075392804</v>
          </cell>
        </row>
        <row r="1083">
          <cell r="B1083">
            <v>45831</v>
          </cell>
          <cell r="C1083">
            <v>0.73882733920245824</v>
          </cell>
        </row>
        <row r="1084">
          <cell r="B1084">
            <v>45832</v>
          </cell>
          <cell r="C1084">
            <v>0.74695644258055927</v>
          </cell>
        </row>
        <row r="1085">
          <cell r="B1085">
            <v>45833</v>
          </cell>
          <cell r="C1085">
            <v>0.7524864741390408</v>
          </cell>
        </row>
        <row r="1086">
          <cell r="B1086">
            <v>45834</v>
          </cell>
          <cell r="C1086">
            <v>0.75141405228427727</v>
          </cell>
        </row>
        <row r="1087">
          <cell r="B1087">
            <v>45835</v>
          </cell>
          <cell r="C1087">
            <v>0.75277242501438879</v>
          </cell>
        </row>
        <row r="1088">
          <cell r="B1088">
            <v>45838</v>
          </cell>
          <cell r="C1088">
            <v>0.75585930752814268</v>
          </cell>
        </row>
        <row r="1089">
          <cell r="B1089">
            <v>45839</v>
          </cell>
          <cell r="C1089">
            <v>0.75759779362054103</v>
          </cell>
        </row>
        <row r="1090">
          <cell r="B1090">
            <v>45840</v>
          </cell>
          <cell r="C1090">
            <v>0.75723669353785217</v>
          </cell>
        </row>
        <row r="1091">
          <cell r="B1091">
            <v>45841</v>
          </cell>
          <cell r="C1091">
            <v>0.75957968503457518</v>
          </cell>
        </row>
        <row r="1092">
          <cell r="B1092">
            <v>45842</v>
          </cell>
          <cell r="C1092">
            <v>0.75860412533020305</v>
          </cell>
        </row>
        <row r="1093">
          <cell r="B1093">
            <v>45845</v>
          </cell>
          <cell r="C1093">
            <v>0.75786598624953294</v>
          </cell>
        </row>
        <row r="1094">
          <cell r="B1094">
            <v>45846</v>
          </cell>
          <cell r="C1094">
            <v>0.7639246953833746</v>
          </cell>
        </row>
        <row r="1095">
          <cell r="B1095">
            <v>45847</v>
          </cell>
          <cell r="C1095">
            <v>0.76305747970139037</v>
          </cell>
        </row>
        <row r="1096">
          <cell r="B1096">
            <v>45848</v>
          </cell>
          <cell r="C1096">
            <v>0.76546737828401445</v>
          </cell>
        </row>
        <row r="1097">
          <cell r="B1097">
            <v>45849</v>
          </cell>
          <cell r="C1097">
            <v>0.76584106530396812</v>
          </cell>
        </row>
        <row r="1098">
          <cell r="B1098">
            <v>45852</v>
          </cell>
          <cell r="C1098">
            <v>0.76936991201396931</v>
          </cell>
        </row>
        <row r="1099">
          <cell r="B1099">
            <v>45853</v>
          </cell>
          <cell r="C1099">
            <v>0.77183123059123171</v>
          </cell>
        </row>
        <row r="1100">
          <cell r="B1100">
            <v>45854</v>
          </cell>
          <cell r="C1100">
            <v>0.77110440363300403</v>
          </cell>
        </row>
        <row r="1101">
          <cell r="B1101">
            <v>45855</v>
          </cell>
          <cell r="C1101">
            <v>0.77629389864383558</v>
          </cell>
        </row>
        <row r="1102">
          <cell r="B1102">
            <v>45856</v>
          </cell>
          <cell r="C1102">
            <v>0.77935985392288276</v>
          </cell>
        </row>
        <row r="1103">
          <cell r="B1103">
            <v>45859</v>
          </cell>
          <cell r="C1103">
            <v>0.78482393936455219</v>
          </cell>
        </row>
        <row r="1104">
          <cell r="B1104">
            <v>45860</v>
          </cell>
          <cell r="C1104">
            <v>0.78962592759719286</v>
          </cell>
        </row>
        <row r="1105">
          <cell r="B1105">
            <v>45861</v>
          </cell>
          <cell r="C1105">
            <v>0.78948865800944223</v>
          </cell>
        </row>
        <row r="1106">
          <cell r="B1106">
            <v>45862</v>
          </cell>
          <cell r="C1106">
            <v>0.7938294579646944</v>
          </cell>
        </row>
        <row r="1107">
          <cell r="B1107">
            <v>45863</v>
          </cell>
          <cell r="C1107">
            <v>0.79211274891330996</v>
          </cell>
        </row>
        <row r="1108">
          <cell r="B1108">
            <v>45866</v>
          </cell>
          <cell r="C1108">
            <v>0.79470321560684976</v>
          </cell>
        </row>
        <row r="1109">
          <cell r="B1109">
            <v>45867</v>
          </cell>
          <cell r="C1109">
            <v>0.79814011290452958</v>
          </cell>
        </row>
        <row r="1110">
          <cell r="B1110">
            <v>45868</v>
          </cell>
          <cell r="C1110">
            <v>0.79384645263007458</v>
          </cell>
        </row>
        <row r="1111">
          <cell r="B1111">
            <v>45869</v>
          </cell>
          <cell r="C1111">
            <v>0.78191681383494582</v>
          </cell>
        </row>
      </sheetData>
      <sheetData sheetId="26">
        <row r="1">
          <cell r="C1" t="str">
            <v>组合净值</v>
          </cell>
        </row>
        <row r="2">
          <cell r="B2">
            <v>44462</v>
          </cell>
          <cell r="C2">
            <v>1</v>
          </cell>
        </row>
        <row r="3">
          <cell r="B3">
            <v>44463</v>
          </cell>
          <cell r="C3">
            <v>0.99470933955634866</v>
          </cell>
        </row>
        <row r="4">
          <cell r="B4">
            <v>44466</v>
          </cell>
          <cell r="C4">
            <v>0.99584132637015699</v>
          </cell>
        </row>
        <row r="5">
          <cell r="B5">
            <v>44467</v>
          </cell>
          <cell r="C5">
            <v>0.99646027848055085</v>
          </cell>
        </row>
        <row r="6">
          <cell r="B6">
            <v>44468</v>
          </cell>
          <cell r="C6">
            <v>0.98691043351594177</v>
          </cell>
        </row>
        <row r="7">
          <cell r="B7">
            <v>44469</v>
          </cell>
          <cell r="C7">
            <v>1.0018315153650785</v>
          </cell>
        </row>
        <row r="8">
          <cell r="B8">
            <v>44477</v>
          </cell>
          <cell r="C8">
            <v>0.99735383596581018</v>
          </cell>
        </row>
        <row r="9">
          <cell r="B9">
            <v>44480</v>
          </cell>
          <cell r="C9">
            <v>0.99535773234575931</v>
          </cell>
        </row>
        <row r="10">
          <cell r="B10">
            <v>44481</v>
          </cell>
          <cell r="C10">
            <v>0.98537360148790676</v>
          </cell>
        </row>
        <row r="11">
          <cell r="B11">
            <v>44482</v>
          </cell>
          <cell r="C11">
            <v>0.99907719022628527</v>
          </cell>
        </row>
        <row r="12">
          <cell r="B12">
            <v>44483</v>
          </cell>
          <cell r="C12">
            <v>0.99776292507223163</v>
          </cell>
        </row>
        <row r="13">
          <cell r="B13">
            <v>44484</v>
          </cell>
          <cell r="C13">
            <v>1.006103292055416</v>
          </cell>
        </row>
        <row r="14">
          <cell r="B14">
            <v>44487</v>
          </cell>
          <cell r="C14">
            <v>1.0056195907031318</v>
          </cell>
        </row>
        <row r="15">
          <cell r="B15">
            <v>44488</v>
          </cell>
          <cell r="C15">
            <v>1.0153683525032318</v>
          </cell>
        </row>
        <row r="16">
          <cell r="B16">
            <v>44489</v>
          </cell>
          <cell r="C16">
            <v>1.0184457221324459</v>
          </cell>
        </row>
        <row r="17">
          <cell r="B17">
            <v>44490</v>
          </cell>
          <cell r="C17">
            <v>1.0172874246324293</v>
          </cell>
        </row>
        <row r="18">
          <cell r="B18">
            <v>44491</v>
          </cell>
          <cell r="C18">
            <v>1.0201911977780971</v>
          </cell>
        </row>
        <row r="19">
          <cell r="B19">
            <v>44494</v>
          </cell>
          <cell r="C19">
            <v>1.0302607317714949</v>
          </cell>
        </row>
        <row r="20">
          <cell r="B20">
            <v>44495</v>
          </cell>
          <cell r="C20">
            <v>1.0240566186258218</v>
          </cell>
        </row>
        <row r="21">
          <cell r="B21">
            <v>44496</v>
          </cell>
          <cell r="C21">
            <v>1.018409982841407</v>
          </cell>
        </row>
        <row r="22">
          <cell r="B22">
            <v>44497</v>
          </cell>
          <cell r="C22">
            <v>1.0129708726763094</v>
          </cell>
        </row>
        <row r="23">
          <cell r="B23">
            <v>44498</v>
          </cell>
          <cell r="C23">
            <v>1.0220068623747536</v>
          </cell>
        </row>
        <row r="24">
          <cell r="B24">
            <v>44501</v>
          </cell>
          <cell r="C24">
            <v>1.0193019417546769</v>
          </cell>
        </row>
        <row r="25">
          <cell r="B25">
            <v>44502</v>
          </cell>
          <cell r="C25">
            <v>1.019077546853723</v>
          </cell>
        </row>
        <row r="26">
          <cell r="B26">
            <v>44503</v>
          </cell>
          <cell r="C26">
            <v>1.0124753776243762</v>
          </cell>
        </row>
        <row r="27">
          <cell r="B27">
            <v>44504</v>
          </cell>
          <cell r="C27">
            <v>1.025127208046958</v>
          </cell>
        </row>
        <row r="28">
          <cell r="B28">
            <v>44505</v>
          </cell>
          <cell r="C28">
            <v>1.0158585735832599</v>
          </cell>
        </row>
        <row r="29">
          <cell r="B29">
            <v>44508</v>
          </cell>
          <cell r="C29">
            <v>1.0159709233110934</v>
          </cell>
        </row>
        <row r="30">
          <cell r="B30">
            <v>44509</v>
          </cell>
          <cell r="C30">
            <v>1.0199289288868483</v>
          </cell>
        </row>
        <row r="31">
          <cell r="B31">
            <v>44510</v>
          </cell>
          <cell r="C31">
            <v>1.0177149955199205</v>
          </cell>
        </row>
        <row r="32">
          <cell r="B32">
            <v>44511</v>
          </cell>
          <cell r="C32">
            <v>1.0287358580951393</v>
          </cell>
        </row>
        <row r="33">
          <cell r="B33">
            <v>44512</v>
          </cell>
          <cell r="C33">
            <v>1.0323469677875112</v>
          </cell>
        </row>
        <row r="34">
          <cell r="B34">
            <v>44515</v>
          </cell>
          <cell r="C34">
            <v>1.0249465544688223</v>
          </cell>
        </row>
        <row r="35">
          <cell r="B35">
            <v>44516</v>
          </cell>
          <cell r="C35">
            <v>1.0254882430170245</v>
          </cell>
        </row>
        <row r="36">
          <cell r="B36">
            <v>44517</v>
          </cell>
          <cell r="C36">
            <v>1.0346404192920244</v>
          </cell>
        </row>
        <row r="37">
          <cell r="B37">
            <v>44518</v>
          </cell>
          <cell r="C37">
            <v>1.0271392409278752</v>
          </cell>
        </row>
        <row r="38">
          <cell r="B38">
            <v>44519</v>
          </cell>
          <cell r="C38">
            <v>1.0334126304777933</v>
          </cell>
        </row>
        <row r="39">
          <cell r="B39">
            <v>44522</v>
          </cell>
          <cell r="C39">
            <v>1.0428856540467117</v>
          </cell>
        </row>
        <row r="40">
          <cell r="B40">
            <v>44523</v>
          </cell>
          <cell r="C40">
            <v>1.0377294758432236</v>
          </cell>
        </row>
        <row r="41">
          <cell r="B41">
            <v>44524</v>
          </cell>
          <cell r="C41">
            <v>1.0372144364562497</v>
          </cell>
        </row>
        <row r="42">
          <cell r="B42">
            <v>44525</v>
          </cell>
          <cell r="C42">
            <v>1.0347424407557473</v>
          </cell>
        </row>
        <row r="43">
          <cell r="B43">
            <v>44526</v>
          </cell>
          <cell r="C43">
            <v>1.0309076962590091</v>
          </cell>
        </row>
        <row r="44">
          <cell r="B44">
            <v>44529</v>
          </cell>
          <cell r="C44">
            <v>1.0403988379147755</v>
          </cell>
        </row>
        <row r="45">
          <cell r="B45">
            <v>44530</v>
          </cell>
          <cell r="C45">
            <v>1.0362013089430313</v>
          </cell>
        </row>
        <row r="46">
          <cell r="B46">
            <v>44531</v>
          </cell>
          <cell r="C46">
            <v>1.0310808110465279</v>
          </cell>
        </row>
        <row r="47">
          <cell r="B47">
            <v>44532</v>
          </cell>
          <cell r="C47">
            <v>1.0281512695456112</v>
          </cell>
        </row>
        <row r="48">
          <cell r="B48">
            <v>44533</v>
          </cell>
          <cell r="C48">
            <v>1.0355640025725801</v>
          </cell>
        </row>
        <row r="49">
          <cell r="B49">
            <v>44536</v>
          </cell>
          <cell r="C49">
            <v>1.0216929280419245</v>
          </cell>
        </row>
        <row r="50">
          <cell r="B50">
            <v>44537</v>
          </cell>
          <cell r="C50">
            <v>1.0164946998648334</v>
          </cell>
        </row>
        <row r="51">
          <cell r="B51">
            <v>44538</v>
          </cell>
          <cell r="C51">
            <v>1.0327052596396156</v>
          </cell>
        </row>
        <row r="52">
          <cell r="B52">
            <v>44539</v>
          </cell>
          <cell r="C52">
            <v>1.038385523076669</v>
          </cell>
        </row>
        <row r="53">
          <cell r="B53">
            <v>44540</v>
          </cell>
          <cell r="C53">
            <v>1.0396884816819951</v>
          </cell>
        </row>
        <row r="54">
          <cell r="B54">
            <v>44543</v>
          </cell>
          <cell r="C54">
            <v>1.0418265222164764</v>
          </cell>
        </row>
        <row r="55">
          <cell r="B55">
            <v>44544</v>
          </cell>
          <cell r="C55">
            <v>1.0372374955993438</v>
          </cell>
        </row>
        <row r="56">
          <cell r="B56">
            <v>44545</v>
          </cell>
          <cell r="C56">
            <v>1.0282222386168509</v>
          </cell>
        </row>
        <row r="57">
          <cell r="B57">
            <v>44546</v>
          </cell>
          <cell r="C57">
            <v>1.0285498681765701</v>
          </cell>
        </row>
        <row r="58">
          <cell r="B58">
            <v>44547</v>
          </cell>
          <cell r="C58">
            <v>1.0117308962655973</v>
          </cell>
        </row>
        <row r="59">
          <cell r="B59">
            <v>44550</v>
          </cell>
          <cell r="C59">
            <v>0.9940303557094845</v>
          </cell>
        </row>
        <row r="60">
          <cell r="B60">
            <v>44551</v>
          </cell>
          <cell r="C60">
            <v>1.0007860652754981</v>
          </cell>
        </row>
        <row r="61">
          <cell r="B61">
            <v>44552</v>
          </cell>
          <cell r="C61">
            <v>1.0061187291543359</v>
          </cell>
        </row>
        <row r="62">
          <cell r="B62">
            <v>44553</v>
          </cell>
          <cell r="C62">
            <v>1.011046091832597</v>
          </cell>
        </row>
        <row r="63">
          <cell r="B63">
            <v>44554</v>
          </cell>
          <cell r="C63">
            <v>1.0011772854336201</v>
          </cell>
        </row>
        <row r="64">
          <cell r="B64">
            <v>44557</v>
          </cell>
          <cell r="C64">
            <v>0.99809273487601824</v>
          </cell>
        </row>
        <row r="65">
          <cell r="B65">
            <v>44558</v>
          </cell>
          <cell r="C65">
            <v>1.0051268692278343</v>
          </cell>
        </row>
        <row r="66">
          <cell r="B66">
            <v>44559</v>
          </cell>
          <cell r="C66">
            <v>0.99195508177907044</v>
          </cell>
        </row>
        <row r="67">
          <cell r="B67">
            <v>44560</v>
          </cell>
          <cell r="C67">
            <v>0.99797711408770329</v>
          </cell>
        </row>
        <row r="68">
          <cell r="B68">
            <v>44561</v>
          </cell>
          <cell r="C68">
            <v>1.0018943808866334</v>
          </cell>
        </row>
        <row r="69">
          <cell r="B69">
            <v>44565</v>
          </cell>
          <cell r="C69">
            <v>0.98419016820170635</v>
          </cell>
        </row>
        <row r="70">
          <cell r="B70">
            <v>44566</v>
          </cell>
          <cell r="C70">
            <v>0.96223164244159287</v>
          </cell>
        </row>
        <row r="71">
          <cell r="B71">
            <v>44567</v>
          </cell>
          <cell r="C71">
            <v>0.95822620511435341</v>
          </cell>
        </row>
        <row r="72">
          <cell r="B72">
            <v>44568</v>
          </cell>
          <cell r="C72">
            <v>0.95068636436101228</v>
          </cell>
        </row>
        <row r="73">
          <cell r="B73">
            <v>44571</v>
          </cell>
          <cell r="C73">
            <v>0.95373509121926592</v>
          </cell>
        </row>
        <row r="74">
          <cell r="B74">
            <v>44572</v>
          </cell>
          <cell r="C74">
            <v>0.94545497217650032</v>
          </cell>
        </row>
        <row r="75">
          <cell r="B75">
            <v>44573</v>
          </cell>
          <cell r="C75">
            <v>0.96387833376941978</v>
          </cell>
        </row>
        <row r="76">
          <cell r="B76">
            <v>44574</v>
          </cell>
          <cell r="C76">
            <v>0.94733359693356467</v>
          </cell>
        </row>
        <row r="77">
          <cell r="B77">
            <v>44575</v>
          </cell>
          <cell r="C77">
            <v>0.94975390151040939</v>
          </cell>
        </row>
        <row r="78">
          <cell r="B78">
            <v>44578</v>
          </cell>
          <cell r="C78">
            <v>0.95791046209515485</v>
          </cell>
        </row>
        <row r="79">
          <cell r="B79">
            <v>44579</v>
          </cell>
          <cell r="C79">
            <v>0.96269663816867002</v>
          </cell>
        </row>
        <row r="80">
          <cell r="B80">
            <v>44580</v>
          </cell>
          <cell r="C80">
            <v>0.94946059977117281</v>
          </cell>
        </row>
        <row r="81">
          <cell r="B81">
            <v>44581</v>
          </cell>
          <cell r="C81">
            <v>0.95325366402871936</v>
          </cell>
        </row>
        <row r="82">
          <cell r="B82">
            <v>44582</v>
          </cell>
          <cell r="C82">
            <v>0.94872130530436161</v>
          </cell>
        </row>
        <row r="83">
          <cell r="B83">
            <v>44585</v>
          </cell>
          <cell r="C83">
            <v>0.95089649313474178</v>
          </cell>
        </row>
        <row r="84">
          <cell r="B84">
            <v>44586</v>
          </cell>
          <cell r="C84">
            <v>0.93302243649897587</v>
          </cell>
        </row>
        <row r="85">
          <cell r="B85">
            <v>44587</v>
          </cell>
          <cell r="C85">
            <v>0.93931815361182858</v>
          </cell>
        </row>
        <row r="86">
          <cell r="B86">
            <v>44588</v>
          </cell>
          <cell r="C86">
            <v>0.92125147740565727</v>
          </cell>
        </row>
        <row r="87">
          <cell r="B87">
            <v>44589</v>
          </cell>
          <cell r="C87">
            <v>0.91326824783327565</v>
          </cell>
        </row>
        <row r="88">
          <cell r="B88">
            <v>44599</v>
          </cell>
          <cell r="C88">
            <v>0.92434763735972236</v>
          </cell>
        </row>
        <row r="89">
          <cell r="B89">
            <v>44600</v>
          </cell>
          <cell r="C89">
            <v>0.90911551651021116</v>
          </cell>
        </row>
        <row r="90">
          <cell r="B90">
            <v>44601</v>
          </cell>
          <cell r="C90">
            <v>0.92083441787207621</v>
          </cell>
        </row>
        <row r="91">
          <cell r="B91">
            <v>44602</v>
          </cell>
          <cell r="C91">
            <v>0.91268016959042231</v>
          </cell>
        </row>
        <row r="92">
          <cell r="B92">
            <v>44603</v>
          </cell>
          <cell r="C92">
            <v>0.90292059816587744</v>
          </cell>
        </row>
        <row r="93">
          <cell r="B93">
            <v>44606</v>
          </cell>
          <cell r="C93">
            <v>0.89794283622146565</v>
          </cell>
        </row>
        <row r="94">
          <cell r="B94">
            <v>44607</v>
          </cell>
          <cell r="C94">
            <v>0.91466023775901384</v>
          </cell>
        </row>
        <row r="95">
          <cell r="B95">
            <v>44608</v>
          </cell>
          <cell r="C95">
            <v>0.91923321037572869</v>
          </cell>
        </row>
        <row r="96">
          <cell r="B96">
            <v>44609</v>
          </cell>
          <cell r="C96">
            <v>0.92404715775339685</v>
          </cell>
        </row>
        <row r="97">
          <cell r="B97">
            <v>44610</v>
          </cell>
          <cell r="C97">
            <v>0.91941584302708168</v>
          </cell>
        </row>
        <row r="98">
          <cell r="B98">
            <v>44613</v>
          </cell>
          <cell r="C98">
            <v>0.91609477212527068</v>
          </cell>
        </row>
        <row r="99">
          <cell r="B99">
            <v>44614</v>
          </cell>
          <cell r="C99">
            <v>0.90657439836537046</v>
          </cell>
        </row>
        <row r="100">
          <cell r="B100">
            <v>44615</v>
          </cell>
          <cell r="C100">
            <v>0.92583828983803063</v>
          </cell>
        </row>
        <row r="101">
          <cell r="B101">
            <v>44616</v>
          </cell>
          <cell r="C101">
            <v>0.90789937468303106</v>
          </cell>
        </row>
        <row r="102">
          <cell r="B102">
            <v>44617</v>
          </cell>
          <cell r="C102">
            <v>0.91763966186324175</v>
          </cell>
        </row>
        <row r="103">
          <cell r="B103">
            <v>44620</v>
          </cell>
          <cell r="C103">
            <v>0.91871064448762574</v>
          </cell>
        </row>
        <row r="104">
          <cell r="B104">
            <v>44621</v>
          </cell>
          <cell r="C104">
            <v>0.92231650175820756</v>
          </cell>
        </row>
        <row r="105">
          <cell r="B105">
            <v>44622</v>
          </cell>
          <cell r="C105">
            <v>0.91268846228583489</v>
          </cell>
        </row>
        <row r="106">
          <cell r="B106">
            <v>44623</v>
          </cell>
          <cell r="C106">
            <v>0.89894196607193555</v>
          </cell>
        </row>
        <row r="107">
          <cell r="B107">
            <v>44624</v>
          </cell>
          <cell r="C107">
            <v>0.88838301127116326</v>
          </cell>
        </row>
        <row r="108">
          <cell r="B108">
            <v>44627</v>
          </cell>
          <cell r="C108">
            <v>0.86112069564178895</v>
          </cell>
        </row>
        <row r="109">
          <cell r="B109">
            <v>44628</v>
          </cell>
          <cell r="C109">
            <v>0.84695166196934191</v>
          </cell>
        </row>
        <row r="110">
          <cell r="B110">
            <v>44629</v>
          </cell>
          <cell r="C110">
            <v>0.8449193460190324</v>
          </cell>
        </row>
        <row r="111">
          <cell r="B111">
            <v>44630</v>
          </cell>
          <cell r="C111">
            <v>0.85967031812519912</v>
          </cell>
        </row>
        <row r="112">
          <cell r="B112">
            <v>44631</v>
          </cell>
          <cell r="C112">
            <v>0.85786048703840645</v>
          </cell>
        </row>
        <row r="113">
          <cell r="B113">
            <v>44634</v>
          </cell>
          <cell r="C113">
            <v>0.82730719812522235</v>
          </cell>
        </row>
        <row r="114">
          <cell r="B114">
            <v>44635</v>
          </cell>
          <cell r="C114">
            <v>0.79958049765735584</v>
          </cell>
        </row>
        <row r="115">
          <cell r="B115">
            <v>44636</v>
          </cell>
          <cell r="C115">
            <v>0.83503912054866158</v>
          </cell>
        </row>
        <row r="116">
          <cell r="B116">
            <v>44637</v>
          </cell>
          <cell r="C116">
            <v>0.85440668330619285</v>
          </cell>
        </row>
        <row r="117">
          <cell r="B117">
            <v>44638</v>
          </cell>
          <cell r="C117">
            <v>0.85460382299133453</v>
          </cell>
        </row>
        <row r="118">
          <cell r="B118">
            <v>44641</v>
          </cell>
          <cell r="C118">
            <v>0.85413057358885447</v>
          </cell>
        </row>
        <row r="119">
          <cell r="B119">
            <v>44642</v>
          </cell>
          <cell r="C119">
            <v>0.85150240294009671</v>
          </cell>
        </row>
        <row r="120">
          <cell r="B120">
            <v>44643</v>
          </cell>
          <cell r="C120">
            <v>0.85833062121732118</v>
          </cell>
        </row>
        <row r="121">
          <cell r="B121">
            <v>44644</v>
          </cell>
          <cell r="C121">
            <v>0.85005329995163981</v>
          </cell>
        </row>
        <row r="122">
          <cell r="B122">
            <v>44645</v>
          </cell>
          <cell r="C122">
            <v>0.83267607302676572</v>
          </cell>
        </row>
        <row r="123">
          <cell r="B123">
            <v>44648</v>
          </cell>
          <cell r="C123">
            <v>0.82458285417637378</v>
          </cell>
        </row>
        <row r="124">
          <cell r="B124">
            <v>44649</v>
          </cell>
          <cell r="C124">
            <v>0.82234565891711453</v>
          </cell>
        </row>
        <row r="125">
          <cell r="B125">
            <v>44650</v>
          </cell>
          <cell r="C125">
            <v>0.84385577005854551</v>
          </cell>
        </row>
        <row r="126">
          <cell r="B126">
            <v>44651</v>
          </cell>
          <cell r="C126">
            <v>0.83234124676811627</v>
          </cell>
        </row>
        <row r="127">
          <cell r="B127">
            <v>44652</v>
          </cell>
          <cell r="C127">
            <v>0.83778929986267225</v>
          </cell>
        </row>
        <row r="128">
          <cell r="B128">
            <v>44657</v>
          </cell>
          <cell r="C128">
            <v>0.82940327631213007</v>
          </cell>
        </row>
        <row r="129">
          <cell r="B129">
            <v>44658</v>
          </cell>
          <cell r="C129">
            <v>0.82079032645625793</v>
          </cell>
        </row>
        <row r="130">
          <cell r="B130">
            <v>44659</v>
          </cell>
          <cell r="C130">
            <v>0.81992604756819765</v>
          </cell>
        </row>
        <row r="131">
          <cell r="B131">
            <v>44662</v>
          </cell>
          <cell r="C131">
            <v>0.79379684006265816</v>
          </cell>
        </row>
        <row r="132">
          <cell r="B132">
            <v>44663</v>
          </cell>
          <cell r="C132">
            <v>0.8074856062334832</v>
          </cell>
        </row>
        <row r="133">
          <cell r="B133">
            <v>44664</v>
          </cell>
          <cell r="C133">
            <v>0.80171110346405616</v>
          </cell>
        </row>
        <row r="134">
          <cell r="B134">
            <v>44665</v>
          </cell>
          <cell r="C134">
            <v>0.81421592124384778</v>
          </cell>
        </row>
        <row r="135">
          <cell r="B135">
            <v>44666</v>
          </cell>
          <cell r="C135">
            <v>0.81141577456756953</v>
          </cell>
        </row>
        <row r="136">
          <cell r="B136">
            <v>44669</v>
          </cell>
          <cell r="C136">
            <v>0.81313550416712033</v>
          </cell>
        </row>
        <row r="137">
          <cell r="B137">
            <v>44670</v>
          </cell>
          <cell r="C137">
            <v>0.80614805110937093</v>
          </cell>
        </row>
        <row r="138">
          <cell r="B138">
            <v>44671</v>
          </cell>
          <cell r="C138">
            <v>0.79855664594504072</v>
          </cell>
        </row>
        <row r="139">
          <cell r="B139">
            <v>44672</v>
          </cell>
          <cell r="C139">
            <v>0.78262805383075673</v>
          </cell>
        </row>
        <row r="140">
          <cell r="B140">
            <v>44673</v>
          </cell>
          <cell r="C140">
            <v>0.78418321373629118</v>
          </cell>
        </row>
        <row r="141">
          <cell r="B141">
            <v>44676</v>
          </cell>
          <cell r="C141">
            <v>0.74712853543561852</v>
          </cell>
        </row>
        <row r="142">
          <cell r="B142">
            <v>44677</v>
          </cell>
          <cell r="C142">
            <v>0.74114698418761904</v>
          </cell>
        </row>
        <row r="143">
          <cell r="B143">
            <v>44678</v>
          </cell>
          <cell r="C143">
            <v>0.76494211560223679</v>
          </cell>
        </row>
        <row r="144">
          <cell r="B144">
            <v>44679</v>
          </cell>
          <cell r="C144">
            <v>0.7686312915920156</v>
          </cell>
        </row>
        <row r="145">
          <cell r="B145">
            <v>44680</v>
          </cell>
          <cell r="C145">
            <v>0.79139799316758597</v>
          </cell>
        </row>
        <row r="146">
          <cell r="B146">
            <v>44686</v>
          </cell>
          <cell r="C146">
            <v>0.78835610670014444</v>
          </cell>
        </row>
        <row r="147">
          <cell r="B147">
            <v>44687</v>
          </cell>
          <cell r="C147">
            <v>0.77177771435759468</v>
          </cell>
        </row>
        <row r="148">
          <cell r="B148">
            <v>44690</v>
          </cell>
          <cell r="C148">
            <v>0.76697180441956203</v>
          </cell>
        </row>
        <row r="149">
          <cell r="B149">
            <v>44691</v>
          </cell>
          <cell r="C149">
            <v>0.77582849347504168</v>
          </cell>
        </row>
        <row r="150">
          <cell r="B150">
            <v>44692</v>
          </cell>
          <cell r="C150">
            <v>0.78889733553673869</v>
          </cell>
        </row>
        <row r="151">
          <cell r="B151">
            <v>44693</v>
          </cell>
          <cell r="C151">
            <v>0.78659680811718014</v>
          </cell>
        </row>
        <row r="152">
          <cell r="B152">
            <v>44694</v>
          </cell>
          <cell r="C152">
            <v>0.79331934208931865</v>
          </cell>
        </row>
        <row r="153">
          <cell r="B153">
            <v>44697</v>
          </cell>
          <cell r="C153">
            <v>0.7911557761636594</v>
          </cell>
        </row>
        <row r="154">
          <cell r="B154">
            <v>44698</v>
          </cell>
          <cell r="C154">
            <v>0.80281170747819208</v>
          </cell>
        </row>
        <row r="155">
          <cell r="B155">
            <v>44699</v>
          </cell>
          <cell r="C155">
            <v>0.80083865099513107</v>
          </cell>
        </row>
        <row r="156">
          <cell r="B156">
            <v>44700</v>
          </cell>
          <cell r="C156">
            <v>0.80028160340539867</v>
          </cell>
        </row>
        <row r="157">
          <cell r="B157">
            <v>44701</v>
          </cell>
          <cell r="C157">
            <v>0.81436746100852653</v>
          </cell>
        </row>
        <row r="158">
          <cell r="B158">
            <v>44704</v>
          </cell>
          <cell r="C158">
            <v>0.8103227432254736</v>
          </cell>
        </row>
        <row r="159">
          <cell r="B159">
            <v>44705</v>
          </cell>
          <cell r="C159">
            <v>0.78949081938066712</v>
          </cell>
        </row>
        <row r="160">
          <cell r="B160">
            <v>44706</v>
          </cell>
          <cell r="C160">
            <v>0.79323455462393666</v>
          </cell>
        </row>
        <row r="161">
          <cell r="B161">
            <v>44707</v>
          </cell>
          <cell r="C161">
            <v>0.7956668892121358</v>
          </cell>
        </row>
        <row r="162">
          <cell r="B162">
            <v>44708</v>
          </cell>
          <cell r="C162">
            <v>0.798372401480128</v>
          </cell>
        </row>
        <row r="163">
          <cell r="B163">
            <v>44711</v>
          </cell>
          <cell r="C163">
            <v>0.81277479324154456</v>
          </cell>
        </row>
        <row r="164">
          <cell r="B164">
            <v>44712</v>
          </cell>
          <cell r="C164">
            <v>0.8290261720643336</v>
          </cell>
        </row>
        <row r="165">
          <cell r="B165">
            <v>44713</v>
          </cell>
          <cell r="C165">
            <v>0.82802730540346525</v>
          </cell>
        </row>
        <row r="166">
          <cell r="B166">
            <v>44714</v>
          </cell>
          <cell r="C166">
            <v>0.83597024326928848</v>
          </cell>
        </row>
        <row r="167">
          <cell r="B167">
            <v>44718</v>
          </cell>
          <cell r="C167">
            <v>0.85328842069117661</v>
          </cell>
        </row>
        <row r="168">
          <cell r="B168">
            <v>44719</v>
          </cell>
          <cell r="C168">
            <v>0.85369661774459027</v>
          </cell>
        </row>
        <row r="169">
          <cell r="B169">
            <v>44720</v>
          </cell>
          <cell r="C169">
            <v>0.86063017883941795</v>
          </cell>
        </row>
        <row r="170">
          <cell r="B170">
            <v>44721</v>
          </cell>
          <cell r="C170">
            <v>0.84763921820049271</v>
          </cell>
        </row>
        <row r="171">
          <cell r="B171">
            <v>44722</v>
          </cell>
          <cell r="C171">
            <v>0.86268254869196803</v>
          </cell>
        </row>
        <row r="172">
          <cell r="B172">
            <v>44725</v>
          </cell>
          <cell r="C172">
            <v>0.85773408694833586</v>
          </cell>
        </row>
        <row r="173">
          <cell r="B173">
            <v>44726</v>
          </cell>
          <cell r="C173">
            <v>0.86048295023099675</v>
          </cell>
        </row>
        <row r="174">
          <cell r="B174">
            <v>44727</v>
          </cell>
          <cell r="C174">
            <v>0.86132943050796762</v>
          </cell>
        </row>
        <row r="175">
          <cell r="B175">
            <v>44728</v>
          </cell>
          <cell r="C175">
            <v>0.86021167934668141</v>
          </cell>
        </row>
        <row r="176">
          <cell r="B176">
            <v>44729</v>
          </cell>
          <cell r="C176">
            <v>0.8751315105539792</v>
          </cell>
        </row>
        <row r="177">
          <cell r="B177">
            <v>44732</v>
          </cell>
          <cell r="C177">
            <v>0.88171548960209556</v>
          </cell>
        </row>
        <row r="178">
          <cell r="B178">
            <v>44733</v>
          </cell>
          <cell r="C178">
            <v>0.87790101583029367</v>
          </cell>
        </row>
        <row r="179">
          <cell r="B179">
            <v>44734</v>
          </cell>
          <cell r="C179">
            <v>0.86740922117205599</v>
          </cell>
        </row>
        <row r="180">
          <cell r="B180">
            <v>44735</v>
          </cell>
          <cell r="C180">
            <v>0.88218539668873142</v>
          </cell>
        </row>
        <row r="181">
          <cell r="B181">
            <v>44736</v>
          </cell>
          <cell r="C181">
            <v>0.89263849807728057</v>
          </cell>
        </row>
        <row r="182">
          <cell r="B182">
            <v>44739</v>
          </cell>
          <cell r="C182">
            <v>0.90713577393820366</v>
          </cell>
        </row>
        <row r="183">
          <cell r="B183">
            <v>44740</v>
          </cell>
          <cell r="C183">
            <v>0.9138136025184963</v>
          </cell>
        </row>
        <row r="184">
          <cell r="B184">
            <v>44741</v>
          </cell>
          <cell r="C184">
            <v>0.89755366592795116</v>
          </cell>
        </row>
        <row r="185">
          <cell r="B185">
            <v>44742</v>
          </cell>
          <cell r="C185">
            <v>0.91134793390826474</v>
          </cell>
        </row>
        <row r="186">
          <cell r="B186">
            <v>44743</v>
          </cell>
          <cell r="C186">
            <v>0.90434698642599054</v>
          </cell>
        </row>
        <row r="187">
          <cell r="B187">
            <v>44746</v>
          </cell>
          <cell r="C187">
            <v>0.91070926140051967</v>
          </cell>
        </row>
        <row r="188">
          <cell r="B188">
            <v>44747</v>
          </cell>
          <cell r="C188">
            <v>0.90489273549550187</v>
          </cell>
        </row>
        <row r="189">
          <cell r="B189">
            <v>44748</v>
          </cell>
          <cell r="C189">
            <v>0.89295236933351751</v>
          </cell>
        </row>
        <row r="190">
          <cell r="B190">
            <v>44749</v>
          </cell>
          <cell r="C190">
            <v>0.89704010599619988</v>
          </cell>
        </row>
        <row r="191">
          <cell r="B191">
            <v>44750</v>
          </cell>
          <cell r="C191">
            <v>0.89469331854490419</v>
          </cell>
        </row>
        <row r="192">
          <cell r="B192">
            <v>44753</v>
          </cell>
          <cell r="C192">
            <v>0.87648863503231866</v>
          </cell>
        </row>
        <row r="193">
          <cell r="B193">
            <v>44754</v>
          </cell>
          <cell r="C193">
            <v>0.86727340905993455</v>
          </cell>
        </row>
        <row r="194">
          <cell r="B194">
            <v>44755</v>
          </cell>
          <cell r="C194">
            <v>0.87288145118784488</v>
          </cell>
        </row>
        <row r="195">
          <cell r="B195">
            <v>44756</v>
          </cell>
          <cell r="C195">
            <v>0.87953458980299448</v>
          </cell>
        </row>
        <row r="196">
          <cell r="B196">
            <v>44757</v>
          </cell>
          <cell r="C196">
            <v>0.87316152813881243</v>
          </cell>
        </row>
        <row r="197">
          <cell r="B197">
            <v>44760</v>
          </cell>
          <cell r="C197">
            <v>0.8811529477512644</v>
          </cell>
        </row>
        <row r="198">
          <cell r="B198">
            <v>44761</v>
          </cell>
          <cell r="C198">
            <v>0.87866149705061047</v>
          </cell>
        </row>
        <row r="199">
          <cell r="B199">
            <v>44762</v>
          </cell>
          <cell r="C199">
            <v>0.88604747050439869</v>
          </cell>
        </row>
        <row r="200">
          <cell r="B200">
            <v>44763</v>
          </cell>
          <cell r="C200">
            <v>0.87955389995895483</v>
          </cell>
        </row>
        <row r="201">
          <cell r="B201">
            <v>44764</v>
          </cell>
          <cell r="C201">
            <v>0.87807171350070967</v>
          </cell>
        </row>
        <row r="202">
          <cell r="B202">
            <v>44767</v>
          </cell>
          <cell r="C202">
            <v>0.87441274252956547</v>
          </cell>
        </row>
        <row r="203">
          <cell r="B203">
            <v>44768</v>
          </cell>
          <cell r="C203">
            <v>0.88257607979663366</v>
          </cell>
        </row>
        <row r="204">
          <cell r="B204">
            <v>44769</v>
          </cell>
          <cell r="C204">
            <v>0.88168882729728482</v>
          </cell>
        </row>
        <row r="205">
          <cell r="B205">
            <v>44770</v>
          </cell>
          <cell r="C205">
            <v>0.88070198319459569</v>
          </cell>
        </row>
        <row r="206">
          <cell r="B206">
            <v>44771</v>
          </cell>
          <cell r="C206">
            <v>0.86952420980725709</v>
          </cell>
        </row>
        <row r="207">
          <cell r="B207">
            <v>44774</v>
          </cell>
          <cell r="C207">
            <v>0.87939887549925921</v>
          </cell>
        </row>
        <row r="208">
          <cell r="B208">
            <v>44775</v>
          </cell>
          <cell r="C208">
            <v>0.86581692881611561</v>
          </cell>
        </row>
        <row r="209">
          <cell r="B209">
            <v>44776</v>
          </cell>
          <cell r="C209">
            <v>0.85964389058571877</v>
          </cell>
        </row>
        <row r="210">
          <cell r="B210">
            <v>44777</v>
          </cell>
          <cell r="C210">
            <v>0.86396735672527758</v>
          </cell>
        </row>
        <row r="211">
          <cell r="B211">
            <v>44778</v>
          </cell>
          <cell r="C211">
            <v>0.87381401795998848</v>
          </cell>
        </row>
        <row r="212">
          <cell r="B212">
            <v>44781</v>
          </cell>
          <cell r="C212">
            <v>0.87746386399723086</v>
          </cell>
        </row>
        <row r="213">
          <cell r="B213">
            <v>44782</v>
          </cell>
          <cell r="C213">
            <v>0.87778781351111479</v>
          </cell>
        </row>
        <row r="214">
          <cell r="B214">
            <v>44783</v>
          </cell>
          <cell r="C214">
            <v>0.87127380396526033</v>
          </cell>
        </row>
        <row r="215">
          <cell r="B215">
            <v>44784</v>
          </cell>
          <cell r="C215">
            <v>0.88612687280639013</v>
          </cell>
        </row>
        <row r="216">
          <cell r="B216">
            <v>44785</v>
          </cell>
          <cell r="C216">
            <v>0.88319455478413067</v>
          </cell>
        </row>
        <row r="217">
          <cell r="B217">
            <v>44788</v>
          </cell>
          <cell r="C217">
            <v>0.88511987614567222</v>
          </cell>
        </row>
        <row r="218">
          <cell r="B218">
            <v>44789</v>
          </cell>
          <cell r="C218">
            <v>0.88461468937374144</v>
          </cell>
        </row>
        <row r="219">
          <cell r="B219">
            <v>44790</v>
          </cell>
          <cell r="C219">
            <v>0.89131998441901872</v>
          </cell>
        </row>
        <row r="220">
          <cell r="B220">
            <v>44791</v>
          </cell>
          <cell r="C220">
            <v>0.89220130035406198</v>
          </cell>
        </row>
        <row r="221">
          <cell r="B221">
            <v>44792</v>
          </cell>
          <cell r="C221">
            <v>0.87899931194716796</v>
          </cell>
        </row>
        <row r="222">
          <cell r="B222">
            <v>44795</v>
          </cell>
          <cell r="C222">
            <v>0.88655260932793201</v>
          </cell>
        </row>
        <row r="223">
          <cell r="B223">
            <v>44796</v>
          </cell>
          <cell r="C223">
            <v>0.88545206298327872</v>
          </cell>
        </row>
        <row r="224">
          <cell r="B224">
            <v>44797</v>
          </cell>
          <cell r="C224">
            <v>0.86283566964835956</v>
          </cell>
        </row>
        <row r="225">
          <cell r="B225">
            <v>44798</v>
          </cell>
          <cell r="C225">
            <v>0.86659630402720966</v>
          </cell>
        </row>
        <row r="226">
          <cell r="B226">
            <v>44799</v>
          </cell>
          <cell r="C226">
            <v>0.8662088629972855</v>
          </cell>
        </row>
        <row r="227">
          <cell r="B227">
            <v>44802</v>
          </cell>
          <cell r="C227">
            <v>0.86667739084991324</v>
          </cell>
        </row>
        <row r="228">
          <cell r="B228">
            <v>44803</v>
          </cell>
          <cell r="C228">
            <v>0.86175345189064934</v>
          </cell>
        </row>
        <row r="229">
          <cell r="B229">
            <v>44804</v>
          </cell>
          <cell r="C229">
            <v>0.85305963675500174</v>
          </cell>
        </row>
        <row r="230">
          <cell r="B230">
            <v>44805</v>
          </cell>
          <cell r="C230">
            <v>0.84656571548952675</v>
          </cell>
        </row>
        <row r="231">
          <cell r="B231">
            <v>44806</v>
          </cell>
          <cell r="C231">
            <v>0.84596217321164302</v>
          </cell>
        </row>
        <row r="232">
          <cell r="B232">
            <v>44809</v>
          </cell>
          <cell r="C232">
            <v>0.84283891855926807</v>
          </cell>
        </row>
        <row r="233">
          <cell r="B233">
            <v>44810</v>
          </cell>
          <cell r="C233">
            <v>0.85111944076137902</v>
          </cell>
        </row>
        <row r="234">
          <cell r="B234">
            <v>44811</v>
          </cell>
          <cell r="C234">
            <v>0.85340861847249316</v>
          </cell>
        </row>
        <row r="235">
          <cell r="B235">
            <v>44812</v>
          </cell>
          <cell r="C235">
            <v>0.84838775271048106</v>
          </cell>
        </row>
        <row r="236">
          <cell r="B236">
            <v>44813</v>
          </cell>
          <cell r="C236">
            <v>0.85811945894634645</v>
          </cell>
        </row>
        <row r="237">
          <cell r="B237">
            <v>44817</v>
          </cell>
          <cell r="C237">
            <v>0.86436275516038885</v>
          </cell>
        </row>
        <row r="238">
          <cell r="B238">
            <v>44818</v>
          </cell>
          <cell r="C238">
            <v>0.85674029400778373</v>
          </cell>
        </row>
        <row r="239">
          <cell r="B239">
            <v>44819</v>
          </cell>
          <cell r="C239">
            <v>0.84272314511596969</v>
          </cell>
        </row>
        <row r="240">
          <cell r="B240">
            <v>44820</v>
          </cell>
          <cell r="C240">
            <v>0.83009061373246806</v>
          </cell>
        </row>
        <row r="241">
          <cell r="B241">
            <v>44823</v>
          </cell>
          <cell r="C241">
            <v>0.82600085815295843</v>
          </cell>
        </row>
        <row r="242">
          <cell r="B242">
            <v>44824</v>
          </cell>
          <cell r="C242">
            <v>0.83150044465663142</v>
          </cell>
        </row>
        <row r="243">
          <cell r="B243">
            <v>44825</v>
          </cell>
          <cell r="C243">
            <v>0.82289979319734585</v>
          </cell>
        </row>
        <row r="244">
          <cell r="B244">
            <v>44826</v>
          </cell>
          <cell r="C244">
            <v>0.81881795596673157</v>
          </cell>
        </row>
        <row r="245">
          <cell r="B245">
            <v>44827</v>
          </cell>
          <cell r="C245">
            <v>0.81166656035323692</v>
          </cell>
        </row>
        <row r="246">
          <cell r="B246">
            <v>44830</v>
          </cell>
          <cell r="C246">
            <v>0.81474739412618369</v>
          </cell>
        </row>
        <row r="247">
          <cell r="B247">
            <v>44831</v>
          </cell>
          <cell r="C247">
            <v>0.83019741449211415</v>
          </cell>
        </row>
        <row r="248">
          <cell r="B248">
            <v>44832</v>
          </cell>
          <cell r="C248">
            <v>0.81265663355062867</v>
          </cell>
        </row>
        <row r="249">
          <cell r="B249">
            <v>44833</v>
          </cell>
          <cell r="C249">
            <v>0.8143543954318474</v>
          </cell>
        </row>
        <row r="250">
          <cell r="B250">
            <v>44834</v>
          </cell>
          <cell r="C250">
            <v>0.80251375046931284</v>
          </cell>
        </row>
        <row r="251">
          <cell r="B251">
            <v>44844</v>
          </cell>
          <cell r="C251">
            <v>0.78032863859648238</v>
          </cell>
        </row>
        <row r="252">
          <cell r="B252">
            <v>44845</v>
          </cell>
          <cell r="C252">
            <v>0.78051847634265237</v>
          </cell>
        </row>
        <row r="253">
          <cell r="B253">
            <v>44846</v>
          </cell>
          <cell r="C253">
            <v>0.79314608381201768</v>
          </cell>
        </row>
        <row r="254">
          <cell r="B254">
            <v>44847</v>
          </cell>
          <cell r="C254">
            <v>0.79115607563512713</v>
          </cell>
        </row>
        <row r="255">
          <cell r="B255">
            <v>44848</v>
          </cell>
          <cell r="C255">
            <v>0.80768589125251566</v>
          </cell>
        </row>
        <row r="256">
          <cell r="B256">
            <v>44851</v>
          </cell>
          <cell r="C256">
            <v>0.80897811823821497</v>
          </cell>
        </row>
        <row r="257">
          <cell r="B257">
            <v>44852</v>
          </cell>
          <cell r="C257">
            <v>0.81069908440922622</v>
          </cell>
        </row>
        <row r="258">
          <cell r="B258">
            <v>44853</v>
          </cell>
          <cell r="C258">
            <v>0.79914692320212455</v>
          </cell>
        </row>
        <row r="259">
          <cell r="B259">
            <v>44854</v>
          </cell>
          <cell r="C259">
            <v>0.7961639640305137</v>
          </cell>
        </row>
        <row r="260">
          <cell r="B260">
            <v>44855</v>
          </cell>
          <cell r="C260">
            <v>0.79464525383634665</v>
          </cell>
        </row>
        <row r="261">
          <cell r="B261">
            <v>44858</v>
          </cell>
          <cell r="C261">
            <v>0.77590697439673262</v>
          </cell>
        </row>
        <row r="262">
          <cell r="B262">
            <v>44859</v>
          </cell>
          <cell r="C262">
            <v>0.77385901207206842</v>
          </cell>
        </row>
        <row r="263">
          <cell r="B263">
            <v>44860</v>
          </cell>
          <cell r="C263">
            <v>0.78577633431333094</v>
          </cell>
        </row>
        <row r="264">
          <cell r="B264">
            <v>44861</v>
          </cell>
          <cell r="C264">
            <v>0.77346287831400606</v>
          </cell>
        </row>
        <row r="265">
          <cell r="B265">
            <v>44862</v>
          </cell>
          <cell r="C265">
            <v>0.75796411165114819</v>
          </cell>
        </row>
        <row r="266">
          <cell r="B266">
            <v>44865</v>
          </cell>
          <cell r="C266">
            <v>0.75739671825206822</v>
          </cell>
        </row>
        <row r="267">
          <cell r="B267">
            <v>44866</v>
          </cell>
          <cell r="C267">
            <v>0.7823865410944093</v>
          </cell>
        </row>
        <row r="268">
          <cell r="B268">
            <v>44867</v>
          </cell>
          <cell r="C268">
            <v>0.79473004583477802</v>
          </cell>
        </row>
        <row r="269">
          <cell r="B269">
            <v>44868</v>
          </cell>
          <cell r="C269">
            <v>0.79263392360729834</v>
          </cell>
        </row>
        <row r="270">
          <cell r="B270">
            <v>44869</v>
          </cell>
          <cell r="C270">
            <v>0.81462407567590589</v>
          </cell>
        </row>
        <row r="271">
          <cell r="B271">
            <v>44872</v>
          </cell>
          <cell r="C271">
            <v>0.81571194424767091</v>
          </cell>
        </row>
        <row r="272">
          <cell r="B272">
            <v>44873</v>
          </cell>
          <cell r="C272">
            <v>0.81086634758307075</v>
          </cell>
        </row>
        <row r="273">
          <cell r="B273">
            <v>44874</v>
          </cell>
          <cell r="C273">
            <v>0.80574572364710939</v>
          </cell>
        </row>
        <row r="274">
          <cell r="B274">
            <v>44875</v>
          </cell>
          <cell r="C274">
            <v>0.79645883938123163</v>
          </cell>
        </row>
        <row r="275">
          <cell r="B275">
            <v>44876</v>
          </cell>
          <cell r="C275">
            <v>0.81133107964325302</v>
          </cell>
        </row>
        <row r="276">
          <cell r="B276">
            <v>44879</v>
          </cell>
          <cell r="C276">
            <v>0.80465259999360905</v>
          </cell>
        </row>
        <row r="277">
          <cell r="B277">
            <v>44880</v>
          </cell>
          <cell r="C277">
            <v>0.82389085886485691</v>
          </cell>
        </row>
        <row r="278">
          <cell r="B278">
            <v>44881</v>
          </cell>
          <cell r="C278">
            <v>0.81800486538685324</v>
          </cell>
        </row>
        <row r="279">
          <cell r="B279">
            <v>44882</v>
          </cell>
          <cell r="C279">
            <v>0.81423894003936226</v>
          </cell>
        </row>
        <row r="280">
          <cell r="B280">
            <v>44883</v>
          </cell>
          <cell r="C280">
            <v>0.81128633065103439</v>
          </cell>
        </row>
        <row r="281">
          <cell r="B281">
            <v>44886</v>
          </cell>
          <cell r="C281">
            <v>0.80886160526664841</v>
          </cell>
        </row>
        <row r="282">
          <cell r="B282">
            <v>44887</v>
          </cell>
          <cell r="C282">
            <v>0.80234151810691701</v>
          </cell>
        </row>
        <row r="283">
          <cell r="B283">
            <v>44888</v>
          </cell>
          <cell r="C283">
            <v>0.80078315474755779</v>
          </cell>
        </row>
        <row r="284">
          <cell r="B284">
            <v>44889</v>
          </cell>
          <cell r="C284">
            <v>0.80021733360695257</v>
          </cell>
        </row>
        <row r="285">
          <cell r="B285">
            <v>44890</v>
          </cell>
          <cell r="C285">
            <v>0.79338891476262274</v>
          </cell>
        </row>
        <row r="286">
          <cell r="B286">
            <v>44893</v>
          </cell>
          <cell r="C286">
            <v>0.78981190214189934</v>
          </cell>
        </row>
        <row r="287">
          <cell r="B287">
            <v>44894</v>
          </cell>
          <cell r="C287">
            <v>0.80662605567271572</v>
          </cell>
        </row>
        <row r="288">
          <cell r="B288">
            <v>44895</v>
          </cell>
          <cell r="C288">
            <v>0.80870681145804102</v>
          </cell>
        </row>
        <row r="289">
          <cell r="B289">
            <v>44896</v>
          </cell>
          <cell r="C289">
            <v>0.82050422029837189</v>
          </cell>
        </row>
        <row r="290">
          <cell r="B290">
            <v>44897</v>
          </cell>
          <cell r="C290">
            <v>0.81910384319753382</v>
          </cell>
        </row>
        <row r="291">
          <cell r="B291">
            <v>44900</v>
          </cell>
          <cell r="C291">
            <v>0.82576998165191406</v>
          </cell>
        </row>
        <row r="292">
          <cell r="B292">
            <v>44901</v>
          </cell>
          <cell r="C292">
            <v>0.83011816174843756</v>
          </cell>
        </row>
        <row r="293">
          <cell r="B293">
            <v>44902</v>
          </cell>
          <cell r="C293">
            <v>0.82620208215193658</v>
          </cell>
        </row>
        <row r="294">
          <cell r="B294">
            <v>44903</v>
          </cell>
          <cell r="C294">
            <v>0.82928072569420364</v>
          </cell>
        </row>
        <row r="295">
          <cell r="B295">
            <v>44904</v>
          </cell>
          <cell r="C295">
            <v>0.83518678199893814</v>
          </cell>
        </row>
        <row r="296">
          <cell r="B296">
            <v>44907</v>
          </cell>
          <cell r="C296">
            <v>0.82797375238093662</v>
          </cell>
        </row>
        <row r="297">
          <cell r="B297">
            <v>44908</v>
          </cell>
          <cell r="C297">
            <v>0.8235967855831875</v>
          </cell>
        </row>
        <row r="298">
          <cell r="B298">
            <v>44909</v>
          </cell>
          <cell r="C298">
            <v>0.82789655118117533</v>
          </cell>
        </row>
        <row r="299">
          <cell r="B299">
            <v>44910</v>
          </cell>
          <cell r="C299">
            <v>0.82706021866187485</v>
          </cell>
        </row>
        <row r="300">
          <cell r="B300">
            <v>44911</v>
          </cell>
          <cell r="C300">
            <v>0.82154801198833882</v>
          </cell>
        </row>
        <row r="301">
          <cell r="B301">
            <v>44914</v>
          </cell>
          <cell r="C301">
            <v>0.81186153289855389</v>
          </cell>
        </row>
        <row r="302">
          <cell r="B302">
            <v>44915</v>
          </cell>
          <cell r="C302">
            <v>0.80155002911345075</v>
          </cell>
        </row>
        <row r="303">
          <cell r="B303">
            <v>44916</v>
          </cell>
          <cell r="C303">
            <v>0.80136992846642974</v>
          </cell>
        </row>
        <row r="304">
          <cell r="B304">
            <v>44917</v>
          </cell>
          <cell r="C304">
            <v>0.80461769806898387</v>
          </cell>
        </row>
        <row r="305">
          <cell r="B305">
            <v>44918</v>
          </cell>
          <cell r="C305">
            <v>0.80198236196813089</v>
          </cell>
        </row>
        <row r="306">
          <cell r="B306">
            <v>44921</v>
          </cell>
          <cell r="C306">
            <v>0.80882704486645163</v>
          </cell>
        </row>
        <row r="307">
          <cell r="B307">
            <v>44922</v>
          </cell>
          <cell r="C307">
            <v>0.81914273555236228</v>
          </cell>
        </row>
        <row r="308">
          <cell r="B308">
            <v>44923</v>
          </cell>
          <cell r="C308">
            <v>0.81746315063322572</v>
          </cell>
        </row>
        <row r="309">
          <cell r="B309">
            <v>44924</v>
          </cell>
          <cell r="C309">
            <v>0.81759458887384062</v>
          </cell>
        </row>
        <row r="310">
          <cell r="B310">
            <v>44925</v>
          </cell>
          <cell r="C310">
            <v>0.81711517955138324</v>
          </cell>
        </row>
        <row r="311">
          <cell r="B311">
            <v>44929</v>
          </cell>
          <cell r="C311">
            <v>0.82270485772522506</v>
          </cell>
        </row>
        <row r="312">
          <cell r="B312">
            <v>44930</v>
          </cell>
          <cell r="C312">
            <v>0.82233120679735583</v>
          </cell>
        </row>
        <row r="313">
          <cell r="B313">
            <v>44931</v>
          </cell>
          <cell r="C313">
            <v>0.83737686717568405</v>
          </cell>
        </row>
        <row r="314">
          <cell r="B314">
            <v>44932</v>
          </cell>
          <cell r="C314">
            <v>0.83869155642168913</v>
          </cell>
        </row>
        <row r="315">
          <cell r="B315">
            <v>44935</v>
          </cell>
          <cell r="C315">
            <v>0.84690523089980463</v>
          </cell>
        </row>
        <row r="316">
          <cell r="B316">
            <v>44936</v>
          </cell>
          <cell r="C316">
            <v>0.84797417482753157</v>
          </cell>
        </row>
        <row r="317">
          <cell r="B317">
            <v>44937</v>
          </cell>
          <cell r="C317">
            <v>0.84711107907956817</v>
          </cell>
        </row>
        <row r="318">
          <cell r="B318">
            <v>44938</v>
          </cell>
          <cell r="C318">
            <v>0.84446850145408969</v>
          </cell>
        </row>
        <row r="319">
          <cell r="B319">
            <v>44939</v>
          </cell>
          <cell r="C319">
            <v>0.85186038370942152</v>
          </cell>
        </row>
        <row r="320">
          <cell r="B320">
            <v>44942</v>
          </cell>
          <cell r="C320">
            <v>0.85726138689282183</v>
          </cell>
        </row>
        <row r="321">
          <cell r="B321">
            <v>44943</v>
          </cell>
          <cell r="C321">
            <v>0.85863396980532058</v>
          </cell>
        </row>
        <row r="322">
          <cell r="B322">
            <v>44944</v>
          </cell>
          <cell r="C322">
            <v>0.85871013538673691</v>
          </cell>
        </row>
        <row r="323">
          <cell r="B323">
            <v>44945</v>
          </cell>
          <cell r="C323">
            <v>0.86393584435198179</v>
          </cell>
        </row>
        <row r="324">
          <cell r="B324">
            <v>44946</v>
          </cell>
          <cell r="C324">
            <v>0.86809229881387462</v>
          </cell>
        </row>
        <row r="325">
          <cell r="B325">
            <v>44956</v>
          </cell>
          <cell r="C325">
            <v>0.8695839253013925</v>
          </cell>
        </row>
        <row r="326">
          <cell r="B326">
            <v>44957</v>
          </cell>
          <cell r="C326">
            <v>0.86271467259143642</v>
          </cell>
        </row>
        <row r="327">
          <cell r="B327">
            <v>44958</v>
          </cell>
          <cell r="C327">
            <v>0.87114122612639999</v>
          </cell>
        </row>
        <row r="328">
          <cell r="B328">
            <v>44959</v>
          </cell>
          <cell r="C328">
            <v>0.87219620293239908</v>
          </cell>
        </row>
        <row r="329">
          <cell r="B329">
            <v>44960</v>
          </cell>
          <cell r="C329">
            <v>0.86865066314687422</v>
          </cell>
        </row>
        <row r="330">
          <cell r="B330">
            <v>44963</v>
          </cell>
          <cell r="C330">
            <v>0.85806640420686364</v>
          </cell>
        </row>
        <row r="331">
          <cell r="B331">
            <v>44964</v>
          </cell>
          <cell r="C331">
            <v>0.86060561579258688</v>
          </cell>
        </row>
        <row r="332">
          <cell r="B332">
            <v>44965</v>
          </cell>
          <cell r="C332">
            <v>0.85713220422993641</v>
          </cell>
        </row>
        <row r="333">
          <cell r="B333">
            <v>44966</v>
          </cell>
          <cell r="C333">
            <v>0.87085399256611518</v>
          </cell>
        </row>
        <row r="334">
          <cell r="B334">
            <v>44967</v>
          </cell>
          <cell r="C334">
            <v>0.86654868293399567</v>
          </cell>
        </row>
        <row r="335">
          <cell r="B335">
            <v>44970</v>
          </cell>
          <cell r="C335">
            <v>0.87995217399199532</v>
          </cell>
        </row>
        <row r="336">
          <cell r="B336">
            <v>44971</v>
          </cell>
          <cell r="C336">
            <v>0.88133493096689985</v>
          </cell>
        </row>
        <row r="337">
          <cell r="B337">
            <v>44972</v>
          </cell>
          <cell r="C337">
            <v>0.87683788564747822</v>
          </cell>
        </row>
        <row r="338">
          <cell r="B338">
            <v>44973</v>
          </cell>
          <cell r="C338">
            <v>0.87084109268380305</v>
          </cell>
        </row>
        <row r="339">
          <cell r="B339">
            <v>44974</v>
          </cell>
          <cell r="C339">
            <v>0.86338810229755658</v>
          </cell>
        </row>
        <row r="340">
          <cell r="B340">
            <v>44977</v>
          </cell>
          <cell r="C340">
            <v>0.87554432168125274</v>
          </cell>
        </row>
        <row r="341">
          <cell r="B341">
            <v>44978</v>
          </cell>
          <cell r="C341">
            <v>0.87495446245376329</v>
          </cell>
        </row>
        <row r="342">
          <cell r="B342">
            <v>44979</v>
          </cell>
          <cell r="C342">
            <v>0.87128158590466631</v>
          </cell>
        </row>
        <row r="343">
          <cell r="B343">
            <v>44980</v>
          </cell>
          <cell r="C343">
            <v>0.8709770256862065</v>
          </cell>
        </row>
        <row r="344">
          <cell r="B344">
            <v>44981</v>
          </cell>
          <cell r="C344">
            <v>0.86215721561953096</v>
          </cell>
        </row>
        <row r="345">
          <cell r="B345">
            <v>44984</v>
          </cell>
          <cell r="C345">
            <v>0.86262422484583023</v>
          </cell>
        </row>
        <row r="346">
          <cell r="B346">
            <v>44985</v>
          </cell>
          <cell r="C346">
            <v>0.86524581670969802</v>
          </cell>
        </row>
        <row r="347">
          <cell r="B347">
            <v>44986</v>
          </cell>
          <cell r="C347">
            <v>0.87378821981805466</v>
          </cell>
        </row>
        <row r="348">
          <cell r="B348">
            <v>44987</v>
          </cell>
          <cell r="C348">
            <v>0.86925787893589301</v>
          </cell>
        </row>
        <row r="349">
          <cell r="B349">
            <v>44988</v>
          </cell>
          <cell r="C349">
            <v>0.86887932621349584</v>
          </cell>
        </row>
        <row r="350">
          <cell r="B350">
            <v>44991</v>
          </cell>
          <cell r="C350">
            <v>0.86896127854572924</v>
          </cell>
        </row>
        <row r="351">
          <cell r="B351">
            <v>44992</v>
          </cell>
          <cell r="C351">
            <v>0.8560442768442017</v>
          </cell>
        </row>
        <row r="352">
          <cell r="B352">
            <v>44993</v>
          </cell>
          <cell r="C352">
            <v>0.85258056311943609</v>
          </cell>
        </row>
        <row r="353">
          <cell r="B353">
            <v>44994</v>
          </cell>
          <cell r="C353">
            <v>0.85052286326113324</v>
          </cell>
        </row>
        <row r="354">
          <cell r="B354">
            <v>44995</v>
          </cell>
          <cell r="C354">
            <v>0.83869904479560153</v>
          </cell>
        </row>
        <row r="355">
          <cell r="B355">
            <v>44998</v>
          </cell>
          <cell r="C355">
            <v>0.84707749962113543</v>
          </cell>
        </row>
        <row r="356">
          <cell r="B356">
            <v>44999</v>
          </cell>
          <cell r="C356">
            <v>0.83950163268618294</v>
          </cell>
        </row>
        <row r="357">
          <cell r="B357">
            <v>45000</v>
          </cell>
          <cell r="C357">
            <v>0.83800062866631797</v>
          </cell>
        </row>
        <row r="358">
          <cell r="B358">
            <v>45001</v>
          </cell>
          <cell r="C358">
            <v>0.82898630724203415</v>
          </cell>
        </row>
        <row r="359">
          <cell r="B359">
            <v>45002</v>
          </cell>
          <cell r="C359">
            <v>0.82593606043681833</v>
          </cell>
        </row>
        <row r="360">
          <cell r="B360">
            <v>45005</v>
          </cell>
          <cell r="C360">
            <v>0.81697604723176342</v>
          </cell>
        </row>
        <row r="361">
          <cell r="B361">
            <v>45006</v>
          </cell>
          <cell r="C361">
            <v>0.82924397949438822</v>
          </cell>
        </row>
        <row r="362">
          <cell r="B362">
            <v>45007</v>
          </cell>
          <cell r="C362">
            <v>0.82984552772622244</v>
          </cell>
        </row>
        <row r="363">
          <cell r="B363">
            <v>45008</v>
          </cell>
          <cell r="C363">
            <v>0.83526098825689665</v>
          </cell>
        </row>
        <row r="364">
          <cell r="B364">
            <v>45009</v>
          </cell>
          <cell r="C364">
            <v>0.83374782393805835</v>
          </cell>
        </row>
        <row r="365">
          <cell r="B365">
            <v>45012</v>
          </cell>
          <cell r="C365">
            <v>0.83195774063011585</v>
          </cell>
        </row>
        <row r="366">
          <cell r="B366">
            <v>45013</v>
          </cell>
          <cell r="C366">
            <v>0.83611258581353054</v>
          </cell>
        </row>
        <row r="367">
          <cell r="B367">
            <v>45014</v>
          </cell>
          <cell r="C367">
            <v>0.83818290782642724</v>
          </cell>
        </row>
        <row r="368">
          <cell r="B368">
            <v>45015</v>
          </cell>
          <cell r="C368">
            <v>0.84542892323793806</v>
          </cell>
        </row>
        <row r="369">
          <cell r="B369">
            <v>45016</v>
          </cell>
          <cell r="C369">
            <v>0.84781740908340741</v>
          </cell>
        </row>
        <row r="370">
          <cell r="B370">
            <v>45019</v>
          </cell>
          <cell r="C370">
            <v>0.84903944101860851</v>
          </cell>
        </row>
        <row r="371">
          <cell r="B371">
            <v>45020</v>
          </cell>
          <cell r="C371">
            <v>0.85005016916088527</v>
          </cell>
        </row>
        <row r="372">
          <cell r="B372">
            <v>45022</v>
          </cell>
          <cell r="C372">
            <v>0.84724274831711832</v>
          </cell>
        </row>
        <row r="373">
          <cell r="B373">
            <v>45023</v>
          </cell>
          <cell r="C373">
            <v>0.85179516441366843</v>
          </cell>
        </row>
        <row r="374">
          <cell r="B374">
            <v>45026</v>
          </cell>
          <cell r="C374">
            <v>0.84947462397050033</v>
          </cell>
        </row>
        <row r="375">
          <cell r="B375">
            <v>45027</v>
          </cell>
          <cell r="C375">
            <v>0.84750009504886759</v>
          </cell>
        </row>
        <row r="376">
          <cell r="B376">
            <v>45028</v>
          </cell>
          <cell r="C376">
            <v>0.84522202579564454</v>
          </cell>
        </row>
        <row r="377">
          <cell r="B377">
            <v>45029</v>
          </cell>
          <cell r="C377">
            <v>0.84161854886967524</v>
          </cell>
        </row>
        <row r="378">
          <cell r="B378">
            <v>45030</v>
          </cell>
          <cell r="C378">
            <v>0.84411631546618748</v>
          </cell>
        </row>
        <row r="379">
          <cell r="B379">
            <v>45033</v>
          </cell>
          <cell r="C379">
            <v>0.85037205368780444</v>
          </cell>
        </row>
        <row r="380">
          <cell r="B380">
            <v>45034</v>
          </cell>
          <cell r="C380">
            <v>0.84883625690526265</v>
          </cell>
        </row>
        <row r="381">
          <cell r="B381">
            <v>45035</v>
          </cell>
          <cell r="C381">
            <v>0.84395881309478848</v>
          </cell>
        </row>
        <row r="382">
          <cell r="B382">
            <v>45036</v>
          </cell>
          <cell r="C382">
            <v>0.83978121019753105</v>
          </cell>
        </row>
        <row r="383">
          <cell r="B383">
            <v>45037</v>
          </cell>
          <cell r="C383">
            <v>0.82407807689008727</v>
          </cell>
        </row>
        <row r="384">
          <cell r="B384">
            <v>45040</v>
          </cell>
          <cell r="C384">
            <v>0.81500173174086121</v>
          </cell>
        </row>
        <row r="385">
          <cell r="B385">
            <v>45041</v>
          </cell>
          <cell r="C385">
            <v>0.81247214984712257</v>
          </cell>
        </row>
        <row r="386">
          <cell r="B386">
            <v>45042</v>
          </cell>
          <cell r="C386">
            <v>0.81497727180088364</v>
          </cell>
        </row>
        <row r="387">
          <cell r="B387">
            <v>45043</v>
          </cell>
          <cell r="C387">
            <v>0.8193674397227797</v>
          </cell>
        </row>
        <row r="388">
          <cell r="B388">
            <v>45044</v>
          </cell>
          <cell r="C388">
            <v>0.82802736478300243</v>
          </cell>
        </row>
        <row r="389">
          <cell r="B389">
            <v>45050</v>
          </cell>
          <cell r="C389">
            <v>0.82646014489136499</v>
          </cell>
        </row>
        <row r="390">
          <cell r="B390">
            <v>45051</v>
          </cell>
          <cell r="C390">
            <v>0.8231182683020053</v>
          </cell>
        </row>
        <row r="391">
          <cell r="B391">
            <v>45054</v>
          </cell>
          <cell r="C391">
            <v>0.82273195467062032</v>
          </cell>
        </row>
        <row r="392">
          <cell r="B392">
            <v>45055</v>
          </cell>
          <cell r="C392">
            <v>0.81124314582561774</v>
          </cell>
        </row>
        <row r="393">
          <cell r="B393">
            <v>45056</v>
          </cell>
          <cell r="C393">
            <v>0.80931302839343178</v>
          </cell>
        </row>
        <row r="394">
          <cell r="B394">
            <v>45057</v>
          </cell>
          <cell r="C394">
            <v>0.80907106707795995</v>
          </cell>
        </row>
        <row r="395">
          <cell r="B395">
            <v>45058</v>
          </cell>
          <cell r="C395">
            <v>0.79917781143132027</v>
          </cell>
        </row>
        <row r="396">
          <cell r="B396">
            <v>45061</v>
          </cell>
          <cell r="C396">
            <v>0.80852863963058874</v>
          </cell>
        </row>
        <row r="397">
          <cell r="B397">
            <v>45062</v>
          </cell>
          <cell r="C397">
            <v>0.80606684843434939</v>
          </cell>
        </row>
        <row r="398">
          <cell r="B398">
            <v>45063</v>
          </cell>
          <cell r="C398">
            <v>0.80150679780655365</v>
          </cell>
        </row>
        <row r="399">
          <cell r="B399">
            <v>45064</v>
          </cell>
          <cell r="C399">
            <v>0.80329027944315179</v>
          </cell>
        </row>
        <row r="400">
          <cell r="B400">
            <v>45065</v>
          </cell>
          <cell r="C400">
            <v>0.80521454603237186</v>
          </cell>
        </row>
        <row r="401">
          <cell r="B401">
            <v>45068</v>
          </cell>
          <cell r="C401">
            <v>0.81204428716772969</v>
          </cell>
        </row>
        <row r="402">
          <cell r="B402">
            <v>45069</v>
          </cell>
          <cell r="C402">
            <v>0.80173810598465878</v>
          </cell>
        </row>
        <row r="403">
          <cell r="B403">
            <v>45070</v>
          </cell>
          <cell r="C403">
            <v>0.79507894793827005</v>
          </cell>
        </row>
        <row r="404">
          <cell r="B404">
            <v>45071</v>
          </cell>
          <cell r="C404">
            <v>0.79158632316077793</v>
          </cell>
        </row>
        <row r="405">
          <cell r="B405">
            <v>45072</v>
          </cell>
          <cell r="C405">
            <v>0.79430995667349502</v>
          </cell>
        </row>
        <row r="406">
          <cell r="B406">
            <v>45075</v>
          </cell>
          <cell r="C406">
            <v>0.7907312254919765</v>
          </cell>
        </row>
        <row r="407">
          <cell r="B407">
            <v>45076</v>
          </cell>
          <cell r="C407">
            <v>0.79063520909009843</v>
          </cell>
        </row>
        <row r="408">
          <cell r="B408">
            <v>45077</v>
          </cell>
          <cell r="C408">
            <v>0.78435400071399874</v>
          </cell>
        </row>
        <row r="409">
          <cell r="B409">
            <v>45078</v>
          </cell>
          <cell r="C409">
            <v>0.78581370114141447</v>
          </cell>
        </row>
        <row r="410">
          <cell r="B410">
            <v>45079</v>
          </cell>
          <cell r="C410">
            <v>0.79649077932158852</v>
          </cell>
        </row>
        <row r="411">
          <cell r="B411">
            <v>45082</v>
          </cell>
          <cell r="C411">
            <v>0.79458224184533133</v>
          </cell>
        </row>
        <row r="412">
          <cell r="B412">
            <v>45083</v>
          </cell>
          <cell r="C412">
            <v>0.7877100243876437</v>
          </cell>
        </row>
        <row r="413">
          <cell r="B413">
            <v>45084</v>
          </cell>
          <cell r="C413">
            <v>0.78549803094346382</v>
          </cell>
        </row>
        <row r="414">
          <cell r="B414">
            <v>45085</v>
          </cell>
          <cell r="C414">
            <v>0.78393789979950446</v>
          </cell>
        </row>
        <row r="415">
          <cell r="B415">
            <v>45086</v>
          </cell>
          <cell r="C415">
            <v>0.78733183436383092</v>
          </cell>
        </row>
        <row r="416">
          <cell r="B416">
            <v>45089</v>
          </cell>
          <cell r="C416">
            <v>0.79344563510459587</v>
          </cell>
        </row>
        <row r="417">
          <cell r="B417">
            <v>45090</v>
          </cell>
          <cell r="C417">
            <v>0.79532404960826719</v>
          </cell>
        </row>
        <row r="418">
          <cell r="B418">
            <v>45091</v>
          </cell>
          <cell r="C418">
            <v>0.79942993131376738</v>
          </cell>
        </row>
        <row r="419">
          <cell r="B419">
            <v>45092</v>
          </cell>
          <cell r="C419">
            <v>0.80896342473322269</v>
          </cell>
        </row>
        <row r="420">
          <cell r="B420">
            <v>45093</v>
          </cell>
          <cell r="C420">
            <v>0.81435947944026088</v>
          </cell>
        </row>
        <row r="421">
          <cell r="B421">
            <v>45096</v>
          </cell>
          <cell r="C421">
            <v>0.81079982080814084</v>
          </cell>
        </row>
        <row r="422">
          <cell r="B422">
            <v>45097</v>
          </cell>
          <cell r="C422">
            <v>0.80991904889485633</v>
          </cell>
        </row>
        <row r="423">
          <cell r="B423">
            <v>45098</v>
          </cell>
          <cell r="C423">
            <v>0.7977345080191045</v>
          </cell>
        </row>
        <row r="424">
          <cell r="B424">
            <v>45103</v>
          </cell>
          <cell r="C424">
            <v>0.78414594026108431</v>
          </cell>
        </row>
        <row r="425">
          <cell r="B425">
            <v>45104</v>
          </cell>
          <cell r="C425">
            <v>0.79151818702004972</v>
          </cell>
        </row>
        <row r="426">
          <cell r="B426">
            <v>45105</v>
          </cell>
          <cell r="C426">
            <v>0.79130502213026499</v>
          </cell>
        </row>
        <row r="427">
          <cell r="B427">
            <v>45106</v>
          </cell>
          <cell r="C427">
            <v>0.78964097964736568</v>
          </cell>
        </row>
        <row r="428">
          <cell r="B428">
            <v>45107</v>
          </cell>
          <cell r="C428">
            <v>0.79332804609830909</v>
          </cell>
        </row>
        <row r="429">
          <cell r="B429">
            <v>45110</v>
          </cell>
          <cell r="C429">
            <v>0.79766223162810634</v>
          </cell>
        </row>
        <row r="430">
          <cell r="B430">
            <v>45111</v>
          </cell>
          <cell r="C430">
            <v>0.80197333606059473</v>
          </cell>
        </row>
        <row r="431">
          <cell r="B431">
            <v>45112</v>
          </cell>
          <cell r="C431">
            <v>0.79515880686028217</v>
          </cell>
        </row>
        <row r="432">
          <cell r="B432">
            <v>45113</v>
          </cell>
          <cell r="C432">
            <v>0.78846907045315939</v>
          </cell>
        </row>
        <row r="433">
          <cell r="B433">
            <v>45114</v>
          </cell>
          <cell r="C433">
            <v>0.78388497785558364</v>
          </cell>
        </row>
        <row r="434">
          <cell r="B434">
            <v>45117</v>
          </cell>
          <cell r="C434">
            <v>0.78342920835212115</v>
          </cell>
        </row>
        <row r="435">
          <cell r="B435">
            <v>45118</v>
          </cell>
          <cell r="C435">
            <v>0.79125288686225137</v>
          </cell>
        </row>
        <row r="436">
          <cell r="B436">
            <v>45119</v>
          </cell>
          <cell r="C436">
            <v>0.7879260616794832</v>
          </cell>
        </row>
        <row r="437">
          <cell r="B437">
            <v>45120</v>
          </cell>
          <cell r="C437">
            <v>0.80066631431802071</v>
          </cell>
        </row>
        <row r="438">
          <cell r="B438">
            <v>45121</v>
          </cell>
          <cell r="C438">
            <v>0.80154441885879568</v>
          </cell>
        </row>
        <row r="439">
          <cell r="B439">
            <v>45124</v>
          </cell>
          <cell r="C439">
            <v>0.79638242306501217</v>
          </cell>
        </row>
        <row r="440">
          <cell r="B440">
            <v>45125</v>
          </cell>
          <cell r="C440">
            <v>0.79268476971861679</v>
          </cell>
        </row>
        <row r="441">
          <cell r="B441">
            <v>45126</v>
          </cell>
          <cell r="C441">
            <v>0.79027480845690801</v>
          </cell>
        </row>
        <row r="442">
          <cell r="B442">
            <v>45127</v>
          </cell>
          <cell r="C442">
            <v>0.78424885537291555</v>
          </cell>
        </row>
        <row r="443">
          <cell r="B443">
            <v>45128</v>
          </cell>
          <cell r="C443">
            <v>0.78485675611325378</v>
          </cell>
        </row>
        <row r="444">
          <cell r="B444">
            <v>45131</v>
          </cell>
          <cell r="C444">
            <v>0.781125368346966</v>
          </cell>
        </row>
        <row r="445">
          <cell r="B445">
            <v>45132</v>
          </cell>
          <cell r="C445">
            <v>0.79929675776644404</v>
          </cell>
        </row>
        <row r="446">
          <cell r="B446">
            <v>45133</v>
          </cell>
          <cell r="C446">
            <v>0.79474355247547734</v>
          </cell>
        </row>
        <row r="447">
          <cell r="B447">
            <v>45134</v>
          </cell>
          <cell r="C447">
            <v>0.79510873689677886</v>
          </cell>
        </row>
        <row r="448">
          <cell r="B448">
            <v>45135</v>
          </cell>
          <cell r="C448">
            <v>0.80348717781914125</v>
          </cell>
        </row>
        <row r="449">
          <cell r="B449">
            <v>45138</v>
          </cell>
          <cell r="C449">
            <v>0.80520238040046088</v>
          </cell>
        </row>
        <row r="450">
          <cell r="B450">
            <v>45139</v>
          </cell>
          <cell r="C450">
            <v>0.80309446286337682</v>
          </cell>
        </row>
        <row r="451">
          <cell r="B451">
            <v>45140</v>
          </cell>
          <cell r="C451">
            <v>0.79699121233049941</v>
          </cell>
        </row>
        <row r="452">
          <cell r="B452">
            <v>45141</v>
          </cell>
          <cell r="C452">
            <v>0.79846160201872529</v>
          </cell>
        </row>
        <row r="453">
          <cell r="B453">
            <v>45142</v>
          </cell>
          <cell r="C453">
            <v>0.80215021686100973</v>
          </cell>
        </row>
        <row r="454">
          <cell r="B454">
            <v>45145</v>
          </cell>
          <cell r="C454">
            <v>0.79795964265866637</v>
          </cell>
        </row>
        <row r="455">
          <cell r="B455">
            <v>45146</v>
          </cell>
          <cell r="C455">
            <v>0.79662386932306628</v>
          </cell>
        </row>
        <row r="456">
          <cell r="B456">
            <v>45147</v>
          </cell>
          <cell r="C456">
            <v>0.79335406021459942</v>
          </cell>
        </row>
        <row r="457">
          <cell r="B457">
            <v>45148</v>
          </cell>
          <cell r="C457">
            <v>0.79363116145225077</v>
          </cell>
        </row>
        <row r="458">
          <cell r="B458">
            <v>45149</v>
          </cell>
          <cell r="C458">
            <v>0.7826009202868629</v>
          </cell>
        </row>
        <row r="459">
          <cell r="B459">
            <v>45152</v>
          </cell>
          <cell r="C459">
            <v>0.78081258239648244</v>
          </cell>
        </row>
        <row r="460">
          <cell r="B460">
            <v>45153</v>
          </cell>
          <cell r="C460">
            <v>0.77712640044661319</v>
          </cell>
        </row>
        <row r="461">
          <cell r="B461">
            <v>45154</v>
          </cell>
          <cell r="C461">
            <v>0.76962836418385883</v>
          </cell>
        </row>
        <row r="462">
          <cell r="B462">
            <v>45155</v>
          </cell>
          <cell r="C462">
            <v>0.77653141797629766</v>
          </cell>
        </row>
        <row r="463">
          <cell r="B463">
            <v>45156</v>
          </cell>
          <cell r="C463">
            <v>0.76559475864763882</v>
          </cell>
        </row>
        <row r="464">
          <cell r="B464">
            <v>45159</v>
          </cell>
          <cell r="C464">
            <v>0.75874741171745752</v>
          </cell>
        </row>
        <row r="465">
          <cell r="B465">
            <v>45160</v>
          </cell>
          <cell r="C465">
            <v>0.76348366571723736</v>
          </cell>
        </row>
        <row r="466">
          <cell r="B466">
            <v>45161</v>
          </cell>
          <cell r="C466">
            <v>0.75556906365630583</v>
          </cell>
        </row>
        <row r="467">
          <cell r="B467">
            <v>45162</v>
          </cell>
          <cell r="C467">
            <v>0.76593118105069036</v>
          </cell>
        </row>
        <row r="468">
          <cell r="B468">
            <v>45163</v>
          </cell>
          <cell r="C468">
            <v>0.75713484672701292</v>
          </cell>
        </row>
        <row r="469">
          <cell r="B469">
            <v>45166</v>
          </cell>
          <cell r="C469">
            <v>0.75959135689922375</v>
          </cell>
        </row>
        <row r="470">
          <cell r="B470">
            <v>45167</v>
          </cell>
          <cell r="C470">
            <v>0.77525515249445875</v>
          </cell>
        </row>
        <row r="471">
          <cell r="B471">
            <v>45168</v>
          </cell>
          <cell r="C471">
            <v>0.77839157885818822</v>
          </cell>
        </row>
        <row r="472">
          <cell r="B472">
            <v>45169</v>
          </cell>
          <cell r="C472">
            <v>0.77704998866108499</v>
          </cell>
        </row>
        <row r="473">
          <cell r="B473">
            <v>45170</v>
          </cell>
          <cell r="C473">
            <v>0.78137065275951068</v>
          </cell>
        </row>
        <row r="474">
          <cell r="B474">
            <v>45173</v>
          </cell>
          <cell r="C474">
            <v>0.79202626359827066</v>
          </cell>
        </row>
        <row r="475">
          <cell r="B475">
            <v>45174</v>
          </cell>
          <cell r="C475">
            <v>0.78702797260843071</v>
          </cell>
        </row>
        <row r="476">
          <cell r="B476">
            <v>45175</v>
          </cell>
          <cell r="C476">
            <v>0.7879630783823276</v>
          </cell>
        </row>
        <row r="477">
          <cell r="B477">
            <v>45176</v>
          </cell>
          <cell r="C477">
            <v>0.77928921962359277</v>
          </cell>
        </row>
        <row r="478">
          <cell r="B478">
            <v>45177</v>
          </cell>
          <cell r="C478">
            <v>0.77879204379404188</v>
          </cell>
        </row>
        <row r="479">
          <cell r="B479">
            <v>45180</v>
          </cell>
          <cell r="C479">
            <v>0.78315065136175166</v>
          </cell>
        </row>
        <row r="480">
          <cell r="B480">
            <v>45181</v>
          </cell>
          <cell r="C480">
            <v>0.77972504575234403</v>
          </cell>
        </row>
        <row r="481">
          <cell r="B481">
            <v>45182</v>
          </cell>
          <cell r="C481">
            <v>0.7756323621324418</v>
          </cell>
        </row>
        <row r="482">
          <cell r="B482">
            <v>45183</v>
          </cell>
          <cell r="C482">
            <v>0.7753644722578773</v>
          </cell>
        </row>
        <row r="483">
          <cell r="B483">
            <v>45184</v>
          </cell>
          <cell r="C483">
            <v>0.77375199383178139</v>
          </cell>
        </row>
        <row r="484">
          <cell r="B484">
            <v>45187</v>
          </cell>
          <cell r="C484">
            <v>0.77518973489678711</v>
          </cell>
        </row>
        <row r="485">
          <cell r="B485">
            <v>45188</v>
          </cell>
          <cell r="C485">
            <v>0.77353728168268743</v>
          </cell>
        </row>
        <row r="486">
          <cell r="B486">
            <v>45189</v>
          </cell>
          <cell r="C486">
            <v>0.76961500025750618</v>
          </cell>
        </row>
        <row r="487">
          <cell r="B487">
            <v>45190</v>
          </cell>
          <cell r="C487">
            <v>0.76254107229814183</v>
          </cell>
        </row>
        <row r="488">
          <cell r="B488">
            <v>45191</v>
          </cell>
          <cell r="C488">
            <v>0.77309012412202427</v>
          </cell>
        </row>
        <row r="489">
          <cell r="B489">
            <v>45194</v>
          </cell>
          <cell r="C489">
            <v>0.76938259055177316</v>
          </cell>
        </row>
        <row r="490">
          <cell r="B490">
            <v>45195</v>
          </cell>
          <cell r="C490">
            <v>0.76688486074681628</v>
          </cell>
        </row>
        <row r="491">
          <cell r="B491">
            <v>45196</v>
          </cell>
          <cell r="C491">
            <v>0.76782408156447046</v>
          </cell>
        </row>
        <row r="492">
          <cell r="B492">
            <v>45197</v>
          </cell>
          <cell r="C492">
            <v>0.7671207613800054</v>
          </cell>
        </row>
        <row r="493">
          <cell r="B493">
            <v>45208</v>
          </cell>
          <cell r="C493">
            <v>0.76554570670272415</v>
          </cell>
        </row>
        <row r="494">
          <cell r="B494">
            <v>45209</v>
          </cell>
          <cell r="C494">
            <v>0.76167136042392314</v>
          </cell>
        </row>
        <row r="495">
          <cell r="B495">
            <v>45210</v>
          </cell>
          <cell r="C495">
            <v>0.76387058990530554</v>
          </cell>
        </row>
        <row r="496">
          <cell r="B496">
            <v>45211</v>
          </cell>
          <cell r="C496">
            <v>0.76492771391031633</v>
          </cell>
        </row>
        <row r="497">
          <cell r="B497">
            <v>45212</v>
          </cell>
          <cell r="C497">
            <v>0.75693141690203791</v>
          </cell>
        </row>
        <row r="498">
          <cell r="B498">
            <v>45215</v>
          </cell>
          <cell r="C498">
            <v>0.75036562745202962</v>
          </cell>
        </row>
        <row r="499">
          <cell r="B499">
            <v>45216</v>
          </cell>
          <cell r="C499">
            <v>0.75154079515959993</v>
          </cell>
        </row>
        <row r="500">
          <cell r="B500">
            <v>45217</v>
          </cell>
          <cell r="C500">
            <v>0.74512070199236602</v>
          </cell>
        </row>
        <row r="501">
          <cell r="B501">
            <v>45218</v>
          </cell>
          <cell r="C501">
            <v>0.73362330396004827</v>
          </cell>
        </row>
        <row r="502">
          <cell r="B502">
            <v>45219</v>
          </cell>
          <cell r="C502">
            <v>0.72710446206539536</v>
          </cell>
        </row>
        <row r="503">
          <cell r="B503">
            <v>45222</v>
          </cell>
          <cell r="C503">
            <v>0.71905154278481365</v>
          </cell>
        </row>
        <row r="504">
          <cell r="B504">
            <v>45223</v>
          </cell>
          <cell r="C504">
            <v>0.72236082122322143</v>
          </cell>
        </row>
        <row r="505">
          <cell r="B505">
            <v>45224</v>
          </cell>
          <cell r="C505">
            <v>0.7240343391244668</v>
          </cell>
        </row>
        <row r="506">
          <cell r="B506">
            <v>45225</v>
          </cell>
          <cell r="C506">
            <v>0.72563483541595053</v>
          </cell>
        </row>
        <row r="507">
          <cell r="B507">
            <v>45226</v>
          </cell>
          <cell r="C507">
            <v>0.73363856464218302</v>
          </cell>
        </row>
        <row r="508">
          <cell r="B508">
            <v>45229</v>
          </cell>
          <cell r="C508">
            <v>0.74025258269579253</v>
          </cell>
        </row>
        <row r="509">
          <cell r="B509">
            <v>45230</v>
          </cell>
          <cell r="C509">
            <v>0.73723298881434651</v>
          </cell>
        </row>
        <row r="510">
          <cell r="B510">
            <v>45231</v>
          </cell>
          <cell r="C510">
            <v>0.73839563659217378</v>
          </cell>
        </row>
        <row r="511">
          <cell r="B511">
            <v>45232</v>
          </cell>
          <cell r="C511">
            <v>0.7321264227604104</v>
          </cell>
        </row>
        <row r="512">
          <cell r="B512">
            <v>45233</v>
          </cell>
          <cell r="C512">
            <v>0.74142862926785935</v>
          </cell>
        </row>
        <row r="513">
          <cell r="B513">
            <v>45236</v>
          </cell>
          <cell r="C513">
            <v>0.74878509203426025</v>
          </cell>
        </row>
        <row r="514">
          <cell r="B514">
            <v>45237</v>
          </cell>
          <cell r="C514">
            <v>0.74778843425366326</v>
          </cell>
        </row>
        <row r="515">
          <cell r="B515">
            <v>45238</v>
          </cell>
          <cell r="C515">
            <v>0.7468591637686125</v>
          </cell>
        </row>
        <row r="516">
          <cell r="B516">
            <v>45239</v>
          </cell>
          <cell r="C516">
            <v>0.74627866363825268</v>
          </cell>
        </row>
        <row r="517">
          <cell r="B517">
            <v>45240</v>
          </cell>
          <cell r="C517">
            <v>0.7419027952702123</v>
          </cell>
        </row>
        <row r="518">
          <cell r="B518">
            <v>45243</v>
          </cell>
          <cell r="C518">
            <v>0.7428813868049059</v>
          </cell>
        </row>
        <row r="519">
          <cell r="B519">
            <v>45244</v>
          </cell>
          <cell r="C519">
            <v>0.74233506770863456</v>
          </cell>
        </row>
        <row r="520">
          <cell r="B520">
            <v>45245</v>
          </cell>
          <cell r="C520">
            <v>0.74913243189379808</v>
          </cell>
        </row>
        <row r="521">
          <cell r="B521">
            <v>45246</v>
          </cell>
          <cell r="C521">
            <v>0.74262483638110621</v>
          </cell>
        </row>
        <row r="522">
          <cell r="B522">
            <v>45247</v>
          </cell>
          <cell r="C522">
            <v>0.74199338413892968</v>
          </cell>
        </row>
        <row r="523">
          <cell r="B523">
            <v>45250</v>
          </cell>
          <cell r="C523">
            <v>0.7470388664523564</v>
          </cell>
        </row>
        <row r="524">
          <cell r="B524">
            <v>45251</v>
          </cell>
          <cell r="C524">
            <v>0.74665404080309816</v>
          </cell>
        </row>
        <row r="525">
          <cell r="B525">
            <v>45252</v>
          </cell>
          <cell r="C525">
            <v>0.74085525161388643</v>
          </cell>
        </row>
        <row r="526">
          <cell r="B526">
            <v>45253</v>
          </cell>
          <cell r="C526">
            <v>0.74552394044337511</v>
          </cell>
        </row>
        <row r="527">
          <cell r="B527">
            <v>45254</v>
          </cell>
          <cell r="C527">
            <v>0.73905414907536504</v>
          </cell>
        </row>
        <row r="528">
          <cell r="B528">
            <v>45257</v>
          </cell>
          <cell r="C528">
            <v>0.73872096386271691</v>
          </cell>
        </row>
        <row r="529">
          <cell r="B529">
            <v>45258</v>
          </cell>
          <cell r="C529">
            <v>0.74084673159505443</v>
          </cell>
        </row>
        <row r="530">
          <cell r="B530">
            <v>45259</v>
          </cell>
          <cell r="C530">
            <v>0.73685539144235979</v>
          </cell>
        </row>
        <row r="531">
          <cell r="B531">
            <v>45260</v>
          </cell>
          <cell r="C531">
            <v>0.73805137125297327</v>
          </cell>
        </row>
        <row r="532">
          <cell r="B532">
            <v>45261</v>
          </cell>
          <cell r="C532">
            <v>0.73486220489661946</v>
          </cell>
        </row>
        <row r="533">
          <cell r="B533">
            <v>45264</v>
          </cell>
          <cell r="C533">
            <v>0.73275233107394855</v>
          </cell>
        </row>
        <row r="534">
          <cell r="B534">
            <v>45265</v>
          </cell>
          <cell r="C534">
            <v>0.71998586950026633</v>
          </cell>
        </row>
        <row r="535">
          <cell r="B535">
            <v>45266</v>
          </cell>
          <cell r="C535">
            <v>0.72010637871532501</v>
          </cell>
        </row>
        <row r="536">
          <cell r="B536">
            <v>45267</v>
          </cell>
          <cell r="C536">
            <v>0.71839234190931045</v>
          </cell>
        </row>
        <row r="537">
          <cell r="B537">
            <v>45268</v>
          </cell>
          <cell r="C537">
            <v>0.71994344858280668</v>
          </cell>
        </row>
        <row r="538">
          <cell r="B538">
            <v>45271</v>
          </cell>
          <cell r="C538">
            <v>0.7231959766851136</v>
          </cell>
        </row>
        <row r="539">
          <cell r="B539">
            <v>45272</v>
          </cell>
          <cell r="C539">
            <v>0.72492696816867985</v>
          </cell>
        </row>
        <row r="540">
          <cell r="B540">
            <v>45273</v>
          </cell>
          <cell r="C540">
            <v>0.71506178347356808</v>
          </cell>
        </row>
        <row r="541">
          <cell r="B541">
            <v>45274</v>
          </cell>
          <cell r="C541">
            <v>0.71193411062513667</v>
          </cell>
        </row>
        <row r="542">
          <cell r="B542">
            <v>45275</v>
          </cell>
          <cell r="C542">
            <v>0.7111694024060764</v>
          </cell>
        </row>
        <row r="543">
          <cell r="B543">
            <v>45278</v>
          </cell>
          <cell r="C543">
            <v>0.70725065234550177</v>
          </cell>
        </row>
        <row r="544">
          <cell r="B544">
            <v>45279</v>
          </cell>
          <cell r="C544">
            <v>0.70712254403577846</v>
          </cell>
        </row>
        <row r="545">
          <cell r="B545">
            <v>45280</v>
          </cell>
          <cell r="C545">
            <v>0.69969942804447605</v>
          </cell>
        </row>
        <row r="546">
          <cell r="B546">
            <v>45281</v>
          </cell>
          <cell r="C546">
            <v>0.70380283283400635</v>
          </cell>
        </row>
        <row r="547">
          <cell r="B547">
            <v>45282</v>
          </cell>
          <cell r="C547">
            <v>0.69832995884484395</v>
          </cell>
        </row>
        <row r="548">
          <cell r="B548">
            <v>45285</v>
          </cell>
          <cell r="C548">
            <v>0.70106052881334591</v>
          </cell>
        </row>
        <row r="549">
          <cell r="B549">
            <v>45286</v>
          </cell>
          <cell r="C549">
            <v>0.69585865281922044</v>
          </cell>
        </row>
        <row r="550">
          <cell r="B550">
            <v>45287</v>
          </cell>
          <cell r="C550">
            <v>0.70070567144915741</v>
          </cell>
        </row>
        <row r="551">
          <cell r="B551">
            <v>45288</v>
          </cell>
          <cell r="C551">
            <v>0.71258211423922524</v>
          </cell>
        </row>
        <row r="552">
          <cell r="B552">
            <v>45289</v>
          </cell>
          <cell r="C552">
            <v>0.72016574209706652</v>
          </cell>
        </row>
        <row r="553">
          <cell r="B553">
            <v>45293</v>
          </cell>
          <cell r="C553">
            <v>0.71190743378162502</v>
          </cell>
        </row>
        <row r="554">
          <cell r="B554">
            <v>45294</v>
          </cell>
          <cell r="C554">
            <v>0.70619471410047208</v>
          </cell>
        </row>
        <row r="555">
          <cell r="B555">
            <v>45295</v>
          </cell>
          <cell r="C555">
            <v>0.70132769043588605</v>
          </cell>
        </row>
        <row r="556">
          <cell r="B556">
            <v>45296</v>
          </cell>
          <cell r="C556">
            <v>0.69665304916287063</v>
          </cell>
        </row>
        <row r="557">
          <cell r="B557">
            <v>45299</v>
          </cell>
          <cell r="C557">
            <v>0.68670875531398257</v>
          </cell>
        </row>
        <row r="558">
          <cell r="B558">
            <v>45300</v>
          </cell>
          <cell r="C558">
            <v>0.68809968122431153</v>
          </cell>
        </row>
        <row r="559">
          <cell r="B559">
            <v>45301</v>
          </cell>
          <cell r="C559">
            <v>0.68552974455453797</v>
          </cell>
        </row>
        <row r="560">
          <cell r="B560">
            <v>45302</v>
          </cell>
          <cell r="C560">
            <v>0.68915597915649263</v>
          </cell>
        </row>
        <row r="561">
          <cell r="B561">
            <v>45303</v>
          </cell>
          <cell r="C561">
            <v>0.68692552233796045</v>
          </cell>
        </row>
        <row r="562">
          <cell r="B562">
            <v>45306</v>
          </cell>
          <cell r="C562">
            <v>0.68652080064212639</v>
          </cell>
        </row>
        <row r="563">
          <cell r="B563">
            <v>45307</v>
          </cell>
          <cell r="C563">
            <v>0.68564684870611992</v>
          </cell>
        </row>
        <row r="564">
          <cell r="B564">
            <v>45308</v>
          </cell>
          <cell r="C564">
            <v>0.66983622554246736</v>
          </cell>
        </row>
        <row r="565">
          <cell r="B565">
            <v>45309</v>
          </cell>
          <cell r="C565">
            <v>0.6734528609496957</v>
          </cell>
        </row>
        <row r="566">
          <cell r="B566">
            <v>45310</v>
          </cell>
          <cell r="C566">
            <v>0.67034987864804563</v>
          </cell>
        </row>
        <row r="567">
          <cell r="B567">
            <v>45313</v>
          </cell>
          <cell r="C567">
            <v>0.65355057836300101</v>
          </cell>
        </row>
        <row r="568">
          <cell r="B568">
            <v>45314</v>
          </cell>
          <cell r="C568">
            <v>0.65766796856314402</v>
          </cell>
        </row>
        <row r="569">
          <cell r="B569">
            <v>45315</v>
          </cell>
          <cell r="C569">
            <v>0.6651769103242624</v>
          </cell>
        </row>
        <row r="570">
          <cell r="B570">
            <v>45316</v>
          </cell>
          <cell r="C570">
            <v>0.67858282705289286</v>
          </cell>
        </row>
        <row r="571">
          <cell r="B571">
            <v>45317</v>
          </cell>
          <cell r="C571">
            <v>0.67640594516654062</v>
          </cell>
        </row>
        <row r="572">
          <cell r="B572">
            <v>45320</v>
          </cell>
          <cell r="C572">
            <v>0.67201799420090014</v>
          </cell>
        </row>
        <row r="573">
          <cell r="B573">
            <v>45321</v>
          </cell>
          <cell r="C573">
            <v>0.66106063686745287</v>
          </cell>
        </row>
        <row r="574">
          <cell r="B574">
            <v>45322</v>
          </cell>
          <cell r="C574">
            <v>0.65415042459959249</v>
          </cell>
        </row>
        <row r="575">
          <cell r="B575">
            <v>45323</v>
          </cell>
          <cell r="C575">
            <v>0.65514586328995983</v>
          </cell>
        </row>
        <row r="576">
          <cell r="B576">
            <v>45324</v>
          </cell>
          <cell r="C576">
            <v>0.65087053308872622</v>
          </cell>
        </row>
        <row r="577">
          <cell r="B577">
            <v>45327</v>
          </cell>
          <cell r="C577">
            <v>0.6495392978141401</v>
          </cell>
        </row>
        <row r="578">
          <cell r="B578">
            <v>45328</v>
          </cell>
          <cell r="C578">
            <v>0.6692015686166024</v>
          </cell>
        </row>
        <row r="579">
          <cell r="B579">
            <v>45329</v>
          </cell>
          <cell r="C579">
            <v>0.67716242472240407</v>
          </cell>
        </row>
        <row r="580">
          <cell r="B580">
            <v>45330</v>
          </cell>
          <cell r="C580">
            <v>0.68328477264027931</v>
          </cell>
        </row>
        <row r="581">
          <cell r="B581">
            <v>45341</v>
          </cell>
          <cell r="C581">
            <v>0.69343016413016734</v>
          </cell>
        </row>
        <row r="582">
          <cell r="B582">
            <v>45342</v>
          </cell>
          <cell r="C582">
            <v>0.69756315982536288</v>
          </cell>
        </row>
        <row r="583">
          <cell r="B583">
            <v>45343</v>
          </cell>
          <cell r="C583">
            <v>0.70317646570068848</v>
          </cell>
        </row>
        <row r="584">
          <cell r="B584">
            <v>45344</v>
          </cell>
          <cell r="C584">
            <v>0.71059455861986609</v>
          </cell>
        </row>
        <row r="585">
          <cell r="B585">
            <v>45345</v>
          </cell>
          <cell r="C585">
            <v>0.71209364153213695</v>
          </cell>
        </row>
        <row r="586">
          <cell r="B586">
            <v>45348</v>
          </cell>
          <cell r="C586">
            <v>0.70948766080088721</v>
          </cell>
        </row>
        <row r="587">
          <cell r="B587">
            <v>45349</v>
          </cell>
          <cell r="C587">
            <v>0.71726284624729664</v>
          </cell>
        </row>
        <row r="588">
          <cell r="B588">
            <v>45350</v>
          </cell>
          <cell r="C588">
            <v>0.70222704365048272</v>
          </cell>
        </row>
        <row r="589">
          <cell r="B589">
            <v>45351</v>
          </cell>
          <cell r="C589">
            <v>0.71292998088842696</v>
          </cell>
        </row>
        <row r="590">
          <cell r="B590">
            <v>45352</v>
          </cell>
          <cell r="C590">
            <v>0.71863119961914734</v>
          </cell>
        </row>
        <row r="591">
          <cell r="B591">
            <v>45355</v>
          </cell>
          <cell r="C591">
            <v>0.72197168923415</v>
          </cell>
        </row>
        <row r="592">
          <cell r="B592">
            <v>45356</v>
          </cell>
          <cell r="C592">
            <v>0.72173555919443799</v>
          </cell>
        </row>
        <row r="593">
          <cell r="B593">
            <v>45357</v>
          </cell>
          <cell r="C593">
            <v>0.72155133595175902</v>
          </cell>
        </row>
        <row r="594">
          <cell r="B594">
            <v>45358</v>
          </cell>
          <cell r="C594">
            <v>0.7193592604586958</v>
          </cell>
        </row>
        <row r="595">
          <cell r="B595">
            <v>45359</v>
          </cell>
          <cell r="C595">
            <v>0.72593627792249071</v>
          </cell>
        </row>
        <row r="596">
          <cell r="B596">
            <v>45362</v>
          </cell>
          <cell r="C596">
            <v>0.73029204360189826</v>
          </cell>
        </row>
        <row r="597">
          <cell r="B597">
            <v>45363</v>
          </cell>
          <cell r="C597">
            <v>0.73060895726134434</v>
          </cell>
        </row>
        <row r="598">
          <cell r="B598">
            <v>45364</v>
          </cell>
          <cell r="C598">
            <v>0.7323812822406941</v>
          </cell>
        </row>
        <row r="599">
          <cell r="B599">
            <v>45365</v>
          </cell>
          <cell r="C599">
            <v>0.73193296064720104</v>
          </cell>
        </row>
        <row r="600">
          <cell r="B600">
            <v>45366</v>
          </cell>
          <cell r="C600">
            <v>0.73490930918111053</v>
          </cell>
        </row>
        <row r="601">
          <cell r="B601">
            <v>45369</v>
          </cell>
          <cell r="C601">
            <v>0.73852715791304879</v>
          </cell>
        </row>
        <row r="602">
          <cell r="B602">
            <v>45370</v>
          </cell>
          <cell r="C602">
            <v>0.73499110319530558</v>
          </cell>
        </row>
        <row r="603">
          <cell r="B603">
            <v>45371</v>
          </cell>
          <cell r="C603">
            <v>0.7374340743176514</v>
          </cell>
        </row>
        <row r="604">
          <cell r="B604">
            <v>45372</v>
          </cell>
          <cell r="C604">
            <v>0.739226465676594</v>
          </cell>
        </row>
        <row r="605">
          <cell r="B605">
            <v>45373</v>
          </cell>
          <cell r="C605">
            <v>0.73260395479180485</v>
          </cell>
        </row>
        <row r="606">
          <cell r="B606">
            <v>45376</v>
          </cell>
          <cell r="C606">
            <v>0.72844781269571768</v>
          </cell>
        </row>
        <row r="607">
          <cell r="B607">
            <v>45377</v>
          </cell>
          <cell r="C607">
            <v>0.72635408878146734</v>
          </cell>
        </row>
        <row r="608">
          <cell r="B608">
            <v>45378</v>
          </cell>
          <cell r="C608">
            <v>0.71771169224403408</v>
          </cell>
        </row>
        <row r="609">
          <cell r="B609">
            <v>45379</v>
          </cell>
          <cell r="C609">
            <v>0.7258449834089058</v>
          </cell>
        </row>
        <row r="610">
          <cell r="B610">
            <v>45380</v>
          </cell>
          <cell r="C610">
            <v>0.72960745626988066</v>
          </cell>
        </row>
        <row r="611">
          <cell r="B611">
            <v>45383</v>
          </cell>
          <cell r="C611">
            <v>0.74019254382278654</v>
          </cell>
        </row>
        <row r="612">
          <cell r="B612">
            <v>45384</v>
          </cell>
          <cell r="C612">
            <v>0.74087485416602872</v>
          </cell>
        </row>
        <row r="613">
          <cell r="B613">
            <v>45385</v>
          </cell>
          <cell r="C613">
            <v>0.74025366809441873</v>
          </cell>
        </row>
        <row r="614">
          <cell r="B614">
            <v>45390</v>
          </cell>
          <cell r="C614">
            <v>0.7345116282385129</v>
          </cell>
        </row>
        <row r="615">
          <cell r="B615">
            <v>45391</v>
          </cell>
          <cell r="C615">
            <v>0.73195495008606415</v>
          </cell>
        </row>
        <row r="616">
          <cell r="B616">
            <v>45392</v>
          </cell>
          <cell r="C616">
            <v>0.73167828831642445</v>
          </cell>
        </row>
        <row r="617">
          <cell r="B617">
            <v>45393</v>
          </cell>
          <cell r="C617">
            <v>0.73636495146334902</v>
          </cell>
        </row>
        <row r="618">
          <cell r="B618">
            <v>45394</v>
          </cell>
          <cell r="C618">
            <v>0.73619239960987071</v>
          </cell>
        </row>
        <row r="619">
          <cell r="B619">
            <v>45397</v>
          </cell>
          <cell r="C619">
            <v>0.7410307932563629</v>
          </cell>
        </row>
        <row r="620">
          <cell r="B620">
            <v>45398</v>
          </cell>
          <cell r="C620">
            <v>0.72786462001999774</v>
          </cell>
        </row>
        <row r="621">
          <cell r="B621">
            <v>45399</v>
          </cell>
          <cell r="C621">
            <v>0.73690564286557736</v>
          </cell>
        </row>
        <row r="622">
          <cell r="B622">
            <v>45400</v>
          </cell>
          <cell r="C622">
            <v>0.7371738057305125</v>
          </cell>
        </row>
        <row r="623">
          <cell r="B623">
            <v>45401</v>
          </cell>
          <cell r="C623">
            <v>0.73374888835637964</v>
          </cell>
        </row>
        <row r="624">
          <cell r="B624">
            <v>45404</v>
          </cell>
          <cell r="C624">
            <v>0.73052324264414403</v>
          </cell>
        </row>
        <row r="625">
          <cell r="B625">
            <v>45405</v>
          </cell>
          <cell r="C625">
            <v>0.72547278293525985</v>
          </cell>
        </row>
        <row r="626">
          <cell r="B626">
            <v>45406</v>
          </cell>
          <cell r="C626">
            <v>0.7368855591157184</v>
          </cell>
        </row>
        <row r="627">
          <cell r="B627">
            <v>45407</v>
          </cell>
          <cell r="C627">
            <v>0.7375146191195493</v>
          </cell>
        </row>
        <row r="628">
          <cell r="B628">
            <v>45408</v>
          </cell>
          <cell r="C628">
            <v>0.75174704976774442</v>
          </cell>
        </row>
        <row r="629">
          <cell r="B629">
            <v>45411</v>
          </cell>
          <cell r="C629">
            <v>0.75549667695390266</v>
          </cell>
        </row>
        <row r="630">
          <cell r="B630">
            <v>45412</v>
          </cell>
          <cell r="C630">
            <v>0.75668204418612717</v>
          </cell>
        </row>
        <row r="631">
          <cell r="B631">
            <v>45418</v>
          </cell>
          <cell r="C631">
            <v>0.76735141149761232</v>
          </cell>
        </row>
        <row r="632">
          <cell r="B632">
            <v>45419</v>
          </cell>
          <cell r="C632">
            <v>0.76656911852033183</v>
          </cell>
        </row>
        <row r="633">
          <cell r="B633">
            <v>45420</v>
          </cell>
          <cell r="C633">
            <v>0.76050365274672482</v>
          </cell>
        </row>
        <row r="634">
          <cell r="B634">
            <v>45421</v>
          </cell>
          <cell r="C634">
            <v>0.76910739745045165</v>
          </cell>
        </row>
        <row r="635">
          <cell r="B635">
            <v>45422</v>
          </cell>
          <cell r="C635">
            <v>0.77155679371031793</v>
          </cell>
        </row>
        <row r="636">
          <cell r="B636">
            <v>45425</v>
          </cell>
          <cell r="C636">
            <v>0.76981689799284136</v>
          </cell>
        </row>
        <row r="637">
          <cell r="B637">
            <v>45426</v>
          </cell>
          <cell r="C637">
            <v>0.76932719798608817</v>
          </cell>
        </row>
        <row r="638">
          <cell r="B638">
            <v>45427</v>
          </cell>
          <cell r="C638">
            <v>0.7661041485346568</v>
          </cell>
        </row>
        <row r="639">
          <cell r="B639">
            <v>45428</v>
          </cell>
          <cell r="C639">
            <v>0.76842025641869294</v>
          </cell>
        </row>
        <row r="640">
          <cell r="B640">
            <v>45429</v>
          </cell>
          <cell r="C640">
            <v>0.77424106888336519</v>
          </cell>
        </row>
        <row r="641">
          <cell r="B641">
            <v>45432</v>
          </cell>
          <cell r="C641">
            <v>0.78038360744864665</v>
          </cell>
        </row>
        <row r="642">
          <cell r="B642">
            <v>45433</v>
          </cell>
          <cell r="C642">
            <v>0.77373636820404401</v>
          </cell>
        </row>
        <row r="643">
          <cell r="B643">
            <v>45434</v>
          </cell>
          <cell r="C643">
            <v>0.77055984355018636</v>
          </cell>
        </row>
        <row r="644">
          <cell r="B644">
            <v>45435</v>
          </cell>
          <cell r="C644">
            <v>0.7631207634440762</v>
          </cell>
        </row>
        <row r="645">
          <cell r="B645">
            <v>45436</v>
          </cell>
          <cell r="C645">
            <v>0.75780477216405062</v>
          </cell>
        </row>
        <row r="646">
          <cell r="B646">
            <v>45439</v>
          </cell>
          <cell r="C646">
            <v>0.76676516023644536</v>
          </cell>
        </row>
        <row r="647">
          <cell r="B647">
            <v>45440</v>
          </cell>
          <cell r="C647">
            <v>0.76129891290415408</v>
          </cell>
        </row>
        <row r="648">
          <cell r="B648">
            <v>45441</v>
          </cell>
          <cell r="C648">
            <v>0.76050145114768486</v>
          </cell>
        </row>
        <row r="649">
          <cell r="B649">
            <v>45442</v>
          </cell>
          <cell r="C649">
            <v>0.75353505003379173</v>
          </cell>
        </row>
        <row r="650">
          <cell r="B650">
            <v>45443</v>
          </cell>
          <cell r="C650">
            <v>0.75155961340237076</v>
          </cell>
        </row>
        <row r="651">
          <cell r="B651">
            <v>45446</v>
          </cell>
          <cell r="C651">
            <v>0.7526897323796915</v>
          </cell>
        </row>
        <row r="652">
          <cell r="B652">
            <v>45447</v>
          </cell>
          <cell r="C652">
            <v>0.75721461126184542</v>
          </cell>
        </row>
        <row r="653">
          <cell r="B653">
            <v>45448</v>
          </cell>
          <cell r="C653">
            <v>0.7501588952717051</v>
          </cell>
        </row>
        <row r="654">
          <cell r="B654">
            <v>45449</v>
          </cell>
          <cell r="C654">
            <v>0.75218504114951734</v>
          </cell>
        </row>
        <row r="655">
          <cell r="B655">
            <v>45450</v>
          </cell>
          <cell r="C655">
            <v>0.75027474828138696</v>
          </cell>
        </row>
        <row r="656">
          <cell r="B656">
            <v>45454</v>
          </cell>
          <cell r="C656">
            <v>0.74520495865475045</v>
          </cell>
        </row>
        <row r="657">
          <cell r="B657">
            <v>45455</v>
          </cell>
          <cell r="C657">
            <v>0.74676420043011227</v>
          </cell>
        </row>
        <row r="658">
          <cell r="B658">
            <v>45456</v>
          </cell>
          <cell r="C658">
            <v>0.74454073596088033</v>
          </cell>
        </row>
        <row r="659">
          <cell r="B659">
            <v>45457</v>
          </cell>
          <cell r="C659">
            <v>0.74525767616094474</v>
          </cell>
        </row>
        <row r="660">
          <cell r="B660">
            <v>45460</v>
          </cell>
          <cell r="C660">
            <v>0.74146590972348581</v>
          </cell>
        </row>
        <row r="661">
          <cell r="B661">
            <v>45461</v>
          </cell>
          <cell r="C661">
            <v>0.74287582461418744</v>
          </cell>
        </row>
        <row r="662">
          <cell r="B662">
            <v>45462</v>
          </cell>
          <cell r="C662">
            <v>0.74403654002508757</v>
          </cell>
        </row>
        <row r="663">
          <cell r="B663">
            <v>45463</v>
          </cell>
          <cell r="C663">
            <v>0.74299973291534094</v>
          </cell>
        </row>
        <row r="664">
          <cell r="B664">
            <v>45464</v>
          </cell>
          <cell r="C664">
            <v>0.73839340477947513</v>
          </cell>
        </row>
        <row r="665">
          <cell r="B665">
            <v>45467</v>
          </cell>
          <cell r="C665">
            <v>0.73244484658999154</v>
          </cell>
        </row>
        <row r="666">
          <cell r="B666">
            <v>45468</v>
          </cell>
          <cell r="C666">
            <v>0.73014966306936424</v>
          </cell>
        </row>
        <row r="667">
          <cell r="B667">
            <v>45469</v>
          </cell>
          <cell r="C667">
            <v>0.73355185914114285</v>
          </cell>
        </row>
        <row r="668">
          <cell r="B668">
            <v>45470</v>
          </cell>
          <cell r="C668">
            <v>0.72449876740048447</v>
          </cell>
        </row>
        <row r="669">
          <cell r="B669">
            <v>45471</v>
          </cell>
          <cell r="C669">
            <v>0.72952285890680701</v>
          </cell>
        </row>
        <row r="670">
          <cell r="B670">
            <v>45474</v>
          </cell>
          <cell r="C670">
            <v>0.73197727692779324</v>
          </cell>
        </row>
        <row r="671">
          <cell r="B671">
            <v>45475</v>
          </cell>
          <cell r="C671">
            <v>0.73019606066474552</v>
          </cell>
        </row>
        <row r="672">
          <cell r="B672">
            <v>45476</v>
          </cell>
          <cell r="C672">
            <v>0.72756113602200412</v>
          </cell>
        </row>
        <row r="673">
          <cell r="B673">
            <v>45477</v>
          </cell>
          <cell r="C673">
            <v>0.72591524296905108</v>
          </cell>
        </row>
        <row r="674">
          <cell r="B674">
            <v>45478</v>
          </cell>
          <cell r="C674">
            <v>0.72623443607993821</v>
          </cell>
        </row>
        <row r="675">
          <cell r="B675">
            <v>45481</v>
          </cell>
          <cell r="C675">
            <v>0.72163808481822123</v>
          </cell>
        </row>
        <row r="676">
          <cell r="B676">
            <v>45482</v>
          </cell>
          <cell r="C676">
            <v>0.72894178299377466</v>
          </cell>
        </row>
        <row r="677">
          <cell r="B677">
            <v>45483</v>
          </cell>
          <cell r="C677">
            <v>0.72298105035087534</v>
          </cell>
        </row>
        <row r="678">
          <cell r="B678">
            <v>45484</v>
          </cell>
          <cell r="C678">
            <v>0.73119012869852529</v>
          </cell>
        </row>
        <row r="679">
          <cell r="B679">
            <v>45485</v>
          </cell>
          <cell r="C679">
            <v>0.73140883614354379</v>
          </cell>
        </row>
        <row r="680">
          <cell r="B680">
            <v>45488</v>
          </cell>
          <cell r="C680">
            <v>0.73064110563374085</v>
          </cell>
        </row>
        <row r="681">
          <cell r="B681">
            <v>45489</v>
          </cell>
          <cell r="C681">
            <v>0.73216939424698946</v>
          </cell>
        </row>
        <row r="682">
          <cell r="B682">
            <v>45490</v>
          </cell>
          <cell r="C682">
            <v>0.72412571860028485</v>
          </cell>
        </row>
        <row r="683">
          <cell r="B683">
            <v>45491</v>
          </cell>
          <cell r="C683">
            <v>0.72946122370897992</v>
          </cell>
        </row>
        <row r="684">
          <cell r="B684">
            <v>45492</v>
          </cell>
          <cell r="C684">
            <v>0.7244745046650537</v>
          </cell>
        </row>
        <row r="685">
          <cell r="B685">
            <v>45495</v>
          </cell>
          <cell r="C685">
            <v>0.7225039373424007</v>
          </cell>
        </row>
        <row r="686">
          <cell r="B686">
            <v>45496</v>
          </cell>
          <cell r="C686">
            <v>0.70740506722763219</v>
          </cell>
        </row>
        <row r="687">
          <cell r="B687">
            <v>45497</v>
          </cell>
          <cell r="C687">
            <v>0.70257491135725436</v>
          </cell>
        </row>
        <row r="688">
          <cell r="B688">
            <v>45498</v>
          </cell>
          <cell r="C688">
            <v>0.6938743269807669</v>
          </cell>
        </row>
        <row r="689">
          <cell r="B689">
            <v>45499</v>
          </cell>
          <cell r="C689">
            <v>0.69947071566754637</v>
          </cell>
        </row>
        <row r="690">
          <cell r="B690">
            <v>45502</v>
          </cell>
          <cell r="C690">
            <v>0.69824114639459001</v>
          </cell>
        </row>
        <row r="691">
          <cell r="B691">
            <v>45503</v>
          </cell>
          <cell r="C691">
            <v>0.69309547136035643</v>
          </cell>
        </row>
        <row r="692">
          <cell r="B692">
            <v>45504</v>
          </cell>
          <cell r="C692">
            <v>0.70931141185079816</v>
          </cell>
        </row>
        <row r="693">
          <cell r="B693">
            <v>45505</v>
          </cell>
          <cell r="C693">
            <v>0.7068286334568139</v>
          </cell>
        </row>
        <row r="694">
          <cell r="B694">
            <v>45506</v>
          </cell>
          <cell r="C694">
            <v>0.6990926558440983</v>
          </cell>
        </row>
        <row r="695">
          <cell r="B695">
            <v>45509</v>
          </cell>
          <cell r="C695">
            <v>0.68926607284045216</v>
          </cell>
        </row>
        <row r="696">
          <cell r="B696">
            <v>45510</v>
          </cell>
          <cell r="C696">
            <v>0.68916808846679201</v>
          </cell>
        </row>
        <row r="697">
          <cell r="B697">
            <v>45511</v>
          </cell>
          <cell r="C697">
            <v>0.69262246420838225</v>
          </cell>
        </row>
        <row r="698">
          <cell r="B698">
            <v>45512</v>
          </cell>
          <cell r="C698">
            <v>0.69176951448918567</v>
          </cell>
        </row>
        <row r="699">
          <cell r="B699">
            <v>45513</v>
          </cell>
          <cell r="C699">
            <v>0.69103692155537222</v>
          </cell>
        </row>
        <row r="700">
          <cell r="B700">
            <v>45516</v>
          </cell>
          <cell r="C700">
            <v>0.68993360343743471</v>
          </cell>
        </row>
        <row r="701">
          <cell r="B701">
            <v>45517</v>
          </cell>
          <cell r="C701">
            <v>0.69174315765478744</v>
          </cell>
        </row>
        <row r="702">
          <cell r="B702">
            <v>45518</v>
          </cell>
          <cell r="C702">
            <v>0.68699515726159699</v>
          </cell>
        </row>
        <row r="703">
          <cell r="B703">
            <v>45519</v>
          </cell>
          <cell r="C703">
            <v>0.68984420298880877</v>
          </cell>
        </row>
        <row r="704">
          <cell r="B704">
            <v>45520</v>
          </cell>
          <cell r="C704">
            <v>0.692294526514875</v>
          </cell>
        </row>
        <row r="705">
          <cell r="B705">
            <v>45523</v>
          </cell>
          <cell r="C705">
            <v>0.69680983961268872</v>
          </cell>
        </row>
        <row r="706">
          <cell r="B706">
            <v>45524</v>
          </cell>
          <cell r="C706">
            <v>0.69158049432224167</v>
          </cell>
        </row>
        <row r="707">
          <cell r="B707">
            <v>45525</v>
          </cell>
          <cell r="C707">
            <v>0.69064266651046824</v>
          </cell>
        </row>
        <row r="708">
          <cell r="B708">
            <v>45526</v>
          </cell>
          <cell r="C708">
            <v>0.68999383963783711</v>
          </cell>
        </row>
        <row r="709">
          <cell r="B709">
            <v>45527</v>
          </cell>
          <cell r="C709">
            <v>0.69033463171050857</v>
          </cell>
        </row>
        <row r="710">
          <cell r="B710">
            <v>45530</v>
          </cell>
          <cell r="C710">
            <v>0.69125535807962712</v>
          </cell>
        </row>
        <row r="711">
          <cell r="B711">
            <v>45531</v>
          </cell>
          <cell r="C711">
            <v>0.6895237630391452</v>
          </cell>
        </row>
        <row r="712">
          <cell r="B712">
            <v>45532</v>
          </cell>
          <cell r="C712">
            <v>0.68581938119185748</v>
          </cell>
        </row>
        <row r="713">
          <cell r="B713">
            <v>45533</v>
          </cell>
          <cell r="C713">
            <v>0.68786567040079549</v>
          </cell>
        </row>
        <row r="714">
          <cell r="B714">
            <v>45534</v>
          </cell>
          <cell r="C714">
            <v>0.69406821003718966</v>
          </cell>
        </row>
        <row r="715">
          <cell r="B715">
            <v>45537</v>
          </cell>
          <cell r="C715">
            <v>0.68496820827530636</v>
          </cell>
        </row>
        <row r="716">
          <cell r="B716">
            <v>45538</v>
          </cell>
          <cell r="C716">
            <v>0.68629242545712399</v>
          </cell>
        </row>
        <row r="717">
          <cell r="B717">
            <v>45539</v>
          </cell>
          <cell r="C717">
            <v>0.6804659494825317</v>
          </cell>
        </row>
        <row r="718">
          <cell r="B718">
            <v>45540</v>
          </cell>
          <cell r="C718">
            <v>0.68002554252857972</v>
          </cell>
        </row>
        <row r="719">
          <cell r="B719">
            <v>45541</v>
          </cell>
          <cell r="C719">
            <v>0.67507260754548348</v>
          </cell>
        </row>
        <row r="720">
          <cell r="B720">
            <v>45544</v>
          </cell>
          <cell r="C720">
            <v>0.66653906543482533</v>
          </cell>
        </row>
        <row r="721">
          <cell r="B721">
            <v>45545</v>
          </cell>
          <cell r="C721">
            <v>0.6690833423597109</v>
          </cell>
        </row>
        <row r="722">
          <cell r="B722">
            <v>45546</v>
          </cell>
          <cell r="C722">
            <v>0.66780554073501697</v>
          </cell>
        </row>
        <row r="723">
          <cell r="B723">
            <v>45547</v>
          </cell>
          <cell r="C723">
            <v>0.66774407045885231</v>
          </cell>
        </row>
        <row r="724">
          <cell r="B724">
            <v>45548</v>
          </cell>
          <cell r="C724">
            <v>0.66746752816065746</v>
          </cell>
        </row>
        <row r="725">
          <cell r="B725">
            <v>45553</v>
          </cell>
          <cell r="C725">
            <v>0.67247031562851567</v>
          </cell>
        </row>
        <row r="726">
          <cell r="B726">
            <v>45554</v>
          </cell>
          <cell r="C726">
            <v>0.67962013716262681</v>
          </cell>
        </row>
        <row r="727">
          <cell r="B727">
            <v>45555</v>
          </cell>
          <cell r="C727">
            <v>0.68240667822844858</v>
          </cell>
        </row>
        <row r="728">
          <cell r="B728">
            <v>45558</v>
          </cell>
          <cell r="C728">
            <v>0.68311068393698315</v>
          </cell>
        </row>
        <row r="729">
          <cell r="B729">
            <v>45559</v>
          </cell>
          <cell r="C729">
            <v>0.70231358127915466</v>
          </cell>
        </row>
        <row r="730">
          <cell r="B730">
            <v>45560</v>
          </cell>
          <cell r="C730">
            <v>0.70760897945662571</v>
          </cell>
        </row>
        <row r="731">
          <cell r="B731">
            <v>45561</v>
          </cell>
          <cell r="C731">
            <v>0.73071682345729083</v>
          </cell>
        </row>
        <row r="732">
          <cell r="B732">
            <v>45562</v>
          </cell>
          <cell r="C732">
            <v>0.75353843444169466</v>
          </cell>
        </row>
        <row r="733">
          <cell r="B733">
            <v>45565</v>
          </cell>
          <cell r="C733">
            <v>0.80367358788116661</v>
          </cell>
        </row>
        <row r="734">
          <cell r="B734">
            <v>45573</v>
          </cell>
          <cell r="C734">
            <v>0.83904315114802408</v>
          </cell>
        </row>
        <row r="735">
          <cell r="B735">
            <v>45574</v>
          </cell>
          <cell r="C735">
            <v>0.78999267705710563</v>
          </cell>
        </row>
        <row r="736">
          <cell r="B736">
            <v>45575</v>
          </cell>
          <cell r="C736">
            <v>0.79901561278532762</v>
          </cell>
        </row>
        <row r="737">
          <cell r="B737">
            <v>45576</v>
          </cell>
          <cell r="C737">
            <v>0.7851382889601568</v>
          </cell>
        </row>
        <row r="738">
          <cell r="B738">
            <v>45579</v>
          </cell>
          <cell r="C738">
            <v>0.79774348833921804</v>
          </cell>
        </row>
        <row r="739">
          <cell r="B739">
            <v>45580</v>
          </cell>
          <cell r="C739">
            <v>0.77872192518430838</v>
          </cell>
        </row>
        <row r="740">
          <cell r="B740">
            <v>45581</v>
          </cell>
          <cell r="C740">
            <v>0.78403753339237747</v>
          </cell>
        </row>
        <row r="741">
          <cell r="B741">
            <v>45582</v>
          </cell>
          <cell r="C741">
            <v>0.77713837928497431</v>
          </cell>
        </row>
        <row r="742">
          <cell r="B742">
            <v>45583</v>
          </cell>
          <cell r="C742">
            <v>0.7973500795133377</v>
          </cell>
        </row>
        <row r="743">
          <cell r="B743">
            <v>45586</v>
          </cell>
          <cell r="C743">
            <v>0.79849646969217014</v>
          </cell>
        </row>
        <row r="744">
          <cell r="B744">
            <v>45587</v>
          </cell>
          <cell r="C744">
            <v>0.79990538357445196</v>
          </cell>
        </row>
        <row r="745">
          <cell r="B745">
            <v>45588</v>
          </cell>
          <cell r="C745">
            <v>0.80247839978205693</v>
          </cell>
        </row>
        <row r="746">
          <cell r="B746">
            <v>45589</v>
          </cell>
          <cell r="C746">
            <v>0.79468401748455553</v>
          </cell>
        </row>
        <row r="747">
          <cell r="B747">
            <v>45590</v>
          </cell>
          <cell r="C747">
            <v>0.7948686909001591</v>
          </cell>
        </row>
        <row r="748">
          <cell r="B748">
            <v>45593</v>
          </cell>
          <cell r="C748">
            <v>0.79852204754230982</v>
          </cell>
        </row>
        <row r="749">
          <cell r="B749">
            <v>45594</v>
          </cell>
          <cell r="C749">
            <v>0.79353517487052416</v>
          </cell>
        </row>
        <row r="750">
          <cell r="B750">
            <v>45595</v>
          </cell>
          <cell r="C750">
            <v>0.78922394001521323</v>
          </cell>
        </row>
        <row r="751">
          <cell r="B751">
            <v>45596</v>
          </cell>
          <cell r="C751">
            <v>0.78410932783176457</v>
          </cell>
        </row>
        <row r="752">
          <cell r="B752">
            <v>45597</v>
          </cell>
          <cell r="C752">
            <v>0.78290934838821014</v>
          </cell>
        </row>
        <row r="753">
          <cell r="B753">
            <v>45600</v>
          </cell>
          <cell r="C753">
            <v>0.78896181615912409</v>
          </cell>
        </row>
        <row r="754">
          <cell r="B754">
            <v>45601</v>
          </cell>
          <cell r="C754">
            <v>0.80552947465625846</v>
          </cell>
        </row>
        <row r="755">
          <cell r="B755">
            <v>45602</v>
          </cell>
          <cell r="C755">
            <v>0.80216352567310134</v>
          </cell>
        </row>
        <row r="756">
          <cell r="B756">
            <v>45603</v>
          </cell>
          <cell r="C756">
            <v>0.81470071877525085</v>
          </cell>
        </row>
        <row r="757">
          <cell r="B757">
            <v>45604</v>
          </cell>
          <cell r="C757">
            <v>0.81201035886108497</v>
          </cell>
        </row>
        <row r="758">
          <cell r="B758">
            <v>45607</v>
          </cell>
          <cell r="C758">
            <v>0.81477874688293417</v>
          </cell>
        </row>
        <row r="759">
          <cell r="B759">
            <v>45608</v>
          </cell>
          <cell r="C759">
            <v>0.8066059359613359</v>
          </cell>
        </row>
        <row r="760">
          <cell r="B760">
            <v>45609</v>
          </cell>
          <cell r="C760">
            <v>0.80844381165797041</v>
          </cell>
        </row>
        <row r="761">
          <cell r="B761">
            <v>45610</v>
          </cell>
          <cell r="C761">
            <v>0.79732242789248453</v>
          </cell>
        </row>
        <row r="762">
          <cell r="B762">
            <v>45611</v>
          </cell>
          <cell r="C762">
            <v>0.79210569455860846</v>
          </cell>
        </row>
        <row r="763">
          <cell r="B763">
            <v>45614</v>
          </cell>
          <cell r="C763">
            <v>0.78963525949461588</v>
          </cell>
        </row>
        <row r="764">
          <cell r="B764">
            <v>45615</v>
          </cell>
          <cell r="C764">
            <v>0.79506511378829003</v>
          </cell>
        </row>
        <row r="765">
          <cell r="B765">
            <v>45616</v>
          </cell>
          <cell r="C765">
            <v>0.79814341412070411</v>
          </cell>
        </row>
        <row r="766">
          <cell r="B766">
            <v>45617</v>
          </cell>
          <cell r="C766">
            <v>0.79806551011449534</v>
          </cell>
        </row>
        <row r="767">
          <cell r="B767">
            <v>45618</v>
          </cell>
          <cell r="C767">
            <v>0.78360336090022564</v>
          </cell>
        </row>
        <row r="768">
          <cell r="B768">
            <v>45621</v>
          </cell>
          <cell r="C768">
            <v>0.78333563643073723</v>
          </cell>
        </row>
        <row r="769">
          <cell r="B769">
            <v>45622</v>
          </cell>
          <cell r="C769">
            <v>0.78072741707728111</v>
          </cell>
        </row>
        <row r="770">
          <cell r="B770">
            <v>45623</v>
          </cell>
          <cell r="C770">
            <v>0.7907265221001698</v>
          </cell>
        </row>
        <row r="771">
          <cell r="B771">
            <v>45624</v>
          </cell>
          <cell r="C771">
            <v>0.78563070676145441</v>
          </cell>
        </row>
        <row r="772">
          <cell r="B772">
            <v>45625</v>
          </cell>
          <cell r="C772">
            <v>0.79155796096744657</v>
          </cell>
        </row>
        <row r="773">
          <cell r="B773">
            <v>45628</v>
          </cell>
          <cell r="C773">
            <v>0.79778542908289007</v>
          </cell>
        </row>
        <row r="774">
          <cell r="B774">
            <v>45629</v>
          </cell>
          <cell r="C774">
            <v>0.80120540570495258</v>
          </cell>
        </row>
        <row r="775">
          <cell r="B775">
            <v>45630</v>
          </cell>
          <cell r="C775">
            <v>0.79740448425385646</v>
          </cell>
        </row>
        <row r="776">
          <cell r="B776">
            <v>45631</v>
          </cell>
          <cell r="C776">
            <v>0.7952886753561631</v>
          </cell>
        </row>
        <row r="777">
          <cell r="B777">
            <v>45632</v>
          </cell>
          <cell r="C777">
            <v>0.80327911542655361</v>
          </cell>
        </row>
        <row r="778">
          <cell r="B778">
            <v>45635</v>
          </cell>
          <cell r="C778">
            <v>0.80694181912309837</v>
          </cell>
        </row>
        <row r="779">
          <cell r="B779">
            <v>45636</v>
          </cell>
          <cell r="C779">
            <v>0.80800766881462638</v>
          </cell>
        </row>
        <row r="780">
          <cell r="B780">
            <v>45637</v>
          </cell>
          <cell r="C780">
            <v>0.80981122900085722</v>
          </cell>
        </row>
        <row r="781">
          <cell r="B781">
            <v>45638</v>
          </cell>
          <cell r="C781">
            <v>0.81591645726448958</v>
          </cell>
        </row>
        <row r="782">
          <cell r="B782">
            <v>45639</v>
          </cell>
          <cell r="C782">
            <v>0.80559776254269033</v>
          </cell>
        </row>
        <row r="783">
          <cell r="B783">
            <v>45642</v>
          </cell>
          <cell r="C783">
            <v>0.80107886655553118</v>
          </cell>
        </row>
        <row r="784">
          <cell r="B784">
            <v>45643</v>
          </cell>
          <cell r="C784">
            <v>0.7980351189842867</v>
          </cell>
        </row>
        <row r="785">
          <cell r="B785">
            <v>45644</v>
          </cell>
          <cell r="C785">
            <v>0.80136873692668587</v>
          </cell>
        </row>
        <row r="786">
          <cell r="B786">
            <v>45645</v>
          </cell>
          <cell r="C786">
            <v>0.80066362699403448</v>
          </cell>
        </row>
        <row r="787">
          <cell r="B787">
            <v>45646</v>
          </cell>
          <cell r="C787">
            <v>0.7992341228432005</v>
          </cell>
        </row>
        <row r="788">
          <cell r="B788">
            <v>45649</v>
          </cell>
          <cell r="C788">
            <v>0.79661709868059538</v>
          </cell>
        </row>
        <row r="789">
          <cell r="B789">
            <v>45650</v>
          </cell>
          <cell r="C789">
            <v>0.8027251974841163</v>
          </cell>
        </row>
        <row r="790">
          <cell r="B790">
            <v>45651</v>
          </cell>
          <cell r="C790">
            <v>0.80034358253931726</v>
          </cell>
        </row>
        <row r="791">
          <cell r="B791">
            <v>45652</v>
          </cell>
          <cell r="C791">
            <v>0.80085538223240937</v>
          </cell>
        </row>
        <row r="792">
          <cell r="B792">
            <v>45653</v>
          </cell>
          <cell r="C792">
            <v>0.80105082164408425</v>
          </cell>
        </row>
        <row r="793">
          <cell r="B793">
            <v>45656</v>
          </cell>
          <cell r="C793">
            <v>0.80149662631064578</v>
          </cell>
        </row>
        <row r="794">
          <cell r="B794">
            <v>45657</v>
          </cell>
          <cell r="C794">
            <v>0.79654854996072766</v>
          </cell>
        </row>
        <row r="795">
          <cell r="B795">
            <v>45659</v>
          </cell>
          <cell r="C795">
            <v>0.78405163627359686</v>
          </cell>
        </row>
        <row r="796">
          <cell r="B796">
            <v>45660</v>
          </cell>
          <cell r="C796">
            <v>0.77896813550306743</v>
          </cell>
        </row>
        <row r="797">
          <cell r="B797">
            <v>45663</v>
          </cell>
          <cell r="C797">
            <v>0.77819807102051108</v>
          </cell>
        </row>
        <row r="798">
          <cell r="B798">
            <v>45664</v>
          </cell>
          <cell r="C798">
            <v>0.77861807914468606</v>
          </cell>
        </row>
        <row r="799">
          <cell r="B799">
            <v>45665</v>
          </cell>
          <cell r="C799">
            <v>0.77695321018568131</v>
          </cell>
        </row>
        <row r="800">
          <cell r="B800">
            <v>45666</v>
          </cell>
          <cell r="C800">
            <v>0.77594178800359437</v>
          </cell>
        </row>
        <row r="801">
          <cell r="B801">
            <v>45667</v>
          </cell>
          <cell r="C801">
            <v>0.76881570874237448</v>
          </cell>
        </row>
        <row r="802">
          <cell r="B802">
            <v>45670</v>
          </cell>
          <cell r="C802">
            <v>0.76809085151469181</v>
          </cell>
        </row>
        <row r="803">
          <cell r="B803">
            <v>45671</v>
          </cell>
          <cell r="C803">
            <v>0.78169946285272429</v>
          </cell>
        </row>
        <row r="804">
          <cell r="B804">
            <v>45672</v>
          </cell>
          <cell r="C804">
            <v>0.77885304594944582</v>
          </cell>
        </row>
        <row r="805">
          <cell r="B805">
            <v>45673</v>
          </cell>
          <cell r="C805">
            <v>0.78250093092179873</v>
          </cell>
        </row>
        <row r="806">
          <cell r="B806">
            <v>45674</v>
          </cell>
          <cell r="C806">
            <v>0.78508913188949747</v>
          </cell>
        </row>
        <row r="807">
          <cell r="B807">
            <v>45677</v>
          </cell>
          <cell r="C807">
            <v>0.78905818400628291</v>
          </cell>
        </row>
        <row r="808">
          <cell r="B808">
            <v>45678</v>
          </cell>
          <cell r="C808">
            <v>0.78945980800215243</v>
          </cell>
        </row>
        <row r="809">
          <cell r="B809">
            <v>45679</v>
          </cell>
          <cell r="C809">
            <v>0.78493463683320441</v>
          </cell>
        </row>
        <row r="810">
          <cell r="B810">
            <v>45680</v>
          </cell>
          <cell r="C810">
            <v>0.78253369115635418</v>
          </cell>
        </row>
        <row r="811">
          <cell r="B811">
            <v>45681</v>
          </cell>
          <cell r="C811">
            <v>0.78809489376134545</v>
          </cell>
        </row>
        <row r="812">
          <cell r="B812">
            <v>45684</v>
          </cell>
          <cell r="C812">
            <v>0.78906525666428462</v>
          </cell>
        </row>
        <row r="813">
          <cell r="B813">
            <v>45693</v>
          </cell>
          <cell r="C813">
            <v>0.78920232202724805</v>
          </cell>
        </row>
        <row r="814">
          <cell r="B814">
            <v>45694</v>
          </cell>
          <cell r="C814">
            <v>0.79508897783798693</v>
          </cell>
        </row>
        <row r="815">
          <cell r="B815">
            <v>45695</v>
          </cell>
          <cell r="C815">
            <v>0.80216049858324379</v>
          </cell>
        </row>
        <row r="816">
          <cell r="B816">
            <v>45698</v>
          </cell>
          <cell r="C816">
            <v>0.80502343585118907</v>
          </cell>
        </row>
        <row r="817">
          <cell r="B817">
            <v>45699</v>
          </cell>
          <cell r="C817">
            <v>0.80249028723137639</v>
          </cell>
        </row>
        <row r="818">
          <cell r="B818">
            <v>45700</v>
          </cell>
          <cell r="C818">
            <v>0.80937760303560569</v>
          </cell>
        </row>
        <row r="819">
          <cell r="B819">
            <v>45701</v>
          </cell>
          <cell r="C819">
            <v>0.80766608577432408</v>
          </cell>
        </row>
        <row r="820">
          <cell r="B820">
            <v>45702</v>
          </cell>
          <cell r="C820">
            <v>0.81875924888653029</v>
          </cell>
        </row>
        <row r="821">
          <cell r="B821">
            <v>45705</v>
          </cell>
          <cell r="C821">
            <v>0.81894751371077856</v>
          </cell>
        </row>
        <row r="822">
          <cell r="B822">
            <v>45706</v>
          </cell>
          <cell r="C822">
            <v>0.81727158517799037</v>
          </cell>
        </row>
        <row r="823">
          <cell r="B823">
            <v>45707</v>
          </cell>
          <cell r="C823">
            <v>0.82097729206541736</v>
          </cell>
        </row>
        <row r="824">
          <cell r="B824">
            <v>45708</v>
          </cell>
          <cell r="C824">
            <v>0.81705132624985866</v>
          </cell>
        </row>
        <row r="825">
          <cell r="B825">
            <v>45709</v>
          </cell>
          <cell r="C825">
            <v>0.82904433666911015</v>
          </cell>
        </row>
        <row r="826">
          <cell r="B826">
            <v>45712</v>
          </cell>
          <cell r="C826">
            <v>0.8252800672591718</v>
          </cell>
        </row>
        <row r="827">
          <cell r="B827">
            <v>45713</v>
          </cell>
          <cell r="C827">
            <v>0.81812269716217045</v>
          </cell>
        </row>
        <row r="828">
          <cell r="B828">
            <v>45714</v>
          </cell>
          <cell r="C828">
            <v>0.82978714080521199</v>
          </cell>
        </row>
        <row r="829">
          <cell r="B829">
            <v>45715</v>
          </cell>
          <cell r="C829">
            <v>0.82971505056610995</v>
          </cell>
        </row>
        <row r="830">
          <cell r="B830">
            <v>45716</v>
          </cell>
          <cell r="C830">
            <v>0.81620641269826688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91" workbookViewId="0">
      <selection activeCell="K62" sqref="K62"/>
    </sheetView>
  </sheetViews>
  <sheetFormatPr defaultRowHeight="14" x14ac:dyDescent="0.3"/>
  <sheetData/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54"/>
  <sheetViews>
    <sheetView tabSelected="1" zoomScale="80" zoomScaleNormal="80" workbookViewId="0">
      <pane xSplit="8" ySplit="9" topLeftCell="U10" activePane="bottomRight" state="frozen"/>
      <selection pane="topRight" activeCell="J1" sqref="J1"/>
      <selection pane="bottomLeft" activeCell="A10" sqref="A10"/>
      <selection pane="bottomRight" activeCell="U1" sqref="U1:U1048576"/>
    </sheetView>
  </sheetViews>
  <sheetFormatPr defaultRowHeight="14" x14ac:dyDescent="0.3"/>
  <cols>
    <col min="1" max="1" width="8.6640625" style="81"/>
    <col min="2" max="2" width="14" style="82" customWidth="1"/>
    <col min="3" max="3" width="23.58203125" style="81" customWidth="1"/>
    <col min="4" max="4" width="15.58203125" style="81" customWidth="1"/>
    <col min="5" max="6" width="13.25" style="82" customWidth="1"/>
    <col min="7" max="7" width="14.9140625" style="82" customWidth="1"/>
    <col min="8" max="8" width="18.1640625" style="82" customWidth="1"/>
    <col min="9" max="9" width="10.58203125" style="81" customWidth="1"/>
    <col min="10" max="11" width="10" style="81" bestFit="1" customWidth="1"/>
    <col min="12" max="12" width="9.5" style="81" bestFit="1" customWidth="1"/>
    <col min="13" max="13" width="13.58203125" style="81" customWidth="1"/>
    <col min="14" max="14" width="15.58203125" style="81" bestFit="1" customWidth="1"/>
    <col min="15" max="18" width="10.6640625" style="81" bestFit="1" customWidth="1"/>
    <col min="19" max="41" width="8.6640625" style="81"/>
    <col min="42" max="42" width="15.08203125" style="81" customWidth="1"/>
    <col min="43" max="43" width="13.25" style="81" customWidth="1"/>
    <col min="44" max="44" width="10.25" style="81" customWidth="1"/>
    <col min="45" max="45" width="8.6640625" style="81"/>
    <col min="46" max="46" width="16.75" style="81" customWidth="1"/>
    <col min="47" max="47" width="14" style="81" customWidth="1"/>
    <col min="48" max="16384" width="8.6640625" style="81"/>
  </cols>
  <sheetData>
    <row r="1" spans="2:47" x14ac:dyDescent="0.3">
      <c r="B1" s="86"/>
      <c r="C1" s="86" t="s">
        <v>7002</v>
      </c>
      <c r="D1" s="86" t="s">
        <v>7001</v>
      </c>
      <c r="E1" s="144">
        <f>F1-7</f>
        <v>46195</v>
      </c>
      <c r="F1" s="164" t="s">
        <v>7288</v>
      </c>
      <c r="G1" s="87" t="s">
        <v>7000</v>
      </c>
      <c r="H1" s="164" t="s">
        <v>7287</v>
      </c>
      <c r="I1" s="146">
        <v>45200</v>
      </c>
      <c r="J1" s="86" t="s">
        <v>6999</v>
      </c>
      <c r="K1" s="86" t="s">
        <v>6998</v>
      </c>
      <c r="L1" s="146">
        <v>44927</v>
      </c>
      <c r="M1" s="143">
        <v>44927</v>
      </c>
      <c r="N1" s="143">
        <v>44562</v>
      </c>
      <c r="O1" s="143">
        <v>44197</v>
      </c>
      <c r="P1" s="143">
        <v>43831</v>
      </c>
      <c r="Q1" s="143">
        <v>43466</v>
      </c>
      <c r="R1" s="143">
        <v>43101</v>
      </c>
    </row>
    <row r="2" spans="2:47" x14ac:dyDescent="0.3">
      <c r="B2" s="87"/>
      <c r="C2" s="87"/>
      <c r="D2" s="145">
        <f ca="1">TODAY()-1</f>
        <v>46209</v>
      </c>
      <c r="E2" s="144">
        <f>F2-7</f>
        <v>46196</v>
      </c>
      <c r="F2" s="164" t="s">
        <v>7286</v>
      </c>
      <c r="G2" s="87" t="str">
        <f>F2</f>
        <v>2026-6-30</v>
      </c>
      <c r="H2" s="87" t="str">
        <f>F2</f>
        <v>2026-6-30</v>
      </c>
      <c r="I2" s="143">
        <v>45291</v>
      </c>
      <c r="J2" s="84" t="s">
        <v>6997</v>
      </c>
      <c r="K2" s="84" t="s">
        <v>6996</v>
      </c>
      <c r="L2" s="84" t="s">
        <v>6995</v>
      </c>
      <c r="M2" s="143">
        <v>45289</v>
      </c>
      <c r="N2" s="143">
        <v>44926</v>
      </c>
      <c r="O2" s="143">
        <v>44561</v>
      </c>
      <c r="P2" s="143">
        <v>44196</v>
      </c>
      <c r="Q2" s="143">
        <v>43830</v>
      </c>
      <c r="R2" s="143">
        <v>43465</v>
      </c>
    </row>
    <row r="3" spans="2:47" s="108" customFormat="1" ht="20.149999999999999" customHeight="1" x14ac:dyDescent="0.3">
      <c r="B3" s="114" t="s">
        <v>3</v>
      </c>
      <c r="C3" s="113" t="s">
        <v>6994</v>
      </c>
      <c r="D3" s="113" t="s">
        <v>6944</v>
      </c>
      <c r="E3" s="111" t="s">
        <v>6993</v>
      </c>
      <c r="F3" s="111" t="s">
        <v>6</v>
      </c>
      <c r="G3" s="111" t="s">
        <v>6496</v>
      </c>
      <c r="H3" s="111" t="s">
        <v>7285</v>
      </c>
      <c r="I3" s="111" t="s">
        <v>6992</v>
      </c>
      <c r="J3" s="111" t="s">
        <v>6991</v>
      </c>
      <c r="K3" s="111" t="s">
        <v>6990</v>
      </c>
      <c r="L3" s="111" t="s">
        <v>6989</v>
      </c>
      <c r="M3" s="111" t="s">
        <v>41</v>
      </c>
      <c r="N3" s="111" t="s">
        <v>6988</v>
      </c>
      <c r="O3" s="108" t="s">
        <v>43</v>
      </c>
      <c r="P3" s="108" t="s">
        <v>79</v>
      </c>
      <c r="Q3" s="108" t="s">
        <v>6987</v>
      </c>
      <c r="R3" s="108" t="s">
        <v>6942</v>
      </c>
    </row>
    <row r="4" spans="2:47" ht="15.5" x14ac:dyDescent="0.35">
      <c r="B4" s="128" t="s">
        <v>6775</v>
      </c>
      <c r="C4" s="126" t="str">
        <f>[1]!thsiFinD("ths_stock_short_name_stock",B4)</f>
        <v>医药生物</v>
      </c>
      <c r="D4" s="83">
        <f ca="1">[1]!thsiFinD("ths_chg_ratio_index",B4,D$2)/100</f>
        <v>6.9522708884079999E-3</v>
      </c>
      <c r="E4" s="124">
        <f>[1]!thsiFinD("ths_int_chg_ratio_index",$B4,E$1,E$2)</f>
        <v>1.7493650410771999</v>
      </c>
      <c r="F4" s="125">
        <f>[1]!thsiFinD("ths_int_chg_ratio_index",$B4,F$1,F$2)</f>
        <v>4.4848512778269001</v>
      </c>
      <c r="G4" s="124">
        <f>[1]!thsiFinD("ths_int_chg_ratio_index",$B4,G$1,G$2)</f>
        <v>-10.258627194138001</v>
      </c>
      <c r="H4" s="124">
        <f>[1]!thsiFinD("ths_int_chg_ratio_index",$B4,H$1,H$2)</f>
        <v>-9.4452189780565998</v>
      </c>
      <c r="I4" s="124">
        <f>[1]!thsiFinD("ths_int_chg_ratio_index",$B4,I$1,I$2)</f>
        <v>-3.5701657968328E-3</v>
      </c>
      <c r="J4" s="124">
        <f>[1]!thsiFinD("ths_int_chg_ratio_index",$B4,J$1,J$2)</f>
        <v>17.623742433556998</v>
      </c>
      <c r="K4" s="124">
        <f>[1]!thsiFinD("ths_int_chg_ratio_index",$B4,K$1,K$2)</f>
        <v>4.9532624261307996</v>
      </c>
      <c r="L4" s="123">
        <f>[1]!thsiFinD("ths_int_chg_ratio_index",$B4,L$1,L$2)</f>
        <v>1.8629671199589</v>
      </c>
      <c r="M4" s="124">
        <f>[1]!thsiFinD("ths_int_chg_ratio_index",$B4,M$1,M$2)</f>
        <v>-7.0481171871038004</v>
      </c>
      <c r="N4" s="123">
        <f>[1]!thsiFinD("ths_int_chg_ratio_index",$B4,N$1,N$2)</f>
        <v>-20.337448234368999</v>
      </c>
      <c r="O4" s="123">
        <f>[1]!thsiFinD("ths_int_chg_ratio_index",$B4,O$1,O$2)</f>
        <v>-5.7295302063436004</v>
      </c>
      <c r="P4" s="123">
        <f>[1]!thsiFinD("ths_int_chg_ratio_index",$B4,P$1,P$2)</f>
        <v>51.097252022044003</v>
      </c>
      <c r="Q4" s="123">
        <f>[1]!thsiFinD("ths_int_chg_ratio_index",$B4,Q$1,Q$2)</f>
        <v>36.847448689590003</v>
      </c>
      <c r="R4" s="123">
        <f>[1]!thsiFinD("ths_int_chg_ratio_index",$B4,R$1,R$2)</f>
        <v>-27.672089167258001</v>
      </c>
      <c r="Y4" s="81">
        <f>8.48/5</f>
        <v>1.6960000000000002</v>
      </c>
    </row>
    <row r="5" spans="2:47" ht="15.5" x14ac:dyDescent="0.35">
      <c r="B5" s="128" t="s">
        <v>6783</v>
      </c>
      <c r="C5" s="126" t="str">
        <f>[1]!thsiFinD("ths_stock_short_name_stock",B5)</f>
        <v>美容护理</v>
      </c>
      <c r="D5" s="83">
        <f ca="1">[1]!thsiFinD("ths_chg_ratio_index",B5,D$2)/100</f>
        <v>-7.2070551745609E-3</v>
      </c>
      <c r="E5" s="124">
        <f>[1]!thsiFinD("ths_int_chg_ratio_index",$B5,E$1,E$2)</f>
        <v>-1.0893417384066</v>
      </c>
      <c r="F5" s="125">
        <f>[1]!thsiFinD("ths_int_chg_ratio_index",$B5,F$1,F$2)</f>
        <v>2.9713358639957002</v>
      </c>
      <c r="G5" s="124">
        <f>[1]!thsiFinD("ths_int_chg_ratio_index",$B5,G$1,G$2)</f>
        <v>-24.862303968845001</v>
      </c>
      <c r="H5" s="124">
        <f>[1]!thsiFinD("ths_int_chg_ratio_index",$B5,H$1,H$2)</f>
        <v>-17.493519106402001</v>
      </c>
      <c r="I5" s="124">
        <f>[1]!thsiFinD("ths_int_chg_ratio_index",$B5,I$1,I$2)</f>
        <v>-14.545458061343</v>
      </c>
      <c r="J5" s="124">
        <f>[1]!thsiFinD("ths_int_chg_ratio_index",$B5,J$1,J$2)</f>
        <v>18.207146456768001</v>
      </c>
      <c r="K5" s="124">
        <f>[1]!thsiFinD("ths_int_chg_ratio_index",$B5,K$1,K$2)</f>
        <v>4.9227838352721998</v>
      </c>
      <c r="L5" s="123">
        <f>[1]!thsiFinD("ths_int_chg_ratio_index",$B5,L$1,L$2)</f>
        <v>-1.6341889042391</v>
      </c>
      <c r="M5" s="124">
        <f>[1]!thsiFinD("ths_int_chg_ratio_index",$B5,M$1,M$2)</f>
        <v>-32.028116942316998</v>
      </c>
      <c r="N5" s="123">
        <f>[1]!thsiFinD("ths_int_chg_ratio_index",$B5,N$1,N$2)</f>
        <v>-6.7424213775378004</v>
      </c>
      <c r="O5" s="123">
        <f>[1]!thsiFinD("ths_int_chg_ratio_index",$B5,O$1,O$2)</f>
        <v>0.13279466836588</v>
      </c>
      <c r="P5" s="123">
        <f>[1]!thsiFinD("ths_int_chg_ratio_index",$B5,P$1,P$2)</f>
        <v>57.935938363566002</v>
      </c>
      <c r="Q5" s="123">
        <f>[1]!thsiFinD("ths_int_chg_ratio_index",$B5,Q$1,Q$2)</f>
        <v>26.312005563991999</v>
      </c>
      <c r="R5" s="123">
        <f>[1]!thsiFinD("ths_int_chg_ratio_index",$B5,R$1,R$2)</f>
        <v>-22.793648878296999</v>
      </c>
    </row>
    <row r="6" spans="2:47" ht="16" thickBot="1" x14ac:dyDescent="0.4">
      <c r="B6" s="128" t="s">
        <v>6774</v>
      </c>
      <c r="C6" s="126" t="str">
        <f>[1]!thsiFinD("ths_stock_short_name_stock",B6)</f>
        <v>汽车</v>
      </c>
      <c r="D6" s="83">
        <f ca="1">[1]!thsiFinD("ths_chg_ratio_index",B6,D$2)/100</f>
        <v>-4.4424476230383999E-3</v>
      </c>
      <c r="E6" s="124">
        <f>[1]!thsiFinD("ths_int_chg_ratio_index",$B6,E$1,E$2)</f>
        <v>-2.3903776099637999</v>
      </c>
      <c r="F6" s="125">
        <f>[1]!thsiFinD("ths_int_chg_ratio_index",$B6,F$1,F$2)</f>
        <v>1.0644235246233</v>
      </c>
      <c r="G6" s="124">
        <f>[1]!thsiFinD("ths_int_chg_ratio_index",$B6,G$1,G$2)</f>
        <v>-17.822963807996</v>
      </c>
      <c r="H6" s="124">
        <f>[1]!thsiFinD("ths_int_chg_ratio_index",$B6,H$1,H$2)</f>
        <v>-12.237187382851999</v>
      </c>
      <c r="I6" s="124">
        <f>[1]!thsiFinD("ths_int_chg_ratio_index",$B6,I$1,I$2)</f>
        <v>-1.0188912620649</v>
      </c>
      <c r="J6" s="124">
        <f>[1]!thsiFinD("ths_int_chg_ratio_index",$B6,J$1,J$2)</f>
        <v>15.780490318229001</v>
      </c>
      <c r="K6" s="124">
        <f>[1]!thsiFinD("ths_int_chg_ratio_index",$B6,K$1,K$2)</f>
        <v>-2.2424577975007001</v>
      </c>
      <c r="L6" s="123">
        <f>[1]!thsiFinD("ths_int_chg_ratio_index",$B6,L$1,L$2)</f>
        <v>3.9315653829092998</v>
      </c>
      <c r="M6" s="124">
        <f>[1]!thsiFinD("ths_int_chg_ratio_index",$B6,M$1,M$2)</f>
        <v>3.2858498458705001</v>
      </c>
      <c r="N6" s="123">
        <f>[1]!thsiFinD("ths_int_chg_ratio_index",$B6,N$1,N$2)</f>
        <v>-20.133725571092</v>
      </c>
      <c r="O6" s="123">
        <f>[1]!thsiFinD("ths_int_chg_ratio_index",$B6,O$1,O$2)</f>
        <v>17.196664447637001</v>
      </c>
      <c r="P6" s="123">
        <f>[1]!thsiFinD("ths_int_chg_ratio_index",$B6,P$1,P$2)</f>
        <v>45.849515555373998</v>
      </c>
      <c r="Q6" s="123">
        <f>[1]!thsiFinD("ths_int_chg_ratio_index",$B6,Q$1,Q$2)</f>
        <v>14.602628935864001</v>
      </c>
      <c r="R6" s="123">
        <f>[1]!thsiFinD("ths_int_chg_ratio_index",$B6,R$1,R$2)</f>
        <v>-34.343632424159999</v>
      </c>
      <c r="AP6" s="142" t="s">
        <v>6986</v>
      </c>
      <c r="AQ6" s="142" t="s">
        <v>6985</v>
      </c>
      <c r="AT6" s="142" t="s">
        <v>6986</v>
      </c>
      <c r="AU6" s="142" t="s">
        <v>6985</v>
      </c>
    </row>
    <row r="7" spans="2:47" ht="16" thickTop="1" x14ac:dyDescent="0.35">
      <c r="B7" s="128" t="s">
        <v>6777</v>
      </c>
      <c r="C7" s="126" t="str">
        <f>[1]!thsiFinD("ths_stock_short_name_stock",B7)</f>
        <v>农林牧渔</v>
      </c>
      <c r="D7" s="83">
        <f ca="1">[1]!thsiFinD("ths_chg_ratio_index",B7,D$2)/100</f>
        <v>2.5717166710817998E-2</v>
      </c>
      <c r="E7" s="124">
        <f>[1]!thsiFinD("ths_int_chg_ratio_index",$B7,E$1,E$2)</f>
        <v>-0.30378190917269998</v>
      </c>
      <c r="F7" s="125">
        <f>[1]!thsiFinD("ths_int_chg_ratio_index",$B7,F$1,F$2)</f>
        <v>1.6006055852470999</v>
      </c>
      <c r="G7" s="124">
        <f>[1]!thsiFinD("ths_int_chg_ratio_index",$B7,G$1,G$2)</f>
        <v>-25.264323091373001</v>
      </c>
      <c r="H7" s="124">
        <f>[1]!thsiFinD("ths_int_chg_ratio_index",$B7,H$1,H$2)</f>
        <v>-20.190423653225</v>
      </c>
      <c r="I7" s="124">
        <f>[1]!thsiFinD("ths_int_chg_ratio_index",$B7,I$1,I$2)</f>
        <v>1.7252813569105001</v>
      </c>
      <c r="J7" s="124">
        <f>[1]!thsiFinD("ths_int_chg_ratio_index",$B7,J$1,J$2)</f>
        <v>9.1985402342883997</v>
      </c>
      <c r="K7" s="124">
        <f>[1]!thsiFinD("ths_int_chg_ratio_index",$B7,K$1,K$2)</f>
        <v>6.4915497448978998</v>
      </c>
      <c r="L7" s="123">
        <f>[1]!thsiFinD("ths_int_chg_ratio_index",$B7,L$1,L$2)</f>
        <v>1.8562752483481</v>
      </c>
      <c r="M7" s="124">
        <f>[1]!thsiFinD("ths_int_chg_ratio_index",$B7,M$1,M$2)</f>
        <v>-13.128078742977999</v>
      </c>
      <c r="N7" s="123">
        <f>[1]!thsiFinD("ths_int_chg_ratio_index",$B7,N$1,N$2)</f>
        <v>-11.433770953625</v>
      </c>
      <c r="O7" s="123">
        <f>[1]!thsiFinD("ths_int_chg_ratio_index",$B7,O$1,O$2)</f>
        <v>-4.9316398763129001</v>
      </c>
      <c r="P7" s="123">
        <f>[1]!thsiFinD("ths_int_chg_ratio_index",$B7,P$1,P$2)</f>
        <v>18.288443517427002</v>
      </c>
      <c r="Q7" s="123">
        <f>[1]!thsiFinD("ths_int_chg_ratio_index",$B7,Q$1,Q$2)</f>
        <v>45.447430784856003</v>
      </c>
      <c r="R7" s="123">
        <f>[1]!thsiFinD("ths_int_chg_ratio_index",$B7,R$1,R$2)</f>
        <v>-22.444282284903998</v>
      </c>
      <c r="AP7" s="159" t="s">
        <v>6984</v>
      </c>
      <c r="AQ7" s="159"/>
      <c r="AT7" s="160" t="s">
        <v>6983</v>
      </c>
      <c r="AU7" s="160"/>
    </row>
    <row r="8" spans="2:47" ht="15.5" x14ac:dyDescent="0.35">
      <c r="B8" s="128" t="s">
        <v>6765</v>
      </c>
      <c r="C8" s="126" t="str">
        <f>[1]!thsiFinD("ths_stock_short_name_stock",B8)</f>
        <v>纺织服饰</v>
      </c>
      <c r="D8" s="83">
        <f ca="1">[1]!thsiFinD("ths_chg_ratio_index",B8,D$2)/100</f>
        <v>-8.9787465114222996E-3</v>
      </c>
      <c r="E8" s="124">
        <v>0</v>
      </c>
      <c r="F8" s="125">
        <f>[1]!thsiFinD("ths_int_chg_ratio_index",$B8,F$1,F$2)</f>
        <v>-0.42708521017263001</v>
      </c>
      <c r="G8" s="124">
        <f>[1]!thsiFinD("ths_int_chg_ratio_index",$B8,G$1,G$2)</f>
        <v>-11.819422857582</v>
      </c>
      <c r="H8" s="124">
        <f>[1]!thsiFinD("ths_int_chg_ratio_index",$B8,H$1,H$2)</f>
        <v>-10.228380280843</v>
      </c>
      <c r="I8" s="124">
        <f>[1]!thsiFinD("ths_int_chg_ratio_index",$B8,I$1,I$2)</f>
        <v>-2.2874631967555001</v>
      </c>
      <c r="J8" s="124">
        <f>[1]!thsiFinD("ths_int_chg_ratio_index",$B8,J$1,J$2)</f>
        <v>9.6986459583909994</v>
      </c>
      <c r="K8" s="124">
        <f>[1]!thsiFinD("ths_int_chg_ratio_index",$B8,K$1,K$2)</f>
        <v>6.4704254443101998</v>
      </c>
      <c r="L8" s="123">
        <f>[1]!thsiFinD("ths_int_chg_ratio_index",$B8,L$1,L$2)</f>
        <v>3.7267672756155998</v>
      </c>
      <c r="M8" s="124">
        <f>[1]!thsiFinD("ths_int_chg_ratio_index",$B8,M$1,M$2)</f>
        <v>0.33741064336775001</v>
      </c>
      <c r="N8" s="123">
        <f>[1]!thsiFinD("ths_int_chg_ratio_index",$B8,N$1,N$2)</f>
        <v>-14.659342327881999</v>
      </c>
      <c r="O8" s="123">
        <f>[1]!thsiFinD("ths_int_chg_ratio_index",$B8,O$1,O$2)</f>
        <v>3.3891558226762002</v>
      </c>
      <c r="P8" s="123">
        <f>[1]!thsiFinD("ths_int_chg_ratio_index",$B8,P$1,P$2)</f>
        <v>-7.0788899250329003</v>
      </c>
      <c r="Q8" s="123">
        <f>[1]!thsiFinD("ths_int_chg_ratio_index",$B8,Q$1,Q$2)</f>
        <v>7.0934014740259999</v>
      </c>
      <c r="R8" s="123">
        <f>[1]!thsiFinD("ths_int_chg_ratio_index",$B8,R$1,R$2)</f>
        <v>-34.326416801931998</v>
      </c>
      <c r="S8" s="81">
        <f>13.22/5</f>
        <v>2.6440000000000001</v>
      </c>
      <c r="AP8" s="141" t="s">
        <v>6982</v>
      </c>
      <c r="AQ8" s="140" t="s">
        <v>6980</v>
      </c>
      <c r="AT8" s="139" t="s">
        <v>6981</v>
      </c>
      <c r="AU8" s="139" t="s">
        <v>6980</v>
      </c>
    </row>
    <row r="9" spans="2:47" ht="15.5" x14ac:dyDescent="0.35">
      <c r="B9" s="128" t="s">
        <v>6760</v>
      </c>
      <c r="C9" s="126" t="str">
        <f>[1]!thsiFinD("ths_stock_short_name_stock",B9)</f>
        <v>国防军工</v>
      </c>
      <c r="D9" s="83">
        <f ca="1">[1]!thsiFinD("ths_chg_ratio_index",B9,D$2)/100</f>
        <v>-1.6629458959279999E-2</v>
      </c>
      <c r="E9" s="124">
        <f>[1]!thsiFinD("ths_int_chg_ratio_index",$B9,E$1,E$2)</f>
        <v>-3.1279844620189001</v>
      </c>
      <c r="F9" s="125">
        <f>[1]!thsiFinD("ths_int_chg_ratio_index",$B9,F$1,F$2)</f>
        <v>3.2507575799853998</v>
      </c>
      <c r="G9" s="124">
        <f>[1]!thsiFinD("ths_int_chg_ratio_index",$B9,G$1,G$2)</f>
        <v>-6.5906658319364997</v>
      </c>
      <c r="H9" s="124">
        <f>[1]!thsiFinD("ths_int_chg_ratio_index",$B9,H$1,H$2)</f>
        <v>-0.47820637644362002</v>
      </c>
      <c r="I9" s="124">
        <f>[1]!thsiFinD("ths_int_chg_ratio_index",$B9,I$1,I$2)</f>
        <v>-3.6291008167522998</v>
      </c>
      <c r="J9" s="124">
        <f>[1]!thsiFinD("ths_int_chg_ratio_index",$B9,J$1,J$2)</f>
        <v>13.856408518329999</v>
      </c>
      <c r="K9" s="124">
        <f>[1]!thsiFinD("ths_int_chg_ratio_index",$B9,K$1,K$2)</f>
        <v>15.013010677729</v>
      </c>
      <c r="L9" s="123">
        <f>[1]!thsiFinD("ths_int_chg_ratio_index",$B9,L$1,L$2)</f>
        <v>3.8622920642655001</v>
      </c>
      <c r="M9" s="124">
        <f>[1]!thsiFinD("ths_int_chg_ratio_index",$B9,M$1,M$2)</f>
        <v>-6.7872660088521002</v>
      </c>
      <c r="N9" s="123">
        <f>[1]!thsiFinD("ths_int_chg_ratio_index",$B9,N$1,N$2)</f>
        <v>-25.304444972424001</v>
      </c>
      <c r="O9" s="123">
        <f>[1]!thsiFinD("ths_int_chg_ratio_index",$B9,O$1,O$2)</f>
        <v>11.169869002995</v>
      </c>
      <c r="P9" s="123">
        <f>[1]!thsiFinD("ths_int_chg_ratio_index",$B9,P$1,P$2)</f>
        <v>57.976366977689999</v>
      </c>
      <c r="Q9" s="123">
        <f>[1]!thsiFinD("ths_int_chg_ratio_index",$B9,Q$1,Q$2)</f>
        <v>27.186603735236002</v>
      </c>
      <c r="R9" s="123">
        <f>[1]!thsiFinD("ths_int_chg_ratio_index",$B9,R$1,R$2)</f>
        <v>-31.038295619130999</v>
      </c>
      <c r="AP9" s="138" t="s">
        <v>6979</v>
      </c>
      <c r="AQ9" s="137">
        <v>70.116042160283428</v>
      </c>
      <c r="AT9" s="132" t="s">
        <v>6978</v>
      </c>
      <c r="AU9" s="131">
        <v>44.907834952532234</v>
      </c>
    </row>
    <row r="10" spans="2:47" ht="15.5" x14ac:dyDescent="0.35">
      <c r="B10" s="128" t="s">
        <v>6770</v>
      </c>
      <c r="C10" s="126" t="str">
        <f>[1]!thsiFinD("ths_stock_short_name_stock",B10)</f>
        <v>非银金融</v>
      </c>
      <c r="D10" s="83">
        <f ca="1">[1]!thsiFinD("ths_chg_ratio_index",B10,D$2)/100</f>
        <v>8.4438276455931997E-3</v>
      </c>
      <c r="E10" s="124">
        <f>[1]!thsiFinD("ths_int_chg_ratio_index",$B10,E$1,E$2)</f>
        <v>6.2304166096877998</v>
      </c>
      <c r="F10" s="125">
        <f>[1]!thsiFinD("ths_int_chg_ratio_index",$B10,F$1,F$2)</f>
        <v>1.2105495732260001</v>
      </c>
      <c r="G10" s="124">
        <f>[1]!thsiFinD("ths_int_chg_ratio_index",$B10,G$1,G$2)</f>
        <v>-15.258940481174999</v>
      </c>
      <c r="H10" s="124">
        <f>[1]!thsiFinD("ths_int_chg_ratio_index",$B10,H$1,H$2)</f>
        <v>-0.33209275694245</v>
      </c>
      <c r="I10" s="124">
        <f>[1]!thsiFinD("ths_int_chg_ratio_index",$B10,I$1,I$2)</f>
        <v>-8.3118834833489998</v>
      </c>
      <c r="J10" s="124">
        <f>[1]!thsiFinD("ths_int_chg_ratio_index",$B10,J$1,J$2)</f>
        <v>41.671816232959003</v>
      </c>
      <c r="K10" s="124">
        <f>[1]!thsiFinD("ths_int_chg_ratio_index",$B10,K$1,K$2)</f>
        <v>6.2320758252928998</v>
      </c>
      <c r="L10" s="123">
        <f>[1]!thsiFinD("ths_int_chg_ratio_index",$B10,L$1,L$2)</f>
        <v>2.3677636580861998</v>
      </c>
      <c r="M10" s="124">
        <f>[1]!thsiFinD("ths_int_chg_ratio_index",$B10,M$1,M$2)</f>
        <v>-2.6725589225588999</v>
      </c>
      <c r="N10" s="123">
        <f>[1]!thsiFinD("ths_int_chg_ratio_index",$B10,N$1,N$2)</f>
        <v>-21.341307133703999</v>
      </c>
      <c r="O10" s="123">
        <f>[1]!thsiFinD("ths_int_chg_ratio_index",$B10,O$1,O$2)</f>
        <v>-17.545381299778999</v>
      </c>
      <c r="P10" s="123">
        <f>[1]!thsiFinD("ths_int_chg_ratio_index",$B10,P$1,P$2)</f>
        <v>6.1067275844509998</v>
      </c>
      <c r="Q10" s="123">
        <f>[1]!thsiFinD("ths_int_chg_ratio_index",$B10,Q$1,Q$2)</f>
        <v>45.507504486377996</v>
      </c>
      <c r="R10" s="123">
        <f>[1]!thsiFinD("ths_int_chg_ratio_index",$B10,R$1,R$2)</f>
        <v>-25.371968324988</v>
      </c>
      <c r="AP10" s="132" t="s">
        <v>6977</v>
      </c>
      <c r="AQ10" s="131">
        <v>54.197434614407335</v>
      </c>
      <c r="AT10" s="130" t="s">
        <v>6976</v>
      </c>
      <c r="AU10" s="129">
        <v>38.596661872769509</v>
      </c>
    </row>
    <row r="11" spans="2:47" ht="15.5" x14ac:dyDescent="0.35">
      <c r="B11" s="128" t="s">
        <v>6767</v>
      </c>
      <c r="C11" s="126" t="str">
        <f>[1]!thsiFinD("ths_stock_short_name_stock",B11)</f>
        <v>家用电器</v>
      </c>
      <c r="D11" s="83">
        <f ca="1">[1]!thsiFinD("ths_chg_ratio_index",B11,D$2)/100</f>
        <v>2.7650325448042002E-3</v>
      </c>
      <c r="E11" s="124">
        <f>[1]!thsiFinD("ths_int_chg_ratio_index",$B11,E$1,E$2)</f>
        <v>-0.60641537866578998</v>
      </c>
      <c r="F11" s="125">
        <f>[1]!thsiFinD("ths_int_chg_ratio_index",$B11,F$1,F$2)</f>
        <v>0.69340494583903001</v>
      </c>
      <c r="G11" s="124">
        <f>[1]!thsiFinD("ths_int_chg_ratio_index",$B11,G$1,G$2)</f>
        <v>-9.2511113619392997</v>
      </c>
      <c r="H11" s="124">
        <f>[1]!thsiFinD("ths_int_chg_ratio_index",$B11,H$1,H$2)</f>
        <v>-2.3193735565245999</v>
      </c>
      <c r="I11" s="124">
        <f>[1]!thsiFinD("ths_int_chg_ratio_index",$B11,I$1,I$2)</f>
        <v>-4.3134523043678001</v>
      </c>
      <c r="J11" s="124">
        <f>[1]!thsiFinD("ths_int_chg_ratio_index",$B11,J$1,J$2)</f>
        <v>16.847318437437998</v>
      </c>
      <c r="K11" s="124">
        <f>[1]!thsiFinD("ths_int_chg_ratio_index",$B11,K$1,K$2)</f>
        <v>-5.3182954492584997</v>
      </c>
      <c r="L11" s="123">
        <f>[1]!thsiFinD("ths_int_chg_ratio_index",$B11,L$1,L$2)</f>
        <v>7.7384678481230997</v>
      </c>
      <c r="M11" s="124">
        <f>[1]!thsiFinD("ths_int_chg_ratio_index",$B11,M$1,M$2)</f>
        <v>3.7734859955164</v>
      </c>
      <c r="N11" s="123">
        <f>[1]!thsiFinD("ths_int_chg_ratio_index",$B11,N$1,N$2)</f>
        <v>-20.948503869827999</v>
      </c>
      <c r="O11" s="123">
        <f>[1]!thsiFinD("ths_int_chg_ratio_index",$B11,O$1,O$2)</f>
        <v>-19.54013970762</v>
      </c>
      <c r="P11" s="123">
        <f>[1]!thsiFinD("ths_int_chg_ratio_index",$B11,P$1,P$2)</f>
        <v>31.076401386217999</v>
      </c>
      <c r="Q11" s="123">
        <f>[1]!thsiFinD("ths_int_chg_ratio_index",$B11,Q$1,Q$2)</f>
        <v>56.985341598863002</v>
      </c>
      <c r="R11" s="123">
        <f>[1]!thsiFinD("ths_int_chg_ratio_index",$B11,R$1,R$2)</f>
        <v>-31.402942927146999</v>
      </c>
      <c r="AP11" s="136" t="s">
        <v>6975</v>
      </c>
      <c r="AQ11" s="135">
        <v>36.200000000000003</v>
      </c>
      <c r="AT11" s="134" t="s">
        <v>6975</v>
      </c>
      <c r="AU11" s="133">
        <v>36.200000000000003</v>
      </c>
    </row>
    <row r="12" spans="2:47" ht="15.5" x14ac:dyDescent="0.35">
      <c r="B12" s="128" t="s">
        <v>6784</v>
      </c>
      <c r="C12" s="126" t="str">
        <f>[1]!thsiFinD("ths_stock_short_name_stock",B12)</f>
        <v>商贸零售</v>
      </c>
      <c r="D12" s="83">
        <f ca="1">[1]!thsiFinD("ths_chg_ratio_index",B12,D$2)/100</f>
        <v>-5.3983639942205E-3</v>
      </c>
      <c r="E12" s="124">
        <f>[1]!thsiFinD("ths_int_chg_ratio_index",$B12,E$1,E$2)</f>
        <v>6.7495579318464005E-2</v>
      </c>
      <c r="F12" s="125">
        <f>[1]!thsiFinD("ths_int_chg_ratio_index",$B12,F$1,F$2)</f>
        <v>0.81666106502036995</v>
      </c>
      <c r="G12" s="124">
        <f>[1]!thsiFinD("ths_int_chg_ratio_index",$B12,G$1,G$2)</f>
        <v>-29.423468271560999</v>
      </c>
      <c r="H12" s="124">
        <f>[1]!thsiFinD("ths_int_chg_ratio_index",$B12,H$1,H$2)</f>
        <v>-17.519477073735001</v>
      </c>
      <c r="I12" s="124">
        <f>[1]!thsiFinD("ths_int_chg_ratio_index",$B12,I$1,I$2)</f>
        <v>-9.3173382033383998</v>
      </c>
      <c r="J12" s="124">
        <f>[1]!thsiFinD("ths_int_chg_ratio_index",$B12,J$1,J$2)</f>
        <v>27.497205500113999</v>
      </c>
      <c r="K12" s="124">
        <f>[1]!thsiFinD("ths_int_chg_ratio_index",$B12,K$1,K$2)</f>
        <v>6.2245106532085996</v>
      </c>
      <c r="L12" s="123">
        <f>[1]!thsiFinD("ths_int_chg_ratio_index",$B12,L$1,L$2)</f>
        <v>-5.1061484473652996</v>
      </c>
      <c r="M12" s="124">
        <f>[1]!thsiFinD("ths_int_chg_ratio_index",$B12,M$1,M$2)</f>
        <v>-31.304548023190002</v>
      </c>
      <c r="N12" s="123">
        <f>[1]!thsiFinD("ths_int_chg_ratio_index",$B12,N$1,N$2)</f>
        <v>-7.0763844994409002</v>
      </c>
      <c r="O12" s="123">
        <f>[1]!thsiFinD("ths_int_chg_ratio_index",$B12,O$1,O$2)</f>
        <v>-4.6007365878849003</v>
      </c>
      <c r="P12" s="123">
        <f>[1]!thsiFinD("ths_int_chg_ratio_index",$B12,P$1,P$2)</f>
        <v>-0.21907292042716001</v>
      </c>
      <c r="Q12" s="123">
        <f>[1]!thsiFinD("ths_int_chg_ratio_index",$B12,Q$1,Q$2)</f>
        <v>8.7983913201112003</v>
      </c>
      <c r="R12" s="123">
        <f>[1]!thsiFinD("ths_int_chg_ratio_index",$B12,R$1,R$2)</f>
        <v>-32.695271018324</v>
      </c>
      <c r="AP12" s="132" t="s">
        <v>6974</v>
      </c>
      <c r="AQ12" s="131">
        <v>33.129667189428091</v>
      </c>
      <c r="AT12" s="130" t="s">
        <v>6973</v>
      </c>
      <c r="AU12" s="129">
        <v>30.486613464472722</v>
      </c>
    </row>
    <row r="13" spans="2:47" ht="15.5" x14ac:dyDescent="0.35">
      <c r="B13" s="128" t="s">
        <v>6771</v>
      </c>
      <c r="C13" s="126" t="str">
        <f>[1]!thsiFinD("ths_stock_short_name_stock",B13)</f>
        <v>煤炭</v>
      </c>
      <c r="D13" s="83">
        <f ca="1">[1]!thsiFinD("ths_chg_ratio_index",B13,D$2)/100</f>
        <v>4.1135371775520999E-2</v>
      </c>
      <c r="E13" s="124">
        <f>[1]!thsiFinD("ths_int_chg_ratio_index",$B13,E$1,E$2)</f>
        <v>0.73770436857735</v>
      </c>
      <c r="F13" s="125">
        <f>[1]!thsiFinD("ths_int_chg_ratio_index",$B13,F$1,F$2)</f>
        <v>-1.2241431175127999</v>
      </c>
      <c r="G13" s="124">
        <f>[1]!thsiFinD("ths_int_chg_ratio_index",$B13,G$1,G$2)</f>
        <v>1.4263339402066</v>
      </c>
      <c r="H13" s="124">
        <f>[1]!thsiFinD("ths_int_chg_ratio_index",$B13,H$1,H$2)</f>
        <v>-13.184423922138</v>
      </c>
      <c r="I13" s="124">
        <f>[1]!thsiFinD("ths_int_chg_ratio_index",$B13,I$1,I$2)</f>
        <v>4.1832208336484999</v>
      </c>
      <c r="J13" s="124">
        <f>[1]!thsiFinD("ths_int_chg_ratio_index",$B13,J$1,J$2)</f>
        <v>1.2420505873175001</v>
      </c>
      <c r="K13" s="124">
        <f>[1]!thsiFinD("ths_int_chg_ratio_index",$B13,K$1,K$2)</f>
        <v>-1.900754218658</v>
      </c>
      <c r="L13" s="123">
        <f>[1]!thsiFinD("ths_int_chg_ratio_index",$B13,L$1,L$2)</f>
        <v>3.4241577133362999</v>
      </c>
      <c r="M13" s="124">
        <f>[1]!thsiFinD("ths_int_chg_ratio_index",$B13,M$1,M$2)</f>
        <v>4.1183448781710998</v>
      </c>
      <c r="N13" s="123">
        <f>[1]!thsiFinD("ths_int_chg_ratio_index",$B13,N$1,N$2)</f>
        <v>10.946465493619</v>
      </c>
      <c r="O13" s="123">
        <f>[1]!thsiFinD("ths_int_chg_ratio_index",$B13,O$1,O$2)</f>
        <v>39.599610507035997</v>
      </c>
      <c r="P13" s="123">
        <f>[1]!thsiFinD("ths_int_chg_ratio_index",$B13,P$1,P$2)</f>
        <v>7.0477065017092997</v>
      </c>
      <c r="Q13" s="123">
        <f>[1]!thsiFinD("ths_int_chg_ratio_index",$B13,Q$1,Q$2)</f>
        <v>10.893766340994</v>
      </c>
      <c r="R13" s="123">
        <f>[1]!thsiFinD("ths_int_chg_ratio_index",$B13,R$1,R$2)</f>
        <v>-32.726666790098001</v>
      </c>
      <c r="AP13" s="130" t="s">
        <v>6972</v>
      </c>
      <c r="AQ13" s="129">
        <v>26.399752915662344</v>
      </c>
      <c r="AT13" s="132" t="s">
        <v>6971</v>
      </c>
      <c r="AU13" s="131">
        <v>30.165717186530561</v>
      </c>
    </row>
    <row r="14" spans="2:47" ht="15.5" x14ac:dyDescent="0.35">
      <c r="B14" s="128" t="s">
        <v>6782</v>
      </c>
      <c r="C14" s="126" t="str">
        <f>[1]!thsiFinD("ths_stock_short_name_stock",B14)</f>
        <v>综合</v>
      </c>
      <c r="D14" s="83">
        <f ca="1">[1]!thsiFinD("ths_chg_ratio_index",B14,D$2)/100</f>
        <v>-4.8690017218617004E-5</v>
      </c>
      <c r="E14" s="124">
        <f>[1]!thsiFinD("ths_int_chg_ratio_index",$B14,E$1,E$2)</f>
        <v>-1.9178378808333001</v>
      </c>
      <c r="F14" s="125">
        <f>[1]!thsiFinD("ths_int_chg_ratio_index",$B14,F$1,F$2)</f>
        <v>-1.6425410120887001</v>
      </c>
      <c r="G14" s="124">
        <f>[1]!thsiFinD("ths_int_chg_ratio_index",$B14,G$1,G$2)</f>
        <v>9.6679224506649994</v>
      </c>
      <c r="H14" s="124">
        <f>[1]!thsiFinD("ths_int_chg_ratio_index",$B14,H$1,H$2)</f>
        <v>-3.5205977391932</v>
      </c>
      <c r="I14" s="124">
        <f>[1]!thsiFinD("ths_int_chg_ratio_index",$B14,I$1,I$2)</f>
        <v>0.79791496698734998</v>
      </c>
      <c r="J14" s="124">
        <f>[1]!thsiFinD("ths_int_chg_ratio_index",$B14,J$1,J$2)</f>
        <v>31.203327025280998</v>
      </c>
      <c r="K14" s="124">
        <f>[1]!thsiFinD("ths_int_chg_ratio_index",$B14,K$1,K$2)</f>
        <v>8.1950096380380995</v>
      </c>
      <c r="L14" s="123">
        <f>[1]!thsiFinD("ths_int_chg_ratio_index",$B14,L$1,L$2)</f>
        <v>-1.1104702427123001</v>
      </c>
      <c r="M14" s="124">
        <f>[1]!thsiFinD("ths_int_chg_ratio_index",$B14,M$1,M$2)</f>
        <v>-12.233735754490001</v>
      </c>
      <c r="N14" s="123">
        <f>[1]!thsiFinD("ths_int_chg_ratio_index",$B14,N$1,N$2)</f>
        <v>10.566882786071</v>
      </c>
      <c r="O14" s="123">
        <f>[1]!thsiFinD("ths_int_chg_ratio_index",$B14,O$1,O$2)</f>
        <v>13.8059763748</v>
      </c>
      <c r="P14" s="123">
        <f>[1]!thsiFinD("ths_int_chg_ratio_index",$B14,P$1,P$2)</f>
        <v>13.052130243085999</v>
      </c>
      <c r="Q14" s="123">
        <f>[1]!thsiFinD("ths_int_chg_ratio_index",$B14,Q$1,Q$2)</f>
        <v>26.127063805491002</v>
      </c>
      <c r="R14" s="123">
        <f>[1]!thsiFinD("ths_int_chg_ratio_index",$B14,R$1,R$2)</f>
        <v>-39.303493363078999</v>
      </c>
      <c r="AP14" s="132" t="s">
        <v>6970</v>
      </c>
      <c r="AQ14" s="131">
        <v>26.317064598864892</v>
      </c>
      <c r="AT14" s="130" t="s">
        <v>6969</v>
      </c>
      <c r="AU14" s="129">
        <v>29.108169893734058</v>
      </c>
    </row>
    <row r="15" spans="2:47" ht="15.5" x14ac:dyDescent="0.35">
      <c r="B15" s="128" t="s">
        <v>6763</v>
      </c>
      <c r="C15" s="126" t="str">
        <f>[1]!thsiFinD("ths_stock_short_name_stock",B15)</f>
        <v>轻工制造</v>
      </c>
      <c r="D15" s="83">
        <f ca="1">[1]!thsiFinD("ths_chg_ratio_index",B15,D$2)/100</f>
        <v>-9.0435595001751995E-3</v>
      </c>
      <c r="E15" s="124">
        <f>[1]!thsiFinD("ths_int_chg_ratio_index",$B15,E$1,E$2)</f>
        <v>0.14805618778308</v>
      </c>
      <c r="F15" s="125">
        <f>[1]!thsiFinD("ths_int_chg_ratio_index",$B15,F$1,F$2)</f>
        <v>0.60983216420846997</v>
      </c>
      <c r="G15" s="124">
        <f>[1]!thsiFinD("ths_int_chg_ratio_index",$B15,G$1,G$2)</f>
        <v>-13.880115818223</v>
      </c>
      <c r="H15" s="124">
        <f>[1]!thsiFinD("ths_int_chg_ratio_index",$B15,H$1,H$2)</f>
        <v>-12.608099491125</v>
      </c>
      <c r="I15" s="124">
        <f>[1]!thsiFinD("ths_int_chg_ratio_index",$B15,I$1,I$2)</f>
        <v>-4.7879631452081997</v>
      </c>
      <c r="J15" s="124">
        <f>[1]!thsiFinD("ths_int_chg_ratio_index",$B15,J$1,J$2)</f>
        <v>14.062617400401001</v>
      </c>
      <c r="K15" s="124">
        <f>[1]!thsiFinD("ths_int_chg_ratio_index",$B15,K$1,K$2)</f>
        <v>6.3516191336193</v>
      </c>
      <c r="L15" s="123">
        <f>[1]!thsiFinD("ths_int_chg_ratio_index",$B15,L$1,L$2)</f>
        <v>3.7813229471621002</v>
      </c>
      <c r="M15" s="124">
        <f>[1]!thsiFinD("ths_int_chg_ratio_index",$B15,M$1,M$2)</f>
        <v>-7.2518345606726999</v>
      </c>
      <c r="N15" s="123">
        <f>[1]!thsiFinD("ths_int_chg_ratio_index",$B15,N$1,N$2)</f>
        <v>-20.042828613363</v>
      </c>
      <c r="O15" s="123">
        <f>[1]!thsiFinD("ths_int_chg_ratio_index",$B15,O$1,O$2)</f>
        <v>11.647657497237001</v>
      </c>
      <c r="P15" s="123">
        <f>[1]!thsiFinD("ths_int_chg_ratio_index",$B15,P$1,P$2)</f>
        <v>15.757535372382</v>
      </c>
      <c r="Q15" s="123">
        <f>[1]!thsiFinD("ths_int_chg_ratio_index",$B15,Q$1,Q$2)</f>
        <v>19.270405595147</v>
      </c>
      <c r="R15" s="123">
        <f>[1]!thsiFinD("ths_int_chg_ratio_index",$B15,R$1,R$2)</f>
        <v>-36.619741958882997</v>
      </c>
      <c r="AP15" s="130" t="s">
        <v>6968</v>
      </c>
      <c r="AQ15" s="129">
        <v>26.182469497982975</v>
      </c>
      <c r="AT15" s="132" t="s">
        <v>6967</v>
      </c>
      <c r="AU15" s="131">
        <v>28.863995788795371</v>
      </c>
    </row>
    <row r="16" spans="2:47" ht="15.5" x14ac:dyDescent="0.35">
      <c r="B16" s="128" t="s">
        <v>6764</v>
      </c>
      <c r="C16" s="126" t="str">
        <f>[1]!thsiFinD("ths_stock_short_name_stock",B16)</f>
        <v>环保</v>
      </c>
      <c r="D16" s="83">
        <f ca="1">[1]!thsiFinD("ths_chg_ratio_index",B16,D$2)/100</f>
        <v>-1.5075080680416998E-2</v>
      </c>
      <c r="E16" s="124">
        <f>[1]!thsiFinD("ths_int_chg_ratio_index",$B16,E$1,E$2)</f>
        <v>0.96328157274426995</v>
      </c>
      <c r="F16" s="125">
        <f>[1]!thsiFinD("ths_int_chg_ratio_index",$B16,F$1,F$2)</f>
        <v>-5.5943351057134001E-2</v>
      </c>
      <c r="G16" s="124">
        <f>[1]!thsiFinD("ths_int_chg_ratio_index",$B16,G$1,G$2)</f>
        <v>1.2529997447026</v>
      </c>
      <c r="H16" s="124">
        <f>[1]!thsiFinD("ths_int_chg_ratio_index",$B16,H$1,H$2)</f>
        <v>-3.4514321325459001</v>
      </c>
      <c r="I16" s="124">
        <f>[1]!thsiFinD("ths_int_chg_ratio_index",$B16,I$1,I$2)</f>
        <v>-4.9931845485629998</v>
      </c>
      <c r="J16" s="124">
        <f>[1]!thsiFinD("ths_int_chg_ratio_index",$B16,J$1,J$2)</f>
        <v>15.507817830543001</v>
      </c>
      <c r="K16" s="124">
        <f>[1]!thsiFinD("ths_int_chg_ratio_index",$B16,K$1,K$2)</f>
        <v>4.6483233515608999</v>
      </c>
      <c r="L16" s="123">
        <f>[1]!thsiFinD("ths_int_chg_ratio_index",$B16,L$1,L$2)</f>
        <v>3.8091147481688998</v>
      </c>
      <c r="M16" s="124">
        <f>[1]!thsiFinD("ths_int_chg_ratio_index",$B16,M$1,M$2)</f>
        <v>-7.0378198752148</v>
      </c>
      <c r="N16" s="123">
        <f>[1]!thsiFinD("ths_int_chg_ratio_index",$B16,N$1,N$2)</f>
        <v>-22.838690546274002</v>
      </c>
      <c r="O16" s="123">
        <f>[1]!thsiFinD("ths_int_chg_ratio_index",$B16,O$1,O$2)</f>
        <v>20.644265218832</v>
      </c>
      <c r="P16" s="123">
        <f>[1]!thsiFinD("ths_int_chg_ratio_index",$B16,P$1,P$2)</f>
        <v>-1.4757106425327999</v>
      </c>
      <c r="Q16" s="123">
        <f>[1]!thsiFinD("ths_int_chg_ratio_index",$B16,Q$1,Q$2)</f>
        <v>0.49904670618754998</v>
      </c>
      <c r="R16" s="123">
        <f>[1]!thsiFinD("ths_int_chg_ratio_index",$B16,R$1,R$2)</f>
        <v>-45.624550331691999</v>
      </c>
      <c r="AP16" s="132" t="s">
        <v>6966</v>
      </c>
      <c r="AQ16" s="131">
        <v>25.273204084522895</v>
      </c>
      <c r="AT16" s="130" t="s">
        <v>6965</v>
      </c>
      <c r="AU16" s="129">
        <v>27.46482150891292</v>
      </c>
    </row>
    <row r="17" spans="2:47" ht="15.5" x14ac:dyDescent="0.35">
      <c r="B17" s="128" t="s">
        <v>6778</v>
      </c>
      <c r="C17" s="126" t="str">
        <f>[1]!thsiFinD("ths_stock_short_name_stock",B17)</f>
        <v>社会服务</v>
      </c>
      <c r="D17" s="83">
        <f ca="1">[1]!thsiFinD("ths_chg_ratio_index",B17,D$2)/100</f>
        <v>-1.1519165974570999E-3</v>
      </c>
      <c r="E17" s="124">
        <f>[1]!thsiFinD("ths_int_chg_ratio_index",$B17,E$1,E$2)</f>
        <v>-0.11314519859890999</v>
      </c>
      <c r="F17" s="125">
        <f>[1]!thsiFinD("ths_int_chg_ratio_index",$B17,F$1,F$2)</f>
        <v>-0.16430291382244</v>
      </c>
      <c r="G17" s="124">
        <f>[1]!thsiFinD("ths_int_chg_ratio_index",$B17,G$1,G$2)</f>
        <v>-17.498020405228999</v>
      </c>
      <c r="H17" s="124">
        <f>[1]!thsiFinD("ths_int_chg_ratio_index",$B17,H$1,H$2)</f>
        <v>-13.736012025482999</v>
      </c>
      <c r="I17" s="124">
        <f>[1]!thsiFinD("ths_int_chg_ratio_index",$B17,I$1,I$2)</f>
        <v>-7.9632939017700002</v>
      </c>
      <c r="J17" s="124">
        <f>[1]!thsiFinD("ths_int_chg_ratio_index",$B17,J$1,J$2)</f>
        <v>25.430223483172</v>
      </c>
      <c r="K17" s="124">
        <f>[1]!thsiFinD("ths_int_chg_ratio_index",$B17,K$1,K$2)</f>
        <v>-0.92744141843700001</v>
      </c>
      <c r="L17" s="123">
        <f>[1]!thsiFinD("ths_int_chg_ratio_index",$B17,L$1,L$2)</f>
        <v>2.0467432659145</v>
      </c>
      <c r="M17" s="124">
        <f>[1]!thsiFinD("ths_int_chg_ratio_index",$B17,M$1,M$2)</f>
        <v>-22.013375069826001</v>
      </c>
      <c r="N17" s="123">
        <f>[1]!thsiFinD("ths_int_chg_ratio_index",$B17,N$1,N$2)</f>
        <v>-2.2337848179797</v>
      </c>
      <c r="O17" s="123">
        <f>[1]!thsiFinD("ths_int_chg_ratio_index",$B17,O$1,O$2)</f>
        <v>-10.267579593247</v>
      </c>
      <c r="P17" s="123">
        <f>[1]!thsiFinD("ths_int_chg_ratio_index",$B17,P$1,P$2)</f>
        <v>99.377631011831994</v>
      </c>
      <c r="Q17" s="123">
        <f>[1]!thsiFinD("ths_int_chg_ratio_index",$B17,Q$1,Q$2)</f>
        <v>27.92271052097</v>
      </c>
      <c r="R17" s="123">
        <f>[1]!thsiFinD("ths_int_chg_ratio_index",$B17,R$1,R$2)</f>
        <v>-10.607492393837999</v>
      </c>
      <c r="AP17" s="130" t="s">
        <v>6964</v>
      </c>
      <c r="AQ17" s="129">
        <v>25.259533101437714</v>
      </c>
      <c r="AT17" s="132" t="s">
        <v>6963</v>
      </c>
      <c r="AU17" s="131">
        <v>26.327172331290114</v>
      </c>
    </row>
    <row r="18" spans="2:47" ht="15.5" x14ac:dyDescent="0.35">
      <c r="B18" s="128" t="s">
        <v>6762</v>
      </c>
      <c r="C18" s="126" t="str">
        <f>[1]!thsiFinD("ths_stock_short_name_stock",B18)</f>
        <v>有色金属</v>
      </c>
      <c r="D18" s="83">
        <f ca="1">[1]!thsiFinD("ths_chg_ratio_index",B18,D$2)/100</f>
        <v>-1.6983724371169E-2</v>
      </c>
      <c r="E18" s="124">
        <f>[1]!thsiFinD("ths_int_chg_ratio_index",$B18,E$1,E$2)</f>
        <v>-2.9005769279383999</v>
      </c>
      <c r="F18" s="125">
        <f>[1]!thsiFinD("ths_int_chg_ratio_index",$B18,F$1,F$2)</f>
        <v>0.7252022487152</v>
      </c>
      <c r="G18" s="124">
        <f>[1]!thsiFinD("ths_int_chg_ratio_index",$B18,G$1,G$2)</f>
        <v>-0.21513713952041999</v>
      </c>
      <c r="H18" s="124">
        <f>[1]!thsiFinD("ths_int_chg_ratio_index",$B18,H$1,H$2)</f>
        <v>-3.7379349747771999</v>
      </c>
      <c r="I18" s="124">
        <f>[1]!thsiFinD("ths_int_chg_ratio_index",$B18,I$1,I$2)</f>
        <v>-2.0263618316976002</v>
      </c>
      <c r="J18" s="124">
        <f>[1]!thsiFinD("ths_int_chg_ratio_index",$B18,J$1,J$2)</f>
        <v>10.751915207433001</v>
      </c>
      <c r="K18" s="124">
        <f>[1]!thsiFinD("ths_int_chg_ratio_index",$B18,K$1,K$2)</f>
        <v>5.5003857633667996</v>
      </c>
      <c r="L18" s="123">
        <f>[1]!thsiFinD("ths_int_chg_ratio_index",$B18,L$1,L$2)</f>
        <v>6.1563569796847002</v>
      </c>
      <c r="M18" s="124">
        <f>[1]!thsiFinD("ths_int_chg_ratio_index",$B18,M$1,M$2)</f>
        <v>-8.6953960416562008</v>
      </c>
      <c r="N18" s="123">
        <f>[1]!thsiFinD("ths_int_chg_ratio_index",$B18,N$1,N$2)</f>
        <v>-20.311331810231</v>
      </c>
      <c r="O18" s="123">
        <f>[1]!thsiFinD("ths_int_chg_ratio_index",$B18,O$1,O$2)</f>
        <v>40.473143281424001</v>
      </c>
      <c r="P18" s="123">
        <f>[1]!thsiFinD("ths_int_chg_ratio_index",$B18,P$1,P$2)</f>
        <v>34.771574439510999</v>
      </c>
      <c r="Q18" s="123">
        <f>[1]!thsiFinD("ths_int_chg_ratio_index",$B18,Q$1,Q$2)</f>
        <v>24.27217429365</v>
      </c>
      <c r="R18" s="123">
        <f>[1]!thsiFinD("ths_int_chg_ratio_index",$B18,R$1,R$2)</f>
        <v>-41.036191946357</v>
      </c>
      <c r="AP18" s="132" t="s">
        <v>6962</v>
      </c>
      <c r="AQ18" s="131">
        <v>23.586591186302019</v>
      </c>
      <c r="AT18" s="130" t="s">
        <v>6961</v>
      </c>
      <c r="AU18" s="129">
        <v>25.485157108178846</v>
      </c>
    </row>
    <row r="19" spans="2:47" ht="15.5" x14ac:dyDescent="0.35">
      <c r="B19" s="128" t="s">
        <v>6766</v>
      </c>
      <c r="C19" s="126" t="str">
        <f>[1]!thsiFinD("ths_stock_short_name_stock",B19)</f>
        <v>钢铁</v>
      </c>
      <c r="D19" s="83">
        <f ca="1">[1]!thsiFinD("ths_chg_ratio_index",B19,D$2)/100</f>
        <v>-5.2507530326058004E-3</v>
      </c>
      <c r="E19" s="124">
        <f>[1]!thsiFinD("ths_int_chg_ratio_index",$B19,E$1,E$2)</f>
        <v>-1.0133751579314001</v>
      </c>
      <c r="F19" s="125">
        <f>[1]!thsiFinD("ths_int_chg_ratio_index",$B19,F$1,F$2)</f>
        <v>0.12593112357514</v>
      </c>
      <c r="G19" s="124">
        <f>[1]!thsiFinD("ths_int_chg_ratio_index",$B19,G$1,G$2)</f>
        <v>-19.008867120986</v>
      </c>
      <c r="H19" s="124">
        <f>[1]!thsiFinD("ths_int_chg_ratio_index",$B19,H$1,H$2)</f>
        <v>-18.589942192163999</v>
      </c>
      <c r="I19" s="124">
        <f>[1]!thsiFinD("ths_int_chg_ratio_index",$B19,I$1,I$2)</f>
        <v>-6.0813552921299001</v>
      </c>
      <c r="J19" s="124">
        <f>[1]!thsiFinD("ths_int_chg_ratio_index",$B19,J$1,J$2)</f>
        <v>14.316307613629</v>
      </c>
      <c r="K19" s="124">
        <f>[1]!thsiFinD("ths_int_chg_ratio_index",$B19,K$1,K$2)</f>
        <v>-4.4006267955079998</v>
      </c>
      <c r="L19" s="123">
        <f>[1]!thsiFinD("ths_int_chg_ratio_index",$B19,L$1,L$2)</f>
        <v>3.8101820663348001</v>
      </c>
      <c r="M19" s="124">
        <f>[1]!thsiFinD("ths_int_chg_ratio_index",$B19,M$1,M$2)</f>
        <v>-8.1794241419434996</v>
      </c>
      <c r="N19" s="123">
        <f>[1]!thsiFinD("ths_int_chg_ratio_index",$B19,N$1,N$2)</f>
        <v>-23.784153233201</v>
      </c>
      <c r="O19" s="123">
        <f>[1]!thsiFinD("ths_int_chg_ratio_index",$B19,O$1,O$2)</f>
        <v>34.058748335075997</v>
      </c>
      <c r="P19" s="123">
        <f>[1]!thsiFinD("ths_int_chg_ratio_index",$B19,P$1,P$2)</f>
        <v>4.9015378844711002</v>
      </c>
      <c r="Q19" s="123">
        <f>[1]!thsiFinD("ths_int_chg_ratio_index",$B19,Q$1,Q$2)</f>
        <v>-2.0919311228119999</v>
      </c>
      <c r="R19" s="123">
        <f>[1]!thsiFinD("ths_int_chg_ratio_index",$B19,R$1,R$2)</f>
        <v>-29.618979616232998</v>
      </c>
      <c r="AP19" s="130" t="s">
        <v>6960</v>
      </c>
      <c r="AQ19" s="129">
        <v>20.688865932793334</v>
      </c>
      <c r="AT19" s="132" t="s">
        <v>6959</v>
      </c>
      <c r="AU19" s="131">
        <v>22.531763644344728</v>
      </c>
    </row>
    <row r="20" spans="2:47" ht="15.5" x14ac:dyDescent="0.35">
      <c r="B20" s="128" t="s">
        <v>6773</v>
      </c>
      <c r="C20" s="126" t="str">
        <f>[1]!thsiFinD("ths_stock_short_name_stock",B20)</f>
        <v>食品饮料</v>
      </c>
      <c r="D20" s="83">
        <f ca="1">[1]!thsiFinD("ths_chg_ratio_index",B20,D$2)/100</f>
        <v>1.067863546058E-2</v>
      </c>
      <c r="E20" s="124">
        <f>[1]!thsiFinD("ths_int_chg_ratio_index",$B20,E$1,E$2)</f>
        <v>0.23777526614321001</v>
      </c>
      <c r="F20" s="125">
        <f>[1]!thsiFinD("ths_int_chg_ratio_index",$B20,F$1,F$2)</f>
        <v>0.85483624202769004</v>
      </c>
      <c r="G20" s="124">
        <f>[1]!thsiFinD("ths_int_chg_ratio_index",$B20,G$1,G$2)</f>
        <v>-19.518788295090001</v>
      </c>
      <c r="H20" s="124">
        <f>[1]!thsiFinD("ths_int_chg_ratio_index",$B20,H$1,H$2)</f>
        <v>-17.316101780274</v>
      </c>
      <c r="I20" s="124">
        <f>[1]!thsiFinD("ths_int_chg_ratio_index",$B20,I$1,I$2)</f>
        <v>-6.9590470518165999</v>
      </c>
      <c r="J20" s="124">
        <f>[1]!thsiFinD("ths_int_chg_ratio_index",$B20,J$1,J$2)</f>
        <v>18.261275598665001</v>
      </c>
      <c r="K20" s="124">
        <f>[1]!thsiFinD("ths_int_chg_ratio_index",$B20,K$1,K$2)</f>
        <v>-6.2247640512747999</v>
      </c>
      <c r="L20" s="123">
        <f>[1]!thsiFinD("ths_int_chg_ratio_index",$B20,L$1,L$2)</f>
        <v>4.4091600127198003</v>
      </c>
      <c r="M20" s="124">
        <f>[1]!thsiFinD("ths_int_chg_ratio_index",$B20,M$1,M$2)</f>
        <v>-14.938513610643</v>
      </c>
      <c r="N20" s="123">
        <f>[1]!thsiFinD("ths_int_chg_ratio_index",$B20,N$1,N$2)</f>
        <v>-15.11615911186</v>
      </c>
      <c r="O20" s="123">
        <f>[1]!thsiFinD("ths_int_chg_ratio_index",$B20,O$1,O$2)</f>
        <v>-6.0092898140472997</v>
      </c>
      <c r="P20" s="123">
        <f>[1]!thsiFinD("ths_int_chg_ratio_index",$B20,P$1,P$2)</f>
        <v>84.970936623710998</v>
      </c>
      <c r="Q20" s="123">
        <f>[1]!thsiFinD("ths_int_chg_ratio_index",$B20,Q$1,Q$2)</f>
        <v>72.867365070828001</v>
      </c>
      <c r="R20" s="123">
        <f>[1]!thsiFinD("ths_int_chg_ratio_index",$B20,R$1,R$2)</f>
        <v>-21.953798184711999</v>
      </c>
      <c r="AP20" s="132" t="s">
        <v>6958</v>
      </c>
      <c r="AQ20" s="131">
        <v>19.161120767711747</v>
      </c>
      <c r="AT20" s="130" t="s">
        <v>6957</v>
      </c>
      <c r="AU20" s="129">
        <v>21.681344253000677</v>
      </c>
    </row>
    <row r="21" spans="2:47" ht="15.5" x14ac:dyDescent="0.35">
      <c r="B21" s="128" t="s">
        <v>6755</v>
      </c>
      <c r="C21" s="126" t="str">
        <f>[1]!thsiFinD("ths_stock_short_name_stock",B21)</f>
        <v>计算机</v>
      </c>
      <c r="D21" s="83">
        <f ca="1">[1]!thsiFinD("ths_chg_ratio_index",B21,D$2)/100</f>
        <v>-1.0314168737406999E-2</v>
      </c>
      <c r="E21" s="124">
        <f>[1]!thsiFinD("ths_int_chg_ratio_index",$B21,E$1,E$2)</f>
        <v>9.7097598123361994E-2</v>
      </c>
      <c r="F21" s="125">
        <f>[1]!thsiFinD("ths_int_chg_ratio_index",$B21,F$1,F$2)</f>
        <v>3.1637199650058001</v>
      </c>
      <c r="G21" s="124">
        <f>[1]!thsiFinD("ths_int_chg_ratio_index",$B21,G$1,G$2)</f>
        <v>-12.429239761592999</v>
      </c>
      <c r="H21" s="124">
        <f>[1]!thsiFinD("ths_int_chg_ratio_index",$B21,H$1,H$2)</f>
        <v>-5.2143588550634998</v>
      </c>
      <c r="I21" s="124">
        <f>[1]!thsiFinD("ths_int_chg_ratio_index",$B21,I$1,I$2)</f>
        <v>-3.2575772335175999</v>
      </c>
      <c r="J21" s="124">
        <f>[1]!thsiFinD("ths_int_chg_ratio_index",$B21,J$1,J$2)</f>
        <v>25.170151701517</v>
      </c>
      <c r="K21" s="124">
        <f>[1]!thsiFinD("ths_int_chg_ratio_index",$B21,K$1,K$2)</f>
        <v>1.1741637588420999</v>
      </c>
      <c r="L21" s="123">
        <f>[1]!thsiFinD("ths_int_chg_ratio_index",$B21,L$1,L$2)</f>
        <v>36.785811098632998</v>
      </c>
      <c r="M21" s="124">
        <f>[1]!thsiFinD("ths_int_chg_ratio_index",$B21,M$1,M$2)</f>
        <v>8.9669416153558004</v>
      </c>
      <c r="N21" s="123">
        <f>[1]!thsiFinD("ths_int_chg_ratio_index",$B21,N$1,N$2)</f>
        <v>-25.469154972666999</v>
      </c>
      <c r="O21" s="123">
        <f>[1]!thsiFinD("ths_int_chg_ratio_index",$B21,O$1,O$2)</f>
        <v>1.368454929344</v>
      </c>
      <c r="P21" s="123">
        <f>[1]!thsiFinD("ths_int_chg_ratio_index",$B21,P$1,P$2)</f>
        <v>9.7509547377253991</v>
      </c>
      <c r="Q21" s="123">
        <f>[1]!thsiFinD("ths_int_chg_ratio_index",$B21,Q$1,Q$2)</f>
        <v>48.044951226777997</v>
      </c>
      <c r="R21" s="123">
        <f>[1]!thsiFinD("ths_int_chg_ratio_index",$B21,R$1,R$2)</f>
        <v>-24.528635836353001</v>
      </c>
      <c r="AP21" s="130" t="s">
        <v>6956</v>
      </c>
      <c r="AQ21" s="129">
        <v>14.89133316810538</v>
      </c>
      <c r="AT21" s="132" t="s">
        <v>6955</v>
      </c>
      <c r="AU21" s="131">
        <v>19.34893211931843</v>
      </c>
    </row>
    <row r="22" spans="2:47" ht="15.5" x14ac:dyDescent="0.35">
      <c r="B22" s="128" t="s">
        <v>6754</v>
      </c>
      <c r="C22" s="126" t="str">
        <f>[1]!thsiFinD("ths_stock_short_name_stock",B22)</f>
        <v>传媒</v>
      </c>
      <c r="D22" s="83">
        <f ca="1">[1]!thsiFinD("ths_chg_ratio_index",B22,D$2)/100</f>
        <v>-7.1977972645376996E-3</v>
      </c>
      <c r="E22" s="124">
        <f>[1]!thsiFinD("ths_int_chg_ratio_index",$B22,E$1,E$2)</f>
        <v>0.23118493322141001</v>
      </c>
      <c r="F22" s="125">
        <f>[1]!thsiFinD("ths_int_chg_ratio_index",$B22,F$1,F$2)</f>
        <v>1.591054702993</v>
      </c>
      <c r="G22" s="124">
        <f>[1]!thsiFinD("ths_int_chg_ratio_index",$B22,G$1,G$2)</f>
        <v>-18.753431175199999</v>
      </c>
      <c r="H22" s="124">
        <f>[1]!thsiFinD("ths_int_chg_ratio_index",$B22,H$1,H$2)</f>
        <v>-14.714357063275999</v>
      </c>
      <c r="I22" s="124">
        <f>[1]!thsiFinD("ths_int_chg_ratio_index",$B22,I$1,I$2)</f>
        <v>-3.0853323741626002</v>
      </c>
      <c r="J22" s="124">
        <f>[1]!thsiFinD("ths_int_chg_ratio_index",$B22,J$1,J$2)</f>
        <v>23.062964979133</v>
      </c>
      <c r="K22" s="124">
        <f>[1]!thsiFinD("ths_int_chg_ratio_index",$B22,K$1,K$2)</f>
        <v>8.3247641614879004</v>
      </c>
      <c r="L22" s="123">
        <f>[1]!thsiFinD("ths_int_chg_ratio_index",$B22,L$1,L$2)</f>
        <v>34.244748249415998</v>
      </c>
      <c r="M22" s="124">
        <f>[1]!thsiFinD("ths_int_chg_ratio_index",$B22,M$1,M$2)</f>
        <v>16.796339520581</v>
      </c>
      <c r="N22" s="123">
        <f>[1]!thsiFinD("ths_int_chg_ratio_index",$B22,N$1,N$2)</f>
        <v>-26.066233872956001</v>
      </c>
      <c r="O22" s="123">
        <f>[1]!thsiFinD("ths_int_chg_ratio_index",$B22,O$1,O$2)</f>
        <v>-0.47436002290014001</v>
      </c>
      <c r="P22" s="123">
        <f>[1]!thsiFinD("ths_int_chg_ratio_index",$B22,P$1,P$2)</f>
        <v>7.8615011394545</v>
      </c>
      <c r="Q22" s="123">
        <f>[1]!thsiFinD("ths_int_chg_ratio_index",$B22,Q$1,Q$2)</f>
        <v>21.199971488648998</v>
      </c>
      <c r="R22" s="123">
        <f>[1]!thsiFinD("ths_int_chg_ratio_index",$B22,R$1,R$2)</f>
        <v>-39.582054843190001</v>
      </c>
      <c r="AP22" s="132" t="s">
        <v>6954</v>
      </c>
      <c r="AQ22" s="131">
        <v>14.141697966115153</v>
      </c>
      <c r="AT22" s="130" t="s">
        <v>6953</v>
      </c>
      <c r="AU22" s="129">
        <v>19.174146534050628</v>
      </c>
    </row>
    <row r="23" spans="2:47" ht="15.5" x14ac:dyDescent="0.35">
      <c r="B23" s="128" t="s">
        <v>6759</v>
      </c>
      <c r="C23" s="126" t="str">
        <f>[1]!thsiFinD("ths_stock_short_name_stock",B23)</f>
        <v>机械设备</v>
      </c>
      <c r="D23" s="83">
        <f ca="1">[1]!thsiFinD("ths_chg_ratio_index",B23,D$2)/100</f>
        <v>-1.9742144971827E-2</v>
      </c>
      <c r="E23" s="124">
        <f>[1]!thsiFinD("ths_int_chg_ratio_index",$B23,E$1,E$2)</f>
        <v>-2.2945721293434</v>
      </c>
      <c r="F23" s="125">
        <f>[1]!thsiFinD("ths_int_chg_ratio_index",$B23,F$1,F$2)</f>
        <v>2.5306906514545</v>
      </c>
      <c r="G23" s="124">
        <f>[1]!thsiFinD("ths_int_chg_ratio_index",$B23,G$1,G$2)</f>
        <v>22.596048783436</v>
      </c>
      <c r="H23" s="124">
        <f>[1]!thsiFinD("ths_int_chg_ratio_index",$B23,H$1,H$2)</f>
        <v>23.413745974687</v>
      </c>
      <c r="I23" s="124">
        <f>[1]!thsiFinD("ths_int_chg_ratio_index",$B23,I$1,I$2)</f>
        <v>-2.9047477629168998</v>
      </c>
      <c r="J23" s="124">
        <f>[1]!thsiFinD("ths_int_chg_ratio_index",$B23,J$1,J$2)</f>
        <v>13.881529219875</v>
      </c>
      <c r="K23" s="124">
        <f>[1]!thsiFinD("ths_int_chg_ratio_index",$B23,K$1,K$2)</f>
        <v>-1.1805559691936001</v>
      </c>
      <c r="L23" s="123">
        <f>[1]!thsiFinD("ths_int_chg_ratio_index",$B23,L$1,L$2)</f>
        <v>10.090510030456</v>
      </c>
      <c r="M23" s="124">
        <f>[1]!thsiFinD("ths_int_chg_ratio_index",$B23,M$1,M$2)</f>
        <v>3.3136966126657001</v>
      </c>
      <c r="N23" s="123">
        <f>[1]!thsiFinD("ths_int_chg_ratio_index",$B23,N$1,N$2)</f>
        <v>-20.736904141261</v>
      </c>
      <c r="O23" s="123">
        <f>[1]!thsiFinD("ths_int_chg_ratio_index",$B23,O$1,O$2)</f>
        <v>14.829708871796999</v>
      </c>
      <c r="P23" s="123">
        <f>[1]!thsiFinD("ths_int_chg_ratio_index",$B23,P$1,P$2)</f>
        <v>31.058596781483999</v>
      </c>
      <c r="Q23" s="123">
        <f>[1]!thsiFinD("ths_int_chg_ratio_index",$B23,Q$1,Q$2)</f>
        <v>23.915754322188</v>
      </c>
      <c r="R23" s="123">
        <f>[1]!thsiFinD("ths_int_chg_ratio_index",$B23,R$1,R$2)</f>
        <v>-35.111635306380002</v>
      </c>
      <c r="AP23" s="130" t="s">
        <v>4</v>
      </c>
      <c r="AQ23" s="129">
        <v>11.260402363875643</v>
      </c>
      <c r="AT23" s="132" t="s">
        <v>6952</v>
      </c>
      <c r="AU23" s="131">
        <v>16.975141006893658</v>
      </c>
    </row>
    <row r="24" spans="2:47" ht="15.5" x14ac:dyDescent="0.35">
      <c r="B24" s="128" t="s">
        <v>6757</v>
      </c>
      <c r="C24" s="126" t="str">
        <f>[1]!thsiFinD("ths_stock_short_name_stock",B24)</f>
        <v>建筑装饰</v>
      </c>
      <c r="D24" s="83">
        <f ca="1">[1]!thsiFinD("ths_chg_ratio_index",B24,D$2)/100</f>
        <v>-1.1448319501569999E-2</v>
      </c>
      <c r="E24" s="124">
        <f>[1]!thsiFinD("ths_int_chg_ratio_index",$B24,E$1,E$2)</f>
        <v>-0.55720207701877</v>
      </c>
      <c r="F24" s="125">
        <f>[1]!thsiFinD("ths_int_chg_ratio_index",$B24,F$1,F$2)</f>
        <v>0.18851164626924</v>
      </c>
      <c r="G24" s="124">
        <f>[1]!thsiFinD("ths_int_chg_ratio_index",$B24,G$1,G$2)</f>
        <v>-4.4593360878691</v>
      </c>
      <c r="H24" s="124">
        <f>[1]!thsiFinD("ths_int_chg_ratio_index",$B24,H$1,H$2)</f>
        <v>-8.8905144211136005</v>
      </c>
      <c r="I24" s="124">
        <f>[1]!thsiFinD("ths_int_chg_ratio_index",$B24,I$1,I$2)</f>
        <v>-8.5524344877934002</v>
      </c>
      <c r="J24" s="124">
        <f>[1]!thsiFinD("ths_int_chg_ratio_index",$B24,J$1,J$2)</f>
        <v>9.6399937661257997</v>
      </c>
      <c r="K24" s="124">
        <f>[1]!thsiFinD("ths_int_chg_ratio_index",$B24,K$1,K$2)</f>
        <v>2.9939768356247001</v>
      </c>
      <c r="L24" s="123">
        <f>[1]!thsiFinD("ths_int_chg_ratio_index",$B24,L$1,L$2)</f>
        <v>11.191705166213</v>
      </c>
      <c r="M24" s="124">
        <f>[1]!thsiFinD("ths_int_chg_ratio_index",$B24,M$1,M$2)</f>
        <v>-5.3703731571634004</v>
      </c>
      <c r="N24" s="123">
        <f>[1]!thsiFinD("ths_int_chg_ratio_index",$B24,N$1,N$2)</f>
        <v>-10.955820279523</v>
      </c>
      <c r="O24" s="123">
        <f>[1]!thsiFinD("ths_int_chg_ratio_index",$B24,O$1,O$2)</f>
        <v>16.386462882096001</v>
      </c>
      <c r="P24" s="123">
        <f>[1]!thsiFinD("ths_int_chg_ratio_index",$B24,P$1,P$2)</f>
        <v>-7.9225124574579997</v>
      </c>
      <c r="Q24" s="123">
        <f>[1]!thsiFinD("ths_int_chg_ratio_index",$B24,Q$1,Q$2)</f>
        <v>-2.1150286986061002</v>
      </c>
      <c r="R24" s="123">
        <f>[1]!thsiFinD("ths_int_chg_ratio_index",$B24,R$1,R$2)</f>
        <v>-29.274669777244998</v>
      </c>
      <c r="AP24" s="132" t="s">
        <v>6951</v>
      </c>
      <c r="AQ24" s="131">
        <v>9.0824482359870942</v>
      </c>
      <c r="AT24" s="130" t="s">
        <v>6950</v>
      </c>
      <c r="AU24" s="129">
        <v>16.623150166341638</v>
      </c>
    </row>
    <row r="25" spans="2:47" ht="15.5" x14ac:dyDescent="0.35">
      <c r="B25" s="128" t="s">
        <v>6776</v>
      </c>
      <c r="C25" s="126" t="str">
        <f>[1]!thsiFinD("ths_stock_short_name_stock",B25)</f>
        <v>交通运输</v>
      </c>
      <c r="D25" s="83">
        <f ca="1">[1]!thsiFinD("ths_chg_ratio_index",B25,D$2)/100</f>
        <v>1.4491744232903002E-2</v>
      </c>
      <c r="E25" s="124">
        <f>[1]!thsiFinD("ths_int_chg_ratio_index",$B25,E$1,E$2)</f>
        <v>1.2664172058744001</v>
      </c>
      <c r="F25" s="125">
        <f>[1]!thsiFinD("ths_int_chg_ratio_index",$B25,F$1,F$2)</f>
        <v>-2.1650437631264001</v>
      </c>
      <c r="G25" s="124">
        <f>[1]!thsiFinD("ths_int_chg_ratio_index",$B25,G$1,G$2)</f>
        <v>-14.609791608195</v>
      </c>
      <c r="H25" s="124">
        <f>[1]!thsiFinD("ths_int_chg_ratio_index",$B25,H$1,H$2)</f>
        <v>-12.841642570029</v>
      </c>
      <c r="I25" s="124">
        <f>[1]!thsiFinD("ths_int_chg_ratio_index",$B25,I$1,I$2)</f>
        <v>-4.9807348978123001</v>
      </c>
      <c r="J25" s="124">
        <f>[1]!thsiFinD("ths_int_chg_ratio_index",$B25,J$1,J$2)</f>
        <v>11.290228714427</v>
      </c>
      <c r="K25" s="124">
        <f>[1]!thsiFinD("ths_int_chg_ratio_index",$B25,K$1,K$2)</f>
        <v>3.0844019780403999</v>
      </c>
      <c r="L25" s="123">
        <f>[1]!thsiFinD("ths_int_chg_ratio_index",$B25,L$1,L$2)</f>
        <v>0.66934743910123995</v>
      </c>
      <c r="M25" s="124">
        <f>[1]!thsiFinD("ths_int_chg_ratio_index",$B25,M$1,M$2)</f>
        <v>-15.630932900351</v>
      </c>
      <c r="N25" s="123">
        <f>[1]!thsiFinD("ths_int_chg_ratio_index",$B25,N$1,N$2)</f>
        <v>-3.4138153542052998</v>
      </c>
      <c r="O25" s="123">
        <f>[1]!thsiFinD("ths_int_chg_ratio_index",$B25,O$1,O$2)</f>
        <v>2.5656277096169999</v>
      </c>
      <c r="P25" s="123">
        <f>[1]!thsiFinD("ths_int_chg_ratio_index",$B25,P$1,P$2)</f>
        <v>0.24438276555628999</v>
      </c>
      <c r="Q25" s="123">
        <f>[1]!thsiFinD("ths_int_chg_ratio_index",$B25,Q$1,Q$2)</f>
        <v>17.284564697076</v>
      </c>
      <c r="R25" s="123">
        <f>[1]!thsiFinD("ths_int_chg_ratio_index",$B25,R$1,R$2)</f>
        <v>-30.170881091658</v>
      </c>
      <c r="AP25" s="130" t="s">
        <v>5</v>
      </c>
      <c r="AQ25" s="129">
        <v>0.32080113586767656</v>
      </c>
    </row>
    <row r="26" spans="2:47" ht="15.5" x14ac:dyDescent="0.35">
      <c r="B26" s="128" t="s">
        <v>6761</v>
      </c>
      <c r="C26" s="126" t="str">
        <f>[1]!thsiFinD("ths_stock_short_name_stock",B26)</f>
        <v>石油石化</v>
      </c>
      <c r="D26" s="83">
        <f ca="1">[1]!thsiFinD("ths_chg_ratio_index",B26,D$2)/100</f>
        <v>2.4327758394483999E-2</v>
      </c>
      <c r="E26" s="124">
        <f>[1]!thsiFinD("ths_int_chg_ratio_index",$B26,E$1,E$2)</f>
        <v>1.2634729328022001</v>
      </c>
      <c r="F26" s="125">
        <f>[1]!thsiFinD("ths_int_chg_ratio_index",$B26,F$1,F$2)</f>
        <v>-3.0877957554809998</v>
      </c>
      <c r="G26" s="124">
        <f>[1]!thsiFinD("ths_int_chg_ratio_index",$B26,G$1,G$2)</f>
        <v>-10.250353727085001</v>
      </c>
      <c r="H26" s="124">
        <f>[1]!thsiFinD("ths_int_chg_ratio_index",$B26,H$1,H$2)</f>
        <v>-22.203158667234</v>
      </c>
      <c r="I26" s="124">
        <f>[1]!thsiFinD("ths_int_chg_ratio_index",$B26,I$1,I$2)</f>
        <v>-6.8186605358693999</v>
      </c>
      <c r="J26" s="124">
        <f>[1]!thsiFinD("ths_int_chg_ratio_index",$B26,J$1,J$2)</f>
        <v>2.0023797382288002</v>
      </c>
      <c r="K26" s="124">
        <f>[1]!thsiFinD("ths_int_chg_ratio_index",$B26,K$1,K$2)</f>
        <v>1.1730043781149</v>
      </c>
      <c r="L26" s="123">
        <f>[1]!thsiFinD("ths_int_chg_ratio_index",$B26,L$1,L$2)</f>
        <v>10.62764268085</v>
      </c>
      <c r="M26" s="124">
        <f>[1]!thsiFinD("ths_int_chg_ratio_index",$B26,M$1,M$2)</f>
        <v>4.3172556297472999</v>
      </c>
      <c r="N26" s="123">
        <f>[1]!thsiFinD("ths_int_chg_ratio_index",$B26,N$1,N$2)</f>
        <v>-13.925176313654999</v>
      </c>
      <c r="O26" s="123">
        <f>[1]!thsiFinD("ths_int_chg_ratio_index",$B26,O$1,O$2)</f>
        <v>20.253784990741998</v>
      </c>
      <c r="P26" s="123">
        <f>[1]!thsiFinD("ths_int_chg_ratio_index",$B26,P$1,P$2)</f>
        <v>6.7202781314889997</v>
      </c>
      <c r="Q26" s="123">
        <f>[1]!thsiFinD("ths_int_chg_ratio_index",$B26,Q$1,Q$2)</f>
        <v>11.130487883644999</v>
      </c>
      <c r="R26" s="123">
        <f>[1]!thsiFinD("ths_int_chg_ratio_index",$B26,R$1,R$2)</f>
        <v>-25.255757001224001</v>
      </c>
    </row>
    <row r="27" spans="2:47" ht="15.5" x14ac:dyDescent="0.35">
      <c r="B27" s="128" t="s">
        <v>6781</v>
      </c>
      <c r="C27" s="126" t="str">
        <f>[1]!thsiFinD("ths_stock_short_name_stock",B27)</f>
        <v>房地产</v>
      </c>
      <c r="D27" s="83">
        <f ca="1">[1]!thsiFinD("ths_chg_ratio_index",B27,D$2)/100</f>
        <v>8.9086139941722004E-3</v>
      </c>
      <c r="E27" s="124">
        <f>[1]!thsiFinD("ths_int_chg_ratio_index",$B27,E$1,E$2)</f>
        <v>-0.32133541992697001</v>
      </c>
      <c r="F27" s="125">
        <f>[1]!thsiFinD("ths_int_chg_ratio_index",$B27,F$1,F$2)</f>
        <v>-0.42414249452193992</v>
      </c>
      <c r="G27" s="124">
        <f>[1]!thsiFinD("ths_int_chg_ratio_index",$B27,G$1,G$2)</f>
        <v>-16.439472210969999</v>
      </c>
      <c r="H27" s="124">
        <f>[1]!thsiFinD("ths_int_chg_ratio_index",$B27,H$1,H$2)</f>
        <v>-9.6563704093734</v>
      </c>
      <c r="I27" s="124">
        <f>[1]!thsiFinD("ths_int_chg_ratio_index",$B27,I$1,I$2)</f>
        <v>-14.470266694857999</v>
      </c>
      <c r="J27" s="124">
        <f>[1]!thsiFinD("ths_int_chg_ratio_index",$B27,J$1,J$2)</f>
        <v>33.049784487674003</v>
      </c>
      <c r="K27" s="124">
        <f>[1]!thsiFinD("ths_int_chg_ratio_index",$B27,K$1,K$2)</f>
        <v>-1.1410119466608999</v>
      </c>
      <c r="L27" s="123">
        <f>[1]!thsiFinD("ths_int_chg_ratio_index",$B27,L$1,L$2)</f>
        <v>-6.1129437217874001</v>
      </c>
      <c r="M27" s="124">
        <f>[1]!thsiFinD("ths_int_chg_ratio_index",$B27,M$1,M$2)</f>
        <v>-26.391263121344</v>
      </c>
      <c r="N27" s="123">
        <f>[1]!thsiFinD("ths_int_chg_ratio_index",$B27,N$1,N$2)</f>
        <v>-11.165948410097</v>
      </c>
      <c r="O27" s="123">
        <f>[1]!thsiFinD("ths_int_chg_ratio_index",$B27,O$1,O$2)</f>
        <v>-11.886337324018999</v>
      </c>
      <c r="P27" s="123">
        <f>[1]!thsiFinD("ths_int_chg_ratio_index",$B27,P$1,P$2)</f>
        <v>-10.854295239626</v>
      </c>
      <c r="Q27" s="123">
        <f>[1]!thsiFinD("ths_int_chg_ratio_index",$B27,Q$1,Q$2)</f>
        <v>22.752114118047</v>
      </c>
      <c r="R27" s="123">
        <f>[1]!thsiFinD("ths_int_chg_ratio_index",$B27,R$1,R$2)</f>
        <v>-28.789159313211002</v>
      </c>
    </row>
    <row r="28" spans="2:47" ht="15.5" x14ac:dyDescent="0.35">
      <c r="B28" s="128" t="s">
        <v>6772</v>
      </c>
      <c r="C28" s="126" t="str">
        <f>[1]!thsiFinD("ths_stock_short_name_stock",B28)</f>
        <v>公用事业</v>
      </c>
      <c r="D28" s="83">
        <f ca="1">[1]!thsiFinD("ths_chg_ratio_index",B28,D$2)/100</f>
        <v>-3.7583989945375999E-3</v>
      </c>
      <c r="E28" s="124">
        <f>[1]!thsiFinD("ths_int_chg_ratio_index",$B28,E$1,E$2)</f>
        <v>-0.10166466182918001</v>
      </c>
      <c r="F28" s="125">
        <f>[1]!thsiFinD("ths_int_chg_ratio_index",$B28,F$1,F$2)</f>
        <v>-0.36439312349688002</v>
      </c>
      <c r="G28" s="124">
        <f>[1]!thsiFinD("ths_int_chg_ratio_index",$B28,G$1,G$2)</f>
        <v>1.6875893587655999</v>
      </c>
      <c r="H28" s="124">
        <f>[1]!thsiFinD("ths_int_chg_ratio_index",$B28,H$1,H$2)</f>
        <v>-6.8921158371861999</v>
      </c>
      <c r="I28" s="124">
        <f>[1]!thsiFinD("ths_int_chg_ratio_index",$B28,I$1,I$2)</f>
        <v>-0.13920426997263999</v>
      </c>
      <c r="J28" s="124">
        <f>[1]!thsiFinD("ths_int_chg_ratio_index",$B28,J$1,J$2)</f>
        <v>2.9515919160641002</v>
      </c>
      <c r="K28" s="124">
        <f>[1]!thsiFinD("ths_int_chg_ratio_index",$B28,K$1,K$2)</f>
        <v>3.2419485720767001</v>
      </c>
      <c r="L28" s="123">
        <f>[1]!thsiFinD("ths_int_chg_ratio_index",$B28,L$1,L$2)</f>
        <v>1.5396791463309001</v>
      </c>
      <c r="M28" s="124">
        <f>[1]!thsiFinD("ths_int_chg_ratio_index",$B28,M$1,M$2)</f>
        <v>-1.1644249969297999</v>
      </c>
      <c r="N28" s="123">
        <f>[1]!thsiFinD("ths_int_chg_ratio_index",$B28,N$1,N$2)</f>
        <v>-16.358441538678001</v>
      </c>
      <c r="O28" s="123">
        <f>[1]!thsiFinD("ths_int_chg_ratio_index",$B28,O$1,O$2)</f>
        <v>31.381800914703</v>
      </c>
      <c r="P28" s="123">
        <f>[1]!thsiFinD("ths_int_chg_ratio_index",$B28,P$1,P$2)</f>
        <v>0.98376708594965001</v>
      </c>
      <c r="Q28" s="123">
        <f>[1]!thsiFinD("ths_int_chg_ratio_index",$B28,Q$1,Q$2)</f>
        <v>5.1197291833584</v>
      </c>
      <c r="R28" s="123">
        <f>[1]!thsiFinD("ths_int_chg_ratio_index",$B28,R$1,R$2)</f>
        <v>-29.718189581554</v>
      </c>
    </row>
    <row r="29" spans="2:47" ht="15.5" x14ac:dyDescent="0.35">
      <c r="B29" s="128" t="s">
        <v>6779</v>
      </c>
      <c r="C29" s="126" t="str">
        <f>[1]!thsiFinD("ths_stock_short_name_stock",B29)</f>
        <v>银行</v>
      </c>
      <c r="D29" s="83">
        <f ca="1">[1]!thsiFinD("ths_chg_ratio_index",B29,D$2)/100</f>
        <v>1.9009908422159001E-2</v>
      </c>
      <c r="E29" s="124">
        <f>[1]!thsiFinD("ths_int_chg_ratio_index",$B29,E$1,E$2)</f>
        <v>1.9695069322576</v>
      </c>
      <c r="F29" s="125">
        <f>[1]!thsiFinD("ths_int_chg_ratio_index",$B29,F$1,F$2)</f>
        <v>-1.9500073479311999</v>
      </c>
      <c r="G29" s="124">
        <f>[1]!thsiFinD("ths_int_chg_ratio_index",$B29,G$1,G$2)</f>
        <v>-12.274205115945</v>
      </c>
      <c r="H29" s="124">
        <f>[1]!thsiFinD("ths_int_chg_ratio_index",$B29,H$1,H$2)</f>
        <v>-9.0810660812816</v>
      </c>
      <c r="I29" s="124">
        <f>[1]!thsiFinD("ths_int_chg_ratio_index",$B29,I$1,I$2)</f>
        <v>-6.6100764417504996</v>
      </c>
      <c r="J29" s="124">
        <f>[1]!thsiFinD("ths_int_chg_ratio_index",$B29,J$1,J$2)</f>
        <v>9.3060284427574995</v>
      </c>
      <c r="K29" s="124">
        <f>[1]!thsiFinD("ths_int_chg_ratio_index",$B29,K$1,K$2)</f>
        <v>10.846097921733</v>
      </c>
      <c r="L29" s="123">
        <f>[1]!thsiFinD("ths_int_chg_ratio_index",$B29,L$1,L$2)</f>
        <v>-2.7043714497406999</v>
      </c>
      <c r="M29" s="124">
        <f>[1]!thsiFinD("ths_int_chg_ratio_index",$B29,M$1,M$2)</f>
        <v>-7.8943202183508001</v>
      </c>
      <c r="N29" s="123">
        <f>[1]!thsiFinD("ths_int_chg_ratio_index",$B29,N$1,N$2)</f>
        <v>-10.465304178466999</v>
      </c>
      <c r="O29" s="123">
        <f>[1]!thsiFinD("ths_int_chg_ratio_index",$B29,O$1,O$2)</f>
        <v>-4.5847016116379997</v>
      </c>
      <c r="P29" s="123">
        <f>[1]!thsiFinD("ths_int_chg_ratio_index",$B29,P$1,P$2)</f>
        <v>-3.2496473463961002</v>
      </c>
      <c r="Q29" s="123">
        <f>[1]!thsiFinD("ths_int_chg_ratio_index",$B29,Q$1,Q$2)</f>
        <v>22.932665858061</v>
      </c>
      <c r="R29" s="123">
        <f>[1]!thsiFinD("ths_int_chg_ratio_index",$B29,R$1,R$2)</f>
        <v>-14.665096269208</v>
      </c>
    </row>
    <row r="30" spans="2:47" ht="15.5" x14ac:dyDescent="0.35">
      <c r="B30" s="128" t="s">
        <v>6780</v>
      </c>
      <c r="C30" s="126" t="str">
        <f>[1]!thsiFinD("ths_stock_short_name_stock",B30)</f>
        <v>电力设备</v>
      </c>
      <c r="D30" s="83">
        <f ca="1">[1]!thsiFinD("ths_chg_ratio_index",B30,D$2)/100</f>
        <v>-1.8158269555077999E-2</v>
      </c>
      <c r="E30" s="124">
        <f>[1]!thsiFinD("ths_int_chg_ratio_index",$B30,E$1,E$2)</f>
        <v>-0.78167455810801001</v>
      </c>
      <c r="F30" s="125">
        <f>[1]!thsiFinD("ths_int_chg_ratio_index",$B30,F$1,F$2)</f>
        <v>3.1019006763019998</v>
      </c>
      <c r="G30" s="124">
        <f>[1]!thsiFinD("ths_int_chg_ratio_index",$B30,G$1,G$2)</f>
        <v>7.2773915741412996</v>
      </c>
      <c r="H30" s="124">
        <f>[1]!thsiFinD("ths_int_chg_ratio_index",$B30,H$1,H$2)</f>
        <v>0.46489564448108001</v>
      </c>
      <c r="I30" s="124">
        <f>[1]!thsiFinD("ths_int_chg_ratio_index",$B30,I$1,I$2)</f>
        <v>-9.2920380157330005</v>
      </c>
      <c r="J30" s="124">
        <f>[1]!thsiFinD("ths_int_chg_ratio_index",$B30,J$1,J$2)</f>
        <v>22.960787813467999</v>
      </c>
      <c r="K30" s="124">
        <f>[1]!thsiFinD("ths_int_chg_ratio_index",$B30,K$1,K$2)</f>
        <v>2.9165127002807999E-2</v>
      </c>
      <c r="L30" s="123">
        <f>[1]!thsiFinD("ths_int_chg_ratio_index",$B30,L$1,L$2)</f>
        <v>-0.35996042039954002</v>
      </c>
      <c r="M30" s="124">
        <f>[1]!thsiFinD("ths_int_chg_ratio_index",$B30,M$1,M$2)</f>
        <v>-26.187147327040002</v>
      </c>
      <c r="N30" s="123">
        <f>[1]!thsiFinD("ths_int_chg_ratio_index",$B30,N$1,N$2)</f>
        <v>-25.433940050427001</v>
      </c>
      <c r="O30" s="123">
        <f>[1]!thsiFinD("ths_int_chg_ratio_index",$B30,O$1,O$2)</f>
        <v>47.863987781074002</v>
      </c>
      <c r="P30" s="123">
        <f>[1]!thsiFinD("ths_int_chg_ratio_index",$B30,P$1,P$2)</f>
        <v>94.713200120337007</v>
      </c>
      <c r="Q30" s="123">
        <f>[1]!thsiFinD("ths_int_chg_ratio_index",$B30,Q$1,Q$2)</f>
        <v>24.373552236588999</v>
      </c>
      <c r="R30" s="123">
        <f>[1]!thsiFinD("ths_int_chg_ratio_index",$B30,R$1,R$2)</f>
        <v>-34.945743059942998</v>
      </c>
    </row>
    <row r="31" spans="2:47" ht="15.5" x14ac:dyDescent="0.35">
      <c r="B31" s="128" t="s">
        <v>6769</v>
      </c>
      <c r="C31" s="126" t="str">
        <f>[1]!thsiFinD("ths_stock_short_name_stock",B31)</f>
        <v>基础化工</v>
      </c>
      <c r="D31" s="83">
        <f ca="1">[1]!thsiFinD("ths_chg_ratio_index",B31,D$2)/100</f>
        <v>-1.0557856887524E-2</v>
      </c>
      <c r="E31" s="124">
        <f>[1]!thsiFinD("ths_int_chg_ratio_index",$B31,E$1,E$2)</f>
        <v>2.2122249760389998</v>
      </c>
      <c r="F31" s="125">
        <f>[1]!thsiFinD("ths_int_chg_ratio_index",$B31,F$1,F$2)</f>
        <v>-0.37230128601770002</v>
      </c>
      <c r="G31" s="124">
        <f>[1]!thsiFinD("ths_int_chg_ratio_index",$B31,G$1,G$2)</f>
        <v>9.0010268983324995</v>
      </c>
      <c r="H31" s="124">
        <f>[1]!thsiFinD("ths_int_chg_ratio_index",$B31,H$1,H$2)</f>
        <v>1.9589763776158</v>
      </c>
      <c r="I31" s="124">
        <f>[1]!thsiFinD("ths_int_chg_ratio_index",$B31,I$1,I$2)</f>
        <v>-3.9693459422994</v>
      </c>
      <c r="J31" s="124">
        <f>[1]!thsiFinD("ths_int_chg_ratio_index",$B31,J$1,J$2)</f>
        <v>11.921204014259001</v>
      </c>
      <c r="K31" s="124">
        <f>[1]!thsiFinD("ths_int_chg_ratio_index",$B31,K$1,K$2)</f>
        <v>3.3150418962872998</v>
      </c>
      <c r="L31" s="123">
        <f>[1]!thsiFinD("ths_int_chg_ratio_index",$B31,L$1,L$2)</f>
        <v>2.8743434303542998</v>
      </c>
      <c r="M31" s="124">
        <f>[1]!thsiFinD("ths_int_chg_ratio_index",$B31,M$1,M$2)</f>
        <v>-14.688647762726999</v>
      </c>
      <c r="N31" s="123">
        <f>[1]!thsiFinD("ths_int_chg_ratio_index",$B31,N$1,N$2)</f>
        <v>-19.077028786922</v>
      </c>
      <c r="O31" s="123">
        <f>[1]!thsiFinD("ths_int_chg_ratio_index",$B31,O$1,O$2)</f>
        <v>37.194313211808002</v>
      </c>
      <c r="P31" s="123">
        <f>[1]!thsiFinD("ths_int_chg_ratio_index",$B31,P$1,P$2)</f>
        <v>34.978601891615</v>
      </c>
      <c r="Q31" s="123">
        <f>[1]!thsiFinD("ths_int_chg_ratio_index",$B31,Q$1,Q$2)</f>
        <v>24.221065351939</v>
      </c>
      <c r="R31" s="123">
        <f>[1]!thsiFinD("ths_int_chg_ratio_index",$B31,R$1,R$2)</f>
        <v>-31.723867486509999</v>
      </c>
      <c r="V31" s="81">
        <f>8.56/4</f>
        <v>2.14</v>
      </c>
    </row>
    <row r="32" spans="2:47" ht="15.5" x14ac:dyDescent="0.35">
      <c r="B32" s="128" t="s">
        <v>6758</v>
      </c>
      <c r="C32" s="126" t="str">
        <f>[1]!thsiFinD("ths_stock_short_name_stock",B32)</f>
        <v>电子</v>
      </c>
      <c r="D32" s="83">
        <f ca="1">[1]!thsiFinD("ths_chg_ratio_index",B32,D$2)/100</f>
        <v>-1.4462884884725E-2</v>
      </c>
      <c r="E32" s="124">
        <f>[1]!thsiFinD("ths_int_chg_ratio_index",$B32,E$1,E$2)</f>
        <v>-0.78019076615685001</v>
      </c>
      <c r="F32" s="125">
        <f>[1]!thsiFinD("ths_int_chg_ratio_index",$B32,F$1,F$2)</f>
        <v>5.9901489464026003</v>
      </c>
      <c r="G32" s="124">
        <f>[1]!thsiFinD("ths_int_chg_ratio_index",$B32,G$1,G$2)</f>
        <v>86.287245258376998</v>
      </c>
      <c r="H32" s="124">
        <f>[1]!thsiFinD("ths_int_chg_ratio_index",$B32,H$1,H$2)</f>
        <v>90.917904309780994</v>
      </c>
      <c r="I32" s="124">
        <f>[1]!thsiFinD("ths_int_chg_ratio_index",$B32,I$1,I$2)</f>
        <v>3.9176024363125999</v>
      </c>
      <c r="J32" s="124">
        <f>[1]!thsiFinD("ths_int_chg_ratio_index",$B32,J$1,J$2)</f>
        <v>14.100776971985001</v>
      </c>
      <c r="K32" s="124">
        <f>[1]!thsiFinD("ths_int_chg_ratio_index",$B32,K$1,K$2)</f>
        <v>0.68955274084655005</v>
      </c>
      <c r="L32" s="123">
        <f>[1]!thsiFinD("ths_int_chg_ratio_index",$B32,L$1,L$2)</f>
        <v>15.502050649611</v>
      </c>
      <c r="M32" s="124">
        <f>[1]!thsiFinD("ths_int_chg_ratio_index",$B32,M$1,M$2)</f>
        <v>7.2512691083259</v>
      </c>
      <c r="N32" s="123">
        <f>[1]!thsiFinD("ths_int_chg_ratio_index",$B32,N$1,N$2)</f>
        <v>-36.535181682991002</v>
      </c>
      <c r="O32" s="123">
        <f>[1]!thsiFinD("ths_int_chg_ratio_index",$B32,O$1,O$2)</f>
        <v>16.037713930879001</v>
      </c>
      <c r="P32" s="123">
        <f>[1]!thsiFinD("ths_int_chg_ratio_index",$B32,P$1,P$2)</f>
        <v>36.052218690911999</v>
      </c>
      <c r="Q32" s="123">
        <f>[1]!thsiFinD("ths_int_chg_ratio_index",$B32,Q$1,Q$2)</f>
        <v>73.767021026929001</v>
      </c>
      <c r="R32" s="123">
        <f>[1]!thsiFinD("ths_int_chg_ratio_index",$B32,R$1,R$2)</f>
        <v>-42.367715998400001</v>
      </c>
    </row>
    <row r="33" spans="1:18" ht="15.5" x14ac:dyDescent="0.35">
      <c r="B33" s="128" t="s">
        <v>6768</v>
      </c>
      <c r="C33" s="126" t="str">
        <f>[1]!thsiFinD("ths_stock_short_name_stock",B33)</f>
        <v>建筑材料</v>
      </c>
      <c r="D33" s="83">
        <f ca="1">[1]!thsiFinD("ths_chg_ratio_index",B33,D$2)/100</f>
        <v>-5.7469693538352996E-2</v>
      </c>
      <c r="E33" s="124">
        <f>[1]!thsiFinD("ths_int_chg_ratio_index",$B33,E$1,E$2)</f>
        <v>0.51447793681155995</v>
      </c>
      <c r="F33" s="125">
        <f>[1]!thsiFinD("ths_int_chg_ratio_index",$B33,F$1,F$2)</f>
        <v>-2.7776297311735001</v>
      </c>
      <c r="G33" s="124">
        <f>[1]!thsiFinD("ths_int_chg_ratio_index",$B33,G$1,G$2)</f>
        <v>46.264206531974999</v>
      </c>
      <c r="H33" s="124">
        <f>[1]!thsiFinD("ths_int_chg_ratio_index",$B33,H$1,H$2)</f>
        <v>35.199845563305999</v>
      </c>
      <c r="I33" s="124">
        <f>[1]!thsiFinD("ths_int_chg_ratio_index",$B33,I$1,I$2)</f>
        <v>-14.468494412072999</v>
      </c>
      <c r="J33" s="124">
        <f>[1]!thsiFinD("ths_int_chg_ratio_index",$B33,J$1,J$2)</f>
        <v>12.164651555401001</v>
      </c>
      <c r="K33" s="124">
        <f>[1]!thsiFinD("ths_int_chg_ratio_index",$B33,K$1,K$2)</f>
        <v>-3.0632362474015</v>
      </c>
      <c r="L33" s="123">
        <f>[1]!thsiFinD("ths_int_chg_ratio_index",$B33,L$1,L$2)</f>
        <v>1.9188850044839001</v>
      </c>
      <c r="M33" s="124">
        <f>[1]!thsiFinD("ths_int_chg_ratio_index",$B33,M$1,M$2)</f>
        <v>-22.643870790213999</v>
      </c>
      <c r="N33" s="123">
        <f>[1]!thsiFinD("ths_int_chg_ratio_index",$B33,N$1,N$2)</f>
        <v>-26.132048787595998</v>
      </c>
      <c r="O33" s="123">
        <f>[1]!thsiFinD("ths_int_chg_ratio_index",$B33,O$1,O$2)</f>
        <v>4.4594777812739004</v>
      </c>
      <c r="P33" s="123">
        <f>[1]!thsiFinD("ths_int_chg_ratio_index",$B33,P$1,P$2)</f>
        <v>23.736117991335998</v>
      </c>
      <c r="Q33" s="123">
        <f>[1]!thsiFinD("ths_int_chg_ratio_index",$B33,Q$1,Q$2)</f>
        <v>51.025291070801003</v>
      </c>
      <c r="R33" s="123">
        <f>[1]!thsiFinD("ths_int_chg_ratio_index",$B33,R$1,R$2)</f>
        <v>-30.299248962075001</v>
      </c>
    </row>
    <row r="34" spans="1:18" ht="15.5" x14ac:dyDescent="0.35">
      <c r="B34" s="127" t="s">
        <v>6756</v>
      </c>
      <c r="C34" s="126" t="str">
        <f>[1]!thsiFinD("ths_stock_short_name_stock",B34)</f>
        <v>通信</v>
      </c>
      <c r="D34" s="83">
        <f ca="1">[1]!thsiFinD("ths_chg_ratio_index",B34,D$2)/100</f>
        <v>-3.0501922325803E-2</v>
      </c>
      <c r="E34" s="124">
        <f>[1]!thsiFinD("ths_int_chg_ratio_index",$B34,E$1,E$2)</f>
        <v>-1.5477580659143</v>
      </c>
      <c r="F34" s="125">
        <f>[1]!thsiFinD("ths_int_chg_ratio_index",$B34,F$1,F$2)</f>
        <v>2.0480452371487998</v>
      </c>
      <c r="G34" s="124">
        <f>[1]!thsiFinD("ths_int_chg_ratio_index",$B34,G$1,G$2)</f>
        <v>73.594751995812004</v>
      </c>
      <c r="H34" s="124">
        <f>[1]!thsiFinD("ths_int_chg_ratio_index",$B34,H$1,H$2)</f>
        <v>63.838342943115002</v>
      </c>
      <c r="I34" s="124">
        <f>[1]!thsiFinD("ths_int_chg_ratio_index",$B34,I$1,I$2)</f>
        <v>-6.5813986381362</v>
      </c>
      <c r="J34" s="124">
        <f>[1]!thsiFinD("ths_int_chg_ratio_index",$B34,J$1,J$2)</f>
        <v>14.219699025276</v>
      </c>
      <c r="K34" s="124">
        <f>[1]!thsiFinD("ths_int_chg_ratio_index",$B34,K$1,K$2)</f>
        <v>10.688231596473001</v>
      </c>
      <c r="L34" s="123">
        <f>[1]!thsiFinD("ths_int_chg_ratio_index",$B34,L$1,L$2)</f>
        <v>29.510194312073999</v>
      </c>
      <c r="M34" s="124">
        <f>[1]!thsiFinD("ths_int_chg_ratio_index",$B34,M$1,M$2)</f>
        <v>25.752877690015001</v>
      </c>
      <c r="N34" s="123">
        <f>[1]!thsiFinD("ths_int_chg_ratio_index",$B34,N$1,N$2)</f>
        <v>-15.598183663068999</v>
      </c>
      <c r="O34" s="123">
        <f>[1]!thsiFinD("ths_int_chg_ratio_index",$B34,O$1,O$2)</f>
        <v>3.0474072672218</v>
      </c>
      <c r="P34" s="123">
        <f>[1]!thsiFinD("ths_int_chg_ratio_index",$B34,P$1,P$2)</f>
        <v>-8.3307310641546</v>
      </c>
      <c r="Q34" s="123">
        <f>[1]!thsiFinD("ths_int_chg_ratio_index",$B34,Q$1,Q$2)</f>
        <v>19.963787344301</v>
      </c>
      <c r="R34" s="123">
        <f>[1]!thsiFinD("ths_int_chg_ratio_index",$B34,R$1,R$2)</f>
        <v>-31.316647131136001</v>
      </c>
    </row>
    <row r="35" spans="1:18" x14ac:dyDescent="0.3">
      <c r="B35" s="89"/>
      <c r="C35" s="88"/>
      <c r="D35" s="88"/>
      <c r="E35" s="122"/>
      <c r="F35" s="122"/>
      <c r="G35" s="122"/>
      <c r="H35" s="85"/>
    </row>
    <row r="36" spans="1:18" x14ac:dyDescent="0.3">
      <c r="B36" s="121"/>
      <c r="C36" s="120"/>
      <c r="D36" s="120"/>
      <c r="E36" s="118"/>
      <c r="F36" s="118"/>
      <c r="G36" s="118"/>
      <c r="H36" s="119"/>
    </row>
    <row r="37" spans="1:18" x14ac:dyDescent="0.3">
      <c r="B37" s="82" t="s">
        <v>6949</v>
      </c>
      <c r="C37" s="81" t="s">
        <v>6948</v>
      </c>
      <c r="E37" s="118"/>
      <c r="F37" s="118"/>
      <c r="G37" s="118"/>
      <c r="H37" s="117"/>
    </row>
    <row r="38" spans="1:18" s="90" customFormat="1" ht="15.5" x14ac:dyDescent="0.35">
      <c r="B38" s="93" t="s">
        <v>6926</v>
      </c>
      <c r="C38" s="93" t="s">
        <v>6925</v>
      </c>
      <c r="D38" s="83">
        <f ca="1">[1]!thsiFinD("ths_chg_ratio_index",B38,D$2)/100</f>
        <v>-2.1262574493614999E-2</v>
      </c>
      <c r="E38" s="92">
        <f>[1]!thsiFinD("ths_int_chg_ratio_index",$B38,E$1,E$2)</f>
        <v>0.27057505094813</v>
      </c>
      <c r="F38" s="92">
        <f>[1]!thsiFinD("ths_int_chg_ratio_index",$B38,F$1,F$2)</f>
        <v>1.380960502612</v>
      </c>
      <c r="G38" s="92">
        <f>[1]!thsiFinD("ths_int_chg_ratio_index",$B38,G$1,G$2)</f>
        <v>9.0956418110097008</v>
      </c>
      <c r="H38" s="92">
        <f>[1]!thsiFinD("ths_int_chg_ratio_index",$B38,H$1,H$2)</f>
        <v>7.7838129463341001</v>
      </c>
      <c r="I38" s="92">
        <f>[1]!thsiFinD("ths_int_chg_ratio_index",$B38,I$1,I$2)</f>
        <v>1.9242223528461</v>
      </c>
      <c r="J38" s="92">
        <f>[1]!thsiFinD("ths_int_chg_ratio_index",$B38,J$1,J$2)</f>
        <v>17.672598256821999</v>
      </c>
      <c r="K38" s="92">
        <f>[1]!thsiFinD("ths_int_chg_ratio_index",$B38,K$1,K$2)</f>
        <v>7.6219668372509002</v>
      </c>
      <c r="L38" s="92">
        <f>[1]!thsiFinD("ths_int_chg_ratio_index",$B38,L$1,L$2)</f>
        <v>9.4060079386658</v>
      </c>
      <c r="M38" s="92">
        <f>[1]!thsiFinD("ths_int_chg_ratio_index",$B38,M$1,M$2)</f>
        <v>5.5675063772423998</v>
      </c>
      <c r="N38" s="92">
        <f>[1]!thsiFinD("ths_int_chg_ratio_index",$B38,N$1,N$2)</f>
        <v>-14.774946978205</v>
      </c>
      <c r="O38" s="92">
        <f>[1]!thsiFinD("ths_int_chg_ratio_index",$B38,O$1,O$2)</f>
        <v>25.893504858875001</v>
      </c>
      <c r="P38" s="92">
        <f>[1]!thsiFinD("ths_int_chg_ratio_index",$B38,P$1,P$2)</f>
        <v>15.389831461228001</v>
      </c>
      <c r="Q38" s="92">
        <f>[1]!thsiFinD("ths_int_chg_ratio_index",$B38,Q$1,Q$2)</f>
        <v>21.960732314937001</v>
      </c>
      <c r="R38" s="92">
        <f>[1]!thsiFinD("ths_int_chg_ratio_index",$B38,R$1,R$2)</f>
        <v>-33.342492215541</v>
      </c>
    </row>
    <row r="39" spans="1:18" s="90" customFormat="1" ht="15.5" customHeight="1" x14ac:dyDescent="0.35">
      <c r="B39" s="91" t="s">
        <v>1</v>
      </c>
      <c r="C39" s="116" t="s">
        <v>2</v>
      </c>
      <c r="D39" s="83">
        <f ca="1">[1]!thsiFinD("ths_chg_ratio_index",B39,D$2)/100</f>
        <v>-8.8843765680717999E-4</v>
      </c>
      <c r="E39" s="115">
        <f>[1]!thsiFinD("ths_int_chg_ratio_index",$B39,E$1,E$2)</f>
        <v>-1.0073417670828</v>
      </c>
      <c r="F39" s="115">
        <f>[1]!thsiFinD("ths_int_chg_ratio_index",$B39,F$1,F$2)</f>
        <v>3.2421856295486</v>
      </c>
      <c r="G39" s="115">
        <f>[1]!thsiFinD("ths_int_chg_ratio_index",$B39,G$1,G$2)</f>
        <v>8.4670562174175998</v>
      </c>
      <c r="H39" s="115">
        <f>[1]!thsiFinD("ths_int_chg_ratio_index",$B39,H$1,H$2)</f>
        <v>12.383786952546</v>
      </c>
      <c r="I39" s="115">
        <f>[1]!thsiFinD("ths_int_chg_ratio_index",$B39,I$1,I$2)</f>
        <v>-7.5072481506631998</v>
      </c>
      <c r="J39" s="115">
        <f>[1]!thsiFinD("ths_int_chg_ratio_index",$B39,J$1,J$2)</f>
        <v>16.661624358103001</v>
      </c>
      <c r="K39" s="115">
        <f>[1]!thsiFinD("ths_int_chg_ratio_index",$B39,K$1,K$2)</f>
        <v>2.5245886595223001E-2</v>
      </c>
      <c r="L39" s="115">
        <f>[1]!thsiFinD("ths_int_chg_ratio_index",$B39,L$1,L$2)</f>
        <v>4.8756729005401001</v>
      </c>
      <c r="M39" s="115">
        <f>[1]!thsiFinD("ths_int_chg_ratio_index",$B39,M$1,M$2)</f>
        <v>-12.638142262796</v>
      </c>
      <c r="N39" s="115">
        <f>[1]!thsiFinD("ths_int_chg_ratio_index",$B39,N$1,N$2)</f>
        <v>-22.070393214048</v>
      </c>
      <c r="O39" s="115">
        <f>[1]!thsiFinD("ths_int_chg_ratio_index",$B39,O$1,O$2)</f>
        <v>-10.549211230653</v>
      </c>
      <c r="P39" s="115">
        <f>[1]!thsiFinD("ths_int_chg_ratio_index",$B39,P$1,P$2)</f>
        <v>24.090774535800001</v>
      </c>
      <c r="Q39" s="115">
        <f>[1]!thsiFinD("ths_int_chg_ratio_index",$B39,Q$1,Q$2)</f>
        <v>35.535668104629003</v>
      </c>
      <c r="R39" s="115">
        <f>[1]!thsiFinD("ths_int_chg_ratio_index",$B39,R$1,R$2)</f>
        <v>-21.93985516195</v>
      </c>
    </row>
    <row r="40" spans="1:18" ht="15.5" customHeight="1" x14ac:dyDescent="0.35">
      <c r="B40" s="91" t="s">
        <v>6947</v>
      </c>
      <c r="C40" s="116" t="s">
        <v>6946</v>
      </c>
      <c r="D40" s="83">
        <f ca="1">[1]!thsiFinD("ths_chg_ratio_index",B40,D$2)/100</f>
        <v>-1.532641468085E-2</v>
      </c>
      <c r="E40" s="115">
        <f>[1]!thsiFinD("ths_int_chg_ratio_index",$B40,E$1,E$2)</f>
        <v>3.7809473481152001</v>
      </c>
      <c r="F40" s="115">
        <f>[1]!thsiFinD("ths_int_chg_ratio_index",$B40,F$1,F$2)</f>
        <v>-1.1671943173353001</v>
      </c>
      <c r="G40" s="115">
        <f>[1]!thsiFinD("ths_int_chg_ratio_index",$B40,G$1,G$2)</f>
        <v>-15.949822309027001</v>
      </c>
      <c r="H40" s="115">
        <f>[1]!thsiFinD("ths_int_chg_ratio_index",$B40,H$1,H$2)</f>
        <v>-16.162219679582002</v>
      </c>
      <c r="I40" s="115">
        <f>[1]!thsiFinD("ths_int_chg_ratio_index",$B40,I$1,I$2)</f>
        <v>39.608563692240999</v>
      </c>
      <c r="J40" s="115">
        <f>[1]!thsiFinD("ths_int_chg_ratio_index",$B40,J$1,J$2)</f>
        <v>35.145150196776001</v>
      </c>
      <c r="K40" s="115">
        <f>[1]!thsiFinD("ths_int_chg_ratio_index",$B40,K$1,K$2)</f>
        <v>30.982631001632001</v>
      </c>
      <c r="L40" s="115">
        <f>[1]!thsiFinD("ths_int_chg_ratio_index",$B40,L$1,L$2)</f>
        <v>5.1493006930140997</v>
      </c>
      <c r="M40" s="115">
        <f>[1]!thsiFinD("ths_int_chg_ratio_index",$B40,M$1,M$2)</f>
        <v>35.973286293343001</v>
      </c>
      <c r="N40" s="115">
        <f>[1]!thsiFinD("ths_int_chg_ratio_index",$B40,N$1,N$2)</f>
        <v>-33.274112314564</v>
      </c>
      <c r="O40" s="115">
        <f>[1]!thsiFinD("ths_int_chg_ratio_index",$B40,O$1,O$2)</f>
        <v>-4.4195248726639003</v>
      </c>
      <c r="P40" s="115">
        <f>[1]!thsiFinD("ths_int_chg_ratio_index",$B40,P$1,P$2)</f>
        <v>-25.449555673209002</v>
      </c>
      <c r="Q40" s="115">
        <f>[1]!thsiFinD("ths_int_chg_ratio_index",$B40,Q$1,Q$2)</f>
        <v>-8.4981654546452994</v>
      </c>
      <c r="R40" s="115">
        <f>[1]!thsiFinD("ths_int_chg_ratio_index",$B40,R$1,R$2)</f>
        <v>-48.227765205269002</v>
      </c>
    </row>
    <row r="41" spans="1:18" s="108" customFormat="1" ht="20.149999999999999" customHeight="1" x14ac:dyDescent="0.3">
      <c r="B41" s="114"/>
      <c r="C41" s="113" t="s">
        <v>6945</v>
      </c>
      <c r="D41" s="113" t="s">
        <v>6944</v>
      </c>
      <c r="E41" s="112" t="str">
        <f>E3</f>
        <v>前周</v>
      </c>
      <c r="F41" s="112" t="s">
        <v>6</v>
      </c>
      <c r="G41" s="112" t="str">
        <f t="shared" ref="G41:N41" si="0">G3</f>
        <v>2026YTD</v>
      </c>
      <c r="H41" s="111" t="str">
        <f t="shared" si="0"/>
        <v>2026Q2</v>
      </c>
      <c r="I41" s="111" t="str">
        <f t="shared" si="0"/>
        <v>Q4</v>
      </c>
      <c r="J41" s="111" t="str">
        <f t="shared" si="0"/>
        <v>Q3</v>
      </c>
      <c r="K41" s="111" t="str">
        <f t="shared" si="0"/>
        <v>Q2</v>
      </c>
      <c r="L41" s="111" t="str">
        <f t="shared" si="0"/>
        <v>Q1</v>
      </c>
      <c r="M41" s="111" t="str">
        <f t="shared" si="0"/>
        <v>2023年</v>
      </c>
      <c r="N41" s="111" t="str">
        <f t="shared" si="0"/>
        <v>2022年</v>
      </c>
      <c r="O41" s="111" t="s">
        <v>43</v>
      </c>
      <c r="P41" s="111" t="s">
        <v>79</v>
      </c>
      <c r="Q41" s="111" t="s">
        <v>6943</v>
      </c>
      <c r="R41" s="111" t="s">
        <v>6942</v>
      </c>
    </row>
    <row r="42" spans="1:18" s="108" customFormat="1" ht="20.149999999999999" customHeight="1" x14ac:dyDescent="0.35">
      <c r="A42" s="110"/>
      <c r="B42" s="109" t="s">
        <v>6941</v>
      </c>
      <c r="C42" s="105" t="s">
        <v>6940</v>
      </c>
      <c r="D42" s="83">
        <f ca="1">[1]!thsiFinD("ths_chg_ratio_index",B42,D$2)/100</f>
        <v>-3.2499204857328004E-2</v>
      </c>
      <c r="E42" s="97">
        <f>[1]!thsiFinD("ths_int_chg_ratio_index",$B42,E$1,E$2)</f>
        <v>1.2692038676991</v>
      </c>
      <c r="F42" s="94">
        <f>[1]!thsiFinD("ths_int_chg_ratio_index",$B42,F$1,F$2)</f>
        <v>-1.2394244040544</v>
      </c>
      <c r="G42" s="94">
        <f>[1]!thsiFinD("ths_int_chg_ratio_index",$B42,G$1,G$2)</f>
        <v>-13.137082799321</v>
      </c>
      <c r="H42" s="94">
        <f>[1]!thsiFinD("ths_int_chg_ratio_index",$B42,H$1,H$2)</f>
        <v>0.23318308773724999</v>
      </c>
      <c r="I42" s="94">
        <f>[1]!thsiFinD("ths_int_chg_ratio_index",$B42,I$1,I$2)</f>
        <v>33.463574250265999</v>
      </c>
      <c r="J42" s="94">
        <f>[1]!thsiFinD("ths_int_chg_ratio_index",$B42,J$1,J$2)</f>
        <v>24.238243205311999</v>
      </c>
      <c r="K42" s="94">
        <f>[1]!thsiFinD("ths_int_chg_ratio_index",$B42,K$1,K$2)</f>
        <v>13.849233702519999</v>
      </c>
      <c r="L42" s="94">
        <f>[1]!thsiFinD("ths_int_chg_ratio_index",$B42,L$1,L$2)</f>
        <v>1.7626088474891</v>
      </c>
      <c r="M42" s="94">
        <f>[1]!thsiFinD("ths_int_chg_ratio_index",$B42,M$1,M$2)</f>
        <v>14.923205034782001</v>
      </c>
      <c r="N42" s="94">
        <f>[1]!thsiFinD("ths_int_chg_ratio_index",$B42,N$1,N$2)</f>
        <v>-5.7913500000000004</v>
      </c>
      <c r="O42" s="94">
        <f>[1]!thsiFinD("ths_int_chg_ratio_index",$B42,O$1,O$2)</f>
        <v>0</v>
      </c>
      <c r="P42" s="94">
        <f>[1]!thsiFinD("ths_int_chg_ratio_index",$B42,P$1,P$2)</f>
        <v>0</v>
      </c>
      <c r="Q42" s="94">
        <f>[1]!thsiFinD("ths_int_chg_ratio_index",$B42,Q$1,Q$2)</f>
        <v>0</v>
      </c>
      <c r="R42" s="94">
        <f>[1]!thsiFinD("ths_int_chg_ratio_index",$B42,R$1,R$2)</f>
        <v>0</v>
      </c>
    </row>
    <row r="43" spans="1:18" ht="20.149999999999999" customHeight="1" x14ac:dyDescent="0.35">
      <c r="A43" s="81">
        <v>1</v>
      </c>
      <c r="B43" s="104" t="s">
        <v>6939</v>
      </c>
      <c r="C43" s="105" t="str">
        <f>[1]!thsiFinD("ths_stock_short_name_stock",B43)</f>
        <v>上证50</v>
      </c>
      <c r="D43" s="83">
        <f ca="1">[1]!thsiFinD("ths_chg_ratio_index",B43,D$2)/100</f>
        <v>9.1035548079877009E-3</v>
      </c>
      <c r="E43" s="97">
        <f>[1]!thsiFinD("ths_int_chg_ratio_index",$B43,E$1,E$2)</f>
        <v>-6.5533128715730998E-2</v>
      </c>
      <c r="F43" s="94">
        <f>[1]!thsiFinD("ths_int_chg_ratio_index",$B43,F$1,F$2)</f>
        <v>2.8365942265550999</v>
      </c>
      <c r="G43" s="94">
        <f>[1]!thsiFinD("ths_int_chg_ratio_index",$B43,G$1,G$2)</f>
        <v>-1.3765116578137</v>
      </c>
      <c r="H43" s="94">
        <f>[1]!thsiFinD("ths_int_chg_ratio_index",$B43,H$1,H$2)</f>
        <v>5.7774198160881003</v>
      </c>
      <c r="I43" s="94">
        <f>[1]!thsiFinD("ths_int_chg_ratio_index",$B43,I$1,I$2)</f>
        <v>-7.2160477003238999</v>
      </c>
      <c r="J43" s="94">
        <f>[1]!thsiFinD("ths_int_chg_ratio_index",$B43,J$1,J$2)</f>
        <v>15.054224551047</v>
      </c>
      <c r="K43" s="94">
        <f>[1]!thsiFinD("ths_int_chg_ratio_index",$B43,K$1,K$2)</f>
        <v>1.7388509352315999</v>
      </c>
      <c r="L43" s="94">
        <f>[1]!thsiFinD("ths_int_chg_ratio_index",$B43,L$1,L$2)</f>
        <v>1.0120981384525001</v>
      </c>
      <c r="M43" s="94">
        <f>[1]!thsiFinD("ths_int_chg_ratio_index",$B43,M$1,M$2)</f>
        <v>-11.728503468591001</v>
      </c>
      <c r="N43" s="94">
        <f>[1]!thsiFinD("ths_int_chg_ratio_index",$B43,N$1,N$2)</f>
        <v>-19.517711290912001</v>
      </c>
      <c r="O43" s="94">
        <f>[1]!thsiFinD("ths_int_chg_ratio_index",$B43,O$1,O$2)</f>
        <v>-10.061915231417</v>
      </c>
      <c r="P43" s="94">
        <f>[1]!thsiFinD("ths_int_chg_ratio_index",$B43,P$1,P$2)</f>
        <v>18.85010180467</v>
      </c>
      <c r="Q43" s="94">
        <f>[1]!thsiFinD("ths_int_chg_ratio_index",$B43,Q$1,Q$2)</f>
        <v>33.584274726968999</v>
      </c>
      <c r="R43" s="94">
        <f>[1]!thsiFinD("ths_int_chg_ratio_index",$B43,R$1,R$2)</f>
        <v>-19.833951887055001</v>
      </c>
    </row>
    <row r="44" spans="1:18" ht="20.149999999999999" customHeight="1" x14ac:dyDescent="0.35">
      <c r="A44" s="81">
        <v>2</v>
      </c>
      <c r="B44" s="99" t="s">
        <v>6938</v>
      </c>
      <c r="C44" s="98" t="str">
        <f>[1]!thsiFinD("ths_stock_short_name_stock",B44)</f>
        <v>中证500</v>
      </c>
      <c r="D44" s="83">
        <f ca="1">[1]!thsiFinD("ths_chg_ratio_index",B44,D$2)/100</f>
        <v>-1.0763178277807E-2</v>
      </c>
      <c r="E44" s="97">
        <f>[1]!thsiFinD("ths_int_chg_ratio_index",$B44,E$1,E$2)</f>
        <v>0.17874137335991</v>
      </c>
      <c r="F44" s="94">
        <f>[1]!thsiFinD("ths_int_chg_ratio_index",$B44,F$1,F$2)</f>
        <v>3.7664289571817999</v>
      </c>
      <c r="G44" s="95">
        <f>[1]!thsiFinD("ths_int_chg_ratio_index",$B44,G$1,G$2)</f>
        <v>20.973666030939999</v>
      </c>
      <c r="H44" s="95">
        <f>[1]!thsiFinD("ths_int_chg_ratio_index",$B44,H$1,H$2)</f>
        <v>18.563634572982</v>
      </c>
      <c r="I44" s="95">
        <f>[1]!thsiFinD("ths_int_chg_ratio_index",$B44,I$1,I$2)</f>
        <v>-4.5958791830918999</v>
      </c>
      <c r="J44" s="95">
        <f>[1]!thsiFinD("ths_int_chg_ratio_index",$B44,J$1,J$2)</f>
        <v>16.194024915160998</v>
      </c>
      <c r="K44" s="95">
        <f>[1]!thsiFinD("ths_int_chg_ratio_index",$B44,K$1,K$2)</f>
        <v>0.98357360130142002</v>
      </c>
      <c r="L44" s="95">
        <f>[1]!thsiFinD("ths_int_chg_ratio_index",$B44,L$1,L$2)</f>
        <v>8.1056199669232001</v>
      </c>
      <c r="M44" s="95">
        <f>[1]!thsiFinD("ths_int_chg_ratio_index",$B44,M$1,M$2)</f>
        <v>-7.4216140600946998</v>
      </c>
      <c r="N44" s="95">
        <f>[1]!thsiFinD("ths_int_chg_ratio_index",$B44,N$1,N$2)</f>
        <v>-20.313272990752999</v>
      </c>
      <c r="O44" s="95">
        <f>[1]!thsiFinD("ths_int_chg_ratio_index",$B44,O$1,O$2)</f>
        <v>15.584570336559</v>
      </c>
      <c r="P44" s="95">
        <f>[1]!thsiFinD("ths_int_chg_ratio_index",$B44,P$1,P$2)</f>
        <v>20.871738890166</v>
      </c>
      <c r="Q44" s="95">
        <f>[1]!thsiFinD("ths_int_chg_ratio_index",$B44,Q$1,Q$2)</f>
        <v>26.382349405162</v>
      </c>
      <c r="R44" s="95">
        <f>[1]!thsiFinD("ths_int_chg_ratio_index",$B44,R$1,R$2)</f>
        <v>-33.320178261384001</v>
      </c>
    </row>
    <row r="45" spans="1:18" ht="20.149999999999999" customHeight="1" x14ac:dyDescent="0.35">
      <c r="A45" s="81">
        <v>3</v>
      </c>
      <c r="B45" s="99" t="s">
        <v>6937</v>
      </c>
      <c r="C45" s="98" t="str">
        <f>[1]!thsiFinD("ths_stock_short_name_stock",B45)</f>
        <v>沪深300</v>
      </c>
      <c r="D45" s="83">
        <f ca="1">[1]!thsiFinD("ths_chg_ratio_index",B45,D$2)/100</f>
        <v>-3.6285356719171003E-5</v>
      </c>
      <c r="E45" s="97">
        <f>[1]!thsiFinD("ths_int_chg_ratio_index",$B45,E$1,E$2)</f>
        <v>-0.44950231287502002</v>
      </c>
      <c r="F45" s="94">
        <f>[1]!thsiFinD("ths_int_chg_ratio_index",$B45,F$1,F$2)</f>
        <v>2.2844548639486999</v>
      </c>
      <c r="G45" s="95">
        <f>[1]!thsiFinD("ths_int_chg_ratio_index",$B45,G$1,G$2)</f>
        <v>7.5485500404487</v>
      </c>
      <c r="H45" s="95">
        <f>[1]!thsiFinD("ths_int_chg_ratio_index",$B45,H$1,H$2)</f>
        <v>11.896126633923</v>
      </c>
      <c r="I45" s="95">
        <f>[1]!thsiFinD("ths_int_chg_ratio_index",$B45,I$1,I$2)</f>
        <v>-7.0038242402013999</v>
      </c>
      <c r="J45" s="95">
        <f>[1]!thsiFinD("ths_int_chg_ratio_index",$B45,J$1,J$2)</f>
        <v>16.067377559360001</v>
      </c>
      <c r="K45" s="95">
        <f>[1]!thsiFinD("ths_int_chg_ratio_index",$B45,K$1,K$2)</f>
        <v>1.2546865366077999</v>
      </c>
      <c r="L45" s="95">
        <f>[1]!thsiFinD("ths_int_chg_ratio_index",$B45,L$1,L$2)</f>
        <v>4.6309105990343999</v>
      </c>
      <c r="M45" s="95">
        <f>[1]!thsiFinD("ths_int_chg_ratio_index",$B45,M$1,M$2)</f>
        <v>-11.378242952626</v>
      </c>
      <c r="N45" s="107">
        <f>[1]!thsiFinD("ths_int_chg_ratio_index",$B45,N$1,N$2)</f>
        <v>-21.632768114910998</v>
      </c>
      <c r="O45" s="95">
        <f>[1]!thsiFinD("ths_int_chg_ratio_index",$B45,O$1,O$2)</f>
        <v>-5.1986221833621</v>
      </c>
      <c r="P45" s="95">
        <f>[1]!thsiFinD("ths_int_chg_ratio_index",$B45,P$1,P$2)</f>
        <v>27.210644698174001</v>
      </c>
      <c r="Q45" s="95">
        <f>[1]!thsiFinD("ths_int_chg_ratio_index",$B45,Q$1,Q$2)</f>
        <v>36.069526563933003</v>
      </c>
      <c r="R45" s="95">
        <f>[1]!thsiFinD("ths_int_chg_ratio_index",$B45,R$1,R$2)</f>
        <v>-25.309799665574999</v>
      </c>
    </row>
    <row r="46" spans="1:18" ht="20.149999999999999" customHeight="1" x14ac:dyDescent="0.35">
      <c r="A46" s="81">
        <v>4</v>
      </c>
      <c r="B46" s="99" t="s">
        <v>6936</v>
      </c>
      <c r="C46" s="98" t="s">
        <v>6935</v>
      </c>
      <c r="D46" s="83">
        <f ca="1">[1]!thsiFinD("ths_chg_ratio_index",B46,D$2)/100</f>
        <v>-1.7189355507453E-2</v>
      </c>
      <c r="E46" s="97">
        <f>[1]!thsiFinD("ths_int_chg_ratio_index",$B46,E$1,E$2)</f>
        <v>-1.0373440529933999</v>
      </c>
      <c r="F46" s="94">
        <f>[1]!thsiFinD("ths_int_chg_ratio_index",$B46,F$1,F$2)</f>
        <v>2.4226081603504999</v>
      </c>
      <c r="G46" s="95">
        <f>[1]!thsiFinD("ths_int_chg_ratio_index",$B46,G$1,G$2)</f>
        <v>15.990202868635</v>
      </c>
      <c r="H46" s="95">
        <f>[1]!thsiFinD("ths_int_chg_ratio_index",$B46,H$1,H$2)</f>
        <v>15.616259547776</v>
      </c>
      <c r="I46" s="95">
        <f>[1]!thsiFinD("ths_int_chg_ratio_index",$B46,I$1,I$2)</f>
        <v>-3.1536706312308</v>
      </c>
      <c r="J46" s="95">
        <f>[1]!thsiFinD("ths_int_chg_ratio_index",$B46,J$1,J$2)</f>
        <v>16.602146137278002</v>
      </c>
      <c r="K46" s="95">
        <f>[1]!thsiFinD("ths_int_chg_ratio_index",$B46,K$1,K$2)</f>
        <v>2.0802923717169</v>
      </c>
      <c r="L46" s="95">
        <f>[1]!thsiFinD("ths_int_chg_ratio_index",$B46,L$1,L$2)</f>
        <v>9.4591413499659005</v>
      </c>
      <c r="M46" s="95">
        <f>[1]!thsiFinD("ths_int_chg_ratio_index",$B46,M$1,M$2)</f>
        <v>-6.2784097652247999</v>
      </c>
      <c r="N46" s="107">
        <f>[1]!thsiFinD("ths_int_chg_ratio_index",$B46,N$1,N$2)</f>
        <v>-21.580933653928</v>
      </c>
      <c r="O46" s="95">
        <f>[1]!thsiFinD("ths_int_chg_ratio_index",$B46,O$1,O$2)</f>
        <v>20.519904277058</v>
      </c>
      <c r="P46" s="95">
        <f>[1]!thsiFinD("ths_int_chg_ratio_index",$B46,P$1,P$2)</f>
        <v>19.389870690546001</v>
      </c>
      <c r="Q46" s="95">
        <f>[1]!thsiFinD("ths_int_chg_ratio_index",$B46,Q$1,Q$2)</f>
        <v>25.665984006677</v>
      </c>
      <c r="R46" s="95">
        <f>[1]!thsiFinD("ths_int_chg_ratio_index",$B46,R$1,R$2)</f>
        <v>-36.870425891479996</v>
      </c>
    </row>
    <row r="47" spans="1:18" ht="20.149999999999999" customHeight="1" x14ac:dyDescent="0.35">
      <c r="A47" s="81">
        <v>5</v>
      </c>
      <c r="B47" s="99" t="s">
        <v>6934</v>
      </c>
      <c r="C47" s="98" t="s">
        <v>6925</v>
      </c>
      <c r="D47" s="83">
        <f ca="1">[1]!thsiFinD("ths_chg_ratio_index",B47,D$2)/100</f>
        <v>-2.1262574493614999E-2</v>
      </c>
      <c r="E47" s="97">
        <f>[1]!thsiFinD("ths_int_chg_ratio_index",$B47,E$1,E$2)</f>
        <v>0.27057505094813</v>
      </c>
      <c r="F47" s="94">
        <f>[1]!thsiFinD("ths_int_chg_ratio_index",$B47,F$1,F$2)</f>
        <v>1.380960502612</v>
      </c>
      <c r="G47" s="95">
        <f>[1]!thsiFinD("ths_int_chg_ratio_index",$B47,G$1,G$2)</f>
        <v>9.0956418110097008</v>
      </c>
      <c r="H47" s="95">
        <f>[1]!thsiFinD("ths_int_chg_ratio_index",$B47,H$1,H$2)</f>
        <v>7.7838129463341001</v>
      </c>
      <c r="I47" s="95"/>
      <c r="J47" s="95">
        <f>[1]!thsiFinD("ths_int_chg_ratio_index",$B47,J$1,J$2)</f>
        <v>17.672598256821999</v>
      </c>
      <c r="K47" s="95">
        <f>[1]!thsiFinD("ths_int_chg_ratio_index",$B47,K$1,K$2)</f>
        <v>7.6219668372509002</v>
      </c>
      <c r="L47" s="95">
        <f>[1]!thsiFinD("ths_int_chg_ratio_index",$B47,L$1,L$2)</f>
        <v>9.4060079386658</v>
      </c>
      <c r="M47" s="95"/>
      <c r="N47" s="107"/>
      <c r="O47" s="95"/>
      <c r="P47" s="95"/>
      <c r="Q47" s="95"/>
      <c r="R47" s="95"/>
    </row>
    <row r="48" spans="1:18" ht="20.149999999999999" customHeight="1" x14ac:dyDescent="0.35">
      <c r="A48" s="96">
        <v>5</v>
      </c>
      <c r="B48" s="106" t="s">
        <v>6933</v>
      </c>
      <c r="C48" s="105" t="s">
        <v>6932</v>
      </c>
      <c r="D48" s="83">
        <f ca="1">[1]!thsiFinD("ths_chg_ratio_index",B48,D$2)/100</f>
        <v>1.0378011217958999E-2</v>
      </c>
      <c r="E48" s="97">
        <f>[1]!thsiFinD("ths_int_chg_ratio_index",$B48,E$1,E$2)</f>
        <v>0.24583141774798001</v>
      </c>
      <c r="F48" s="94">
        <f>[1]!thsiFinD("ths_int_chg_ratio_index",$B48,F$1,F$2)</f>
        <v>8.6395692098575001</v>
      </c>
      <c r="G48" s="94">
        <f>[1]!thsiFinD("ths_int_chg_ratio_index",$B48,G$1,G$2)</f>
        <v>64.251188178665998</v>
      </c>
      <c r="H48" s="94">
        <f>[1]!thsiFinD("ths_int_chg_ratio_index",$B48,H$1,H$2)</f>
        <v>75.739674124624997</v>
      </c>
      <c r="I48" s="94">
        <f>[1]!thsiFinD("ths_int_chg_ratio_index",$B48,I$1,I$2)</f>
        <v>-4.0318779111999996</v>
      </c>
      <c r="J48" s="94">
        <f>[1]!thsiFinD("ths_int_chg_ratio_index",$B48,J$1,J$2)</f>
        <v>22.509918868347</v>
      </c>
      <c r="K48" s="94">
        <f>[1]!thsiFinD("ths_int_chg_ratio_index",$B48,K$1,K$2)</f>
        <v>-1.8871553422712</v>
      </c>
      <c r="L48" s="94">
        <f>[1]!thsiFinD("ths_int_chg_ratio_index",$B48,L$1,L$2)</f>
        <v>12.671675914461</v>
      </c>
      <c r="M48" s="94">
        <f>[1]!thsiFinD("ths_int_chg_ratio_index",$B48,M$1,M$2)</f>
        <v>-11.240689960231</v>
      </c>
      <c r="N48" s="94">
        <f>[1]!thsiFinD("ths_int_chg_ratio_index",$B48,N$1,N$2)</f>
        <v>-31.346828026238001</v>
      </c>
      <c r="O48" s="94">
        <f>[1]!thsiFinD("ths_int_chg_ratio_index",$B48,O$1,O$2)</f>
        <v>0.37091163761912999</v>
      </c>
      <c r="P48" s="94">
        <f>[1]!thsiFinD("ths_int_chg_ratio_index",$B48,P$1,P$2)</f>
        <v>39.302720000000001</v>
      </c>
      <c r="Q48" s="94">
        <f>[1]!thsiFinD("ths_int_chg_ratio_index",$B48,Q$1,Q$2)</f>
        <v>0</v>
      </c>
      <c r="R48" s="94">
        <f>[1]!thsiFinD("ths_int_chg_ratio_index",$B48,R$1,R$2)</f>
        <v>0</v>
      </c>
    </row>
    <row r="49" spans="1:18" ht="20.149999999999999" customHeight="1" x14ac:dyDescent="0.35">
      <c r="A49" s="81">
        <v>8</v>
      </c>
      <c r="B49" s="104" t="s">
        <v>6753</v>
      </c>
      <c r="C49" s="103" t="s">
        <v>6931</v>
      </c>
      <c r="D49" s="83">
        <f ca="1">[1]!thsiFinD("ths_chg_ratio_index",B49,D$2)/100</f>
        <v>9.3865303400754996E-3</v>
      </c>
      <c r="E49" s="97">
        <f>[1]!thsiFinD("ths_int_chg_ratio_index",$B49,E$1,E$2)</f>
        <v>-4.4551348181610999</v>
      </c>
      <c r="F49" s="94">
        <f>[1]!thsiFinD("ths_int_chg_ratio_index",$B49,F$1,F$2)</f>
        <v>5.0907159759281004</v>
      </c>
      <c r="G49" s="94">
        <f>[1]!thsiFinD("ths_int_chg_ratio_index",$B49,G$1,G$2)</f>
        <v>-18.922294859661999</v>
      </c>
      <c r="H49" s="94">
        <f>[1]!thsiFinD("ths_int_chg_ratio_index",$B49,H$1,H$2)</f>
        <v>-3.8192876283383002</v>
      </c>
      <c r="I49" s="94">
        <f>[1]!thsiFinD("ths_int_chg_ratio_index",$B49,I$1,I$2)</f>
        <v>-3.9866448672265999</v>
      </c>
      <c r="J49" s="94">
        <f>[1]!thsiFinD("ths_int_chg_ratio_index",$B49,J$1,J$2)</f>
        <v>33.686224310371998</v>
      </c>
      <c r="K49" s="94">
        <f>[1]!thsiFinD("ths_int_chg_ratio_index",$B49,K$1,K$2)</f>
        <v>-1.7035175134205001</v>
      </c>
      <c r="L49" s="94">
        <f>[1]!thsiFinD("ths_int_chg_ratio_index",$B49,L$1,L$2)</f>
        <v>4.2365923188150001</v>
      </c>
      <c r="M49" s="94">
        <f>[1]!thsiFinD("ths_int_chg_ratio_index",$B49,M$1,M$2)</f>
        <v>-8.8282523451181003</v>
      </c>
      <c r="N49" s="94">
        <f>[1]!thsiFinD("ths_int_chg_ratio_index",$B49,N$1,N$2)</f>
        <v>-27.194161129685</v>
      </c>
      <c r="O49" s="94">
        <f>[1]!thsiFinD("ths_int_chg_ratio_index",$B49,O$1,O$2)</f>
        <v>-32.696091812151003</v>
      </c>
      <c r="P49" s="94">
        <f>[1]!thsiFinD("ths_int_chg_ratio_index",$B49,P$1,P$2)</f>
        <v>78.711337254311005</v>
      </c>
      <c r="Q49" s="94">
        <f>[1]!thsiFinD("ths_int_chg_ratio_index",$B49,Q$1,Q$2)</f>
        <v>36.249645996729001</v>
      </c>
      <c r="R49" s="94">
        <f>[1]!thsiFinD("ths_int_chg_ratio_index",$B49,R$1,R$2)</f>
        <v>-37.648854301617</v>
      </c>
    </row>
    <row r="50" spans="1:18" ht="20.149999999999999" customHeight="1" x14ac:dyDescent="0.35">
      <c r="A50" s="81">
        <v>9</v>
      </c>
      <c r="B50" s="102" t="s">
        <v>6930</v>
      </c>
      <c r="C50" s="100" t="str">
        <f>[1]!thsiFinD("ths_stock_short_name_stock",B50)</f>
        <v>上证指数</v>
      </c>
      <c r="D50" s="83">
        <f ca="1">[1]!thsiFinD("ths_chg_ratio_index",B50,D$2)/100</f>
        <v>-5.9476068511687995E-4</v>
      </c>
      <c r="E50" s="97">
        <f>[1]!thsiFinD("ths_int_chg_ratio_index",$B50,E$1,E$2)</f>
        <v>0.38553898290647998</v>
      </c>
      <c r="F50" s="94">
        <f>[1]!thsiFinD("ths_int_chg_ratio_index",$B50,F$1,F$2)</f>
        <v>1.6669477507413999</v>
      </c>
      <c r="G50" s="94">
        <f>[1]!thsiFinD("ths_int_chg_ratio_index",$B50,G$1,G$2)</f>
        <v>3.1635716440175998</v>
      </c>
      <c r="H50" s="94">
        <f>[1]!thsiFinD("ths_int_chg_ratio_index",$B50,H$1,H$2)</f>
        <v>5.2041099623175002</v>
      </c>
      <c r="I50" s="94">
        <f>[1]!thsiFinD("ths_int_chg_ratio_index",$B50,I$1,I$2)</f>
        <v>-4.3575494716192997</v>
      </c>
      <c r="J50" s="94">
        <f>[1]!thsiFinD("ths_int_chg_ratio_index",$B50,J$1,J$2)</f>
        <v>12.438304634612001</v>
      </c>
      <c r="K50" s="94">
        <f>[1]!thsiFinD("ths_int_chg_ratio_index",$B50,K$1,K$2)</f>
        <v>3.2580236470028998</v>
      </c>
      <c r="L50" s="94">
        <f>[1]!thsiFinD("ths_int_chg_ratio_index",$B50,L$1,L$2)</f>
        <v>5.9432493480068</v>
      </c>
      <c r="M50" s="94">
        <f>[1]!thsiFinD("ths_int_chg_ratio_index",$B50,M$1,M$2)</f>
        <v>-3.7006654575521001</v>
      </c>
      <c r="N50" s="94">
        <f>[1]!thsiFinD("ths_int_chg_ratio_index",$B50,N$1,N$2)</f>
        <v>-15.125040407713</v>
      </c>
      <c r="O50" s="94">
        <f>[1]!thsiFinD("ths_int_chg_ratio_index",$B50,O$1,O$2)</f>
        <v>4.7999646882946001</v>
      </c>
      <c r="P50" s="94">
        <f>[1]!thsiFinD("ths_int_chg_ratio_index",$B50,P$1,P$2)</f>
        <v>13.866495263799001</v>
      </c>
      <c r="Q50" s="94">
        <f>[1]!thsiFinD("ths_int_chg_ratio_index",$B50,Q$1,Q$2)</f>
        <v>22.303566603935</v>
      </c>
      <c r="R50" s="94">
        <f>[1]!thsiFinD("ths_int_chg_ratio_index",$B50,R$1,R$2)</f>
        <v>-24.591276171908</v>
      </c>
    </row>
    <row r="51" spans="1:18" ht="20.149999999999999" customHeight="1" x14ac:dyDescent="0.35">
      <c r="A51" s="96">
        <v>10</v>
      </c>
      <c r="B51" s="101" t="s">
        <v>6929</v>
      </c>
      <c r="C51" s="100" t="str">
        <f>[1]!thsiFinD("ths_stock_short_name_stock",B51)</f>
        <v>中证红利</v>
      </c>
      <c r="D51" s="83">
        <f ca="1">[1]!thsiFinD("ths_chg_ratio_index",B51,D$2)/100</f>
        <v>2.0636244651445999E-2</v>
      </c>
      <c r="E51" s="97">
        <f>[1]!thsiFinD("ths_int_chg_ratio_index",$B51,E$1,E$2)</f>
        <v>0.48969542240278002</v>
      </c>
      <c r="F51" s="94">
        <f>[1]!thsiFinD("ths_int_chg_ratio_index",$B51,F$1,F$2)</f>
        <v>-1.2440808895415001</v>
      </c>
      <c r="G51" s="94">
        <f>[1]!thsiFinD("ths_int_chg_ratio_index",$B51,G$1,G$2)</f>
        <v>-8.7486018302533992</v>
      </c>
      <c r="H51" s="94">
        <f>[1]!thsiFinD("ths_int_chg_ratio_index",$B51,H$1,H$2)</f>
        <v>-12.315086356845001</v>
      </c>
      <c r="I51" s="94">
        <f>[1]!thsiFinD("ths_int_chg_ratio_index",$B51,I$1,I$2)</f>
        <v>-3.7095633219502</v>
      </c>
      <c r="J51" s="94">
        <f>[1]!thsiFinD("ths_int_chg_ratio_index",$B51,J$1,J$2)</f>
        <v>6.4326486664916001</v>
      </c>
      <c r="K51" s="94">
        <f>[1]!thsiFinD("ths_int_chg_ratio_index",$B51,K$1,K$2)</f>
        <v>4.1949040514152998E-2</v>
      </c>
      <c r="L51" s="94">
        <f>[1]!thsiFinD("ths_int_chg_ratio_index",$B51,L$1,L$2)</f>
        <v>5.0758102461704997</v>
      </c>
      <c r="M51" s="94">
        <f>[1]!thsiFinD("ths_int_chg_ratio_index",$B51,M$1,M$2)</f>
        <v>0.88942679406158998</v>
      </c>
      <c r="N51" s="94">
        <f>[1]!thsiFinD("ths_int_chg_ratio_index",$B51,N$1,N$2)</f>
        <v>-5.4520101077519003</v>
      </c>
      <c r="O51" s="94">
        <f>[1]!thsiFinD("ths_int_chg_ratio_index",$B51,O$1,O$2)</f>
        <v>13.367383644314</v>
      </c>
      <c r="P51" s="94">
        <f>[1]!thsiFinD("ths_int_chg_ratio_index",$B51,P$1,P$2)</f>
        <v>3.4905303272985</v>
      </c>
      <c r="Q51" s="94">
        <f>[1]!thsiFinD("ths_int_chg_ratio_index",$B51,Q$1,Q$2)</f>
        <v>15.734744726822001</v>
      </c>
      <c r="R51" s="94">
        <f>[1]!thsiFinD("ths_int_chg_ratio_index",$B51,R$1,R$2)</f>
        <v>-19.237170599313</v>
      </c>
    </row>
    <row r="52" spans="1:18" ht="20.149999999999999" customHeight="1" x14ac:dyDescent="0.35">
      <c r="A52" s="81">
        <v>11</v>
      </c>
      <c r="B52" s="99" t="s">
        <v>6751</v>
      </c>
      <c r="C52" s="98" t="str">
        <f>[1]!thsiFinD("ths_stock_short_name_stock",B52)</f>
        <v>同花顺全A(加权)</v>
      </c>
      <c r="D52" s="83">
        <f ca="1">[1]!thsiFinD("ths_chg_ratio_index",B52,D$2)/100</f>
        <v>-8.2645251291331E-3</v>
      </c>
      <c r="E52" s="97">
        <f>[1]!thsiFinD("ths_int_chg_ratio_index",$B52,E$1,E$2)</f>
        <v>-0.18746420213330001</v>
      </c>
      <c r="F52" s="94">
        <f>[1]!thsiFinD("ths_int_chg_ratio_index",$B52,F$1,F$2)</f>
        <v>2.4084697695191002</v>
      </c>
      <c r="G52" s="95">
        <f>[1]!thsiFinD("ths_int_chg_ratio_index",$B52,G$1,G$2)</f>
        <v>11.452701861033001</v>
      </c>
      <c r="H52" s="95">
        <f>[1]!thsiFinD("ths_int_chg_ratio_index",$B52,H$1,H$2)</f>
        <v>12.757779178592999</v>
      </c>
      <c r="I52" s="95">
        <f>[1]!thsiFinD("ths_int_chg_ratio_index",$B52,I$1,I$2)</f>
        <v>-3.8269302807193002</v>
      </c>
      <c r="J52" s="95">
        <f>[1]!thsiFinD("ths_int_chg_ratio_index",$B52,J$1,J$2)</f>
        <v>17.827972874414002</v>
      </c>
      <c r="K52" s="95">
        <f>[1]!thsiFinD("ths_int_chg_ratio_index",$B52,K$1,K$2)</f>
        <v>3.8065529042348998</v>
      </c>
      <c r="L52" s="95">
        <f>[1]!thsiFinD("ths_int_chg_ratio_index",$B52,L$1,L$2)</f>
        <v>6.5490118688505996</v>
      </c>
      <c r="M52" s="95">
        <f>[1]!thsiFinD("ths_int_chg_ratio_index",$B52,M$1,M$2)</f>
        <v>-5.1829193801509001</v>
      </c>
      <c r="N52" s="95">
        <f>[1]!thsiFinD("ths_int_chg_ratio_index",$B52,N$1,N$2)</f>
        <v>-18.951422492801999</v>
      </c>
      <c r="O52" s="95">
        <f>[1]!thsiFinD("ths_int_chg_ratio_index",$B52,O$1,O$2)</f>
        <v>8.8645239391619004</v>
      </c>
      <c r="P52" s="95">
        <f>[1]!thsiFinD("ths_int_chg_ratio_index",$B52,P$1,P$2)</f>
        <v>26.314154148004</v>
      </c>
      <c r="Q52" s="95">
        <f>[1]!thsiFinD("ths_int_chg_ratio_index",$B52,Q$1,Q$2)</f>
        <v>32.944856746357999</v>
      </c>
      <c r="R52" s="95">
        <f>[1]!thsiFinD("ths_int_chg_ratio_index",$B52,R$1,R$2)</f>
        <v>-28.510566289406</v>
      </c>
    </row>
    <row r="53" spans="1:18" ht="20.149999999999999" customHeight="1" x14ac:dyDescent="0.35">
      <c r="A53" s="81">
        <v>12</v>
      </c>
      <c r="B53" s="99" t="s">
        <v>6752</v>
      </c>
      <c r="C53" s="98" t="s">
        <v>6928</v>
      </c>
      <c r="D53" s="83">
        <f ca="1">[1]!thsiFinD("ths_chg_ratio_index",B53,D$2)/100</f>
        <v>1.1404268003082E-2</v>
      </c>
      <c r="E53" s="97">
        <f>[1]!thsiFinD("ths_int_chg_ratio_index",$B53,E$1,E$2)</f>
        <v>-2.4599150421674998</v>
      </c>
      <c r="F53" s="94">
        <f>[1]!thsiFinD("ths_int_chg_ratio_index",$B53,F$1,F$2)</f>
        <v>0.92255333263349004</v>
      </c>
      <c r="G53" s="95">
        <f>[1]!thsiFinD("ths_int_chg_ratio_index",$B53,G$1,G$2)</f>
        <v>-10.727514909947001</v>
      </c>
      <c r="H53" s="95">
        <f>[1]!thsiFinD("ths_int_chg_ratio_index",$B53,H$1,H$2)</f>
        <v>-7.6936793159955004</v>
      </c>
      <c r="I53" s="95">
        <f>[1]!thsiFinD("ths_int_chg_ratio_index",$B53,I$1,I$2)</f>
        <v>-4.2800929383266997</v>
      </c>
      <c r="J53" s="95">
        <f>[1]!thsiFinD("ths_int_chg_ratio_index",$B53,J$1,J$2)</f>
        <v>19.273915956161002</v>
      </c>
      <c r="K53" s="95">
        <f>[1]!thsiFinD("ths_int_chg_ratio_index",$B53,K$1,K$2)</f>
        <v>4.1207495983923002</v>
      </c>
      <c r="L53" s="95">
        <f>[1]!thsiFinD("ths_int_chg_ratio_index",$B53,L$1,L$2)</f>
        <v>3.1276840225242002</v>
      </c>
      <c r="M53" s="95">
        <f>[1]!thsiFinD("ths_int_chg_ratio_index",$B53,M$1,M$2)</f>
        <v>-13.821158350188</v>
      </c>
      <c r="N53" s="95">
        <f>[1]!thsiFinD("ths_int_chg_ratio_index",$B53,N$1,N$2)</f>
        <v>-15.455641523280001</v>
      </c>
      <c r="O53" s="95">
        <f>[1]!thsiFinD("ths_int_chg_ratio_index",$B53,O$1,O$2)</f>
        <v>-14.077491459222999</v>
      </c>
      <c r="P53" s="95">
        <f>[1]!thsiFinD("ths_int_chg_ratio_index",$B53,P$1,P$2)</f>
        <v>-3.4005977349922998</v>
      </c>
      <c r="Q53" s="95">
        <f>[1]!thsiFinD("ths_int_chg_ratio_index",$B53,Q$1,Q$2)</f>
        <v>9.0694003257794993</v>
      </c>
      <c r="R53" s="95">
        <f>[1]!thsiFinD("ths_int_chg_ratio_index",$B53,R$1,R$2)</f>
        <v>-13.614858710892999</v>
      </c>
    </row>
    <row r="54" spans="1:18" ht="20.149999999999999" customHeight="1" x14ac:dyDescent="0.35">
      <c r="A54" s="81">
        <v>13</v>
      </c>
      <c r="B54" s="99" t="s">
        <v>6927</v>
      </c>
      <c r="C54" s="98" t="str">
        <f>[1]!thsiFinD("ths_stock_short_name_stock",B54)</f>
        <v>创业板指</v>
      </c>
      <c r="D54" s="83">
        <f ca="1">[1]!thsiFinD("ths_chg_ratio_index",B54,D$2)/100</f>
        <v>-1.7680414213755002E-2</v>
      </c>
      <c r="E54" s="97">
        <f>[1]!thsiFinD("ths_int_chg_ratio_index",$B54,E$1,E$2)</f>
        <v>-1.4155756116742</v>
      </c>
      <c r="F54" s="94">
        <f>[1]!thsiFinD("ths_int_chg_ratio_index",$B54,F$1,F$2)</f>
        <v>3.540677241899</v>
      </c>
      <c r="G54" s="95">
        <f>[1]!thsiFinD("ths_int_chg_ratio_index",$B54,G$1,G$2)</f>
        <v>35.575382986805998</v>
      </c>
      <c r="H54" s="95">
        <f>[1]!thsiFinD("ths_int_chg_ratio_index",$B54,H$1,H$2)</f>
        <v>36.350932591646</v>
      </c>
      <c r="I54" s="95">
        <f>[1]!thsiFinD("ths_int_chg_ratio_index",$B54,I$1,I$2)</f>
        <v>-5.6161011383756003</v>
      </c>
      <c r="J54" s="95">
        <f>[1]!thsiFinD("ths_int_chg_ratio_index",$B54,J$1,J$2)</f>
        <v>29.205639676137</v>
      </c>
      <c r="K54" s="95">
        <f>[1]!thsiFinD("ths_int_chg_ratio_index",$B54,K$1,K$2)</f>
        <v>2.3442045194019001</v>
      </c>
      <c r="L54" s="95">
        <f>[1]!thsiFinD("ths_int_chg_ratio_index",$B54,L$1,L$2)</f>
        <v>2.2471553417957999</v>
      </c>
      <c r="M54" s="95">
        <f>[1]!thsiFinD("ths_int_chg_ratio_index",$B54,M$1,M$2)</f>
        <v>-19.405441613931</v>
      </c>
      <c r="N54" s="95">
        <f>[1]!thsiFinD("ths_int_chg_ratio_index",$B54,N$1,N$2)</f>
        <v>-29.37110112417</v>
      </c>
      <c r="O54" s="95">
        <f>[1]!thsiFinD("ths_int_chg_ratio_index",$B54,O$1,O$2)</f>
        <v>12.015691294107</v>
      </c>
      <c r="P54" s="95">
        <f>[1]!thsiFinD("ths_int_chg_ratio_index",$B54,P$1,P$2)</f>
        <v>64.964487037864998</v>
      </c>
      <c r="Q54" s="95">
        <f>[1]!thsiFinD("ths_int_chg_ratio_index",$B54,Q$1,Q$2)</f>
        <v>43.789010603062998</v>
      </c>
      <c r="R54" s="95">
        <f>[1]!thsiFinD("ths_int_chg_ratio_index",$B54,R$1,R$2)</f>
        <v>-28.649532251696002</v>
      </c>
    </row>
  </sheetData>
  <autoFilter ref="A3:T3">
    <sortState ref="A4:T34">
      <sortCondition descending="1" ref="F3"/>
    </sortState>
  </autoFilter>
  <mergeCells count="2">
    <mergeCell ref="AP7:AQ7"/>
    <mergeCell ref="AT7:AU7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10" sqref="F10"/>
    </sheetView>
  </sheetViews>
  <sheetFormatPr defaultRowHeight="14" x14ac:dyDescent="0.3"/>
  <cols>
    <col min="1" max="2" width="9.5" bestFit="1" customWidth="1"/>
    <col min="3" max="3" width="16.5" bestFit="1" customWidth="1"/>
    <col min="4" max="4" width="9.9140625" bestFit="1" customWidth="1"/>
    <col min="5" max="5" width="12" bestFit="1" customWidth="1"/>
    <col min="6" max="6" width="10.1640625" bestFit="1" customWidth="1"/>
    <col min="7" max="7" width="12.1640625" bestFit="1" customWidth="1"/>
    <col min="8" max="8" width="12" bestFit="1" customWidth="1"/>
    <col min="9" max="9" width="12.1640625" bestFit="1" customWidth="1"/>
  </cols>
  <sheetData>
    <row r="1" spans="1:11" x14ac:dyDescent="0.3">
      <c r="A1" s="1">
        <f ca="1">TODAY()-3</f>
        <v>46207</v>
      </c>
      <c r="B1" s="1">
        <f ca="1">DATE(YEAR(A1)-10,MONTH(A1),DAY(A1))</f>
        <v>42555</v>
      </c>
      <c r="C1" s="1">
        <f ca="1">A1-7</f>
        <v>46200</v>
      </c>
    </row>
    <row r="2" spans="1:11" ht="16.5" x14ac:dyDescent="0.3">
      <c r="B2" s="114"/>
      <c r="C2" s="113" t="s">
        <v>6945</v>
      </c>
      <c r="D2" s="113" t="s">
        <v>7082</v>
      </c>
      <c r="E2" s="113" t="s">
        <v>7083</v>
      </c>
      <c r="F2" s="113" t="s">
        <v>7084</v>
      </c>
      <c r="G2" s="113" t="s">
        <v>7085</v>
      </c>
      <c r="H2" s="113" t="s">
        <v>7087</v>
      </c>
      <c r="I2" s="113" t="s">
        <v>7088</v>
      </c>
    </row>
    <row r="3" spans="1:11" ht="16.5" x14ac:dyDescent="0.3">
      <c r="B3" s="109" t="s">
        <v>6941</v>
      </c>
      <c r="C3" s="98" t="str">
        <f>[1]!thsiFinD("ths_stock_short_name_stock",B3)</f>
        <v>北证50</v>
      </c>
      <c r="D3" s="148">
        <f ca="1">[1]!thsiFinD("ths_pe_ttm_sr_index",$B3,$A$1,100,100)</f>
        <v>51.310099809999997</v>
      </c>
      <c r="E3" s="157">
        <f ca="1">[1]!thsiFinD("ths_pettm_quantile_index",$B3,$A$1,$B$1,$A$1,100,100)/100</f>
        <v>0.55782312925170063</v>
      </c>
      <c r="F3" s="148">
        <f ca="1">[1]!thsiFinD("ths_pb_latest_index",$B3,$A$1,100)</f>
        <v>4.4872758781190001</v>
      </c>
      <c r="G3" s="157">
        <f ca="1">[1]!thsiFinD("ths_pb_quantile_sr_index",$B3,$A$1,$B$1,$A$1,108,100)/100</f>
        <v>0.65544332210998879</v>
      </c>
      <c r="H3" s="158">
        <f ca="1">D3/J3-1</f>
        <v>1.7787334579270286E-2</v>
      </c>
      <c r="I3" s="158">
        <f ca="1">F3/K3-1</f>
        <v>1.827404090386997E-2</v>
      </c>
      <c r="J3" s="148">
        <f ca="1">[1]!thsiFinD("ths_pe_ttm_sr_index",$B3,$C$1,100,100)</f>
        <v>50.413380150000002</v>
      </c>
      <c r="K3" s="148">
        <f ca="1">[1]!thsiFinD("ths_pb_latest_index",$B3,$C$1,100)</f>
        <v>4.4067468067200002</v>
      </c>
    </row>
    <row r="4" spans="1:11" ht="16.5" x14ac:dyDescent="0.3">
      <c r="B4" s="104" t="s">
        <v>6939</v>
      </c>
      <c r="C4" s="98" t="str">
        <f>[1]!thsiFinD("ths_stock_short_name_stock",B4)</f>
        <v>上证50</v>
      </c>
      <c r="D4" s="148">
        <f ca="1">[1]!thsiFinD("ths_pe_ttm_sr_index",$B4,$A$1,100,100)</f>
        <v>11.115230589999999</v>
      </c>
      <c r="E4" s="157">
        <f ca="1">[1]!thsiFinD("ths_pettm_quantile_index",$B4,$A$1,$B$1,$A$1,100,100)/100</f>
        <v>0.70717365738925908</v>
      </c>
      <c r="F4" s="148">
        <f ca="1">[1]!thsiFinD("ths_pb_latest_index",$B4,$A$1,100)</f>
        <v>1.1930755920130001</v>
      </c>
      <c r="G4" s="157">
        <f ca="1">[1]!thsiFinD("ths_pb_quantile_sr_index",$B4,$A$1,$B$1,$A$1,108,100)/100</f>
        <v>0.32020891924467665</v>
      </c>
      <c r="H4" s="158">
        <f t="shared" ref="H4:H11" ca="1" si="0">D4/J4-1</f>
        <v>2.7257842567709467E-3</v>
      </c>
      <c r="I4" s="158">
        <f t="shared" ref="I4:I11" ca="1" si="1">F4/K4-1</f>
        <v>3.0536108465228917E-3</v>
      </c>
      <c r="J4" s="148">
        <f ca="1">[1]!thsiFinD("ths_pe_ttm_sr_index",$B4,$C$1,100,100)</f>
        <v>11.08501523</v>
      </c>
      <c r="K4" s="148">
        <f ca="1">[1]!thsiFinD("ths_pb_latest_index",$B4,$C$1,100)</f>
        <v>1.189443494457</v>
      </c>
    </row>
    <row r="5" spans="1:11" ht="16.5" x14ac:dyDescent="0.3">
      <c r="B5" s="99" t="s">
        <v>6938</v>
      </c>
      <c r="C5" s="98" t="str">
        <f>[1]!thsiFinD("ths_stock_short_name_stock",B5)</f>
        <v>中证500</v>
      </c>
      <c r="D5" s="148">
        <f ca="1">[1]!thsiFinD("ths_pe_ttm_sr_index",$B5,$A$1,100,100)</f>
        <v>40.915061819999998</v>
      </c>
      <c r="E5" s="157">
        <f ca="1">[1]!thsiFinD("ths_pettm_quantile_index",$B5,$A$1,$B$1,$A$1,100,100)/100</f>
        <v>0.93489392831016827</v>
      </c>
      <c r="F5" s="148">
        <f ca="1">[1]!thsiFinD("ths_pb_latest_index",$B5,$A$1,100)</f>
        <v>2.7331614911300002</v>
      </c>
      <c r="G5" s="157">
        <f ca="1">[1]!thsiFinD("ths_pb_quantile_sr_index",$B5,$A$1,$B$1,$A$1,108,100)/100</f>
        <v>0.8967817896389324</v>
      </c>
      <c r="H5" s="158">
        <f t="shared" ca="1" si="0"/>
        <v>3.7534165826276222E-3</v>
      </c>
      <c r="I5" s="158">
        <f t="shared" ca="1" si="1"/>
        <v>4.747879509989561E-3</v>
      </c>
      <c r="J5" s="148">
        <f ca="1">[1]!thsiFinD("ths_pe_ttm_sr_index",$B5,$C$1,100,100)</f>
        <v>40.762064809999998</v>
      </c>
      <c r="K5" s="148">
        <f ca="1">[1]!thsiFinD("ths_pb_latest_index",$B5,$C$1,100)</f>
        <v>2.7202460904549999</v>
      </c>
    </row>
    <row r="6" spans="1:11" ht="16.5" x14ac:dyDescent="0.3">
      <c r="B6" s="99" t="s">
        <v>6937</v>
      </c>
      <c r="C6" s="98" t="str">
        <f>[1]!thsiFinD("ths_stock_short_name_stock",B6)</f>
        <v>沪深300</v>
      </c>
      <c r="D6" s="148">
        <f ca="1">[1]!thsiFinD("ths_pe_ttm_sr_index",$B6,$A$1,100,100)</f>
        <v>14.326762970000001</v>
      </c>
      <c r="E6" s="157">
        <f ca="1">[1]!thsiFinD("ths_pettm_quantile_index",$B6,$A$1,$B$1,$A$1,100,100)/100</f>
        <v>0.85446527012127893</v>
      </c>
      <c r="F6" s="148">
        <f ca="1">[1]!thsiFinD("ths_pb_latest_index",$B6,$A$1,100)</f>
        <v>1.4455942091180001</v>
      </c>
      <c r="G6" s="157">
        <f ca="1">[1]!thsiFinD("ths_pb_quantile_sr_index",$B6,$A$1,$B$1,$A$1,108,100)/100</f>
        <v>0.48684727129956812</v>
      </c>
      <c r="H6" s="158">
        <f t="shared" ca="1" si="0"/>
        <v>-1.2945679777055519E-3</v>
      </c>
      <c r="I6" s="158">
        <f t="shared" ca="1" si="1"/>
        <v>-1.7713932789675813E-4</v>
      </c>
      <c r="J6" s="148">
        <f ca="1">[1]!thsiFinD("ths_pe_ttm_sr_index",$B6,$C$1,100,100)</f>
        <v>14.345333979999999</v>
      </c>
      <c r="K6" s="148">
        <f ca="1">[1]!thsiFinD("ths_pb_latest_index",$B6,$C$1,100)</f>
        <v>1.445850326073</v>
      </c>
    </row>
    <row r="7" spans="1:11" ht="16.5" x14ac:dyDescent="0.3">
      <c r="B7" s="99" t="s">
        <v>6936</v>
      </c>
      <c r="C7" s="98" t="str">
        <f>[1]!thsiFinD("ths_stock_short_name_stock",B7)</f>
        <v>中证1000</v>
      </c>
      <c r="D7" s="148">
        <f ca="1">[1]!thsiFinD("ths_pe_ttm_sr_index",$B7,$A$1,100,100)</f>
        <v>51.789884219999998</v>
      </c>
      <c r="E7" s="157">
        <f ca="1">[1]!thsiFinD("ths_pettm_quantile_index",$B7,$A$1,$B$1,$A$1,100,100)/100</f>
        <v>0.79611307420494692</v>
      </c>
      <c r="F7" s="148">
        <f ca="1">[1]!thsiFinD("ths_pb_latest_index",$B7,$A$1,100)</f>
        <v>2.7435348285879999</v>
      </c>
      <c r="G7" s="157">
        <f ca="1">[1]!thsiFinD("ths_pb_quantile_sr_index",$B7,$A$1,$B$1,$A$1,108,100)/100</f>
        <v>0.71618451915559034</v>
      </c>
      <c r="H7" s="158">
        <f t="shared" ca="1" si="0"/>
        <v>4.8175669780761154E-3</v>
      </c>
      <c r="I7" s="158">
        <f t="shared" ca="1" si="1"/>
        <v>5.2505948168819483E-3</v>
      </c>
      <c r="J7" s="148">
        <f ca="1">[1]!thsiFinD("ths_pe_ttm_sr_index",$B7,$C$1,100,100)</f>
        <v>51.541579210000002</v>
      </c>
      <c r="K7" s="148">
        <f ca="1">[1]!thsiFinD("ths_pb_latest_index",$B7,$C$1,100)</f>
        <v>2.729204879593</v>
      </c>
    </row>
    <row r="8" spans="1:11" ht="16.5" x14ac:dyDescent="0.3">
      <c r="B8" s="106" t="s">
        <v>6933</v>
      </c>
      <c r="C8" s="98" t="str">
        <f>[1]!thsiFinD("ths_stock_short_name_stock",B8)</f>
        <v>科创50</v>
      </c>
      <c r="D8" s="148">
        <f ca="1">[1]!thsiFinD("ths_pe_ttm_sr_index",$B8,$A$1,100,100)</f>
        <v>231.65264624</v>
      </c>
      <c r="E8" s="157">
        <f ca="1">[1]!thsiFinD("ths_pettm_quantile_index",$B8,$A$1,$B$1,$A$1,100,100)/100</f>
        <v>0.99479843953185954</v>
      </c>
      <c r="F8" s="148">
        <f ca="1">[1]!thsiFinD("ths_pb_latest_index",$B8,$A$1,100)</f>
        <v>9.1121593217280008</v>
      </c>
      <c r="G8" s="157">
        <f ca="1">[1]!thsiFinD("ths_pb_quantile_sr_index",$B8,$A$1,$B$1,$A$1,108,100)/100</f>
        <v>0.99533022014676442</v>
      </c>
      <c r="H8" s="158">
        <f t="shared" ca="1" si="0"/>
        <v>-3.1666620806478529E-2</v>
      </c>
      <c r="I8" s="158">
        <f t="shared" ca="1" si="1"/>
        <v>-3.496968924164745E-2</v>
      </c>
      <c r="J8" s="148">
        <f ca="1">[1]!thsiFinD("ths_pe_ttm_sr_index",$B8,$C$1,100,100)</f>
        <v>239.22819476999999</v>
      </c>
      <c r="K8" s="148">
        <f ca="1">[1]!thsiFinD("ths_pb_latest_index",$B8,$C$1,100)</f>
        <v>9.4423555614199994</v>
      </c>
    </row>
    <row r="9" spans="1:11" ht="16.5" x14ac:dyDescent="0.3">
      <c r="B9" s="102" t="s">
        <v>6930</v>
      </c>
      <c r="C9" s="98" t="str">
        <f>[1]!thsiFinD("ths_stock_short_name_stock",B9)</f>
        <v>上证指数</v>
      </c>
      <c r="D9" s="148">
        <f ca="1">[1]!thsiFinD("ths_pe_ttm_sr_index",$B9,$A$1,100,100)</f>
        <v>16.949310579999999</v>
      </c>
      <c r="E9" s="157">
        <f ca="1">[1]!thsiFinD("ths_pettm_quantile_index",$B9,$A$1,$B$1,$A$1,100,100)/100</f>
        <v>0.95533240997229929</v>
      </c>
      <c r="F9" s="148">
        <f ca="1">[1]!thsiFinD("ths_pb_latest_index",$B9,$A$1,100)</f>
        <v>1.4845600578539999</v>
      </c>
      <c r="G9" s="157">
        <f ca="1">[1]!thsiFinD("ths_pb_quantile_sr_index",$B9,$A$1,$B$1,$A$1,108,100)/100</f>
        <v>0.6094420600858369</v>
      </c>
      <c r="H9" s="158">
        <f t="shared" ca="1" si="0"/>
        <v>3.3212907505320022E-3</v>
      </c>
      <c r="I9" s="158">
        <f t="shared" ca="1" si="1"/>
        <v>3.9388243544571377E-3</v>
      </c>
      <c r="J9" s="148">
        <f ca="1">[1]!thsiFinD("ths_pe_ttm_sr_index",$B9,$C$1,100,100)</f>
        <v>16.893203339999999</v>
      </c>
      <c r="K9" s="148">
        <f ca="1">[1]!thsiFinD("ths_pb_latest_index",$B9,$C$1,100)</f>
        <v>1.478735578145</v>
      </c>
    </row>
    <row r="10" spans="1:11" ht="16.5" x14ac:dyDescent="0.3">
      <c r="B10" s="99" t="s">
        <v>7086</v>
      </c>
      <c r="C10" s="98" t="str">
        <f>[1]!thsiFinD("ths_stock_short_name_stock",B10)</f>
        <v>同花顺全A(沪深京等权)</v>
      </c>
      <c r="D10" s="148">
        <f ca="1">[1]!thsiFinD("ths_pe_ttm_sr_index",$B10,$A$1,100,100)</f>
        <v>23.744744789999999</v>
      </c>
      <c r="E10" s="157">
        <f ca="1">[1]!thsiFinD("ths_pettm_quantile_index",$B10,$A$1,$B$1,$A$1,100,100)/100</f>
        <v>0.95691994572591588</v>
      </c>
      <c r="F10" s="148">
        <f ca="1">[1]!thsiFinD("ths_pb_latest_index",$B10,$A$1,100)</f>
        <v>1.8998264969600001</v>
      </c>
      <c r="G10" s="157">
        <f ca="1">[1]!thsiFinD("ths_pb_quantile_sr_index",$B10,$A$1,$B$1,$A$1,108,100)/100</f>
        <v>0.64655507979758664</v>
      </c>
      <c r="H10" s="158">
        <f t="shared" ca="1" si="0"/>
        <v>3.0319427984566438E-3</v>
      </c>
      <c r="I10" s="158">
        <f t="shared" ca="1" si="1"/>
        <v>4.1934611778451369E-3</v>
      </c>
      <c r="J10" s="148">
        <f ca="1">[1]!thsiFinD("ths_pe_ttm_sr_index",$B10,$C$1,100,100)</f>
        <v>23.672969699999999</v>
      </c>
      <c r="K10" s="148">
        <f ca="1">[1]!thsiFinD("ths_pb_latest_index",$B10,$C$1,100)</f>
        <v>1.8918929174579999</v>
      </c>
    </row>
    <row r="11" spans="1:11" ht="16.5" x14ac:dyDescent="0.3">
      <c r="B11" s="99" t="s">
        <v>6927</v>
      </c>
      <c r="C11" s="98" t="str">
        <f>[1]!thsiFinD("ths_stock_short_name_stock",B11)</f>
        <v>创业板指</v>
      </c>
      <c r="D11" s="148">
        <f ca="1">[1]!thsiFinD("ths_pe_ttm_sr_index",$B11,$A$1,100,100)</f>
        <v>51.202095249999999</v>
      </c>
      <c r="E11" s="157">
        <f ca="1">[1]!thsiFinD("ths_pettm_quantile_index",$B11,$A$1,$B$1,$A$1,100,100)/100</f>
        <v>0.70174050632911389</v>
      </c>
      <c r="F11" s="148">
        <f ca="1">[1]!thsiFinD("ths_pb_latest_index",$B11,$A$1,100)</f>
        <v>7.0086609965419999</v>
      </c>
      <c r="G11" s="157">
        <f ca="1">[1]!thsiFinD("ths_pb_quantile_sr_index",$B11,$A$1,$B$1,$A$1,108,100)/100</f>
        <v>0.83760346866377622</v>
      </c>
      <c r="H11" s="158">
        <f t="shared" ca="1" si="0"/>
        <v>-3.4542222761857588E-2</v>
      </c>
      <c r="I11" s="158">
        <f t="shared" ca="1" si="1"/>
        <v>-3.4810584455021498E-2</v>
      </c>
      <c r="J11" s="148">
        <f ca="1">[1]!thsiFinD("ths_pe_ttm_sr_index",$B11,$C$1,100,100)</f>
        <v>53.034007760000001</v>
      </c>
      <c r="K11" s="148">
        <f ca="1">[1]!thsiFinD("ths_pb_latest_index",$B11,$C$1,100)</f>
        <v>7.2614358214700001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77"/>
  <sheetViews>
    <sheetView workbookViewId="0">
      <selection activeCell="B4" sqref="B4"/>
    </sheetView>
  </sheetViews>
  <sheetFormatPr defaultRowHeight="14" x14ac:dyDescent="0.3"/>
  <cols>
    <col min="1" max="2" width="11.08203125" bestFit="1" customWidth="1"/>
  </cols>
  <sheetData>
    <row r="1" spans="1:2" x14ac:dyDescent="0.3">
      <c r="A1" s="1">
        <f ca="1">TODAY()-3</f>
        <v>46207</v>
      </c>
    </row>
    <row r="2" spans="1:2" x14ac:dyDescent="0.3">
      <c r="A2" s="1">
        <f ca="1">DATE(YEAR(A1),MONTH(A1),DAY(A1)-7)</f>
        <v>46200</v>
      </c>
      <c r="B2" t="s">
        <v>7004</v>
      </c>
    </row>
    <row r="3" spans="1:2" x14ac:dyDescent="0.3">
      <c r="A3" t="str">
        <f ca="1">[1]!HX_AutoDate(1,A2,A1,-1,-1,0,0,1,0,0,"SSE",5,0)</f>
        <v>日期</v>
      </c>
      <c r="B3" t="s">
        <v>7003</v>
      </c>
    </row>
    <row r="4" spans="1:2" x14ac:dyDescent="0.3">
      <c r="A4" s="147">
        <v>46206</v>
      </c>
      <c r="B4" s="148">
        <f>IF(A4="","",[1]!thsiFinD("ths_trans_amt_index",B$3,A4)/100000000)</f>
        <v>31877.370806952997</v>
      </c>
    </row>
    <row r="5" spans="1:2" x14ac:dyDescent="0.3">
      <c r="A5" s="147">
        <v>46205</v>
      </c>
      <c r="B5" s="148">
        <f>IF(A5="","",[1]!thsiFinD("ths_trans_amt_index",B$3,A5)/100000000)</f>
        <v>34380.130967880003</v>
      </c>
    </row>
    <row r="6" spans="1:2" x14ac:dyDescent="0.3">
      <c r="A6" s="147">
        <v>46204</v>
      </c>
      <c r="B6" s="148">
        <f>IF(A6="","",[1]!thsiFinD("ths_trans_amt_index",B$3,A6)/100000000)</f>
        <v>36647.171226785998</v>
      </c>
    </row>
    <row r="7" spans="1:2" x14ac:dyDescent="0.3">
      <c r="A7" s="147">
        <v>46203</v>
      </c>
      <c r="B7" s="148">
        <f>IF(A7="","",[1]!thsiFinD("ths_trans_amt_index",B$3,A7)/100000000)</f>
        <v>32793.96858072</v>
      </c>
    </row>
    <row r="8" spans="1:2" x14ac:dyDescent="0.3">
      <c r="A8" s="147">
        <v>46202</v>
      </c>
      <c r="B8" s="148">
        <f>IF(A8="","",[1]!thsiFinD("ths_trans_amt_index",B$3,A8)/100000000)</f>
        <v>35258.602023902997</v>
      </c>
    </row>
    <row r="9" spans="1:2" x14ac:dyDescent="0.3">
      <c r="A9" s="147"/>
      <c r="B9" s="148">
        <f>SUM(B4:B8)/COUNT(A4:A8)</f>
        <v>34191.448721248402</v>
      </c>
    </row>
    <row r="10" spans="1:2" x14ac:dyDescent="0.3">
      <c r="A10" s="147"/>
      <c r="B10" s="148"/>
    </row>
    <row r="11" spans="1:2" x14ac:dyDescent="0.3">
      <c r="A11" s="147"/>
      <c r="B11" s="148"/>
    </row>
    <row r="12" spans="1:2" x14ac:dyDescent="0.3">
      <c r="A12" s="147"/>
      <c r="B12" s="148"/>
    </row>
    <row r="13" spans="1:2" x14ac:dyDescent="0.3">
      <c r="A13" s="147"/>
      <c r="B13" s="148"/>
    </row>
    <row r="14" spans="1:2" x14ac:dyDescent="0.3">
      <c r="A14" s="147"/>
      <c r="B14" s="148"/>
    </row>
    <row r="15" spans="1:2" x14ac:dyDescent="0.3">
      <c r="A15" s="147"/>
      <c r="B15" s="148"/>
    </row>
    <row r="16" spans="1:2" x14ac:dyDescent="0.3">
      <c r="A16" s="147"/>
      <c r="B16" s="148"/>
    </row>
    <row r="17" spans="1:2" x14ac:dyDescent="0.3">
      <c r="A17" s="147"/>
      <c r="B17" s="148"/>
    </row>
    <row r="18" spans="1:2" x14ac:dyDescent="0.3">
      <c r="A18" s="147"/>
      <c r="B18" s="148"/>
    </row>
    <row r="19" spans="1:2" x14ac:dyDescent="0.3">
      <c r="A19" s="147"/>
      <c r="B19" s="148"/>
    </row>
    <row r="20" spans="1:2" x14ac:dyDescent="0.3">
      <c r="A20" s="147"/>
      <c r="B20" s="148"/>
    </row>
    <row r="21" spans="1:2" x14ac:dyDescent="0.3">
      <c r="A21" s="147"/>
      <c r="B21" s="148"/>
    </row>
    <row r="22" spans="1:2" x14ac:dyDescent="0.3">
      <c r="A22" s="147"/>
      <c r="B22" s="148"/>
    </row>
    <row r="23" spans="1:2" x14ac:dyDescent="0.3">
      <c r="A23" s="147"/>
      <c r="B23" s="148"/>
    </row>
    <row r="24" spans="1:2" x14ac:dyDescent="0.3">
      <c r="A24" s="147"/>
      <c r="B24" s="148"/>
    </row>
    <row r="25" spans="1:2" x14ac:dyDescent="0.3">
      <c r="A25" s="147"/>
      <c r="B25" s="148"/>
    </row>
    <row r="26" spans="1:2" x14ac:dyDescent="0.3">
      <c r="A26" s="147"/>
    </row>
    <row r="27" spans="1:2" x14ac:dyDescent="0.3">
      <c r="A27" s="147"/>
    </row>
    <row r="28" spans="1:2" x14ac:dyDescent="0.3">
      <c r="A28" s="147"/>
    </row>
    <row r="29" spans="1:2" x14ac:dyDescent="0.3">
      <c r="A29" s="147"/>
    </row>
    <row r="30" spans="1:2" x14ac:dyDescent="0.3">
      <c r="A30" s="147"/>
    </row>
    <row r="31" spans="1:2" x14ac:dyDescent="0.3">
      <c r="A31" s="147"/>
    </row>
    <row r="32" spans="1:2" x14ac:dyDescent="0.3">
      <c r="A32" s="147"/>
    </row>
    <row r="33" spans="1:1" x14ac:dyDescent="0.3">
      <c r="A33" s="147"/>
    </row>
    <row r="34" spans="1:1" x14ac:dyDescent="0.3">
      <c r="A34" s="147"/>
    </row>
    <row r="35" spans="1:1" x14ac:dyDescent="0.3">
      <c r="A35" s="147"/>
    </row>
    <row r="36" spans="1:1" x14ac:dyDescent="0.3">
      <c r="A36" s="147"/>
    </row>
    <row r="37" spans="1:1" x14ac:dyDescent="0.3">
      <c r="A37" s="147"/>
    </row>
    <row r="38" spans="1:1" x14ac:dyDescent="0.3">
      <c r="A38" s="147"/>
    </row>
    <row r="39" spans="1:1" x14ac:dyDescent="0.3">
      <c r="A39" s="147"/>
    </row>
    <row r="40" spans="1:1" x14ac:dyDescent="0.3">
      <c r="A40" s="147"/>
    </row>
    <row r="41" spans="1:1" x14ac:dyDescent="0.3">
      <c r="A41" s="147"/>
    </row>
    <row r="42" spans="1:1" x14ac:dyDescent="0.3">
      <c r="A42" s="147"/>
    </row>
    <row r="43" spans="1:1" x14ac:dyDescent="0.3">
      <c r="A43" s="147"/>
    </row>
    <row r="44" spans="1:1" x14ac:dyDescent="0.3">
      <c r="A44" s="147"/>
    </row>
    <row r="45" spans="1:1" x14ac:dyDescent="0.3">
      <c r="A45" s="147"/>
    </row>
    <row r="46" spans="1:1" x14ac:dyDescent="0.3">
      <c r="A46" s="147"/>
    </row>
    <row r="47" spans="1:1" x14ac:dyDescent="0.3">
      <c r="A47" s="147"/>
    </row>
    <row r="48" spans="1:1" x14ac:dyDescent="0.3">
      <c r="A48" s="147"/>
    </row>
    <row r="49" spans="1:1" x14ac:dyDescent="0.3">
      <c r="A49" s="147"/>
    </row>
    <row r="50" spans="1:1" x14ac:dyDescent="0.3">
      <c r="A50" s="147"/>
    </row>
    <row r="51" spans="1:1" x14ac:dyDescent="0.3">
      <c r="A51" s="147"/>
    </row>
    <row r="52" spans="1:1" x14ac:dyDescent="0.3">
      <c r="A52" s="147"/>
    </row>
    <row r="53" spans="1:1" x14ac:dyDescent="0.3">
      <c r="A53" s="147"/>
    </row>
    <row r="54" spans="1:1" x14ac:dyDescent="0.3">
      <c r="A54" s="147"/>
    </row>
    <row r="55" spans="1:1" x14ac:dyDescent="0.3">
      <c r="A55" s="147"/>
    </row>
    <row r="56" spans="1:1" x14ac:dyDescent="0.3">
      <c r="A56" s="147"/>
    </row>
    <row r="57" spans="1:1" x14ac:dyDescent="0.3">
      <c r="A57" s="147"/>
    </row>
    <row r="58" spans="1:1" x14ac:dyDescent="0.3">
      <c r="A58" s="147"/>
    </row>
    <row r="59" spans="1:1" x14ac:dyDescent="0.3">
      <c r="A59" s="147"/>
    </row>
    <row r="60" spans="1:1" x14ac:dyDescent="0.3">
      <c r="A60" s="147"/>
    </row>
    <row r="61" spans="1:1" x14ac:dyDescent="0.3">
      <c r="A61" s="147"/>
    </row>
    <row r="62" spans="1:1" x14ac:dyDescent="0.3">
      <c r="A62" s="147"/>
    </row>
    <row r="63" spans="1:1" x14ac:dyDescent="0.3">
      <c r="A63" s="147"/>
    </row>
    <row r="64" spans="1:1" x14ac:dyDescent="0.3">
      <c r="A64" s="147"/>
    </row>
    <row r="65" spans="1:1" x14ac:dyDescent="0.3">
      <c r="A65" s="147"/>
    </row>
    <row r="66" spans="1:1" x14ac:dyDescent="0.3">
      <c r="A66" s="147"/>
    </row>
    <row r="67" spans="1:1" x14ac:dyDescent="0.3">
      <c r="A67" s="147"/>
    </row>
    <row r="68" spans="1:1" x14ac:dyDescent="0.3">
      <c r="A68" s="147"/>
    </row>
    <row r="69" spans="1:1" x14ac:dyDescent="0.3">
      <c r="A69" s="147"/>
    </row>
    <row r="70" spans="1:1" x14ac:dyDescent="0.3">
      <c r="A70" s="147"/>
    </row>
    <row r="71" spans="1:1" x14ac:dyDescent="0.3">
      <c r="A71" s="147"/>
    </row>
    <row r="72" spans="1:1" x14ac:dyDescent="0.3">
      <c r="A72" s="147"/>
    </row>
    <row r="73" spans="1:1" x14ac:dyDescent="0.3">
      <c r="A73" s="147"/>
    </row>
    <row r="74" spans="1:1" x14ac:dyDescent="0.3">
      <c r="A74" s="147"/>
    </row>
    <row r="75" spans="1:1" x14ac:dyDescent="0.3">
      <c r="A75" s="147"/>
    </row>
    <row r="76" spans="1:1" x14ac:dyDescent="0.3">
      <c r="A76" s="147"/>
    </row>
    <row r="77" spans="1:1" x14ac:dyDescent="0.3">
      <c r="A77" s="147"/>
    </row>
    <row r="78" spans="1:1" x14ac:dyDescent="0.3">
      <c r="A78" s="147"/>
    </row>
    <row r="79" spans="1:1" x14ac:dyDescent="0.3">
      <c r="A79" s="147"/>
    </row>
    <row r="80" spans="1:1" x14ac:dyDescent="0.3">
      <c r="A80" s="147"/>
    </row>
    <row r="81" spans="1:1" x14ac:dyDescent="0.3">
      <c r="A81" s="147"/>
    </row>
    <row r="82" spans="1:1" x14ac:dyDescent="0.3">
      <c r="A82" s="147"/>
    </row>
    <row r="83" spans="1:1" x14ac:dyDescent="0.3">
      <c r="A83" s="147"/>
    </row>
    <row r="84" spans="1:1" x14ac:dyDescent="0.3">
      <c r="A84" s="147"/>
    </row>
    <row r="85" spans="1:1" x14ac:dyDescent="0.3">
      <c r="A85" s="147"/>
    </row>
    <row r="86" spans="1:1" x14ac:dyDescent="0.3">
      <c r="A86" s="147"/>
    </row>
    <row r="87" spans="1:1" x14ac:dyDescent="0.3">
      <c r="A87" s="147"/>
    </row>
    <row r="88" spans="1:1" x14ac:dyDescent="0.3">
      <c r="A88" s="147"/>
    </row>
    <row r="89" spans="1:1" x14ac:dyDescent="0.3">
      <c r="A89" s="147"/>
    </row>
    <row r="90" spans="1:1" x14ac:dyDescent="0.3">
      <c r="A90" s="147"/>
    </row>
    <row r="91" spans="1:1" x14ac:dyDescent="0.3">
      <c r="A91" s="147"/>
    </row>
    <row r="92" spans="1:1" x14ac:dyDescent="0.3">
      <c r="A92" s="147"/>
    </row>
    <row r="93" spans="1:1" x14ac:dyDescent="0.3">
      <c r="A93" s="147"/>
    </row>
    <row r="94" spans="1:1" x14ac:dyDescent="0.3">
      <c r="A94" s="147"/>
    </row>
    <row r="95" spans="1:1" x14ac:dyDescent="0.3">
      <c r="A95" s="147"/>
    </row>
    <row r="96" spans="1:1" x14ac:dyDescent="0.3">
      <c r="A96" s="147"/>
    </row>
    <row r="97" spans="1:1" x14ac:dyDescent="0.3">
      <c r="A97" s="147"/>
    </row>
    <row r="98" spans="1:1" x14ac:dyDescent="0.3">
      <c r="A98" s="147"/>
    </row>
    <row r="99" spans="1:1" x14ac:dyDescent="0.3">
      <c r="A99" s="147"/>
    </row>
    <row r="100" spans="1:1" x14ac:dyDescent="0.3">
      <c r="A100" s="147"/>
    </row>
    <row r="101" spans="1:1" x14ac:dyDescent="0.3">
      <c r="A101" s="147"/>
    </row>
    <row r="102" spans="1:1" x14ac:dyDescent="0.3">
      <c r="A102" s="147"/>
    </row>
    <row r="103" spans="1:1" x14ac:dyDescent="0.3">
      <c r="A103" s="147"/>
    </row>
    <row r="104" spans="1:1" x14ac:dyDescent="0.3">
      <c r="A104" s="147"/>
    </row>
    <row r="105" spans="1:1" x14ac:dyDescent="0.3">
      <c r="A105" s="147"/>
    </row>
    <row r="106" spans="1:1" x14ac:dyDescent="0.3">
      <c r="A106" s="147"/>
    </row>
    <row r="107" spans="1:1" x14ac:dyDescent="0.3">
      <c r="A107" s="147"/>
    </row>
    <row r="108" spans="1:1" x14ac:dyDescent="0.3">
      <c r="A108" s="147"/>
    </row>
    <row r="109" spans="1:1" x14ac:dyDescent="0.3">
      <c r="A109" s="147"/>
    </row>
    <row r="110" spans="1:1" x14ac:dyDescent="0.3">
      <c r="A110" s="147"/>
    </row>
    <row r="111" spans="1:1" x14ac:dyDescent="0.3">
      <c r="A111" s="147"/>
    </row>
    <row r="112" spans="1:1" x14ac:dyDescent="0.3">
      <c r="A112" s="147"/>
    </row>
    <row r="113" spans="1:1" x14ac:dyDescent="0.3">
      <c r="A113" s="147"/>
    </row>
    <row r="114" spans="1:1" x14ac:dyDescent="0.3">
      <c r="A114" s="147"/>
    </row>
    <row r="115" spans="1:1" x14ac:dyDescent="0.3">
      <c r="A115" s="147"/>
    </row>
    <row r="116" spans="1:1" x14ac:dyDescent="0.3">
      <c r="A116" s="147"/>
    </row>
    <row r="117" spans="1:1" x14ac:dyDescent="0.3">
      <c r="A117" s="147"/>
    </row>
    <row r="118" spans="1:1" x14ac:dyDescent="0.3">
      <c r="A118" s="147"/>
    </row>
    <row r="119" spans="1:1" x14ac:dyDescent="0.3">
      <c r="A119" s="147"/>
    </row>
    <row r="120" spans="1:1" x14ac:dyDescent="0.3">
      <c r="A120" s="147"/>
    </row>
    <row r="121" spans="1:1" x14ac:dyDescent="0.3">
      <c r="A121" s="147"/>
    </row>
    <row r="122" spans="1:1" x14ac:dyDescent="0.3">
      <c r="A122" s="147"/>
    </row>
    <row r="123" spans="1:1" x14ac:dyDescent="0.3">
      <c r="A123" s="147"/>
    </row>
    <row r="124" spans="1:1" x14ac:dyDescent="0.3">
      <c r="A124" s="147"/>
    </row>
    <row r="125" spans="1:1" x14ac:dyDescent="0.3">
      <c r="A125" s="147"/>
    </row>
    <row r="126" spans="1:1" x14ac:dyDescent="0.3">
      <c r="A126" s="147"/>
    </row>
    <row r="127" spans="1:1" x14ac:dyDescent="0.3">
      <c r="A127" s="147"/>
    </row>
    <row r="128" spans="1:1" x14ac:dyDescent="0.3">
      <c r="A128" s="147"/>
    </row>
    <row r="129" spans="1:1" x14ac:dyDescent="0.3">
      <c r="A129" s="147"/>
    </row>
    <row r="130" spans="1:1" x14ac:dyDescent="0.3">
      <c r="A130" s="147"/>
    </row>
    <row r="131" spans="1:1" x14ac:dyDescent="0.3">
      <c r="A131" s="147"/>
    </row>
    <row r="132" spans="1:1" x14ac:dyDescent="0.3">
      <c r="A132" s="147"/>
    </row>
    <row r="133" spans="1:1" x14ac:dyDescent="0.3">
      <c r="A133" s="147"/>
    </row>
    <row r="134" spans="1:1" x14ac:dyDescent="0.3">
      <c r="A134" s="147"/>
    </row>
    <row r="135" spans="1:1" x14ac:dyDescent="0.3">
      <c r="A135" s="147"/>
    </row>
    <row r="136" spans="1:1" x14ac:dyDescent="0.3">
      <c r="A136" s="147"/>
    </row>
    <row r="137" spans="1:1" x14ac:dyDescent="0.3">
      <c r="A137" s="147"/>
    </row>
    <row r="138" spans="1:1" x14ac:dyDescent="0.3">
      <c r="A138" s="147"/>
    </row>
    <row r="139" spans="1:1" x14ac:dyDescent="0.3">
      <c r="A139" s="147"/>
    </row>
    <row r="140" spans="1:1" x14ac:dyDescent="0.3">
      <c r="A140" s="147"/>
    </row>
    <row r="141" spans="1:1" x14ac:dyDescent="0.3">
      <c r="A141" s="147"/>
    </row>
    <row r="142" spans="1:1" x14ac:dyDescent="0.3">
      <c r="A142" s="147"/>
    </row>
    <row r="143" spans="1:1" x14ac:dyDescent="0.3">
      <c r="A143" s="147"/>
    </row>
    <row r="144" spans="1:1" x14ac:dyDescent="0.3">
      <c r="A144" s="147"/>
    </row>
    <row r="145" spans="1:1" x14ac:dyDescent="0.3">
      <c r="A145" s="147"/>
    </row>
    <row r="146" spans="1:1" x14ac:dyDescent="0.3">
      <c r="A146" s="147"/>
    </row>
    <row r="147" spans="1:1" x14ac:dyDescent="0.3">
      <c r="A147" s="147"/>
    </row>
    <row r="148" spans="1:1" x14ac:dyDescent="0.3">
      <c r="A148" s="147"/>
    </row>
    <row r="149" spans="1:1" x14ac:dyDescent="0.3">
      <c r="A149" s="147"/>
    </row>
    <row r="150" spans="1:1" x14ac:dyDescent="0.3">
      <c r="A150" s="147"/>
    </row>
    <row r="151" spans="1:1" x14ac:dyDescent="0.3">
      <c r="A151" s="147"/>
    </row>
    <row r="152" spans="1:1" x14ac:dyDescent="0.3">
      <c r="A152" s="147"/>
    </row>
    <row r="153" spans="1:1" x14ac:dyDescent="0.3">
      <c r="A153" s="147"/>
    </row>
    <row r="154" spans="1:1" x14ac:dyDescent="0.3">
      <c r="A154" s="147"/>
    </row>
    <row r="155" spans="1:1" x14ac:dyDescent="0.3">
      <c r="A155" s="147"/>
    </row>
    <row r="156" spans="1:1" x14ac:dyDescent="0.3">
      <c r="A156" s="147"/>
    </row>
    <row r="157" spans="1:1" x14ac:dyDescent="0.3">
      <c r="A157" s="147"/>
    </row>
    <row r="158" spans="1:1" x14ac:dyDescent="0.3">
      <c r="A158" s="147"/>
    </row>
    <row r="159" spans="1:1" x14ac:dyDescent="0.3">
      <c r="A159" s="147"/>
    </row>
    <row r="160" spans="1:1" x14ac:dyDescent="0.3">
      <c r="A160" s="147"/>
    </row>
    <row r="161" spans="1:1" x14ac:dyDescent="0.3">
      <c r="A161" s="147"/>
    </row>
    <row r="162" spans="1:1" x14ac:dyDescent="0.3">
      <c r="A162" s="147"/>
    </row>
    <row r="163" spans="1:1" x14ac:dyDescent="0.3">
      <c r="A163" s="147"/>
    </row>
    <row r="164" spans="1:1" x14ac:dyDescent="0.3">
      <c r="A164" s="147"/>
    </row>
    <row r="165" spans="1:1" x14ac:dyDescent="0.3">
      <c r="A165" s="147"/>
    </row>
    <row r="166" spans="1:1" x14ac:dyDescent="0.3">
      <c r="A166" s="147"/>
    </row>
    <row r="167" spans="1:1" x14ac:dyDescent="0.3">
      <c r="A167" s="147"/>
    </row>
    <row r="168" spans="1:1" x14ac:dyDescent="0.3">
      <c r="A168" s="147"/>
    </row>
    <row r="169" spans="1:1" x14ac:dyDescent="0.3">
      <c r="A169" s="147"/>
    </row>
    <row r="170" spans="1:1" x14ac:dyDescent="0.3">
      <c r="A170" s="147"/>
    </row>
    <row r="171" spans="1:1" x14ac:dyDescent="0.3">
      <c r="A171" s="147"/>
    </row>
    <row r="172" spans="1:1" x14ac:dyDescent="0.3">
      <c r="A172" s="147"/>
    </row>
    <row r="173" spans="1:1" x14ac:dyDescent="0.3">
      <c r="A173" s="147"/>
    </row>
    <row r="174" spans="1:1" x14ac:dyDescent="0.3">
      <c r="A174" s="147"/>
    </row>
    <row r="175" spans="1:1" x14ac:dyDescent="0.3">
      <c r="A175" s="147"/>
    </row>
    <row r="176" spans="1:1" x14ac:dyDescent="0.3">
      <c r="A176" s="147"/>
    </row>
    <row r="177" spans="1:1" x14ac:dyDescent="0.3">
      <c r="A177" s="147"/>
    </row>
    <row r="178" spans="1:1" x14ac:dyDescent="0.3">
      <c r="A178" s="147"/>
    </row>
    <row r="179" spans="1:1" x14ac:dyDescent="0.3">
      <c r="A179" s="147"/>
    </row>
    <row r="180" spans="1:1" x14ac:dyDescent="0.3">
      <c r="A180" s="147"/>
    </row>
    <row r="181" spans="1:1" x14ac:dyDescent="0.3">
      <c r="A181" s="147"/>
    </row>
    <row r="182" spans="1:1" x14ac:dyDescent="0.3">
      <c r="A182" s="147"/>
    </row>
    <row r="183" spans="1:1" x14ac:dyDescent="0.3">
      <c r="A183" s="147"/>
    </row>
    <row r="184" spans="1:1" x14ac:dyDescent="0.3">
      <c r="A184" s="147"/>
    </row>
    <row r="185" spans="1:1" x14ac:dyDescent="0.3">
      <c r="A185" s="147"/>
    </row>
    <row r="186" spans="1:1" x14ac:dyDescent="0.3">
      <c r="A186" s="147"/>
    </row>
    <row r="187" spans="1:1" x14ac:dyDescent="0.3">
      <c r="A187" s="147"/>
    </row>
    <row r="188" spans="1:1" x14ac:dyDescent="0.3">
      <c r="A188" s="147"/>
    </row>
    <row r="189" spans="1:1" x14ac:dyDescent="0.3">
      <c r="A189" s="147"/>
    </row>
    <row r="190" spans="1:1" x14ac:dyDescent="0.3">
      <c r="A190" s="147"/>
    </row>
    <row r="191" spans="1:1" x14ac:dyDescent="0.3">
      <c r="A191" s="147"/>
    </row>
    <row r="192" spans="1:1" x14ac:dyDescent="0.3">
      <c r="A192" s="147"/>
    </row>
    <row r="193" spans="1:1" x14ac:dyDescent="0.3">
      <c r="A193" s="147"/>
    </row>
    <row r="194" spans="1:1" x14ac:dyDescent="0.3">
      <c r="A194" s="147"/>
    </row>
    <row r="195" spans="1:1" x14ac:dyDescent="0.3">
      <c r="A195" s="147"/>
    </row>
    <row r="196" spans="1:1" x14ac:dyDescent="0.3">
      <c r="A196" s="147"/>
    </row>
    <row r="197" spans="1:1" x14ac:dyDescent="0.3">
      <c r="A197" s="147"/>
    </row>
    <row r="198" spans="1:1" x14ac:dyDescent="0.3">
      <c r="A198" s="147"/>
    </row>
    <row r="199" spans="1:1" x14ac:dyDescent="0.3">
      <c r="A199" s="147"/>
    </row>
    <row r="200" spans="1:1" x14ac:dyDescent="0.3">
      <c r="A200" s="147"/>
    </row>
    <row r="201" spans="1:1" x14ac:dyDescent="0.3">
      <c r="A201" s="147"/>
    </row>
    <row r="202" spans="1:1" x14ac:dyDescent="0.3">
      <c r="A202" s="147"/>
    </row>
    <row r="203" spans="1:1" x14ac:dyDescent="0.3">
      <c r="A203" s="147"/>
    </row>
    <row r="204" spans="1:1" x14ac:dyDescent="0.3">
      <c r="A204" s="147"/>
    </row>
    <row r="205" spans="1:1" x14ac:dyDescent="0.3">
      <c r="A205" s="147"/>
    </row>
    <row r="206" spans="1:1" x14ac:dyDescent="0.3">
      <c r="A206" s="147"/>
    </row>
    <row r="207" spans="1:1" x14ac:dyDescent="0.3">
      <c r="A207" s="147"/>
    </row>
    <row r="208" spans="1:1" x14ac:dyDescent="0.3">
      <c r="A208" s="147"/>
    </row>
    <row r="209" spans="1:1" x14ac:dyDescent="0.3">
      <c r="A209" s="147"/>
    </row>
    <row r="210" spans="1:1" x14ac:dyDescent="0.3">
      <c r="A210" s="147"/>
    </row>
    <row r="211" spans="1:1" x14ac:dyDescent="0.3">
      <c r="A211" s="147"/>
    </row>
    <row r="212" spans="1:1" x14ac:dyDescent="0.3">
      <c r="A212" s="147"/>
    </row>
    <row r="213" spans="1:1" x14ac:dyDescent="0.3">
      <c r="A213" s="147"/>
    </row>
    <row r="214" spans="1:1" x14ac:dyDescent="0.3">
      <c r="A214" s="147"/>
    </row>
    <row r="215" spans="1:1" x14ac:dyDescent="0.3">
      <c r="A215" s="147"/>
    </row>
    <row r="216" spans="1:1" x14ac:dyDescent="0.3">
      <c r="A216" s="147"/>
    </row>
    <row r="217" spans="1:1" x14ac:dyDescent="0.3">
      <c r="A217" s="147"/>
    </row>
    <row r="218" spans="1:1" x14ac:dyDescent="0.3">
      <c r="A218" s="147"/>
    </row>
    <row r="219" spans="1:1" x14ac:dyDescent="0.3">
      <c r="A219" s="147"/>
    </row>
    <row r="220" spans="1:1" x14ac:dyDescent="0.3">
      <c r="A220" s="147"/>
    </row>
    <row r="221" spans="1:1" x14ac:dyDescent="0.3">
      <c r="A221" s="147"/>
    </row>
    <row r="222" spans="1:1" x14ac:dyDescent="0.3">
      <c r="A222" s="147"/>
    </row>
    <row r="223" spans="1:1" x14ac:dyDescent="0.3">
      <c r="A223" s="147"/>
    </row>
    <row r="224" spans="1:1" x14ac:dyDescent="0.3">
      <c r="A224" s="147"/>
    </row>
    <row r="225" spans="1:1" x14ac:dyDescent="0.3">
      <c r="A225" s="147"/>
    </row>
    <row r="226" spans="1:1" x14ac:dyDescent="0.3">
      <c r="A226" s="147"/>
    </row>
    <row r="227" spans="1:1" x14ac:dyDescent="0.3">
      <c r="A227" s="147"/>
    </row>
    <row r="228" spans="1:1" x14ac:dyDescent="0.3">
      <c r="A228" s="147"/>
    </row>
    <row r="229" spans="1:1" x14ac:dyDescent="0.3">
      <c r="A229" s="147"/>
    </row>
    <row r="230" spans="1:1" x14ac:dyDescent="0.3">
      <c r="A230" s="147"/>
    </row>
    <row r="231" spans="1:1" x14ac:dyDescent="0.3">
      <c r="A231" s="147"/>
    </row>
    <row r="232" spans="1:1" x14ac:dyDescent="0.3">
      <c r="A232" s="147"/>
    </row>
    <row r="233" spans="1:1" x14ac:dyDescent="0.3">
      <c r="A233" s="147"/>
    </row>
    <row r="234" spans="1:1" x14ac:dyDescent="0.3">
      <c r="A234" s="147"/>
    </row>
    <row r="235" spans="1:1" x14ac:dyDescent="0.3">
      <c r="A235" s="147"/>
    </row>
    <row r="236" spans="1:1" x14ac:dyDescent="0.3">
      <c r="A236" s="147"/>
    </row>
    <row r="237" spans="1:1" x14ac:dyDescent="0.3">
      <c r="A237" s="147"/>
    </row>
    <row r="238" spans="1:1" x14ac:dyDescent="0.3">
      <c r="A238" s="147"/>
    </row>
    <row r="239" spans="1:1" x14ac:dyDescent="0.3">
      <c r="A239" s="147"/>
    </row>
    <row r="240" spans="1:1" x14ac:dyDescent="0.3">
      <c r="A240" s="147"/>
    </row>
    <row r="241" spans="1:1" x14ac:dyDescent="0.3">
      <c r="A241" s="147"/>
    </row>
    <row r="242" spans="1:1" x14ac:dyDescent="0.3">
      <c r="A242" s="147"/>
    </row>
    <row r="243" spans="1:1" x14ac:dyDescent="0.3">
      <c r="A243" s="147"/>
    </row>
    <row r="244" spans="1:1" x14ac:dyDescent="0.3">
      <c r="A244" s="147"/>
    </row>
    <row r="245" spans="1:1" x14ac:dyDescent="0.3">
      <c r="A245" s="147"/>
    </row>
    <row r="246" spans="1:1" x14ac:dyDescent="0.3">
      <c r="A246" s="147"/>
    </row>
    <row r="247" spans="1:1" x14ac:dyDescent="0.3">
      <c r="A247" s="147"/>
    </row>
    <row r="248" spans="1:1" x14ac:dyDescent="0.3">
      <c r="A248" s="147"/>
    </row>
    <row r="249" spans="1:1" x14ac:dyDescent="0.3">
      <c r="A249" s="147"/>
    </row>
    <row r="250" spans="1:1" x14ac:dyDescent="0.3">
      <c r="A250" s="147"/>
    </row>
    <row r="251" spans="1:1" x14ac:dyDescent="0.3">
      <c r="A251" s="147"/>
    </row>
    <row r="252" spans="1:1" x14ac:dyDescent="0.3">
      <c r="A252" s="147"/>
    </row>
    <row r="253" spans="1:1" x14ac:dyDescent="0.3">
      <c r="A253" s="147"/>
    </row>
    <row r="254" spans="1:1" x14ac:dyDescent="0.3">
      <c r="A254" s="147"/>
    </row>
    <row r="255" spans="1:1" x14ac:dyDescent="0.3">
      <c r="A255" s="147"/>
    </row>
    <row r="256" spans="1:1" x14ac:dyDescent="0.3">
      <c r="A256" s="147"/>
    </row>
    <row r="257" spans="1:1" x14ac:dyDescent="0.3">
      <c r="A257" s="147"/>
    </row>
    <row r="258" spans="1:1" x14ac:dyDescent="0.3">
      <c r="A258" s="147"/>
    </row>
    <row r="259" spans="1:1" x14ac:dyDescent="0.3">
      <c r="A259" s="147"/>
    </row>
    <row r="260" spans="1:1" x14ac:dyDescent="0.3">
      <c r="A260" s="147"/>
    </row>
    <row r="261" spans="1:1" x14ac:dyDescent="0.3">
      <c r="A261" s="147"/>
    </row>
    <row r="262" spans="1:1" x14ac:dyDescent="0.3">
      <c r="A262" s="147"/>
    </row>
    <row r="263" spans="1:1" x14ac:dyDescent="0.3">
      <c r="A263" s="147"/>
    </row>
    <row r="264" spans="1:1" x14ac:dyDescent="0.3">
      <c r="A264" s="147"/>
    </row>
    <row r="265" spans="1:1" x14ac:dyDescent="0.3">
      <c r="A265" s="147"/>
    </row>
    <row r="266" spans="1:1" x14ac:dyDescent="0.3">
      <c r="A266" s="147"/>
    </row>
    <row r="267" spans="1:1" x14ac:dyDescent="0.3">
      <c r="A267" s="147"/>
    </row>
    <row r="268" spans="1:1" x14ac:dyDescent="0.3">
      <c r="A268" s="147"/>
    </row>
    <row r="269" spans="1:1" x14ac:dyDescent="0.3">
      <c r="A269" s="147"/>
    </row>
    <row r="270" spans="1:1" x14ac:dyDescent="0.3">
      <c r="A270" s="147"/>
    </row>
    <row r="271" spans="1:1" x14ac:dyDescent="0.3">
      <c r="A271" s="147"/>
    </row>
    <row r="272" spans="1:1" x14ac:dyDescent="0.3">
      <c r="A272" s="147"/>
    </row>
    <row r="273" spans="1:1" x14ac:dyDescent="0.3">
      <c r="A273" s="147"/>
    </row>
    <row r="274" spans="1:1" x14ac:dyDescent="0.3">
      <c r="A274" s="147"/>
    </row>
    <row r="275" spans="1:1" x14ac:dyDescent="0.3">
      <c r="A275" s="147"/>
    </row>
    <row r="276" spans="1:1" x14ac:dyDescent="0.3">
      <c r="A276" s="147"/>
    </row>
    <row r="277" spans="1:1" x14ac:dyDescent="0.3">
      <c r="A277" s="147"/>
    </row>
    <row r="278" spans="1:1" x14ac:dyDescent="0.3">
      <c r="A278" s="147"/>
    </row>
    <row r="279" spans="1:1" x14ac:dyDescent="0.3">
      <c r="A279" s="147"/>
    </row>
    <row r="280" spans="1:1" x14ac:dyDescent="0.3">
      <c r="A280" s="147"/>
    </row>
    <row r="281" spans="1:1" x14ac:dyDescent="0.3">
      <c r="A281" s="147"/>
    </row>
    <row r="282" spans="1:1" x14ac:dyDescent="0.3">
      <c r="A282" s="147"/>
    </row>
    <row r="283" spans="1:1" x14ac:dyDescent="0.3">
      <c r="A283" s="147"/>
    </row>
    <row r="284" spans="1:1" x14ac:dyDescent="0.3">
      <c r="A284" s="147"/>
    </row>
    <row r="285" spans="1:1" x14ac:dyDescent="0.3">
      <c r="A285" s="147"/>
    </row>
    <row r="286" spans="1:1" x14ac:dyDescent="0.3">
      <c r="A286" s="147"/>
    </row>
    <row r="287" spans="1:1" x14ac:dyDescent="0.3">
      <c r="A287" s="147"/>
    </row>
    <row r="288" spans="1:1" x14ac:dyDescent="0.3">
      <c r="A288" s="147"/>
    </row>
    <row r="289" spans="1:1" x14ac:dyDescent="0.3">
      <c r="A289" s="147"/>
    </row>
    <row r="290" spans="1:1" x14ac:dyDescent="0.3">
      <c r="A290" s="147"/>
    </row>
    <row r="291" spans="1:1" x14ac:dyDescent="0.3">
      <c r="A291" s="147"/>
    </row>
    <row r="292" spans="1:1" x14ac:dyDescent="0.3">
      <c r="A292" s="147"/>
    </row>
    <row r="293" spans="1:1" x14ac:dyDescent="0.3">
      <c r="A293" s="147"/>
    </row>
    <row r="294" spans="1:1" x14ac:dyDescent="0.3">
      <c r="A294" s="147"/>
    </row>
    <row r="295" spans="1:1" x14ac:dyDescent="0.3">
      <c r="A295" s="147"/>
    </row>
    <row r="296" spans="1:1" x14ac:dyDescent="0.3">
      <c r="A296" s="147"/>
    </row>
    <row r="297" spans="1:1" x14ac:dyDescent="0.3">
      <c r="A297" s="147"/>
    </row>
    <row r="298" spans="1:1" x14ac:dyDescent="0.3">
      <c r="A298" s="147"/>
    </row>
    <row r="299" spans="1:1" x14ac:dyDescent="0.3">
      <c r="A299" s="147"/>
    </row>
    <row r="300" spans="1:1" x14ac:dyDescent="0.3">
      <c r="A300" s="147"/>
    </row>
    <row r="301" spans="1:1" x14ac:dyDescent="0.3">
      <c r="A301" s="147"/>
    </row>
    <row r="302" spans="1:1" x14ac:dyDescent="0.3">
      <c r="A302" s="147"/>
    </row>
    <row r="303" spans="1:1" x14ac:dyDescent="0.3">
      <c r="A303" s="147"/>
    </row>
    <row r="304" spans="1:1" x14ac:dyDescent="0.3">
      <c r="A304" s="147"/>
    </row>
    <row r="305" spans="1:1" x14ac:dyDescent="0.3">
      <c r="A305" s="147"/>
    </row>
    <row r="306" spans="1:1" x14ac:dyDescent="0.3">
      <c r="A306" s="147"/>
    </row>
    <row r="307" spans="1:1" x14ac:dyDescent="0.3">
      <c r="A307" s="147"/>
    </row>
    <row r="308" spans="1:1" x14ac:dyDescent="0.3">
      <c r="A308" s="147"/>
    </row>
    <row r="309" spans="1:1" x14ac:dyDescent="0.3">
      <c r="A309" s="147"/>
    </row>
    <row r="310" spans="1:1" x14ac:dyDescent="0.3">
      <c r="A310" s="147"/>
    </row>
    <row r="311" spans="1:1" x14ac:dyDescent="0.3">
      <c r="A311" s="147"/>
    </row>
    <row r="312" spans="1:1" x14ac:dyDescent="0.3">
      <c r="A312" s="147"/>
    </row>
    <row r="313" spans="1:1" x14ac:dyDescent="0.3">
      <c r="A313" s="147"/>
    </row>
    <row r="314" spans="1:1" x14ac:dyDescent="0.3">
      <c r="A314" s="147"/>
    </row>
    <row r="315" spans="1:1" x14ac:dyDescent="0.3">
      <c r="A315" s="147"/>
    </row>
    <row r="316" spans="1:1" x14ac:dyDescent="0.3">
      <c r="A316" s="147"/>
    </row>
    <row r="317" spans="1:1" x14ac:dyDescent="0.3">
      <c r="A317" s="147"/>
    </row>
    <row r="318" spans="1:1" x14ac:dyDescent="0.3">
      <c r="A318" s="147"/>
    </row>
    <row r="319" spans="1:1" x14ac:dyDescent="0.3">
      <c r="A319" s="147"/>
    </row>
    <row r="320" spans="1:1" x14ac:dyDescent="0.3">
      <c r="A320" s="147"/>
    </row>
    <row r="321" spans="1:1" x14ac:dyDescent="0.3">
      <c r="A321" s="147"/>
    </row>
    <row r="322" spans="1:1" x14ac:dyDescent="0.3">
      <c r="A322" s="147"/>
    </row>
    <row r="323" spans="1:1" x14ac:dyDescent="0.3">
      <c r="A323" s="147"/>
    </row>
    <row r="324" spans="1:1" x14ac:dyDescent="0.3">
      <c r="A324" s="147"/>
    </row>
    <row r="325" spans="1:1" x14ac:dyDescent="0.3">
      <c r="A325" s="147"/>
    </row>
    <row r="326" spans="1:1" x14ac:dyDescent="0.3">
      <c r="A326" s="147"/>
    </row>
    <row r="327" spans="1:1" x14ac:dyDescent="0.3">
      <c r="A327" s="147"/>
    </row>
    <row r="328" spans="1:1" x14ac:dyDescent="0.3">
      <c r="A328" s="147"/>
    </row>
    <row r="329" spans="1:1" x14ac:dyDescent="0.3">
      <c r="A329" s="147"/>
    </row>
    <row r="330" spans="1:1" x14ac:dyDescent="0.3">
      <c r="A330" s="147"/>
    </row>
    <row r="331" spans="1:1" x14ac:dyDescent="0.3">
      <c r="A331" s="147"/>
    </row>
    <row r="332" spans="1:1" x14ac:dyDescent="0.3">
      <c r="A332" s="147"/>
    </row>
    <row r="333" spans="1:1" x14ac:dyDescent="0.3">
      <c r="A333" s="147"/>
    </row>
    <row r="334" spans="1:1" x14ac:dyDescent="0.3">
      <c r="A334" s="147"/>
    </row>
    <row r="335" spans="1:1" x14ac:dyDescent="0.3">
      <c r="A335" s="147"/>
    </row>
    <row r="336" spans="1:1" x14ac:dyDescent="0.3">
      <c r="A336" s="147"/>
    </row>
    <row r="337" spans="1:1" x14ac:dyDescent="0.3">
      <c r="A337" s="147"/>
    </row>
    <row r="338" spans="1:1" x14ac:dyDescent="0.3">
      <c r="A338" s="147"/>
    </row>
    <row r="339" spans="1:1" x14ac:dyDescent="0.3">
      <c r="A339" s="147"/>
    </row>
    <row r="340" spans="1:1" x14ac:dyDescent="0.3">
      <c r="A340" s="147"/>
    </row>
    <row r="341" spans="1:1" x14ac:dyDescent="0.3">
      <c r="A341" s="147"/>
    </row>
    <row r="342" spans="1:1" x14ac:dyDescent="0.3">
      <c r="A342" s="147"/>
    </row>
    <row r="343" spans="1:1" x14ac:dyDescent="0.3">
      <c r="A343" s="147"/>
    </row>
    <row r="344" spans="1:1" x14ac:dyDescent="0.3">
      <c r="A344" s="147"/>
    </row>
    <row r="345" spans="1:1" x14ac:dyDescent="0.3">
      <c r="A345" s="147"/>
    </row>
    <row r="346" spans="1:1" x14ac:dyDescent="0.3">
      <c r="A346" s="147"/>
    </row>
    <row r="347" spans="1:1" x14ac:dyDescent="0.3">
      <c r="A347" s="147"/>
    </row>
    <row r="348" spans="1:1" x14ac:dyDescent="0.3">
      <c r="A348" s="147"/>
    </row>
    <row r="349" spans="1:1" x14ac:dyDescent="0.3">
      <c r="A349" s="147"/>
    </row>
    <row r="350" spans="1:1" x14ac:dyDescent="0.3">
      <c r="A350" s="147"/>
    </row>
    <row r="351" spans="1:1" x14ac:dyDescent="0.3">
      <c r="A351" s="147"/>
    </row>
    <row r="352" spans="1:1" x14ac:dyDescent="0.3">
      <c r="A352" s="147"/>
    </row>
    <row r="353" spans="1:1" x14ac:dyDescent="0.3">
      <c r="A353" s="147"/>
    </row>
    <row r="354" spans="1:1" x14ac:dyDescent="0.3">
      <c r="A354" s="147"/>
    </row>
    <row r="355" spans="1:1" x14ac:dyDescent="0.3">
      <c r="A355" s="147"/>
    </row>
    <row r="356" spans="1:1" x14ac:dyDescent="0.3">
      <c r="A356" s="147"/>
    </row>
    <row r="357" spans="1:1" x14ac:dyDescent="0.3">
      <c r="A357" s="147"/>
    </row>
    <row r="358" spans="1:1" x14ac:dyDescent="0.3">
      <c r="A358" s="147"/>
    </row>
    <row r="359" spans="1:1" x14ac:dyDescent="0.3">
      <c r="A359" s="147"/>
    </row>
    <row r="360" spans="1:1" x14ac:dyDescent="0.3">
      <c r="A360" s="147"/>
    </row>
    <row r="361" spans="1:1" x14ac:dyDescent="0.3">
      <c r="A361" s="147"/>
    </row>
    <row r="362" spans="1:1" x14ac:dyDescent="0.3">
      <c r="A362" s="147"/>
    </row>
    <row r="363" spans="1:1" x14ac:dyDescent="0.3">
      <c r="A363" s="147"/>
    </row>
    <row r="364" spans="1:1" x14ac:dyDescent="0.3">
      <c r="A364" s="147"/>
    </row>
    <row r="365" spans="1:1" x14ac:dyDescent="0.3">
      <c r="A365" s="147"/>
    </row>
    <row r="366" spans="1:1" x14ac:dyDescent="0.3">
      <c r="A366" s="147"/>
    </row>
    <row r="367" spans="1:1" x14ac:dyDescent="0.3">
      <c r="A367" s="147"/>
    </row>
    <row r="368" spans="1:1" x14ac:dyDescent="0.3">
      <c r="A368" s="147"/>
    </row>
    <row r="369" spans="1:1" x14ac:dyDescent="0.3">
      <c r="A369" s="147"/>
    </row>
    <row r="370" spans="1:1" x14ac:dyDescent="0.3">
      <c r="A370" s="147"/>
    </row>
    <row r="371" spans="1:1" x14ac:dyDescent="0.3">
      <c r="A371" s="147"/>
    </row>
    <row r="372" spans="1:1" x14ac:dyDescent="0.3">
      <c r="A372" s="147"/>
    </row>
    <row r="373" spans="1:1" x14ac:dyDescent="0.3">
      <c r="A373" s="147"/>
    </row>
    <row r="374" spans="1:1" x14ac:dyDescent="0.3">
      <c r="A374" s="147"/>
    </row>
    <row r="375" spans="1:1" x14ac:dyDescent="0.3">
      <c r="A375" s="147"/>
    </row>
    <row r="376" spans="1:1" x14ac:dyDescent="0.3">
      <c r="A376" s="147"/>
    </row>
    <row r="377" spans="1:1" x14ac:dyDescent="0.3">
      <c r="A377" s="147"/>
    </row>
    <row r="378" spans="1:1" x14ac:dyDescent="0.3">
      <c r="A378" s="147"/>
    </row>
    <row r="379" spans="1:1" x14ac:dyDescent="0.3">
      <c r="A379" s="147"/>
    </row>
    <row r="380" spans="1:1" x14ac:dyDescent="0.3">
      <c r="A380" s="147"/>
    </row>
    <row r="381" spans="1:1" x14ac:dyDescent="0.3">
      <c r="A381" s="147"/>
    </row>
    <row r="382" spans="1:1" x14ac:dyDescent="0.3">
      <c r="A382" s="147"/>
    </row>
    <row r="383" spans="1:1" x14ac:dyDescent="0.3">
      <c r="A383" s="147"/>
    </row>
    <row r="384" spans="1:1" x14ac:dyDescent="0.3">
      <c r="A384" s="147"/>
    </row>
    <row r="385" spans="1:1" x14ac:dyDescent="0.3">
      <c r="A385" s="147"/>
    </row>
    <row r="386" spans="1:1" x14ac:dyDescent="0.3">
      <c r="A386" s="147"/>
    </row>
    <row r="387" spans="1:1" x14ac:dyDescent="0.3">
      <c r="A387" s="147"/>
    </row>
    <row r="388" spans="1:1" x14ac:dyDescent="0.3">
      <c r="A388" s="147"/>
    </row>
    <row r="389" spans="1:1" x14ac:dyDescent="0.3">
      <c r="A389" s="147"/>
    </row>
    <row r="390" spans="1:1" x14ac:dyDescent="0.3">
      <c r="A390" s="147"/>
    </row>
    <row r="391" spans="1:1" x14ac:dyDescent="0.3">
      <c r="A391" s="147"/>
    </row>
    <row r="392" spans="1:1" x14ac:dyDescent="0.3">
      <c r="A392" s="147"/>
    </row>
    <row r="393" spans="1:1" x14ac:dyDescent="0.3">
      <c r="A393" s="147"/>
    </row>
    <row r="394" spans="1:1" x14ac:dyDescent="0.3">
      <c r="A394" s="147"/>
    </row>
    <row r="395" spans="1:1" x14ac:dyDescent="0.3">
      <c r="A395" s="147"/>
    </row>
    <row r="396" spans="1:1" x14ac:dyDescent="0.3">
      <c r="A396" s="147"/>
    </row>
    <row r="397" spans="1:1" x14ac:dyDescent="0.3">
      <c r="A397" s="147"/>
    </row>
    <row r="398" spans="1:1" x14ac:dyDescent="0.3">
      <c r="A398" s="147"/>
    </row>
    <row r="399" spans="1:1" x14ac:dyDescent="0.3">
      <c r="A399" s="147"/>
    </row>
    <row r="400" spans="1:1" x14ac:dyDescent="0.3">
      <c r="A400" s="147"/>
    </row>
    <row r="401" spans="1:1" x14ac:dyDescent="0.3">
      <c r="A401" s="147"/>
    </row>
    <row r="402" spans="1:1" x14ac:dyDescent="0.3">
      <c r="A402" s="147"/>
    </row>
    <row r="403" spans="1:1" x14ac:dyDescent="0.3">
      <c r="A403" s="147"/>
    </row>
    <row r="404" spans="1:1" x14ac:dyDescent="0.3">
      <c r="A404" s="147"/>
    </row>
    <row r="405" spans="1:1" x14ac:dyDescent="0.3">
      <c r="A405" s="147"/>
    </row>
    <row r="406" spans="1:1" x14ac:dyDescent="0.3">
      <c r="A406" s="147"/>
    </row>
    <row r="407" spans="1:1" x14ac:dyDescent="0.3">
      <c r="A407" s="147"/>
    </row>
    <row r="408" spans="1:1" x14ac:dyDescent="0.3">
      <c r="A408" s="147"/>
    </row>
    <row r="409" spans="1:1" x14ac:dyDescent="0.3">
      <c r="A409" s="147"/>
    </row>
    <row r="410" spans="1:1" x14ac:dyDescent="0.3">
      <c r="A410" s="147"/>
    </row>
    <row r="411" spans="1:1" x14ac:dyDescent="0.3">
      <c r="A411" s="147"/>
    </row>
    <row r="412" spans="1:1" x14ac:dyDescent="0.3">
      <c r="A412" s="147"/>
    </row>
    <row r="413" spans="1:1" x14ac:dyDescent="0.3">
      <c r="A413" s="147"/>
    </row>
    <row r="414" spans="1:1" x14ac:dyDescent="0.3">
      <c r="A414" s="147"/>
    </row>
    <row r="415" spans="1:1" x14ac:dyDescent="0.3">
      <c r="A415" s="147"/>
    </row>
    <row r="416" spans="1:1" x14ac:dyDescent="0.3">
      <c r="A416" s="147"/>
    </row>
    <row r="417" spans="1:1" x14ac:dyDescent="0.3">
      <c r="A417" s="147"/>
    </row>
    <row r="418" spans="1:1" x14ac:dyDescent="0.3">
      <c r="A418" s="147"/>
    </row>
    <row r="419" spans="1:1" x14ac:dyDescent="0.3">
      <c r="A419" s="147"/>
    </row>
    <row r="420" spans="1:1" x14ac:dyDescent="0.3">
      <c r="A420" s="147"/>
    </row>
    <row r="421" spans="1:1" x14ac:dyDescent="0.3">
      <c r="A421" s="147"/>
    </row>
    <row r="422" spans="1:1" x14ac:dyDescent="0.3">
      <c r="A422" s="147"/>
    </row>
    <row r="423" spans="1:1" x14ac:dyDescent="0.3">
      <c r="A423" s="147"/>
    </row>
    <row r="424" spans="1:1" x14ac:dyDescent="0.3">
      <c r="A424" s="147"/>
    </row>
    <row r="425" spans="1:1" x14ac:dyDescent="0.3">
      <c r="A425" s="147"/>
    </row>
    <row r="426" spans="1:1" x14ac:dyDescent="0.3">
      <c r="A426" s="147"/>
    </row>
    <row r="427" spans="1:1" x14ac:dyDescent="0.3">
      <c r="A427" s="147"/>
    </row>
    <row r="428" spans="1:1" x14ac:dyDescent="0.3">
      <c r="A428" s="147"/>
    </row>
    <row r="429" spans="1:1" x14ac:dyDescent="0.3">
      <c r="A429" s="147"/>
    </row>
    <row r="430" spans="1:1" x14ac:dyDescent="0.3">
      <c r="A430" s="147"/>
    </row>
    <row r="431" spans="1:1" x14ac:dyDescent="0.3">
      <c r="A431" s="147"/>
    </row>
    <row r="432" spans="1:1" x14ac:dyDescent="0.3">
      <c r="A432" s="147"/>
    </row>
    <row r="433" spans="1:1" x14ac:dyDescent="0.3">
      <c r="A433" s="147"/>
    </row>
    <row r="434" spans="1:1" x14ac:dyDescent="0.3">
      <c r="A434" s="147"/>
    </row>
    <row r="435" spans="1:1" x14ac:dyDescent="0.3">
      <c r="A435" s="147"/>
    </row>
    <row r="436" spans="1:1" x14ac:dyDescent="0.3">
      <c r="A436" s="147"/>
    </row>
    <row r="437" spans="1:1" x14ac:dyDescent="0.3">
      <c r="A437" s="147"/>
    </row>
    <row r="438" spans="1:1" x14ac:dyDescent="0.3">
      <c r="A438" s="147"/>
    </row>
    <row r="439" spans="1:1" x14ac:dyDescent="0.3">
      <c r="A439" s="147"/>
    </row>
    <row r="440" spans="1:1" x14ac:dyDescent="0.3">
      <c r="A440" s="147"/>
    </row>
    <row r="441" spans="1:1" x14ac:dyDescent="0.3">
      <c r="A441" s="147"/>
    </row>
    <row r="442" spans="1:1" x14ac:dyDescent="0.3">
      <c r="A442" s="147"/>
    </row>
    <row r="443" spans="1:1" x14ac:dyDescent="0.3">
      <c r="A443" s="147"/>
    </row>
    <row r="444" spans="1:1" x14ac:dyDescent="0.3">
      <c r="A444" s="147"/>
    </row>
    <row r="445" spans="1:1" x14ac:dyDescent="0.3">
      <c r="A445" s="147"/>
    </row>
    <row r="446" spans="1:1" x14ac:dyDescent="0.3">
      <c r="A446" s="147"/>
    </row>
    <row r="447" spans="1:1" x14ac:dyDescent="0.3">
      <c r="A447" s="147"/>
    </row>
    <row r="448" spans="1:1" x14ac:dyDescent="0.3">
      <c r="A448" s="147"/>
    </row>
    <row r="449" spans="1:1" x14ac:dyDescent="0.3">
      <c r="A449" s="147"/>
    </row>
    <row r="450" spans="1:1" x14ac:dyDescent="0.3">
      <c r="A450" s="147"/>
    </row>
    <row r="451" spans="1:1" x14ac:dyDescent="0.3">
      <c r="A451" s="147"/>
    </row>
    <row r="452" spans="1:1" x14ac:dyDescent="0.3">
      <c r="A452" s="147"/>
    </row>
    <row r="453" spans="1:1" x14ac:dyDescent="0.3">
      <c r="A453" s="147"/>
    </row>
    <row r="454" spans="1:1" x14ac:dyDescent="0.3">
      <c r="A454" s="147"/>
    </row>
    <row r="455" spans="1:1" x14ac:dyDescent="0.3">
      <c r="A455" s="147"/>
    </row>
    <row r="456" spans="1:1" x14ac:dyDescent="0.3">
      <c r="A456" s="147"/>
    </row>
    <row r="457" spans="1:1" x14ac:dyDescent="0.3">
      <c r="A457" s="147"/>
    </row>
    <row r="458" spans="1:1" x14ac:dyDescent="0.3">
      <c r="A458" s="147"/>
    </row>
    <row r="459" spans="1:1" x14ac:dyDescent="0.3">
      <c r="A459" s="147"/>
    </row>
    <row r="460" spans="1:1" x14ac:dyDescent="0.3">
      <c r="A460" s="147"/>
    </row>
    <row r="461" spans="1:1" x14ac:dyDescent="0.3">
      <c r="A461" s="147"/>
    </row>
    <row r="462" spans="1:1" x14ac:dyDescent="0.3">
      <c r="A462" s="147"/>
    </row>
    <row r="463" spans="1:1" x14ac:dyDescent="0.3">
      <c r="A463" s="147"/>
    </row>
    <row r="464" spans="1:1" x14ac:dyDescent="0.3">
      <c r="A464" s="147"/>
    </row>
    <row r="465" spans="1:1" x14ac:dyDescent="0.3">
      <c r="A465" s="147"/>
    </row>
    <row r="466" spans="1:1" x14ac:dyDescent="0.3">
      <c r="A466" s="147"/>
    </row>
    <row r="467" spans="1:1" x14ac:dyDescent="0.3">
      <c r="A467" s="147"/>
    </row>
    <row r="468" spans="1:1" x14ac:dyDescent="0.3">
      <c r="A468" s="147"/>
    </row>
    <row r="469" spans="1:1" x14ac:dyDescent="0.3">
      <c r="A469" s="147"/>
    </row>
    <row r="470" spans="1:1" x14ac:dyDescent="0.3">
      <c r="A470" s="147"/>
    </row>
    <row r="471" spans="1:1" x14ac:dyDescent="0.3">
      <c r="A471" s="147"/>
    </row>
    <row r="472" spans="1:1" x14ac:dyDescent="0.3">
      <c r="A472" s="147"/>
    </row>
    <row r="473" spans="1:1" x14ac:dyDescent="0.3">
      <c r="A473" s="147"/>
    </row>
    <row r="474" spans="1:1" x14ac:dyDescent="0.3">
      <c r="A474" s="147"/>
    </row>
    <row r="475" spans="1:1" x14ac:dyDescent="0.3">
      <c r="A475" s="147"/>
    </row>
    <row r="476" spans="1:1" x14ac:dyDescent="0.3">
      <c r="A476" s="147"/>
    </row>
    <row r="477" spans="1:1" x14ac:dyDescent="0.3">
      <c r="A477" s="147"/>
    </row>
    <row r="478" spans="1:1" x14ac:dyDescent="0.3">
      <c r="A478" s="147"/>
    </row>
    <row r="479" spans="1:1" x14ac:dyDescent="0.3">
      <c r="A479" s="147"/>
    </row>
    <row r="480" spans="1:1" x14ac:dyDescent="0.3">
      <c r="A480" s="147"/>
    </row>
    <row r="481" spans="1:1" x14ac:dyDescent="0.3">
      <c r="A481" s="147"/>
    </row>
    <row r="482" spans="1:1" x14ac:dyDescent="0.3">
      <c r="A482" s="147"/>
    </row>
    <row r="483" spans="1:1" x14ac:dyDescent="0.3">
      <c r="A483" s="147"/>
    </row>
    <row r="484" spans="1:1" x14ac:dyDescent="0.3">
      <c r="A484" s="147"/>
    </row>
    <row r="485" spans="1:1" x14ac:dyDescent="0.3">
      <c r="A485" s="147"/>
    </row>
    <row r="486" spans="1:1" x14ac:dyDescent="0.3">
      <c r="A486" s="147"/>
    </row>
    <row r="487" spans="1:1" x14ac:dyDescent="0.3">
      <c r="A487" s="147"/>
    </row>
    <row r="488" spans="1:1" x14ac:dyDescent="0.3">
      <c r="A488" s="147"/>
    </row>
    <row r="489" spans="1:1" x14ac:dyDescent="0.3">
      <c r="A489" s="147"/>
    </row>
    <row r="490" spans="1:1" x14ac:dyDescent="0.3">
      <c r="A490" s="147"/>
    </row>
    <row r="491" spans="1:1" x14ac:dyDescent="0.3">
      <c r="A491" s="147"/>
    </row>
    <row r="492" spans="1:1" x14ac:dyDescent="0.3">
      <c r="A492" s="147"/>
    </row>
    <row r="493" spans="1:1" x14ac:dyDescent="0.3">
      <c r="A493" s="147"/>
    </row>
    <row r="494" spans="1:1" x14ac:dyDescent="0.3">
      <c r="A494" s="147"/>
    </row>
    <row r="495" spans="1:1" x14ac:dyDescent="0.3">
      <c r="A495" s="147"/>
    </row>
    <row r="496" spans="1:1" x14ac:dyDescent="0.3">
      <c r="A496" s="147"/>
    </row>
    <row r="497" spans="1:1" x14ac:dyDescent="0.3">
      <c r="A497" s="147"/>
    </row>
    <row r="498" spans="1:1" x14ac:dyDescent="0.3">
      <c r="A498" s="147"/>
    </row>
    <row r="499" spans="1:1" x14ac:dyDescent="0.3">
      <c r="A499" s="147"/>
    </row>
    <row r="500" spans="1:1" x14ac:dyDescent="0.3">
      <c r="A500" s="147"/>
    </row>
    <row r="501" spans="1:1" x14ac:dyDescent="0.3">
      <c r="A501" s="147"/>
    </row>
    <row r="502" spans="1:1" x14ac:dyDescent="0.3">
      <c r="A502" s="147"/>
    </row>
    <row r="503" spans="1:1" x14ac:dyDescent="0.3">
      <c r="A503" s="147"/>
    </row>
    <row r="504" spans="1:1" x14ac:dyDescent="0.3">
      <c r="A504" s="147"/>
    </row>
    <row r="505" spans="1:1" x14ac:dyDescent="0.3">
      <c r="A505" s="147"/>
    </row>
    <row r="506" spans="1:1" x14ac:dyDescent="0.3">
      <c r="A506" s="147"/>
    </row>
    <row r="507" spans="1:1" x14ac:dyDescent="0.3">
      <c r="A507" s="147"/>
    </row>
    <row r="508" spans="1:1" x14ac:dyDescent="0.3">
      <c r="A508" s="147"/>
    </row>
    <row r="509" spans="1:1" x14ac:dyDescent="0.3">
      <c r="A509" s="147"/>
    </row>
    <row r="510" spans="1:1" x14ac:dyDescent="0.3">
      <c r="A510" s="147"/>
    </row>
    <row r="511" spans="1:1" x14ac:dyDescent="0.3">
      <c r="A511" s="147"/>
    </row>
    <row r="512" spans="1:1" x14ac:dyDescent="0.3">
      <c r="A512" s="147"/>
    </row>
    <row r="513" spans="1:1" x14ac:dyDescent="0.3">
      <c r="A513" s="147"/>
    </row>
    <row r="514" spans="1:1" x14ac:dyDescent="0.3">
      <c r="A514" s="147"/>
    </row>
    <row r="515" spans="1:1" x14ac:dyDescent="0.3">
      <c r="A515" s="147"/>
    </row>
    <row r="516" spans="1:1" x14ac:dyDescent="0.3">
      <c r="A516" s="147"/>
    </row>
    <row r="517" spans="1:1" x14ac:dyDescent="0.3">
      <c r="A517" s="147"/>
    </row>
    <row r="518" spans="1:1" x14ac:dyDescent="0.3">
      <c r="A518" s="147"/>
    </row>
    <row r="519" spans="1:1" x14ac:dyDescent="0.3">
      <c r="A519" s="147"/>
    </row>
    <row r="520" spans="1:1" x14ac:dyDescent="0.3">
      <c r="A520" s="147"/>
    </row>
    <row r="521" spans="1:1" x14ac:dyDescent="0.3">
      <c r="A521" s="147"/>
    </row>
    <row r="522" spans="1:1" x14ac:dyDescent="0.3">
      <c r="A522" s="147"/>
    </row>
    <row r="523" spans="1:1" x14ac:dyDescent="0.3">
      <c r="A523" s="147"/>
    </row>
    <row r="524" spans="1:1" x14ac:dyDescent="0.3">
      <c r="A524" s="147"/>
    </row>
    <row r="525" spans="1:1" x14ac:dyDescent="0.3">
      <c r="A525" s="147"/>
    </row>
    <row r="526" spans="1:1" x14ac:dyDescent="0.3">
      <c r="A526" s="147"/>
    </row>
    <row r="527" spans="1:1" x14ac:dyDescent="0.3">
      <c r="A527" s="147"/>
    </row>
    <row r="528" spans="1:1" x14ac:dyDescent="0.3">
      <c r="A528" s="147"/>
    </row>
    <row r="529" spans="1:1" x14ac:dyDescent="0.3">
      <c r="A529" s="147"/>
    </row>
    <row r="530" spans="1:1" x14ac:dyDescent="0.3">
      <c r="A530" s="147"/>
    </row>
    <row r="531" spans="1:1" x14ac:dyDescent="0.3">
      <c r="A531" s="147"/>
    </row>
    <row r="532" spans="1:1" x14ac:dyDescent="0.3">
      <c r="A532" s="147"/>
    </row>
    <row r="533" spans="1:1" x14ac:dyDescent="0.3">
      <c r="A533" s="147"/>
    </row>
    <row r="534" spans="1:1" x14ac:dyDescent="0.3">
      <c r="A534" s="147"/>
    </row>
    <row r="535" spans="1:1" x14ac:dyDescent="0.3">
      <c r="A535" s="147"/>
    </row>
    <row r="536" spans="1:1" x14ac:dyDescent="0.3">
      <c r="A536" s="147"/>
    </row>
    <row r="537" spans="1:1" x14ac:dyDescent="0.3">
      <c r="A537" s="147"/>
    </row>
    <row r="538" spans="1:1" x14ac:dyDescent="0.3">
      <c r="A538" s="147"/>
    </row>
    <row r="539" spans="1:1" x14ac:dyDescent="0.3">
      <c r="A539" s="147"/>
    </row>
    <row r="540" spans="1:1" x14ac:dyDescent="0.3">
      <c r="A540" s="147"/>
    </row>
    <row r="541" spans="1:1" x14ac:dyDescent="0.3">
      <c r="A541" s="147"/>
    </row>
    <row r="542" spans="1:1" x14ac:dyDescent="0.3">
      <c r="A542" s="147"/>
    </row>
    <row r="543" spans="1:1" x14ac:dyDescent="0.3">
      <c r="A543" s="147"/>
    </row>
    <row r="544" spans="1:1" x14ac:dyDescent="0.3">
      <c r="A544" s="147"/>
    </row>
    <row r="545" spans="1:1" x14ac:dyDescent="0.3">
      <c r="A545" s="147"/>
    </row>
    <row r="546" spans="1:1" x14ac:dyDescent="0.3">
      <c r="A546" s="147"/>
    </row>
    <row r="547" spans="1:1" x14ac:dyDescent="0.3">
      <c r="A547" s="147"/>
    </row>
    <row r="548" spans="1:1" x14ac:dyDescent="0.3">
      <c r="A548" s="147"/>
    </row>
    <row r="549" spans="1:1" x14ac:dyDescent="0.3">
      <c r="A549" s="147"/>
    </row>
    <row r="550" spans="1:1" x14ac:dyDescent="0.3">
      <c r="A550" s="147"/>
    </row>
    <row r="551" spans="1:1" x14ac:dyDescent="0.3">
      <c r="A551" s="147"/>
    </row>
    <row r="552" spans="1:1" x14ac:dyDescent="0.3">
      <c r="A552" s="147"/>
    </row>
    <row r="553" spans="1:1" x14ac:dyDescent="0.3">
      <c r="A553" s="147"/>
    </row>
    <row r="554" spans="1:1" x14ac:dyDescent="0.3">
      <c r="A554" s="147"/>
    </row>
    <row r="555" spans="1:1" x14ac:dyDescent="0.3">
      <c r="A555" s="147"/>
    </row>
    <row r="556" spans="1:1" x14ac:dyDescent="0.3">
      <c r="A556" s="147"/>
    </row>
    <row r="557" spans="1:1" x14ac:dyDescent="0.3">
      <c r="A557" s="147"/>
    </row>
    <row r="558" spans="1:1" x14ac:dyDescent="0.3">
      <c r="A558" s="147"/>
    </row>
    <row r="559" spans="1:1" x14ac:dyDescent="0.3">
      <c r="A559" s="147"/>
    </row>
    <row r="560" spans="1:1" x14ac:dyDescent="0.3">
      <c r="A560" s="147"/>
    </row>
    <row r="561" spans="1:1" x14ac:dyDescent="0.3">
      <c r="A561" s="147"/>
    </row>
    <row r="562" spans="1:1" x14ac:dyDescent="0.3">
      <c r="A562" s="147"/>
    </row>
    <row r="563" spans="1:1" x14ac:dyDescent="0.3">
      <c r="A563" s="147"/>
    </row>
    <row r="564" spans="1:1" x14ac:dyDescent="0.3">
      <c r="A564" s="147"/>
    </row>
    <row r="565" spans="1:1" x14ac:dyDescent="0.3">
      <c r="A565" s="147"/>
    </row>
    <row r="566" spans="1:1" x14ac:dyDescent="0.3">
      <c r="A566" s="147"/>
    </row>
    <row r="567" spans="1:1" x14ac:dyDescent="0.3">
      <c r="A567" s="147"/>
    </row>
    <row r="568" spans="1:1" x14ac:dyDescent="0.3">
      <c r="A568" s="147"/>
    </row>
    <row r="569" spans="1:1" x14ac:dyDescent="0.3">
      <c r="A569" s="147"/>
    </row>
    <row r="570" spans="1:1" x14ac:dyDescent="0.3">
      <c r="A570" s="147"/>
    </row>
    <row r="571" spans="1:1" x14ac:dyDescent="0.3">
      <c r="A571" s="147"/>
    </row>
    <row r="572" spans="1:1" x14ac:dyDescent="0.3">
      <c r="A572" s="147"/>
    </row>
    <row r="573" spans="1:1" x14ac:dyDescent="0.3">
      <c r="A573" s="147"/>
    </row>
    <row r="574" spans="1:1" x14ac:dyDescent="0.3">
      <c r="A574" s="147"/>
    </row>
    <row r="575" spans="1:1" x14ac:dyDescent="0.3">
      <c r="A575" s="147"/>
    </row>
    <row r="576" spans="1:1" x14ac:dyDescent="0.3">
      <c r="A576" s="147"/>
    </row>
    <row r="577" spans="1:1" x14ac:dyDescent="0.3">
      <c r="A577" s="147"/>
    </row>
    <row r="578" spans="1:1" x14ac:dyDescent="0.3">
      <c r="A578" s="147"/>
    </row>
    <row r="579" spans="1:1" x14ac:dyDescent="0.3">
      <c r="A579" s="147"/>
    </row>
    <row r="580" spans="1:1" x14ac:dyDescent="0.3">
      <c r="A580" s="147"/>
    </row>
    <row r="581" spans="1:1" x14ac:dyDescent="0.3">
      <c r="A581" s="147"/>
    </row>
    <row r="582" spans="1:1" x14ac:dyDescent="0.3">
      <c r="A582" s="147"/>
    </row>
    <row r="583" spans="1:1" x14ac:dyDescent="0.3">
      <c r="A583" s="147"/>
    </row>
    <row r="584" spans="1:1" x14ac:dyDescent="0.3">
      <c r="A584" s="147"/>
    </row>
    <row r="585" spans="1:1" x14ac:dyDescent="0.3">
      <c r="A585" s="147"/>
    </row>
    <row r="586" spans="1:1" x14ac:dyDescent="0.3">
      <c r="A586" s="147"/>
    </row>
    <row r="587" spans="1:1" x14ac:dyDescent="0.3">
      <c r="A587" s="147"/>
    </row>
    <row r="588" spans="1:1" x14ac:dyDescent="0.3">
      <c r="A588" s="147"/>
    </row>
    <row r="589" spans="1:1" x14ac:dyDescent="0.3">
      <c r="A589" s="147"/>
    </row>
    <row r="590" spans="1:1" x14ac:dyDescent="0.3">
      <c r="A590" s="147"/>
    </row>
    <row r="591" spans="1:1" x14ac:dyDescent="0.3">
      <c r="A591" s="147"/>
    </row>
    <row r="592" spans="1:1" x14ac:dyDescent="0.3">
      <c r="A592" s="147"/>
    </row>
    <row r="593" spans="1:1" x14ac:dyDescent="0.3">
      <c r="A593" s="147"/>
    </row>
    <row r="594" spans="1:1" x14ac:dyDescent="0.3">
      <c r="A594" s="147"/>
    </row>
    <row r="595" spans="1:1" x14ac:dyDescent="0.3">
      <c r="A595" s="147"/>
    </row>
    <row r="596" spans="1:1" x14ac:dyDescent="0.3">
      <c r="A596" s="147"/>
    </row>
    <row r="597" spans="1:1" x14ac:dyDescent="0.3">
      <c r="A597" s="147"/>
    </row>
    <row r="598" spans="1:1" x14ac:dyDescent="0.3">
      <c r="A598" s="147"/>
    </row>
    <row r="599" spans="1:1" x14ac:dyDescent="0.3">
      <c r="A599" s="147"/>
    </row>
    <row r="600" spans="1:1" x14ac:dyDescent="0.3">
      <c r="A600" s="147"/>
    </row>
    <row r="601" spans="1:1" x14ac:dyDescent="0.3">
      <c r="A601" s="147"/>
    </row>
    <row r="602" spans="1:1" x14ac:dyDescent="0.3">
      <c r="A602" s="147"/>
    </row>
    <row r="603" spans="1:1" x14ac:dyDescent="0.3">
      <c r="A603" s="147"/>
    </row>
    <row r="604" spans="1:1" x14ac:dyDescent="0.3">
      <c r="A604" s="147"/>
    </row>
    <row r="605" spans="1:1" x14ac:dyDescent="0.3">
      <c r="A605" s="147"/>
    </row>
    <row r="606" spans="1:1" x14ac:dyDescent="0.3">
      <c r="A606" s="147"/>
    </row>
    <row r="607" spans="1:1" x14ac:dyDescent="0.3">
      <c r="A607" s="147"/>
    </row>
    <row r="608" spans="1:1" x14ac:dyDescent="0.3">
      <c r="A608" s="147"/>
    </row>
    <row r="609" spans="1:1" x14ac:dyDescent="0.3">
      <c r="A609" s="147"/>
    </row>
    <row r="610" spans="1:1" x14ac:dyDescent="0.3">
      <c r="A610" s="147"/>
    </row>
    <row r="611" spans="1:1" x14ac:dyDescent="0.3">
      <c r="A611" s="147"/>
    </row>
    <row r="612" spans="1:1" x14ac:dyDescent="0.3">
      <c r="A612" s="147"/>
    </row>
    <row r="613" spans="1:1" x14ac:dyDescent="0.3">
      <c r="A613" s="147"/>
    </row>
    <row r="614" spans="1:1" x14ac:dyDescent="0.3">
      <c r="A614" s="147"/>
    </row>
    <row r="615" spans="1:1" x14ac:dyDescent="0.3">
      <c r="A615" s="147"/>
    </row>
    <row r="616" spans="1:1" x14ac:dyDescent="0.3">
      <c r="A616" s="147"/>
    </row>
    <row r="617" spans="1:1" x14ac:dyDescent="0.3">
      <c r="A617" s="147"/>
    </row>
    <row r="618" spans="1:1" x14ac:dyDescent="0.3">
      <c r="A618" s="147"/>
    </row>
    <row r="619" spans="1:1" x14ac:dyDescent="0.3">
      <c r="A619" s="147"/>
    </row>
    <row r="620" spans="1:1" x14ac:dyDescent="0.3">
      <c r="A620" s="147"/>
    </row>
    <row r="621" spans="1:1" x14ac:dyDescent="0.3">
      <c r="A621" s="147"/>
    </row>
    <row r="622" spans="1:1" x14ac:dyDescent="0.3">
      <c r="A622" s="147"/>
    </row>
    <row r="623" spans="1:1" x14ac:dyDescent="0.3">
      <c r="A623" s="147"/>
    </row>
    <row r="624" spans="1:1" x14ac:dyDescent="0.3">
      <c r="A624" s="147"/>
    </row>
    <row r="625" spans="1:1" x14ac:dyDescent="0.3">
      <c r="A625" s="147"/>
    </row>
    <row r="626" spans="1:1" x14ac:dyDescent="0.3">
      <c r="A626" s="147"/>
    </row>
    <row r="627" spans="1:1" x14ac:dyDescent="0.3">
      <c r="A627" s="147"/>
    </row>
    <row r="628" spans="1:1" x14ac:dyDescent="0.3">
      <c r="A628" s="147"/>
    </row>
    <row r="629" spans="1:1" x14ac:dyDescent="0.3">
      <c r="A629" s="147"/>
    </row>
    <row r="630" spans="1:1" x14ac:dyDescent="0.3">
      <c r="A630" s="147"/>
    </row>
    <row r="631" spans="1:1" x14ac:dyDescent="0.3">
      <c r="A631" s="147"/>
    </row>
    <row r="632" spans="1:1" x14ac:dyDescent="0.3">
      <c r="A632" s="147"/>
    </row>
    <row r="633" spans="1:1" x14ac:dyDescent="0.3">
      <c r="A633" s="147"/>
    </row>
    <row r="634" spans="1:1" x14ac:dyDescent="0.3">
      <c r="A634" s="147"/>
    </row>
    <row r="635" spans="1:1" x14ac:dyDescent="0.3">
      <c r="A635" s="147"/>
    </row>
    <row r="636" spans="1:1" x14ac:dyDescent="0.3">
      <c r="A636" s="147"/>
    </row>
    <row r="637" spans="1:1" x14ac:dyDescent="0.3">
      <c r="A637" s="147"/>
    </row>
    <row r="638" spans="1:1" x14ac:dyDescent="0.3">
      <c r="A638" s="147"/>
    </row>
    <row r="639" spans="1:1" x14ac:dyDescent="0.3">
      <c r="A639" s="147"/>
    </row>
    <row r="640" spans="1:1" x14ac:dyDescent="0.3">
      <c r="A640" s="147"/>
    </row>
    <row r="641" spans="1:1" x14ac:dyDescent="0.3">
      <c r="A641" s="147"/>
    </row>
    <row r="642" spans="1:1" x14ac:dyDescent="0.3">
      <c r="A642" s="147"/>
    </row>
    <row r="643" spans="1:1" x14ac:dyDescent="0.3">
      <c r="A643" s="147"/>
    </row>
    <row r="644" spans="1:1" x14ac:dyDescent="0.3">
      <c r="A644" s="147"/>
    </row>
    <row r="645" spans="1:1" x14ac:dyDescent="0.3">
      <c r="A645" s="147"/>
    </row>
    <row r="646" spans="1:1" x14ac:dyDescent="0.3">
      <c r="A646" s="147"/>
    </row>
    <row r="647" spans="1:1" x14ac:dyDescent="0.3">
      <c r="A647" s="147"/>
    </row>
    <row r="648" spans="1:1" x14ac:dyDescent="0.3">
      <c r="A648" s="147"/>
    </row>
    <row r="649" spans="1:1" x14ac:dyDescent="0.3">
      <c r="A649" s="147"/>
    </row>
    <row r="650" spans="1:1" x14ac:dyDescent="0.3">
      <c r="A650" s="147"/>
    </row>
    <row r="651" spans="1:1" x14ac:dyDescent="0.3">
      <c r="A651" s="147"/>
    </row>
    <row r="652" spans="1:1" x14ac:dyDescent="0.3">
      <c r="A652" s="147"/>
    </row>
    <row r="653" spans="1:1" x14ac:dyDescent="0.3">
      <c r="A653" s="147"/>
    </row>
    <row r="654" spans="1:1" x14ac:dyDescent="0.3">
      <c r="A654" s="147"/>
    </row>
    <row r="655" spans="1:1" x14ac:dyDescent="0.3">
      <c r="A655" s="147"/>
    </row>
    <row r="656" spans="1:1" x14ac:dyDescent="0.3">
      <c r="A656" s="147"/>
    </row>
    <row r="657" spans="1:1" x14ac:dyDescent="0.3">
      <c r="A657" s="147"/>
    </row>
    <row r="658" spans="1:1" x14ac:dyDescent="0.3">
      <c r="A658" s="147"/>
    </row>
    <row r="659" spans="1:1" x14ac:dyDescent="0.3">
      <c r="A659" s="147"/>
    </row>
    <row r="660" spans="1:1" x14ac:dyDescent="0.3">
      <c r="A660" s="147"/>
    </row>
    <row r="661" spans="1:1" x14ac:dyDescent="0.3">
      <c r="A661" s="147"/>
    </row>
    <row r="662" spans="1:1" x14ac:dyDescent="0.3">
      <c r="A662" s="147"/>
    </row>
    <row r="663" spans="1:1" x14ac:dyDescent="0.3">
      <c r="A663" s="147"/>
    </row>
    <row r="664" spans="1:1" x14ac:dyDescent="0.3">
      <c r="A664" s="147"/>
    </row>
    <row r="665" spans="1:1" x14ac:dyDescent="0.3">
      <c r="A665" s="147"/>
    </row>
    <row r="666" spans="1:1" x14ac:dyDescent="0.3">
      <c r="A666" s="147"/>
    </row>
    <row r="667" spans="1:1" x14ac:dyDescent="0.3">
      <c r="A667" s="147"/>
    </row>
    <row r="668" spans="1:1" x14ac:dyDescent="0.3">
      <c r="A668" s="147"/>
    </row>
    <row r="669" spans="1:1" x14ac:dyDescent="0.3">
      <c r="A669" s="147"/>
    </row>
    <row r="670" spans="1:1" x14ac:dyDescent="0.3">
      <c r="A670" s="147"/>
    </row>
    <row r="671" spans="1:1" x14ac:dyDescent="0.3">
      <c r="A671" s="147"/>
    </row>
    <row r="672" spans="1:1" x14ac:dyDescent="0.3">
      <c r="A672" s="147"/>
    </row>
    <row r="673" spans="1:1" x14ac:dyDescent="0.3">
      <c r="A673" s="147"/>
    </row>
    <row r="674" spans="1:1" x14ac:dyDescent="0.3">
      <c r="A674" s="147"/>
    </row>
    <row r="675" spans="1:1" x14ac:dyDescent="0.3">
      <c r="A675" s="147"/>
    </row>
    <row r="676" spans="1:1" x14ac:dyDescent="0.3">
      <c r="A676" s="147"/>
    </row>
    <row r="677" spans="1:1" x14ac:dyDescent="0.3">
      <c r="A677" s="147"/>
    </row>
    <row r="678" spans="1:1" x14ac:dyDescent="0.3">
      <c r="A678" s="147"/>
    </row>
    <row r="679" spans="1:1" x14ac:dyDescent="0.3">
      <c r="A679" s="147"/>
    </row>
    <row r="680" spans="1:1" x14ac:dyDescent="0.3">
      <c r="A680" s="147"/>
    </row>
    <row r="681" spans="1:1" x14ac:dyDescent="0.3">
      <c r="A681" s="147"/>
    </row>
    <row r="682" spans="1:1" x14ac:dyDescent="0.3">
      <c r="A682" s="147"/>
    </row>
    <row r="683" spans="1:1" x14ac:dyDescent="0.3">
      <c r="A683" s="147"/>
    </row>
    <row r="684" spans="1:1" x14ac:dyDescent="0.3">
      <c r="A684" s="147"/>
    </row>
    <row r="685" spans="1:1" x14ac:dyDescent="0.3">
      <c r="A685" s="147"/>
    </row>
    <row r="686" spans="1:1" x14ac:dyDescent="0.3">
      <c r="A686" s="147"/>
    </row>
    <row r="687" spans="1:1" x14ac:dyDescent="0.3">
      <c r="A687" s="147"/>
    </row>
    <row r="688" spans="1:1" x14ac:dyDescent="0.3">
      <c r="A688" s="147"/>
    </row>
    <row r="689" spans="1:1" x14ac:dyDescent="0.3">
      <c r="A689" s="147"/>
    </row>
    <row r="690" spans="1:1" x14ac:dyDescent="0.3">
      <c r="A690" s="147"/>
    </row>
    <row r="691" spans="1:1" x14ac:dyDescent="0.3">
      <c r="A691" s="147"/>
    </row>
    <row r="692" spans="1:1" x14ac:dyDescent="0.3">
      <c r="A692" s="147"/>
    </row>
    <row r="693" spans="1:1" x14ac:dyDescent="0.3">
      <c r="A693" s="147"/>
    </row>
    <row r="694" spans="1:1" x14ac:dyDescent="0.3">
      <c r="A694" s="147"/>
    </row>
    <row r="695" spans="1:1" x14ac:dyDescent="0.3">
      <c r="A695" s="147"/>
    </row>
    <row r="696" spans="1:1" x14ac:dyDescent="0.3">
      <c r="A696" s="147"/>
    </row>
    <row r="697" spans="1:1" x14ac:dyDescent="0.3">
      <c r="A697" s="147"/>
    </row>
    <row r="698" spans="1:1" x14ac:dyDescent="0.3">
      <c r="A698" s="147"/>
    </row>
    <row r="699" spans="1:1" x14ac:dyDescent="0.3">
      <c r="A699" s="147"/>
    </row>
    <row r="700" spans="1:1" x14ac:dyDescent="0.3">
      <c r="A700" s="147"/>
    </row>
    <row r="701" spans="1:1" x14ac:dyDescent="0.3">
      <c r="A701" s="147"/>
    </row>
    <row r="702" spans="1:1" x14ac:dyDescent="0.3">
      <c r="A702" s="147"/>
    </row>
    <row r="703" spans="1:1" x14ac:dyDescent="0.3">
      <c r="A703" s="147"/>
    </row>
    <row r="704" spans="1:1" x14ac:dyDescent="0.3">
      <c r="A704" s="147"/>
    </row>
    <row r="705" spans="1:1" x14ac:dyDescent="0.3">
      <c r="A705" s="147"/>
    </row>
    <row r="706" spans="1:1" x14ac:dyDescent="0.3">
      <c r="A706" s="147"/>
    </row>
    <row r="707" spans="1:1" x14ac:dyDescent="0.3">
      <c r="A707" s="147"/>
    </row>
    <row r="708" spans="1:1" x14ac:dyDescent="0.3">
      <c r="A708" s="147"/>
    </row>
    <row r="709" spans="1:1" x14ac:dyDescent="0.3">
      <c r="A709" s="147"/>
    </row>
    <row r="710" spans="1:1" x14ac:dyDescent="0.3">
      <c r="A710" s="147"/>
    </row>
    <row r="711" spans="1:1" x14ac:dyDescent="0.3">
      <c r="A711" s="147"/>
    </row>
    <row r="712" spans="1:1" x14ac:dyDescent="0.3">
      <c r="A712" s="147"/>
    </row>
    <row r="713" spans="1:1" x14ac:dyDescent="0.3">
      <c r="A713" s="147"/>
    </row>
    <row r="714" spans="1:1" x14ac:dyDescent="0.3">
      <c r="A714" s="147"/>
    </row>
    <row r="715" spans="1:1" x14ac:dyDescent="0.3">
      <c r="A715" s="147"/>
    </row>
    <row r="716" spans="1:1" x14ac:dyDescent="0.3">
      <c r="A716" s="147"/>
    </row>
    <row r="717" spans="1:1" x14ac:dyDescent="0.3">
      <c r="A717" s="147"/>
    </row>
    <row r="718" spans="1:1" x14ac:dyDescent="0.3">
      <c r="A718" s="147"/>
    </row>
    <row r="719" spans="1:1" x14ac:dyDescent="0.3">
      <c r="A719" s="147"/>
    </row>
    <row r="720" spans="1:1" x14ac:dyDescent="0.3">
      <c r="A720" s="147"/>
    </row>
    <row r="721" spans="1:1" x14ac:dyDescent="0.3">
      <c r="A721" s="147"/>
    </row>
    <row r="722" spans="1:1" x14ac:dyDescent="0.3">
      <c r="A722" s="147"/>
    </row>
    <row r="723" spans="1:1" x14ac:dyDescent="0.3">
      <c r="A723" s="147"/>
    </row>
    <row r="724" spans="1:1" x14ac:dyDescent="0.3">
      <c r="A724" s="147"/>
    </row>
    <row r="725" spans="1:1" x14ac:dyDescent="0.3">
      <c r="A725" s="147"/>
    </row>
    <row r="726" spans="1:1" x14ac:dyDescent="0.3">
      <c r="A726" s="147"/>
    </row>
    <row r="727" spans="1:1" x14ac:dyDescent="0.3">
      <c r="A727" s="147"/>
    </row>
    <row r="728" spans="1:1" x14ac:dyDescent="0.3">
      <c r="A728" s="147"/>
    </row>
    <row r="729" spans="1:1" x14ac:dyDescent="0.3">
      <c r="A729" s="147"/>
    </row>
    <row r="730" spans="1:1" x14ac:dyDescent="0.3">
      <c r="A730" s="147"/>
    </row>
    <row r="731" spans="1:1" x14ac:dyDescent="0.3">
      <c r="A731" s="147"/>
    </row>
    <row r="732" spans="1:1" x14ac:dyDescent="0.3">
      <c r="A732" s="147"/>
    </row>
    <row r="733" spans="1:1" x14ac:dyDescent="0.3">
      <c r="A733" s="147"/>
    </row>
    <row r="734" spans="1:1" x14ac:dyDescent="0.3">
      <c r="A734" s="147"/>
    </row>
    <row r="735" spans="1:1" x14ac:dyDescent="0.3">
      <c r="A735" s="147"/>
    </row>
    <row r="736" spans="1:1" x14ac:dyDescent="0.3">
      <c r="A736" s="147"/>
    </row>
    <row r="737" spans="1:1" x14ac:dyDescent="0.3">
      <c r="A737" s="147"/>
    </row>
    <row r="738" spans="1:1" x14ac:dyDescent="0.3">
      <c r="A738" s="147"/>
    </row>
    <row r="739" spans="1:1" x14ac:dyDescent="0.3">
      <c r="A739" s="147"/>
    </row>
    <row r="740" spans="1:1" x14ac:dyDescent="0.3">
      <c r="A740" s="147"/>
    </row>
    <row r="741" spans="1:1" x14ac:dyDescent="0.3">
      <c r="A741" s="147"/>
    </row>
    <row r="742" spans="1:1" x14ac:dyDescent="0.3">
      <c r="A742" s="147"/>
    </row>
    <row r="743" spans="1:1" x14ac:dyDescent="0.3">
      <c r="A743" s="147"/>
    </row>
    <row r="744" spans="1:1" x14ac:dyDescent="0.3">
      <c r="A744" s="147"/>
    </row>
    <row r="745" spans="1:1" x14ac:dyDescent="0.3">
      <c r="A745" s="147"/>
    </row>
    <row r="746" spans="1:1" x14ac:dyDescent="0.3">
      <c r="A746" s="147"/>
    </row>
    <row r="747" spans="1:1" x14ac:dyDescent="0.3">
      <c r="A747" s="147"/>
    </row>
    <row r="748" spans="1:1" x14ac:dyDescent="0.3">
      <c r="A748" s="147"/>
    </row>
    <row r="749" spans="1:1" x14ac:dyDescent="0.3">
      <c r="A749" s="147"/>
    </row>
    <row r="750" spans="1:1" x14ac:dyDescent="0.3">
      <c r="A750" s="147"/>
    </row>
    <row r="751" spans="1:1" x14ac:dyDescent="0.3">
      <c r="A751" s="147"/>
    </row>
    <row r="752" spans="1:1" x14ac:dyDescent="0.3">
      <c r="A752" s="147"/>
    </row>
    <row r="753" spans="1:1" x14ac:dyDescent="0.3">
      <c r="A753" s="147"/>
    </row>
    <row r="754" spans="1:1" x14ac:dyDescent="0.3">
      <c r="A754" s="147"/>
    </row>
    <row r="755" spans="1:1" x14ac:dyDescent="0.3">
      <c r="A755" s="147"/>
    </row>
    <row r="756" spans="1:1" x14ac:dyDescent="0.3">
      <c r="A756" s="147"/>
    </row>
    <row r="757" spans="1:1" x14ac:dyDescent="0.3">
      <c r="A757" s="147"/>
    </row>
    <row r="758" spans="1:1" x14ac:dyDescent="0.3">
      <c r="A758" s="147"/>
    </row>
    <row r="759" spans="1:1" x14ac:dyDescent="0.3">
      <c r="A759" s="147"/>
    </row>
    <row r="760" spans="1:1" x14ac:dyDescent="0.3">
      <c r="A760" s="147"/>
    </row>
    <row r="761" spans="1:1" x14ac:dyDescent="0.3">
      <c r="A761" s="147"/>
    </row>
    <row r="762" spans="1:1" x14ac:dyDescent="0.3">
      <c r="A762" s="147"/>
    </row>
    <row r="763" spans="1:1" x14ac:dyDescent="0.3">
      <c r="A763" s="147"/>
    </row>
    <row r="764" spans="1:1" x14ac:dyDescent="0.3">
      <c r="A764" s="147"/>
    </row>
    <row r="765" spans="1:1" x14ac:dyDescent="0.3">
      <c r="A765" s="147"/>
    </row>
    <row r="766" spans="1:1" x14ac:dyDescent="0.3">
      <c r="A766" s="147"/>
    </row>
    <row r="767" spans="1:1" x14ac:dyDescent="0.3">
      <c r="A767" s="147"/>
    </row>
    <row r="768" spans="1:1" x14ac:dyDescent="0.3">
      <c r="A768" s="147"/>
    </row>
    <row r="769" spans="1:1" x14ac:dyDescent="0.3">
      <c r="A769" s="147"/>
    </row>
    <row r="770" spans="1:1" x14ac:dyDescent="0.3">
      <c r="A770" s="147"/>
    </row>
    <row r="771" spans="1:1" x14ac:dyDescent="0.3">
      <c r="A771" s="147"/>
    </row>
    <row r="772" spans="1:1" x14ac:dyDescent="0.3">
      <c r="A772" s="147"/>
    </row>
    <row r="773" spans="1:1" x14ac:dyDescent="0.3">
      <c r="A773" s="147"/>
    </row>
    <row r="774" spans="1:1" x14ac:dyDescent="0.3">
      <c r="A774" s="147"/>
    </row>
    <row r="775" spans="1:1" x14ac:dyDescent="0.3">
      <c r="A775" s="147"/>
    </row>
    <row r="776" spans="1:1" x14ac:dyDescent="0.3">
      <c r="A776" s="147"/>
    </row>
    <row r="777" spans="1:1" x14ac:dyDescent="0.3">
      <c r="A777" s="147"/>
    </row>
    <row r="778" spans="1:1" x14ac:dyDescent="0.3">
      <c r="A778" s="147"/>
    </row>
    <row r="779" spans="1:1" x14ac:dyDescent="0.3">
      <c r="A779" s="147"/>
    </row>
    <row r="780" spans="1:1" x14ac:dyDescent="0.3">
      <c r="A780" s="147"/>
    </row>
    <row r="781" spans="1:1" x14ac:dyDescent="0.3">
      <c r="A781" s="147"/>
    </row>
    <row r="782" spans="1:1" x14ac:dyDescent="0.3">
      <c r="A782" s="147"/>
    </row>
    <row r="783" spans="1:1" x14ac:dyDescent="0.3">
      <c r="A783" s="147"/>
    </row>
    <row r="784" spans="1:1" x14ac:dyDescent="0.3">
      <c r="A784" s="147"/>
    </row>
    <row r="785" spans="1:1" x14ac:dyDescent="0.3">
      <c r="A785" s="147"/>
    </row>
    <row r="786" spans="1:1" x14ac:dyDescent="0.3">
      <c r="A786" s="147"/>
    </row>
    <row r="787" spans="1:1" x14ac:dyDescent="0.3">
      <c r="A787" s="147"/>
    </row>
    <row r="788" spans="1:1" x14ac:dyDescent="0.3">
      <c r="A788" s="147"/>
    </row>
    <row r="789" spans="1:1" x14ac:dyDescent="0.3">
      <c r="A789" s="147"/>
    </row>
    <row r="790" spans="1:1" x14ac:dyDescent="0.3">
      <c r="A790" s="147"/>
    </row>
    <row r="791" spans="1:1" x14ac:dyDescent="0.3">
      <c r="A791" s="147"/>
    </row>
    <row r="792" spans="1:1" x14ac:dyDescent="0.3">
      <c r="A792" s="147"/>
    </row>
    <row r="793" spans="1:1" x14ac:dyDescent="0.3">
      <c r="A793" s="147"/>
    </row>
    <row r="794" spans="1:1" x14ac:dyDescent="0.3">
      <c r="A794" s="147"/>
    </row>
    <row r="795" spans="1:1" x14ac:dyDescent="0.3">
      <c r="A795" s="147"/>
    </row>
    <row r="796" spans="1:1" x14ac:dyDescent="0.3">
      <c r="A796" s="147"/>
    </row>
    <row r="797" spans="1:1" x14ac:dyDescent="0.3">
      <c r="A797" s="147"/>
    </row>
    <row r="798" spans="1:1" x14ac:dyDescent="0.3">
      <c r="A798" s="147"/>
    </row>
    <row r="799" spans="1:1" x14ac:dyDescent="0.3">
      <c r="A799" s="147"/>
    </row>
    <row r="800" spans="1:1" x14ac:dyDescent="0.3">
      <c r="A800" s="147"/>
    </row>
    <row r="801" spans="1:1" x14ac:dyDescent="0.3">
      <c r="A801" s="147"/>
    </row>
    <row r="802" spans="1:1" x14ac:dyDescent="0.3">
      <c r="A802" s="147"/>
    </row>
    <row r="803" spans="1:1" x14ac:dyDescent="0.3">
      <c r="A803" s="147"/>
    </row>
    <row r="804" spans="1:1" x14ac:dyDescent="0.3">
      <c r="A804" s="147"/>
    </row>
    <row r="805" spans="1:1" x14ac:dyDescent="0.3">
      <c r="A805" s="147"/>
    </row>
    <row r="806" spans="1:1" x14ac:dyDescent="0.3">
      <c r="A806" s="147"/>
    </row>
    <row r="807" spans="1:1" x14ac:dyDescent="0.3">
      <c r="A807" s="147"/>
    </row>
    <row r="808" spans="1:1" x14ac:dyDescent="0.3">
      <c r="A808" s="147"/>
    </row>
    <row r="809" spans="1:1" x14ac:dyDescent="0.3">
      <c r="A809" s="147"/>
    </row>
    <row r="810" spans="1:1" x14ac:dyDescent="0.3">
      <c r="A810" s="147"/>
    </row>
    <row r="811" spans="1:1" x14ac:dyDescent="0.3">
      <c r="A811" s="147"/>
    </row>
    <row r="812" spans="1:1" x14ac:dyDescent="0.3">
      <c r="A812" s="147"/>
    </row>
    <row r="813" spans="1:1" x14ac:dyDescent="0.3">
      <c r="A813" s="147"/>
    </row>
    <row r="814" spans="1:1" x14ac:dyDescent="0.3">
      <c r="A814" s="147"/>
    </row>
    <row r="815" spans="1:1" x14ac:dyDescent="0.3">
      <c r="A815" s="147"/>
    </row>
    <row r="816" spans="1:1" x14ac:dyDescent="0.3">
      <c r="A816" s="147"/>
    </row>
    <row r="817" spans="1:1" x14ac:dyDescent="0.3">
      <c r="A817" s="147"/>
    </row>
    <row r="818" spans="1:1" x14ac:dyDescent="0.3">
      <c r="A818" s="147"/>
    </row>
    <row r="819" spans="1:1" x14ac:dyDescent="0.3">
      <c r="A819" s="147"/>
    </row>
    <row r="820" spans="1:1" x14ac:dyDescent="0.3">
      <c r="A820" s="147"/>
    </row>
    <row r="821" spans="1:1" x14ac:dyDescent="0.3">
      <c r="A821" s="147"/>
    </row>
    <row r="822" spans="1:1" x14ac:dyDescent="0.3">
      <c r="A822" s="147"/>
    </row>
    <row r="823" spans="1:1" x14ac:dyDescent="0.3">
      <c r="A823" s="147"/>
    </row>
    <row r="824" spans="1:1" x14ac:dyDescent="0.3">
      <c r="A824" s="147"/>
    </row>
    <row r="825" spans="1:1" x14ac:dyDescent="0.3">
      <c r="A825" s="147"/>
    </row>
    <row r="826" spans="1:1" x14ac:dyDescent="0.3">
      <c r="A826" s="147"/>
    </row>
    <row r="827" spans="1:1" x14ac:dyDescent="0.3">
      <c r="A827" s="147"/>
    </row>
    <row r="828" spans="1:1" x14ac:dyDescent="0.3">
      <c r="A828" s="147"/>
    </row>
    <row r="829" spans="1:1" x14ac:dyDescent="0.3">
      <c r="A829" s="147"/>
    </row>
    <row r="830" spans="1:1" x14ac:dyDescent="0.3">
      <c r="A830" s="147"/>
    </row>
    <row r="831" spans="1:1" x14ac:dyDescent="0.3">
      <c r="A831" s="147"/>
    </row>
    <row r="832" spans="1:1" x14ac:dyDescent="0.3">
      <c r="A832" s="147"/>
    </row>
    <row r="833" spans="1:1" x14ac:dyDescent="0.3">
      <c r="A833" s="147"/>
    </row>
    <row r="834" spans="1:1" x14ac:dyDescent="0.3">
      <c r="A834" s="147"/>
    </row>
    <row r="835" spans="1:1" x14ac:dyDescent="0.3">
      <c r="A835" s="147"/>
    </row>
    <row r="836" spans="1:1" x14ac:dyDescent="0.3">
      <c r="A836" s="147"/>
    </row>
    <row r="837" spans="1:1" x14ac:dyDescent="0.3">
      <c r="A837" s="147"/>
    </row>
    <row r="838" spans="1:1" x14ac:dyDescent="0.3">
      <c r="A838" s="147"/>
    </row>
    <row r="839" spans="1:1" x14ac:dyDescent="0.3">
      <c r="A839" s="147"/>
    </row>
    <row r="840" spans="1:1" x14ac:dyDescent="0.3">
      <c r="A840" s="147"/>
    </row>
    <row r="841" spans="1:1" x14ac:dyDescent="0.3">
      <c r="A841" s="147"/>
    </row>
    <row r="842" spans="1:1" x14ac:dyDescent="0.3">
      <c r="A842" s="147"/>
    </row>
    <row r="843" spans="1:1" x14ac:dyDescent="0.3">
      <c r="A843" s="147"/>
    </row>
    <row r="844" spans="1:1" x14ac:dyDescent="0.3">
      <c r="A844" s="147"/>
    </row>
    <row r="845" spans="1:1" x14ac:dyDescent="0.3">
      <c r="A845" s="147"/>
    </row>
    <row r="846" spans="1:1" x14ac:dyDescent="0.3">
      <c r="A846" s="147"/>
    </row>
    <row r="847" spans="1:1" x14ac:dyDescent="0.3">
      <c r="A847" s="147"/>
    </row>
    <row r="848" spans="1:1" x14ac:dyDescent="0.3">
      <c r="A848" s="147"/>
    </row>
    <row r="849" spans="1:1" x14ac:dyDescent="0.3">
      <c r="A849" s="147"/>
    </row>
    <row r="850" spans="1:1" x14ac:dyDescent="0.3">
      <c r="A850" s="147"/>
    </row>
    <row r="851" spans="1:1" x14ac:dyDescent="0.3">
      <c r="A851" s="147"/>
    </row>
    <row r="852" spans="1:1" x14ac:dyDescent="0.3">
      <c r="A852" s="147"/>
    </row>
    <row r="853" spans="1:1" x14ac:dyDescent="0.3">
      <c r="A853" s="147"/>
    </row>
    <row r="854" spans="1:1" x14ac:dyDescent="0.3">
      <c r="A854" s="147"/>
    </row>
    <row r="855" spans="1:1" x14ac:dyDescent="0.3">
      <c r="A855" s="147"/>
    </row>
    <row r="856" spans="1:1" x14ac:dyDescent="0.3">
      <c r="A856" s="147"/>
    </row>
    <row r="857" spans="1:1" x14ac:dyDescent="0.3">
      <c r="A857" s="147"/>
    </row>
    <row r="858" spans="1:1" x14ac:dyDescent="0.3">
      <c r="A858" s="147"/>
    </row>
    <row r="859" spans="1:1" x14ac:dyDescent="0.3">
      <c r="A859" s="147"/>
    </row>
    <row r="860" spans="1:1" x14ac:dyDescent="0.3">
      <c r="A860" s="147"/>
    </row>
    <row r="861" spans="1:1" x14ac:dyDescent="0.3">
      <c r="A861" s="147"/>
    </row>
    <row r="862" spans="1:1" x14ac:dyDescent="0.3">
      <c r="A862" s="147"/>
    </row>
    <row r="863" spans="1:1" x14ac:dyDescent="0.3">
      <c r="A863" s="147"/>
    </row>
    <row r="864" spans="1:1" x14ac:dyDescent="0.3">
      <c r="A864" s="147"/>
    </row>
    <row r="865" spans="1:1" x14ac:dyDescent="0.3">
      <c r="A865" s="147"/>
    </row>
    <row r="866" spans="1:1" x14ac:dyDescent="0.3">
      <c r="A866" s="147"/>
    </row>
    <row r="867" spans="1:1" x14ac:dyDescent="0.3">
      <c r="A867" s="147"/>
    </row>
    <row r="868" spans="1:1" x14ac:dyDescent="0.3">
      <c r="A868" s="147"/>
    </row>
    <row r="869" spans="1:1" x14ac:dyDescent="0.3">
      <c r="A869" s="147"/>
    </row>
    <row r="870" spans="1:1" x14ac:dyDescent="0.3">
      <c r="A870" s="147"/>
    </row>
    <row r="871" spans="1:1" x14ac:dyDescent="0.3">
      <c r="A871" s="147"/>
    </row>
    <row r="872" spans="1:1" x14ac:dyDescent="0.3">
      <c r="A872" s="147"/>
    </row>
    <row r="873" spans="1:1" x14ac:dyDescent="0.3">
      <c r="A873" s="147"/>
    </row>
    <row r="874" spans="1:1" x14ac:dyDescent="0.3">
      <c r="A874" s="147"/>
    </row>
    <row r="875" spans="1:1" x14ac:dyDescent="0.3">
      <c r="A875" s="147"/>
    </row>
    <row r="876" spans="1:1" x14ac:dyDescent="0.3">
      <c r="A876" s="147"/>
    </row>
    <row r="877" spans="1:1" x14ac:dyDescent="0.3">
      <c r="A877" s="147"/>
    </row>
    <row r="878" spans="1:1" x14ac:dyDescent="0.3">
      <c r="A878" s="147"/>
    </row>
    <row r="879" spans="1:1" x14ac:dyDescent="0.3">
      <c r="A879" s="147"/>
    </row>
    <row r="880" spans="1:1" x14ac:dyDescent="0.3">
      <c r="A880" s="147"/>
    </row>
    <row r="881" spans="1:1" x14ac:dyDescent="0.3">
      <c r="A881" s="147"/>
    </row>
    <row r="882" spans="1:1" x14ac:dyDescent="0.3">
      <c r="A882" s="147"/>
    </row>
    <row r="883" spans="1:1" x14ac:dyDescent="0.3">
      <c r="A883" s="147"/>
    </row>
    <row r="884" spans="1:1" x14ac:dyDescent="0.3">
      <c r="A884" s="147"/>
    </row>
    <row r="885" spans="1:1" x14ac:dyDescent="0.3">
      <c r="A885" s="147"/>
    </row>
    <row r="886" spans="1:1" x14ac:dyDescent="0.3">
      <c r="A886" s="147"/>
    </row>
    <row r="887" spans="1:1" x14ac:dyDescent="0.3">
      <c r="A887" s="147"/>
    </row>
    <row r="888" spans="1:1" x14ac:dyDescent="0.3">
      <c r="A888" s="147"/>
    </row>
    <row r="889" spans="1:1" x14ac:dyDescent="0.3">
      <c r="A889" s="147"/>
    </row>
    <row r="890" spans="1:1" x14ac:dyDescent="0.3">
      <c r="A890" s="147"/>
    </row>
    <row r="891" spans="1:1" x14ac:dyDescent="0.3">
      <c r="A891" s="147"/>
    </row>
    <row r="892" spans="1:1" x14ac:dyDescent="0.3">
      <c r="A892" s="147"/>
    </row>
    <row r="893" spans="1:1" x14ac:dyDescent="0.3">
      <c r="A893" s="147"/>
    </row>
    <row r="894" spans="1:1" x14ac:dyDescent="0.3">
      <c r="A894" s="147"/>
    </row>
    <row r="895" spans="1:1" x14ac:dyDescent="0.3">
      <c r="A895" s="147"/>
    </row>
    <row r="896" spans="1:1" x14ac:dyDescent="0.3">
      <c r="A896" s="147"/>
    </row>
    <row r="897" spans="1:1" x14ac:dyDescent="0.3">
      <c r="A897" s="147"/>
    </row>
    <row r="898" spans="1:1" x14ac:dyDescent="0.3">
      <c r="A898" s="147"/>
    </row>
    <row r="899" spans="1:1" x14ac:dyDescent="0.3">
      <c r="A899" s="147"/>
    </row>
    <row r="900" spans="1:1" x14ac:dyDescent="0.3">
      <c r="A900" s="147"/>
    </row>
    <row r="901" spans="1:1" x14ac:dyDescent="0.3">
      <c r="A901" s="147"/>
    </row>
    <row r="902" spans="1:1" x14ac:dyDescent="0.3">
      <c r="A902" s="147"/>
    </row>
    <row r="903" spans="1:1" x14ac:dyDescent="0.3">
      <c r="A903" s="147"/>
    </row>
    <row r="904" spans="1:1" x14ac:dyDescent="0.3">
      <c r="A904" s="147"/>
    </row>
    <row r="905" spans="1:1" x14ac:dyDescent="0.3">
      <c r="A905" s="147"/>
    </row>
    <row r="906" spans="1:1" x14ac:dyDescent="0.3">
      <c r="A906" s="147"/>
    </row>
    <row r="907" spans="1:1" x14ac:dyDescent="0.3">
      <c r="A907" s="147"/>
    </row>
    <row r="908" spans="1:1" x14ac:dyDescent="0.3">
      <c r="A908" s="147"/>
    </row>
    <row r="909" spans="1:1" x14ac:dyDescent="0.3">
      <c r="A909" s="147"/>
    </row>
    <row r="910" spans="1:1" x14ac:dyDescent="0.3">
      <c r="A910" s="147"/>
    </row>
    <row r="911" spans="1:1" x14ac:dyDescent="0.3">
      <c r="A911" s="147"/>
    </row>
    <row r="912" spans="1:1" x14ac:dyDescent="0.3">
      <c r="A912" s="147"/>
    </row>
    <row r="913" spans="1:1" x14ac:dyDescent="0.3">
      <c r="A913" s="147"/>
    </row>
    <row r="914" spans="1:1" x14ac:dyDescent="0.3">
      <c r="A914" s="147"/>
    </row>
    <row r="915" spans="1:1" x14ac:dyDescent="0.3">
      <c r="A915" s="147"/>
    </row>
    <row r="916" spans="1:1" x14ac:dyDescent="0.3">
      <c r="A916" s="147"/>
    </row>
    <row r="917" spans="1:1" x14ac:dyDescent="0.3">
      <c r="A917" s="147"/>
    </row>
    <row r="918" spans="1:1" x14ac:dyDescent="0.3">
      <c r="A918" s="147"/>
    </row>
    <row r="919" spans="1:1" x14ac:dyDescent="0.3">
      <c r="A919" s="147"/>
    </row>
    <row r="920" spans="1:1" x14ac:dyDescent="0.3">
      <c r="A920" s="147"/>
    </row>
    <row r="921" spans="1:1" x14ac:dyDescent="0.3">
      <c r="A921" s="147"/>
    </row>
    <row r="922" spans="1:1" x14ac:dyDescent="0.3">
      <c r="A922" s="147"/>
    </row>
    <row r="923" spans="1:1" x14ac:dyDescent="0.3">
      <c r="A923" s="147"/>
    </row>
    <row r="924" spans="1:1" x14ac:dyDescent="0.3">
      <c r="A924" s="147"/>
    </row>
    <row r="925" spans="1:1" x14ac:dyDescent="0.3">
      <c r="A925" s="147"/>
    </row>
    <row r="926" spans="1:1" x14ac:dyDescent="0.3">
      <c r="A926" s="147"/>
    </row>
    <row r="927" spans="1:1" x14ac:dyDescent="0.3">
      <c r="A927" s="147"/>
    </row>
    <row r="928" spans="1:1" x14ac:dyDescent="0.3">
      <c r="A928" s="147"/>
    </row>
    <row r="929" spans="1:1" x14ac:dyDescent="0.3">
      <c r="A929" s="147"/>
    </row>
    <row r="930" spans="1:1" x14ac:dyDescent="0.3">
      <c r="A930" s="147"/>
    </row>
    <row r="931" spans="1:1" x14ac:dyDescent="0.3">
      <c r="A931" s="147"/>
    </row>
    <row r="932" spans="1:1" x14ac:dyDescent="0.3">
      <c r="A932" s="147"/>
    </row>
    <row r="933" spans="1:1" x14ac:dyDescent="0.3">
      <c r="A933" s="147"/>
    </row>
    <row r="934" spans="1:1" x14ac:dyDescent="0.3">
      <c r="A934" s="147"/>
    </row>
    <row r="935" spans="1:1" x14ac:dyDescent="0.3">
      <c r="A935" s="147"/>
    </row>
    <row r="936" spans="1:1" x14ac:dyDescent="0.3">
      <c r="A936" s="147"/>
    </row>
    <row r="937" spans="1:1" x14ac:dyDescent="0.3">
      <c r="A937" s="147"/>
    </row>
    <row r="938" spans="1:1" x14ac:dyDescent="0.3">
      <c r="A938" s="147"/>
    </row>
    <row r="939" spans="1:1" x14ac:dyDescent="0.3">
      <c r="A939" s="147"/>
    </row>
    <row r="940" spans="1:1" x14ac:dyDescent="0.3">
      <c r="A940" s="147"/>
    </row>
    <row r="941" spans="1:1" x14ac:dyDescent="0.3">
      <c r="A941" s="147"/>
    </row>
    <row r="942" spans="1:1" x14ac:dyDescent="0.3">
      <c r="A942" s="147"/>
    </row>
    <row r="943" spans="1:1" x14ac:dyDescent="0.3">
      <c r="A943" s="147"/>
    </row>
    <row r="944" spans="1:1" x14ac:dyDescent="0.3">
      <c r="A944" s="147"/>
    </row>
    <row r="945" spans="1:1" x14ac:dyDescent="0.3">
      <c r="A945" s="147"/>
    </row>
    <row r="946" spans="1:1" x14ac:dyDescent="0.3">
      <c r="A946" s="147"/>
    </row>
    <row r="947" spans="1:1" x14ac:dyDescent="0.3">
      <c r="A947" s="147"/>
    </row>
    <row r="948" spans="1:1" x14ac:dyDescent="0.3">
      <c r="A948" s="147"/>
    </row>
    <row r="949" spans="1:1" x14ac:dyDescent="0.3">
      <c r="A949" s="147"/>
    </row>
    <row r="950" spans="1:1" x14ac:dyDescent="0.3">
      <c r="A950" s="147"/>
    </row>
    <row r="951" spans="1:1" x14ac:dyDescent="0.3">
      <c r="A951" s="147"/>
    </row>
    <row r="952" spans="1:1" x14ac:dyDescent="0.3">
      <c r="A952" s="147"/>
    </row>
    <row r="953" spans="1:1" x14ac:dyDescent="0.3">
      <c r="A953" s="147"/>
    </row>
    <row r="954" spans="1:1" x14ac:dyDescent="0.3">
      <c r="A954" s="147"/>
    </row>
    <row r="955" spans="1:1" x14ac:dyDescent="0.3">
      <c r="A955" s="147"/>
    </row>
    <row r="956" spans="1:1" x14ac:dyDescent="0.3">
      <c r="A956" s="147"/>
    </row>
    <row r="957" spans="1:1" x14ac:dyDescent="0.3">
      <c r="A957" s="147"/>
    </row>
    <row r="958" spans="1:1" x14ac:dyDescent="0.3">
      <c r="A958" s="147"/>
    </row>
    <row r="959" spans="1:1" x14ac:dyDescent="0.3">
      <c r="A959" s="147"/>
    </row>
    <row r="960" spans="1:1" x14ac:dyDescent="0.3">
      <c r="A960" s="147"/>
    </row>
    <row r="961" spans="1:1" x14ac:dyDescent="0.3">
      <c r="A961" s="147"/>
    </row>
    <row r="962" spans="1:1" x14ac:dyDescent="0.3">
      <c r="A962" s="147"/>
    </row>
    <row r="963" spans="1:1" x14ac:dyDescent="0.3">
      <c r="A963" s="147"/>
    </row>
    <row r="964" spans="1:1" x14ac:dyDescent="0.3">
      <c r="A964" s="147"/>
    </row>
    <row r="965" spans="1:1" x14ac:dyDescent="0.3">
      <c r="A965" s="147"/>
    </row>
    <row r="966" spans="1:1" x14ac:dyDescent="0.3">
      <c r="A966" s="147"/>
    </row>
    <row r="967" spans="1:1" x14ac:dyDescent="0.3">
      <c r="A967" s="147"/>
    </row>
    <row r="968" spans="1:1" x14ac:dyDescent="0.3">
      <c r="A968" s="147"/>
    </row>
    <row r="969" spans="1:1" x14ac:dyDescent="0.3">
      <c r="A969" s="147"/>
    </row>
    <row r="970" spans="1:1" x14ac:dyDescent="0.3">
      <c r="A970" s="147"/>
    </row>
    <row r="971" spans="1:1" x14ac:dyDescent="0.3">
      <c r="A971" s="147"/>
    </row>
    <row r="972" spans="1:1" x14ac:dyDescent="0.3">
      <c r="A972" s="147"/>
    </row>
    <row r="973" spans="1:1" x14ac:dyDescent="0.3">
      <c r="A973" s="147"/>
    </row>
    <row r="974" spans="1:1" x14ac:dyDescent="0.3">
      <c r="A974" s="147"/>
    </row>
    <row r="975" spans="1:1" x14ac:dyDescent="0.3">
      <c r="A975" s="147"/>
    </row>
    <row r="976" spans="1:1" x14ac:dyDescent="0.3">
      <c r="A976" s="147"/>
    </row>
    <row r="977" spans="1:1" x14ac:dyDescent="0.3">
      <c r="A977" s="147"/>
    </row>
    <row r="978" spans="1:1" x14ac:dyDescent="0.3">
      <c r="A978" s="147"/>
    </row>
    <row r="979" spans="1:1" x14ac:dyDescent="0.3">
      <c r="A979" s="147"/>
    </row>
    <row r="980" spans="1:1" x14ac:dyDescent="0.3">
      <c r="A980" s="147"/>
    </row>
    <row r="981" spans="1:1" x14ac:dyDescent="0.3">
      <c r="A981" s="147"/>
    </row>
    <row r="982" spans="1:1" x14ac:dyDescent="0.3">
      <c r="A982" s="147"/>
    </row>
    <row r="983" spans="1:1" x14ac:dyDescent="0.3">
      <c r="A983" s="147"/>
    </row>
    <row r="984" spans="1:1" x14ac:dyDescent="0.3">
      <c r="A984" s="147"/>
    </row>
    <row r="985" spans="1:1" x14ac:dyDescent="0.3">
      <c r="A985" s="147"/>
    </row>
    <row r="986" spans="1:1" x14ac:dyDescent="0.3">
      <c r="A986" s="147"/>
    </row>
    <row r="987" spans="1:1" x14ac:dyDescent="0.3">
      <c r="A987" s="147"/>
    </row>
    <row r="988" spans="1:1" x14ac:dyDescent="0.3">
      <c r="A988" s="147"/>
    </row>
    <row r="989" spans="1:1" x14ac:dyDescent="0.3">
      <c r="A989" s="147"/>
    </row>
    <row r="990" spans="1:1" x14ac:dyDescent="0.3">
      <c r="A990" s="147"/>
    </row>
    <row r="991" spans="1:1" x14ac:dyDescent="0.3">
      <c r="A991" s="147"/>
    </row>
    <row r="992" spans="1:1" x14ac:dyDescent="0.3">
      <c r="A992" s="147"/>
    </row>
    <row r="993" spans="1:1" x14ac:dyDescent="0.3">
      <c r="A993" s="147"/>
    </row>
    <row r="994" spans="1:1" x14ac:dyDescent="0.3">
      <c r="A994" s="147"/>
    </row>
    <row r="995" spans="1:1" x14ac:dyDescent="0.3">
      <c r="A995" s="147"/>
    </row>
    <row r="996" spans="1:1" x14ac:dyDescent="0.3">
      <c r="A996" s="147"/>
    </row>
    <row r="997" spans="1:1" x14ac:dyDescent="0.3">
      <c r="A997" s="147"/>
    </row>
    <row r="998" spans="1:1" x14ac:dyDescent="0.3">
      <c r="A998" s="147"/>
    </row>
    <row r="999" spans="1:1" x14ac:dyDescent="0.3">
      <c r="A999" s="147"/>
    </row>
    <row r="1000" spans="1:1" x14ac:dyDescent="0.3">
      <c r="A1000" s="147"/>
    </row>
    <row r="1001" spans="1:1" x14ac:dyDescent="0.3">
      <c r="A1001" s="147"/>
    </row>
    <row r="1002" spans="1:1" x14ac:dyDescent="0.3">
      <c r="A1002" s="147"/>
    </row>
    <row r="1003" spans="1:1" x14ac:dyDescent="0.3">
      <c r="A1003" s="147"/>
    </row>
    <row r="1004" spans="1:1" x14ac:dyDescent="0.3">
      <c r="A1004" s="147"/>
    </row>
    <row r="1005" spans="1:1" x14ac:dyDescent="0.3">
      <c r="A1005" s="147"/>
    </row>
    <row r="1006" spans="1:1" x14ac:dyDescent="0.3">
      <c r="A1006" s="147"/>
    </row>
    <row r="1007" spans="1:1" x14ac:dyDescent="0.3">
      <c r="A1007" s="147"/>
    </row>
    <row r="1008" spans="1:1" x14ac:dyDescent="0.3">
      <c r="A1008" s="147"/>
    </row>
    <row r="1009" spans="1:1" x14ac:dyDescent="0.3">
      <c r="A1009" s="147"/>
    </row>
    <row r="1010" spans="1:1" x14ac:dyDescent="0.3">
      <c r="A1010" s="147"/>
    </row>
    <row r="1011" spans="1:1" x14ac:dyDescent="0.3">
      <c r="A1011" s="147"/>
    </row>
    <row r="1012" spans="1:1" x14ac:dyDescent="0.3">
      <c r="A1012" s="147"/>
    </row>
    <row r="1013" spans="1:1" x14ac:dyDescent="0.3">
      <c r="A1013" s="147"/>
    </row>
    <row r="1014" spans="1:1" x14ac:dyDescent="0.3">
      <c r="A1014" s="147"/>
    </row>
    <row r="1015" spans="1:1" x14ac:dyDescent="0.3">
      <c r="A1015" s="147"/>
    </row>
    <row r="1016" spans="1:1" x14ac:dyDescent="0.3">
      <c r="A1016" s="147"/>
    </row>
    <row r="1017" spans="1:1" x14ac:dyDescent="0.3">
      <c r="A1017" s="147"/>
    </row>
    <row r="1018" spans="1:1" x14ac:dyDescent="0.3">
      <c r="A1018" s="147"/>
    </row>
    <row r="1019" spans="1:1" x14ac:dyDescent="0.3">
      <c r="A1019" s="147"/>
    </row>
    <row r="1020" spans="1:1" x14ac:dyDescent="0.3">
      <c r="A1020" s="147"/>
    </row>
    <row r="1021" spans="1:1" x14ac:dyDescent="0.3">
      <c r="A1021" s="147"/>
    </row>
    <row r="1022" spans="1:1" x14ac:dyDescent="0.3">
      <c r="A1022" s="147"/>
    </row>
    <row r="1023" spans="1:1" x14ac:dyDescent="0.3">
      <c r="A1023" s="147"/>
    </row>
    <row r="1024" spans="1:1" x14ac:dyDescent="0.3">
      <c r="A1024" s="147"/>
    </row>
    <row r="1025" spans="1:1" x14ac:dyDescent="0.3">
      <c r="A1025" s="147"/>
    </row>
    <row r="1026" spans="1:1" x14ac:dyDescent="0.3">
      <c r="A1026" s="147"/>
    </row>
    <row r="1027" spans="1:1" x14ac:dyDescent="0.3">
      <c r="A1027" s="147"/>
    </row>
    <row r="1028" spans="1:1" x14ac:dyDescent="0.3">
      <c r="A1028" s="147"/>
    </row>
    <row r="1029" spans="1:1" x14ac:dyDescent="0.3">
      <c r="A1029" s="147"/>
    </row>
    <row r="1030" spans="1:1" x14ac:dyDescent="0.3">
      <c r="A1030" s="147"/>
    </row>
    <row r="1031" spans="1:1" x14ac:dyDescent="0.3">
      <c r="A1031" s="147"/>
    </row>
    <row r="1032" spans="1:1" x14ac:dyDescent="0.3">
      <c r="A1032" s="147"/>
    </row>
    <row r="1033" spans="1:1" x14ac:dyDescent="0.3">
      <c r="A1033" s="147"/>
    </row>
    <row r="1034" spans="1:1" x14ac:dyDescent="0.3">
      <c r="A1034" s="147"/>
    </row>
    <row r="1035" spans="1:1" x14ac:dyDescent="0.3">
      <c r="A1035" s="147"/>
    </row>
    <row r="1036" spans="1:1" x14ac:dyDescent="0.3">
      <c r="A1036" s="147"/>
    </row>
    <row r="1037" spans="1:1" x14ac:dyDescent="0.3">
      <c r="A1037" s="147"/>
    </row>
    <row r="1038" spans="1:1" x14ac:dyDescent="0.3">
      <c r="A1038" s="147"/>
    </row>
    <row r="1039" spans="1:1" x14ac:dyDescent="0.3">
      <c r="A1039" s="147"/>
    </row>
    <row r="1040" spans="1:1" x14ac:dyDescent="0.3">
      <c r="A1040" s="147"/>
    </row>
    <row r="1041" spans="1:1" x14ac:dyDescent="0.3">
      <c r="A1041" s="147"/>
    </row>
    <row r="1042" spans="1:1" x14ac:dyDescent="0.3">
      <c r="A1042" s="147"/>
    </row>
    <row r="1043" spans="1:1" x14ac:dyDescent="0.3">
      <c r="A1043" s="147"/>
    </row>
    <row r="1044" spans="1:1" x14ac:dyDescent="0.3">
      <c r="A1044" s="147"/>
    </row>
    <row r="1045" spans="1:1" x14ac:dyDescent="0.3">
      <c r="A1045" s="147"/>
    </row>
    <row r="1046" spans="1:1" x14ac:dyDescent="0.3">
      <c r="A1046" s="147"/>
    </row>
    <row r="1047" spans="1:1" x14ac:dyDescent="0.3">
      <c r="A1047" s="147"/>
    </row>
    <row r="1048" spans="1:1" x14ac:dyDescent="0.3">
      <c r="A1048" s="147"/>
    </row>
    <row r="1049" spans="1:1" x14ac:dyDescent="0.3">
      <c r="A1049" s="147"/>
    </row>
    <row r="1050" spans="1:1" x14ac:dyDescent="0.3">
      <c r="A1050" s="147"/>
    </row>
    <row r="1051" spans="1:1" x14ac:dyDescent="0.3">
      <c r="A1051" s="147"/>
    </row>
    <row r="1052" spans="1:1" x14ac:dyDescent="0.3">
      <c r="A1052" s="147"/>
    </row>
    <row r="1053" spans="1:1" x14ac:dyDescent="0.3">
      <c r="A1053" s="147"/>
    </row>
    <row r="1054" spans="1:1" x14ac:dyDescent="0.3">
      <c r="A1054" s="147"/>
    </row>
    <row r="1055" spans="1:1" x14ac:dyDescent="0.3">
      <c r="A1055" s="147"/>
    </row>
    <row r="1056" spans="1:1" x14ac:dyDescent="0.3">
      <c r="A1056" s="147"/>
    </row>
    <row r="1057" spans="1:1" x14ac:dyDescent="0.3">
      <c r="A1057" s="147"/>
    </row>
    <row r="1058" spans="1:1" x14ac:dyDescent="0.3">
      <c r="A1058" s="147"/>
    </row>
    <row r="1059" spans="1:1" x14ac:dyDescent="0.3">
      <c r="A1059" s="147"/>
    </row>
    <row r="1060" spans="1:1" x14ac:dyDescent="0.3">
      <c r="A1060" s="147"/>
    </row>
    <row r="1061" spans="1:1" x14ac:dyDescent="0.3">
      <c r="A1061" s="147"/>
    </row>
    <row r="1062" spans="1:1" x14ac:dyDescent="0.3">
      <c r="A1062" s="147"/>
    </row>
    <row r="1063" spans="1:1" x14ac:dyDescent="0.3">
      <c r="A1063" s="147"/>
    </row>
    <row r="1064" spans="1:1" x14ac:dyDescent="0.3">
      <c r="A1064" s="147"/>
    </row>
    <row r="1065" spans="1:1" x14ac:dyDescent="0.3">
      <c r="A1065" s="147"/>
    </row>
    <row r="1066" spans="1:1" x14ac:dyDescent="0.3">
      <c r="A1066" s="147"/>
    </row>
    <row r="1067" spans="1:1" x14ac:dyDescent="0.3">
      <c r="A1067" s="147"/>
    </row>
    <row r="1068" spans="1:1" x14ac:dyDescent="0.3">
      <c r="A1068" s="147"/>
    </row>
    <row r="1069" spans="1:1" x14ac:dyDescent="0.3">
      <c r="A1069" s="147"/>
    </row>
    <row r="1070" spans="1:1" x14ac:dyDescent="0.3">
      <c r="A1070" s="147"/>
    </row>
    <row r="1071" spans="1:1" x14ac:dyDescent="0.3">
      <c r="A1071" s="147"/>
    </row>
    <row r="1072" spans="1:1" x14ac:dyDescent="0.3">
      <c r="A1072" s="147"/>
    </row>
    <row r="1073" spans="1:1" x14ac:dyDescent="0.3">
      <c r="A1073" s="147"/>
    </row>
    <row r="1074" spans="1:1" x14ac:dyDescent="0.3">
      <c r="A1074" s="147"/>
    </row>
    <row r="1075" spans="1:1" x14ac:dyDescent="0.3">
      <c r="A1075" s="147"/>
    </row>
    <row r="1076" spans="1:1" x14ac:dyDescent="0.3">
      <c r="A1076" s="147"/>
    </row>
    <row r="1077" spans="1:1" x14ac:dyDescent="0.3">
      <c r="A1077" s="147"/>
    </row>
    <row r="1078" spans="1:1" x14ac:dyDescent="0.3">
      <c r="A1078" s="147"/>
    </row>
    <row r="1079" spans="1:1" x14ac:dyDescent="0.3">
      <c r="A1079" s="147"/>
    </row>
    <row r="1080" spans="1:1" x14ac:dyDescent="0.3">
      <c r="A1080" s="147"/>
    </row>
    <row r="1081" spans="1:1" x14ac:dyDescent="0.3">
      <c r="A1081" s="147"/>
    </row>
    <row r="1082" spans="1:1" x14ac:dyDescent="0.3">
      <c r="A1082" s="147"/>
    </row>
    <row r="1083" spans="1:1" x14ac:dyDescent="0.3">
      <c r="A1083" s="147"/>
    </row>
    <row r="1084" spans="1:1" x14ac:dyDescent="0.3">
      <c r="A1084" s="147"/>
    </row>
    <row r="1085" spans="1:1" x14ac:dyDescent="0.3">
      <c r="A1085" s="147"/>
    </row>
    <row r="1086" spans="1:1" x14ac:dyDescent="0.3">
      <c r="A1086" s="147"/>
    </row>
    <row r="1087" spans="1:1" x14ac:dyDescent="0.3">
      <c r="A1087" s="147"/>
    </row>
    <row r="1088" spans="1:1" x14ac:dyDescent="0.3">
      <c r="A1088" s="147"/>
    </row>
    <row r="1089" spans="1:1" x14ac:dyDescent="0.3">
      <c r="A1089" s="147"/>
    </row>
    <row r="1090" spans="1:1" x14ac:dyDescent="0.3">
      <c r="A1090" s="147"/>
    </row>
    <row r="1091" spans="1:1" x14ac:dyDescent="0.3">
      <c r="A1091" s="147"/>
    </row>
    <row r="1092" spans="1:1" x14ac:dyDescent="0.3">
      <c r="A1092" s="147"/>
    </row>
    <row r="1093" spans="1:1" x14ac:dyDescent="0.3">
      <c r="A1093" s="147"/>
    </row>
    <row r="1094" spans="1:1" x14ac:dyDescent="0.3">
      <c r="A1094" s="147"/>
    </row>
    <row r="1095" spans="1:1" x14ac:dyDescent="0.3">
      <c r="A1095" s="147"/>
    </row>
    <row r="1096" spans="1:1" x14ac:dyDescent="0.3">
      <c r="A1096" s="147"/>
    </row>
    <row r="1097" spans="1:1" x14ac:dyDescent="0.3">
      <c r="A1097" s="147"/>
    </row>
    <row r="1098" spans="1:1" x14ac:dyDescent="0.3">
      <c r="A1098" s="147"/>
    </row>
    <row r="1099" spans="1:1" x14ac:dyDescent="0.3">
      <c r="A1099" s="147"/>
    </row>
    <row r="1100" spans="1:1" x14ac:dyDescent="0.3">
      <c r="A1100" s="147"/>
    </row>
    <row r="1101" spans="1:1" x14ac:dyDescent="0.3">
      <c r="A1101" s="147"/>
    </row>
    <row r="1102" spans="1:1" x14ac:dyDescent="0.3">
      <c r="A1102" s="147"/>
    </row>
    <row r="1103" spans="1:1" x14ac:dyDescent="0.3">
      <c r="A1103" s="147"/>
    </row>
    <row r="1104" spans="1:1" x14ac:dyDescent="0.3">
      <c r="A1104" s="147"/>
    </row>
    <row r="1105" spans="1:1" x14ac:dyDescent="0.3">
      <c r="A1105" s="147"/>
    </row>
    <row r="1106" spans="1:1" x14ac:dyDescent="0.3">
      <c r="A1106" s="147"/>
    </row>
    <row r="1107" spans="1:1" x14ac:dyDescent="0.3">
      <c r="A1107" s="147"/>
    </row>
    <row r="1108" spans="1:1" x14ac:dyDescent="0.3">
      <c r="A1108" s="147"/>
    </row>
    <row r="1109" spans="1:1" x14ac:dyDescent="0.3">
      <c r="A1109" s="147"/>
    </row>
    <row r="1110" spans="1:1" x14ac:dyDescent="0.3">
      <c r="A1110" s="147"/>
    </row>
    <row r="1111" spans="1:1" x14ac:dyDescent="0.3">
      <c r="A1111" s="147"/>
    </row>
    <row r="1112" spans="1:1" x14ac:dyDescent="0.3">
      <c r="A1112" s="147"/>
    </row>
    <row r="1113" spans="1:1" x14ac:dyDescent="0.3">
      <c r="A1113" s="147"/>
    </row>
    <row r="1114" spans="1:1" x14ac:dyDescent="0.3">
      <c r="A1114" s="147"/>
    </row>
    <row r="1115" spans="1:1" x14ac:dyDescent="0.3">
      <c r="A1115" s="147"/>
    </row>
    <row r="1116" spans="1:1" x14ac:dyDescent="0.3">
      <c r="A1116" s="147"/>
    </row>
    <row r="1117" spans="1:1" x14ac:dyDescent="0.3">
      <c r="A1117" s="147"/>
    </row>
    <row r="1118" spans="1:1" x14ac:dyDescent="0.3">
      <c r="A1118" s="147"/>
    </row>
    <row r="1119" spans="1:1" x14ac:dyDescent="0.3">
      <c r="A1119" s="147"/>
    </row>
    <row r="1120" spans="1:1" x14ac:dyDescent="0.3">
      <c r="A1120" s="147"/>
    </row>
    <row r="1121" spans="1:1" x14ac:dyDescent="0.3">
      <c r="A1121" s="147"/>
    </row>
    <row r="1122" spans="1:1" x14ac:dyDescent="0.3">
      <c r="A1122" s="147"/>
    </row>
    <row r="1123" spans="1:1" x14ac:dyDescent="0.3">
      <c r="A1123" s="147"/>
    </row>
    <row r="1124" spans="1:1" x14ac:dyDescent="0.3">
      <c r="A1124" s="147"/>
    </row>
    <row r="1125" spans="1:1" x14ac:dyDescent="0.3">
      <c r="A1125" s="147"/>
    </row>
    <row r="1126" spans="1:1" x14ac:dyDescent="0.3">
      <c r="A1126" s="147"/>
    </row>
    <row r="1127" spans="1:1" x14ac:dyDescent="0.3">
      <c r="A1127" s="147"/>
    </row>
    <row r="1128" spans="1:1" x14ac:dyDescent="0.3">
      <c r="A1128" s="147"/>
    </row>
    <row r="1129" spans="1:1" x14ac:dyDescent="0.3">
      <c r="A1129" s="147"/>
    </row>
    <row r="1130" spans="1:1" x14ac:dyDescent="0.3">
      <c r="A1130" s="147"/>
    </row>
    <row r="1131" spans="1:1" x14ac:dyDescent="0.3">
      <c r="A1131" s="147"/>
    </row>
    <row r="1132" spans="1:1" x14ac:dyDescent="0.3">
      <c r="A1132" s="147"/>
    </row>
    <row r="1133" spans="1:1" x14ac:dyDescent="0.3">
      <c r="A1133" s="147"/>
    </row>
    <row r="1134" spans="1:1" x14ac:dyDescent="0.3">
      <c r="A1134" s="147"/>
    </row>
    <row r="1135" spans="1:1" x14ac:dyDescent="0.3">
      <c r="A1135" s="147"/>
    </row>
    <row r="1136" spans="1:1" x14ac:dyDescent="0.3">
      <c r="A1136" s="147"/>
    </row>
    <row r="1137" spans="1:1" x14ac:dyDescent="0.3">
      <c r="A1137" s="147"/>
    </row>
    <row r="1138" spans="1:1" x14ac:dyDescent="0.3">
      <c r="A1138" s="147"/>
    </row>
    <row r="1139" spans="1:1" x14ac:dyDescent="0.3">
      <c r="A1139" s="147"/>
    </row>
    <row r="1140" spans="1:1" x14ac:dyDescent="0.3">
      <c r="A1140" s="147"/>
    </row>
    <row r="1141" spans="1:1" x14ac:dyDescent="0.3">
      <c r="A1141" s="147"/>
    </row>
    <row r="1142" spans="1:1" x14ac:dyDescent="0.3">
      <c r="A1142" s="147"/>
    </row>
    <row r="1143" spans="1:1" x14ac:dyDescent="0.3">
      <c r="A1143" s="147"/>
    </row>
    <row r="1144" spans="1:1" x14ac:dyDescent="0.3">
      <c r="A1144" s="147"/>
    </row>
    <row r="1145" spans="1:1" x14ac:dyDescent="0.3">
      <c r="A1145" s="147"/>
    </row>
    <row r="1146" spans="1:1" x14ac:dyDescent="0.3">
      <c r="A1146" s="147"/>
    </row>
    <row r="1147" spans="1:1" x14ac:dyDescent="0.3">
      <c r="A1147" s="147"/>
    </row>
    <row r="1148" spans="1:1" x14ac:dyDescent="0.3">
      <c r="A1148" s="147"/>
    </row>
    <row r="1149" spans="1:1" x14ac:dyDescent="0.3">
      <c r="A1149" s="147"/>
    </row>
    <row r="1150" spans="1:1" x14ac:dyDescent="0.3">
      <c r="A1150" s="147"/>
    </row>
    <row r="1151" spans="1:1" x14ac:dyDescent="0.3">
      <c r="A1151" s="147"/>
    </row>
    <row r="1152" spans="1:1" x14ac:dyDescent="0.3">
      <c r="A1152" s="147"/>
    </row>
    <row r="1153" spans="1:1" x14ac:dyDescent="0.3">
      <c r="A1153" s="147"/>
    </row>
    <row r="1154" spans="1:1" x14ac:dyDescent="0.3">
      <c r="A1154" s="147"/>
    </row>
    <row r="1155" spans="1:1" x14ac:dyDescent="0.3">
      <c r="A1155" s="147"/>
    </row>
    <row r="1156" spans="1:1" x14ac:dyDescent="0.3">
      <c r="A1156" s="147"/>
    </row>
    <row r="1157" spans="1:1" x14ac:dyDescent="0.3">
      <c r="A1157" s="147"/>
    </row>
    <row r="1158" spans="1:1" x14ac:dyDescent="0.3">
      <c r="A1158" s="147"/>
    </row>
    <row r="1159" spans="1:1" x14ac:dyDescent="0.3">
      <c r="A1159" s="147"/>
    </row>
    <row r="1160" spans="1:1" x14ac:dyDescent="0.3">
      <c r="A1160" s="147"/>
    </row>
    <row r="1161" spans="1:1" x14ac:dyDescent="0.3">
      <c r="A1161" s="147"/>
    </row>
    <row r="1162" spans="1:1" x14ac:dyDescent="0.3">
      <c r="A1162" s="147"/>
    </row>
    <row r="1163" spans="1:1" x14ac:dyDescent="0.3">
      <c r="A1163" s="147"/>
    </row>
    <row r="1164" spans="1:1" x14ac:dyDescent="0.3">
      <c r="A1164" s="147"/>
    </row>
    <row r="1165" spans="1:1" x14ac:dyDescent="0.3">
      <c r="A1165" s="147"/>
    </row>
    <row r="1166" spans="1:1" x14ac:dyDescent="0.3">
      <c r="A1166" s="147"/>
    </row>
    <row r="1167" spans="1:1" x14ac:dyDescent="0.3">
      <c r="A1167" s="147"/>
    </row>
    <row r="1168" spans="1:1" x14ac:dyDescent="0.3">
      <c r="A1168" s="147"/>
    </row>
    <row r="1169" spans="1:1" x14ac:dyDescent="0.3">
      <c r="A1169" s="147"/>
    </row>
    <row r="1170" spans="1:1" x14ac:dyDescent="0.3">
      <c r="A1170" s="147"/>
    </row>
    <row r="1171" spans="1:1" x14ac:dyDescent="0.3">
      <c r="A1171" s="147"/>
    </row>
    <row r="1172" spans="1:1" x14ac:dyDescent="0.3">
      <c r="A1172" s="147"/>
    </row>
    <row r="1173" spans="1:1" x14ac:dyDescent="0.3">
      <c r="A1173" s="147"/>
    </row>
    <row r="1174" spans="1:1" x14ac:dyDescent="0.3">
      <c r="A1174" s="147"/>
    </row>
    <row r="1175" spans="1:1" x14ac:dyDescent="0.3">
      <c r="A1175" s="147"/>
    </row>
    <row r="1176" spans="1:1" x14ac:dyDescent="0.3">
      <c r="A1176" s="147"/>
    </row>
    <row r="1177" spans="1:1" x14ac:dyDescent="0.3">
      <c r="A1177" s="147"/>
    </row>
    <row r="1178" spans="1:1" x14ac:dyDescent="0.3">
      <c r="A1178" s="147"/>
    </row>
    <row r="1179" spans="1:1" x14ac:dyDescent="0.3">
      <c r="A1179" s="147"/>
    </row>
    <row r="1180" spans="1:1" x14ac:dyDescent="0.3">
      <c r="A1180" s="147"/>
    </row>
    <row r="1181" spans="1:1" x14ac:dyDescent="0.3">
      <c r="A1181" s="147"/>
    </row>
    <row r="1182" spans="1:1" x14ac:dyDescent="0.3">
      <c r="A1182" s="147"/>
    </row>
    <row r="1183" spans="1:1" x14ac:dyDescent="0.3">
      <c r="A1183" s="147"/>
    </row>
    <row r="1184" spans="1:1" x14ac:dyDescent="0.3">
      <c r="A1184" s="147"/>
    </row>
    <row r="1185" spans="1:1" x14ac:dyDescent="0.3">
      <c r="A1185" s="147"/>
    </row>
    <row r="1186" spans="1:1" x14ac:dyDescent="0.3">
      <c r="A1186" s="147"/>
    </row>
    <row r="1187" spans="1:1" x14ac:dyDescent="0.3">
      <c r="A1187" s="147"/>
    </row>
    <row r="1188" spans="1:1" x14ac:dyDescent="0.3">
      <c r="A1188" s="147"/>
    </row>
    <row r="1189" spans="1:1" x14ac:dyDescent="0.3">
      <c r="A1189" s="147"/>
    </row>
    <row r="1190" spans="1:1" x14ac:dyDescent="0.3">
      <c r="A1190" s="147"/>
    </row>
    <row r="1191" spans="1:1" x14ac:dyDescent="0.3">
      <c r="A1191" s="147"/>
    </row>
    <row r="1192" spans="1:1" x14ac:dyDescent="0.3">
      <c r="A1192" s="147"/>
    </row>
    <row r="1193" spans="1:1" x14ac:dyDescent="0.3">
      <c r="A1193" s="147"/>
    </row>
    <row r="1194" spans="1:1" x14ac:dyDescent="0.3">
      <c r="A1194" s="147"/>
    </row>
    <row r="1195" spans="1:1" x14ac:dyDescent="0.3">
      <c r="A1195" s="147"/>
    </row>
    <row r="1196" spans="1:1" x14ac:dyDescent="0.3">
      <c r="A1196" s="147"/>
    </row>
    <row r="1197" spans="1:1" x14ac:dyDescent="0.3">
      <c r="A1197" s="147"/>
    </row>
    <row r="1198" spans="1:1" x14ac:dyDescent="0.3">
      <c r="A1198" s="147"/>
    </row>
    <row r="1199" spans="1:1" x14ac:dyDescent="0.3">
      <c r="A1199" s="147"/>
    </row>
    <row r="1200" spans="1:1" x14ac:dyDescent="0.3">
      <c r="A1200" s="147"/>
    </row>
    <row r="1201" spans="1:1" x14ac:dyDescent="0.3">
      <c r="A1201" s="147"/>
    </row>
    <row r="1202" spans="1:1" x14ac:dyDescent="0.3">
      <c r="A1202" s="147"/>
    </row>
    <row r="1203" spans="1:1" x14ac:dyDescent="0.3">
      <c r="A1203" s="147"/>
    </row>
    <row r="1204" spans="1:1" x14ac:dyDescent="0.3">
      <c r="A1204" s="147"/>
    </row>
    <row r="1205" spans="1:1" x14ac:dyDescent="0.3">
      <c r="A1205" s="147"/>
    </row>
    <row r="1206" spans="1:1" x14ac:dyDescent="0.3">
      <c r="A1206" s="147"/>
    </row>
    <row r="1207" spans="1:1" x14ac:dyDescent="0.3">
      <c r="A1207" s="147"/>
    </row>
    <row r="1208" spans="1:1" x14ac:dyDescent="0.3">
      <c r="A1208" s="147"/>
    </row>
    <row r="1209" spans="1:1" x14ac:dyDescent="0.3">
      <c r="A1209" s="147"/>
    </row>
    <row r="1210" spans="1:1" x14ac:dyDescent="0.3">
      <c r="A1210" s="147"/>
    </row>
    <row r="1211" spans="1:1" x14ac:dyDescent="0.3">
      <c r="A1211" s="147"/>
    </row>
    <row r="1212" spans="1:1" x14ac:dyDescent="0.3">
      <c r="A1212" s="147"/>
    </row>
    <row r="1213" spans="1:1" x14ac:dyDescent="0.3">
      <c r="A1213" s="147"/>
    </row>
    <row r="1214" spans="1:1" x14ac:dyDescent="0.3">
      <c r="A1214" s="147"/>
    </row>
    <row r="1215" spans="1:1" x14ac:dyDescent="0.3">
      <c r="A1215" s="147"/>
    </row>
    <row r="1216" spans="1:1" x14ac:dyDescent="0.3">
      <c r="A1216" s="147"/>
    </row>
    <row r="1217" spans="1:1" x14ac:dyDescent="0.3">
      <c r="A1217" s="147"/>
    </row>
    <row r="1218" spans="1:1" x14ac:dyDescent="0.3">
      <c r="A1218" s="147"/>
    </row>
    <row r="1219" spans="1:1" x14ac:dyDescent="0.3">
      <c r="A1219" s="147"/>
    </row>
    <row r="1220" spans="1:1" x14ac:dyDescent="0.3">
      <c r="A1220" s="147"/>
    </row>
    <row r="1221" spans="1:1" x14ac:dyDescent="0.3">
      <c r="A1221" s="147"/>
    </row>
    <row r="1222" spans="1:1" x14ac:dyDescent="0.3">
      <c r="A1222" s="147"/>
    </row>
    <row r="1223" spans="1:1" x14ac:dyDescent="0.3">
      <c r="A1223" s="147"/>
    </row>
    <row r="1224" spans="1:1" x14ac:dyDescent="0.3">
      <c r="A1224" s="147"/>
    </row>
    <row r="1225" spans="1:1" x14ac:dyDescent="0.3">
      <c r="A1225" s="147"/>
    </row>
    <row r="1226" spans="1:1" x14ac:dyDescent="0.3">
      <c r="A1226" s="147"/>
    </row>
    <row r="1227" spans="1:1" x14ac:dyDescent="0.3">
      <c r="A1227" s="147"/>
    </row>
    <row r="1228" spans="1:1" x14ac:dyDescent="0.3">
      <c r="A1228" s="147"/>
    </row>
    <row r="1229" spans="1:1" x14ac:dyDescent="0.3">
      <c r="A1229" s="147"/>
    </row>
    <row r="1230" spans="1:1" x14ac:dyDescent="0.3">
      <c r="A1230" s="147"/>
    </row>
    <row r="1231" spans="1:1" x14ac:dyDescent="0.3">
      <c r="A1231" s="147"/>
    </row>
    <row r="1232" spans="1:1" x14ac:dyDescent="0.3">
      <c r="A1232" s="147"/>
    </row>
    <row r="1233" spans="1:1" x14ac:dyDescent="0.3">
      <c r="A1233" s="147"/>
    </row>
    <row r="1234" spans="1:1" x14ac:dyDescent="0.3">
      <c r="A1234" s="147"/>
    </row>
    <row r="1235" spans="1:1" x14ac:dyDescent="0.3">
      <c r="A1235" s="147"/>
    </row>
    <row r="1236" spans="1:1" x14ac:dyDescent="0.3">
      <c r="A1236" s="147"/>
    </row>
    <row r="1237" spans="1:1" x14ac:dyDescent="0.3">
      <c r="A1237" s="147"/>
    </row>
    <row r="1238" spans="1:1" x14ac:dyDescent="0.3">
      <c r="A1238" s="147"/>
    </row>
    <row r="1239" spans="1:1" x14ac:dyDescent="0.3">
      <c r="A1239" s="147"/>
    </row>
    <row r="1240" spans="1:1" x14ac:dyDescent="0.3">
      <c r="A1240" s="147"/>
    </row>
    <row r="1241" spans="1:1" x14ac:dyDescent="0.3">
      <c r="A1241" s="147"/>
    </row>
    <row r="1242" spans="1:1" x14ac:dyDescent="0.3">
      <c r="A1242" s="147"/>
    </row>
    <row r="1243" spans="1:1" x14ac:dyDescent="0.3">
      <c r="A1243" s="147"/>
    </row>
    <row r="1244" spans="1:1" x14ac:dyDescent="0.3">
      <c r="A1244" s="147"/>
    </row>
    <row r="1245" spans="1:1" x14ac:dyDescent="0.3">
      <c r="A1245" s="147"/>
    </row>
    <row r="1246" spans="1:1" x14ac:dyDescent="0.3">
      <c r="A1246" s="147"/>
    </row>
    <row r="1247" spans="1:1" x14ac:dyDescent="0.3">
      <c r="A1247" s="147"/>
    </row>
    <row r="1248" spans="1:1" x14ac:dyDescent="0.3">
      <c r="A1248" s="147"/>
    </row>
    <row r="1249" spans="1:1" x14ac:dyDescent="0.3">
      <c r="A1249" s="147"/>
    </row>
    <row r="1250" spans="1:1" x14ac:dyDescent="0.3">
      <c r="A1250" s="147"/>
    </row>
    <row r="1251" spans="1:1" x14ac:dyDescent="0.3">
      <c r="A1251" s="147"/>
    </row>
    <row r="1252" spans="1:1" x14ac:dyDescent="0.3">
      <c r="A1252" s="147"/>
    </row>
    <row r="1253" spans="1:1" x14ac:dyDescent="0.3">
      <c r="A1253" s="147"/>
    </row>
    <row r="1254" spans="1:1" x14ac:dyDescent="0.3">
      <c r="A1254" s="147"/>
    </row>
    <row r="1255" spans="1:1" x14ac:dyDescent="0.3">
      <c r="A1255" s="147"/>
    </row>
    <row r="1256" spans="1:1" x14ac:dyDescent="0.3">
      <c r="A1256" s="147"/>
    </row>
    <row r="1257" spans="1:1" x14ac:dyDescent="0.3">
      <c r="A1257" s="147"/>
    </row>
    <row r="1258" spans="1:1" x14ac:dyDescent="0.3">
      <c r="A1258" s="147"/>
    </row>
    <row r="1259" spans="1:1" x14ac:dyDescent="0.3">
      <c r="A1259" s="147"/>
    </row>
    <row r="1260" spans="1:1" x14ac:dyDescent="0.3">
      <c r="A1260" s="147"/>
    </row>
    <row r="1261" spans="1:1" x14ac:dyDescent="0.3">
      <c r="A1261" s="147"/>
    </row>
    <row r="1262" spans="1:1" x14ac:dyDescent="0.3">
      <c r="A1262" s="147"/>
    </row>
    <row r="1263" spans="1:1" x14ac:dyDescent="0.3">
      <c r="A1263" s="147"/>
    </row>
    <row r="1264" spans="1:1" x14ac:dyDescent="0.3">
      <c r="A1264" s="147"/>
    </row>
    <row r="1265" spans="1:1" x14ac:dyDescent="0.3">
      <c r="A1265" s="147"/>
    </row>
    <row r="1266" spans="1:1" x14ac:dyDescent="0.3">
      <c r="A1266" s="147"/>
    </row>
    <row r="1267" spans="1:1" x14ac:dyDescent="0.3">
      <c r="A1267" s="147"/>
    </row>
    <row r="1268" spans="1:1" x14ac:dyDescent="0.3">
      <c r="A1268" s="147"/>
    </row>
    <row r="1269" spans="1:1" x14ac:dyDescent="0.3">
      <c r="A1269" s="147"/>
    </row>
    <row r="1270" spans="1:1" x14ac:dyDescent="0.3">
      <c r="A1270" s="147"/>
    </row>
    <row r="1271" spans="1:1" x14ac:dyDescent="0.3">
      <c r="A1271" s="147"/>
    </row>
    <row r="1272" spans="1:1" x14ac:dyDescent="0.3">
      <c r="A1272" s="147"/>
    </row>
    <row r="1273" spans="1:1" x14ac:dyDescent="0.3">
      <c r="A1273" s="147"/>
    </row>
    <row r="1274" spans="1:1" x14ac:dyDescent="0.3">
      <c r="A1274" s="147"/>
    </row>
    <row r="1275" spans="1:1" x14ac:dyDescent="0.3">
      <c r="A1275" s="147"/>
    </row>
    <row r="1276" spans="1:1" x14ac:dyDescent="0.3">
      <c r="A1276" s="147"/>
    </row>
    <row r="1277" spans="1:1" x14ac:dyDescent="0.3">
      <c r="A1277" s="147"/>
    </row>
    <row r="1278" spans="1:1" x14ac:dyDescent="0.3">
      <c r="A1278" s="147"/>
    </row>
    <row r="1279" spans="1:1" x14ac:dyDescent="0.3">
      <c r="A1279" s="147"/>
    </row>
    <row r="1280" spans="1:1" x14ac:dyDescent="0.3">
      <c r="A1280" s="147"/>
    </row>
    <row r="1281" spans="1:1" x14ac:dyDescent="0.3">
      <c r="A1281" s="147"/>
    </row>
    <row r="1282" spans="1:1" x14ac:dyDescent="0.3">
      <c r="A1282" s="147"/>
    </row>
    <row r="1283" spans="1:1" x14ac:dyDescent="0.3">
      <c r="A1283" s="147"/>
    </row>
    <row r="1284" spans="1:1" x14ac:dyDescent="0.3">
      <c r="A1284" s="147"/>
    </row>
    <row r="1285" spans="1:1" x14ac:dyDescent="0.3">
      <c r="A1285" s="147"/>
    </row>
    <row r="1286" spans="1:1" x14ac:dyDescent="0.3">
      <c r="A1286" s="147"/>
    </row>
    <row r="1287" spans="1:1" x14ac:dyDescent="0.3">
      <c r="A1287" s="147"/>
    </row>
    <row r="1288" spans="1:1" x14ac:dyDescent="0.3">
      <c r="A1288" s="147"/>
    </row>
    <row r="1289" spans="1:1" x14ac:dyDescent="0.3">
      <c r="A1289" s="147"/>
    </row>
    <row r="1290" spans="1:1" x14ac:dyDescent="0.3">
      <c r="A1290" s="147"/>
    </row>
    <row r="1291" spans="1:1" x14ac:dyDescent="0.3">
      <c r="A1291" s="147"/>
    </row>
    <row r="1292" spans="1:1" x14ac:dyDescent="0.3">
      <c r="A1292" s="147"/>
    </row>
    <row r="1293" spans="1:1" x14ac:dyDescent="0.3">
      <c r="A1293" s="147"/>
    </row>
    <row r="1294" spans="1:1" x14ac:dyDescent="0.3">
      <c r="A1294" s="147"/>
    </row>
    <row r="1295" spans="1:1" x14ac:dyDescent="0.3">
      <c r="A1295" s="147"/>
    </row>
    <row r="1296" spans="1:1" x14ac:dyDescent="0.3">
      <c r="A1296" s="147"/>
    </row>
    <row r="1297" spans="1:1" x14ac:dyDescent="0.3">
      <c r="A1297" s="147"/>
    </row>
    <row r="1298" spans="1:1" x14ac:dyDescent="0.3">
      <c r="A1298" s="147"/>
    </row>
    <row r="1299" spans="1:1" x14ac:dyDescent="0.3">
      <c r="A1299" s="147"/>
    </row>
    <row r="1300" spans="1:1" x14ac:dyDescent="0.3">
      <c r="A1300" s="147"/>
    </row>
    <row r="1301" spans="1:1" x14ac:dyDescent="0.3">
      <c r="A1301" s="147"/>
    </row>
    <row r="1302" spans="1:1" x14ac:dyDescent="0.3">
      <c r="A1302" s="147"/>
    </row>
    <row r="1303" spans="1:1" x14ac:dyDescent="0.3">
      <c r="A1303" s="147"/>
    </row>
    <row r="1304" spans="1:1" x14ac:dyDescent="0.3">
      <c r="A1304" s="147"/>
    </row>
    <row r="1305" spans="1:1" x14ac:dyDescent="0.3">
      <c r="A1305" s="147"/>
    </row>
    <row r="1306" spans="1:1" x14ac:dyDescent="0.3">
      <c r="A1306" s="147"/>
    </row>
    <row r="1307" spans="1:1" x14ac:dyDescent="0.3">
      <c r="A1307" s="147"/>
    </row>
    <row r="1308" spans="1:1" x14ac:dyDescent="0.3">
      <c r="A1308" s="147"/>
    </row>
    <row r="1309" spans="1:1" x14ac:dyDescent="0.3">
      <c r="A1309" s="147"/>
    </row>
    <row r="1310" spans="1:1" x14ac:dyDescent="0.3">
      <c r="A1310" s="147"/>
    </row>
    <row r="1311" spans="1:1" x14ac:dyDescent="0.3">
      <c r="A1311" s="147"/>
    </row>
    <row r="1312" spans="1:1" x14ac:dyDescent="0.3">
      <c r="A1312" s="147"/>
    </row>
    <row r="1313" spans="1:1" x14ac:dyDescent="0.3">
      <c r="A1313" s="147"/>
    </row>
    <row r="1314" spans="1:1" x14ac:dyDescent="0.3">
      <c r="A1314" s="147"/>
    </row>
    <row r="1315" spans="1:1" x14ac:dyDescent="0.3">
      <c r="A1315" s="147"/>
    </row>
    <row r="1316" spans="1:1" x14ac:dyDescent="0.3">
      <c r="A1316" s="147"/>
    </row>
    <row r="1317" spans="1:1" x14ac:dyDescent="0.3">
      <c r="A1317" s="147"/>
    </row>
    <row r="1318" spans="1:1" x14ac:dyDescent="0.3">
      <c r="A1318" s="147"/>
    </row>
    <row r="1319" spans="1:1" x14ac:dyDescent="0.3">
      <c r="A1319" s="147"/>
    </row>
    <row r="1320" spans="1:1" x14ac:dyDescent="0.3">
      <c r="A1320" s="147"/>
    </row>
    <row r="1321" spans="1:1" x14ac:dyDescent="0.3">
      <c r="A1321" s="147"/>
    </row>
    <row r="1322" spans="1:1" x14ac:dyDescent="0.3">
      <c r="A1322" s="147"/>
    </row>
    <row r="1323" spans="1:1" x14ac:dyDescent="0.3">
      <c r="A1323" s="147"/>
    </row>
    <row r="1324" spans="1:1" x14ac:dyDescent="0.3">
      <c r="A1324" s="147"/>
    </row>
    <row r="1325" spans="1:1" x14ac:dyDescent="0.3">
      <c r="A1325" s="147"/>
    </row>
    <row r="1326" spans="1:1" x14ac:dyDescent="0.3">
      <c r="A1326" s="147"/>
    </row>
    <row r="1327" spans="1:1" x14ac:dyDescent="0.3">
      <c r="A1327" s="147"/>
    </row>
    <row r="1328" spans="1:1" x14ac:dyDescent="0.3">
      <c r="A1328" s="147"/>
    </row>
    <row r="1329" spans="1:1" x14ac:dyDescent="0.3">
      <c r="A1329" s="147"/>
    </row>
    <row r="1330" spans="1:1" x14ac:dyDescent="0.3">
      <c r="A1330" s="147"/>
    </row>
    <row r="1331" spans="1:1" x14ac:dyDescent="0.3">
      <c r="A1331" s="147"/>
    </row>
    <row r="1332" spans="1:1" x14ac:dyDescent="0.3">
      <c r="A1332" s="147"/>
    </row>
    <row r="1333" spans="1:1" x14ac:dyDescent="0.3">
      <c r="A1333" s="147"/>
    </row>
    <row r="1334" spans="1:1" x14ac:dyDescent="0.3">
      <c r="A1334" s="147"/>
    </row>
    <row r="1335" spans="1:1" x14ac:dyDescent="0.3">
      <c r="A1335" s="147"/>
    </row>
    <row r="1336" spans="1:1" x14ac:dyDescent="0.3">
      <c r="A1336" s="147"/>
    </row>
    <row r="1337" spans="1:1" x14ac:dyDescent="0.3">
      <c r="A1337" s="147"/>
    </row>
    <row r="1338" spans="1:1" x14ac:dyDescent="0.3">
      <c r="A1338" s="147"/>
    </row>
    <row r="1339" spans="1:1" x14ac:dyDescent="0.3">
      <c r="A1339" s="147"/>
    </row>
    <row r="1340" spans="1:1" x14ac:dyDescent="0.3">
      <c r="A1340" s="147"/>
    </row>
    <row r="1341" spans="1:1" x14ac:dyDescent="0.3">
      <c r="A1341" s="147"/>
    </row>
    <row r="1342" spans="1:1" x14ac:dyDescent="0.3">
      <c r="A1342" s="147"/>
    </row>
    <row r="1343" spans="1:1" x14ac:dyDescent="0.3">
      <c r="A1343" s="147"/>
    </row>
    <row r="1344" spans="1:1" x14ac:dyDescent="0.3">
      <c r="A1344" s="147"/>
    </row>
    <row r="1345" spans="1:1" x14ac:dyDescent="0.3">
      <c r="A1345" s="147"/>
    </row>
    <row r="1346" spans="1:1" x14ac:dyDescent="0.3">
      <c r="A1346" s="147"/>
    </row>
    <row r="1347" spans="1:1" x14ac:dyDescent="0.3">
      <c r="A1347" s="147"/>
    </row>
    <row r="1348" spans="1:1" x14ac:dyDescent="0.3">
      <c r="A1348" s="147"/>
    </row>
    <row r="1349" spans="1:1" x14ac:dyDescent="0.3">
      <c r="A1349" s="147"/>
    </row>
    <row r="1350" spans="1:1" x14ac:dyDescent="0.3">
      <c r="A1350" s="147"/>
    </row>
    <row r="1351" spans="1:1" x14ac:dyDescent="0.3">
      <c r="A1351" s="147"/>
    </row>
    <row r="1352" spans="1:1" x14ac:dyDescent="0.3">
      <c r="A1352" s="147"/>
    </row>
    <row r="1353" spans="1:1" x14ac:dyDescent="0.3">
      <c r="A1353" s="147"/>
    </row>
    <row r="1354" spans="1:1" x14ac:dyDescent="0.3">
      <c r="A1354" s="147"/>
    </row>
    <row r="1355" spans="1:1" x14ac:dyDescent="0.3">
      <c r="A1355" s="147"/>
    </row>
    <row r="1356" spans="1:1" x14ac:dyDescent="0.3">
      <c r="A1356" s="147"/>
    </row>
    <row r="1357" spans="1:1" x14ac:dyDescent="0.3">
      <c r="A1357" s="147"/>
    </row>
    <row r="1358" spans="1:1" x14ac:dyDescent="0.3">
      <c r="A1358" s="147"/>
    </row>
    <row r="1359" spans="1:1" x14ac:dyDescent="0.3">
      <c r="A1359" s="147"/>
    </row>
    <row r="1360" spans="1:1" x14ac:dyDescent="0.3">
      <c r="A1360" s="147"/>
    </row>
    <row r="1361" spans="1:1" x14ac:dyDescent="0.3">
      <c r="A1361" s="147"/>
    </row>
    <row r="1362" spans="1:1" x14ac:dyDescent="0.3">
      <c r="A1362" s="147"/>
    </row>
    <row r="1363" spans="1:1" x14ac:dyDescent="0.3">
      <c r="A1363" s="147"/>
    </row>
    <row r="1364" spans="1:1" x14ac:dyDescent="0.3">
      <c r="A1364" s="147"/>
    </row>
    <row r="1365" spans="1:1" x14ac:dyDescent="0.3">
      <c r="A1365" s="147"/>
    </row>
    <row r="1366" spans="1:1" x14ac:dyDescent="0.3">
      <c r="A1366" s="147"/>
    </row>
    <row r="1367" spans="1:1" x14ac:dyDescent="0.3">
      <c r="A1367" s="147"/>
    </row>
    <row r="1368" spans="1:1" x14ac:dyDescent="0.3">
      <c r="A1368" s="147"/>
    </row>
    <row r="1369" spans="1:1" x14ac:dyDescent="0.3">
      <c r="A1369" s="147"/>
    </row>
    <row r="1370" spans="1:1" x14ac:dyDescent="0.3">
      <c r="A1370" s="147"/>
    </row>
    <row r="1371" spans="1:1" x14ac:dyDescent="0.3">
      <c r="A1371" s="147"/>
    </row>
    <row r="1372" spans="1:1" x14ac:dyDescent="0.3">
      <c r="A1372" s="147"/>
    </row>
    <row r="1373" spans="1:1" x14ac:dyDescent="0.3">
      <c r="A1373" s="147"/>
    </row>
    <row r="1374" spans="1:1" x14ac:dyDescent="0.3">
      <c r="A1374" s="147"/>
    </row>
    <row r="1375" spans="1:1" x14ac:dyDescent="0.3">
      <c r="A1375" s="147"/>
    </row>
    <row r="1376" spans="1:1" x14ac:dyDescent="0.3">
      <c r="A1376" s="147"/>
    </row>
    <row r="1377" spans="1:1" x14ac:dyDescent="0.3">
      <c r="A1377" s="147"/>
    </row>
    <row r="1378" spans="1:1" x14ac:dyDescent="0.3">
      <c r="A1378" s="147"/>
    </row>
    <row r="1379" spans="1:1" x14ac:dyDescent="0.3">
      <c r="A1379" s="147"/>
    </row>
    <row r="1380" spans="1:1" x14ac:dyDescent="0.3">
      <c r="A1380" s="147"/>
    </row>
    <row r="1381" spans="1:1" x14ac:dyDescent="0.3">
      <c r="A1381" s="147"/>
    </row>
    <row r="1382" spans="1:1" x14ac:dyDescent="0.3">
      <c r="A1382" s="147"/>
    </row>
    <row r="1383" spans="1:1" x14ac:dyDescent="0.3">
      <c r="A1383" s="147"/>
    </row>
    <row r="1384" spans="1:1" x14ac:dyDescent="0.3">
      <c r="A1384" s="147"/>
    </row>
    <row r="1385" spans="1:1" x14ac:dyDescent="0.3">
      <c r="A1385" s="147"/>
    </row>
    <row r="1386" spans="1:1" x14ac:dyDescent="0.3">
      <c r="A1386" s="147"/>
    </row>
    <row r="1387" spans="1:1" x14ac:dyDescent="0.3">
      <c r="A1387" s="147"/>
    </row>
    <row r="1388" spans="1:1" x14ac:dyDescent="0.3">
      <c r="A1388" s="147"/>
    </row>
    <row r="1389" spans="1:1" x14ac:dyDescent="0.3">
      <c r="A1389" s="147"/>
    </row>
    <row r="1390" spans="1:1" x14ac:dyDescent="0.3">
      <c r="A1390" s="147"/>
    </row>
    <row r="1391" spans="1:1" x14ac:dyDescent="0.3">
      <c r="A1391" s="147"/>
    </row>
    <row r="1392" spans="1:1" x14ac:dyDescent="0.3">
      <c r="A1392" s="147"/>
    </row>
    <row r="1393" spans="1:1" x14ac:dyDescent="0.3">
      <c r="A1393" s="147"/>
    </row>
    <row r="1394" spans="1:1" x14ac:dyDescent="0.3">
      <c r="A1394" s="147"/>
    </row>
    <row r="1395" spans="1:1" x14ac:dyDescent="0.3">
      <c r="A1395" s="147"/>
    </row>
    <row r="1396" spans="1:1" x14ac:dyDescent="0.3">
      <c r="A1396" s="147"/>
    </row>
    <row r="1397" spans="1:1" x14ac:dyDescent="0.3">
      <c r="A1397" s="147"/>
    </row>
    <row r="1398" spans="1:1" x14ac:dyDescent="0.3">
      <c r="A1398" s="147"/>
    </row>
    <row r="1399" spans="1:1" x14ac:dyDescent="0.3">
      <c r="A1399" s="147"/>
    </row>
    <row r="1400" spans="1:1" x14ac:dyDescent="0.3">
      <c r="A1400" s="147"/>
    </row>
    <row r="1401" spans="1:1" x14ac:dyDescent="0.3">
      <c r="A1401" s="147"/>
    </row>
    <row r="1402" spans="1:1" x14ac:dyDescent="0.3">
      <c r="A1402" s="147"/>
    </row>
    <row r="1403" spans="1:1" x14ac:dyDescent="0.3">
      <c r="A1403" s="147"/>
    </row>
    <row r="1404" spans="1:1" x14ac:dyDescent="0.3">
      <c r="A1404" s="147"/>
    </row>
    <row r="1405" spans="1:1" x14ac:dyDescent="0.3">
      <c r="A1405" s="147"/>
    </row>
    <row r="1406" spans="1:1" x14ac:dyDescent="0.3">
      <c r="A1406" s="147"/>
    </row>
    <row r="1407" spans="1:1" x14ac:dyDescent="0.3">
      <c r="A1407" s="147"/>
    </row>
    <row r="1408" spans="1:1" x14ac:dyDescent="0.3">
      <c r="A1408" s="147"/>
    </row>
    <row r="1409" spans="1:1" x14ac:dyDescent="0.3">
      <c r="A1409" s="147"/>
    </row>
    <row r="1410" spans="1:1" x14ac:dyDescent="0.3">
      <c r="A1410" s="147"/>
    </row>
    <row r="1411" spans="1:1" x14ac:dyDescent="0.3">
      <c r="A1411" s="147"/>
    </row>
    <row r="1412" spans="1:1" x14ac:dyDescent="0.3">
      <c r="A1412" s="147"/>
    </row>
    <row r="1413" spans="1:1" x14ac:dyDescent="0.3">
      <c r="A1413" s="147"/>
    </row>
    <row r="1414" spans="1:1" x14ac:dyDescent="0.3">
      <c r="A1414" s="147"/>
    </row>
    <row r="1415" spans="1:1" x14ac:dyDescent="0.3">
      <c r="A1415" s="147"/>
    </row>
    <row r="1416" spans="1:1" x14ac:dyDescent="0.3">
      <c r="A1416" s="147"/>
    </row>
    <row r="1417" spans="1:1" x14ac:dyDescent="0.3">
      <c r="A1417" s="147"/>
    </row>
    <row r="1418" spans="1:1" x14ac:dyDescent="0.3">
      <c r="A1418" s="147"/>
    </row>
    <row r="1419" spans="1:1" x14ac:dyDescent="0.3">
      <c r="A1419" s="147"/>
    </row>
    <row r="1420" spans="1:1" x14ac:dyDescent="0.3">
      <c r="A1420" s="147"/>
    </row>
    <row r="1421" spans="1:1" x14ac:dyDescent="0.3">
      <c r="A1421" s="147"/>
    </row>
    <row r="1422" spans="1:1" x14ac:dyDescent="0.3">
      <c r="A1422" s="147"/>
    </row>
    <row r="1423" spans="1:1" x14ac:dyDescent="0.3">
      <c r="A1423" s="147"/>
    </row>
    <row r="1424" spans="1:1" x14ac:dyDescent="0.3">
      <c r="A1424" s="147"/>
    </row>
    <row r="1425" spans="1:1" x14ac:dyDescent="0.3">
      <c r="A1425" s="147"/>
    </row>
    <row r="1426" spans="1:1" x14ac:dyDescent="0.3">
      <c r="A1426" s="147"/>
    </row>
    <row r="1427" spans="1:1" x14ac:dyDescent="0.3">
      <c r="A1427" s="147"/>
    </row>
    <row r="1428" spans="1:1" x14ac:dyDescent="0.3">
      <c r="A1428" s="147"/>
    </row>
    <row r="1429" spans="1:1" x14ac:dyDescent="0.3">
      <c r="A1429" s="147"/>
    </row>
    <row r="1430" spans="1:1" x14ac:dyDescent="0.3">
      <c r="A1430" s="147"/>
    </row>
    <row r="1431" spans="1:1" x14ac:dyDescent="0.3">
      <c r="A1431" s="147"/>
    </row>
    <row r="1432" spans="1:1" x14ac:dyDescent="0.3">
      <c r="A1432" s="147"/>
    </row>
    <row r="1433" spans="1:1" x14ac:dyDescent="0.3">
      <c r="A1433" s="147"/>
    </row>
    <row r="1434" spans="1:1" x14ac:dyDescent="0.3">
      <c r="A1434" s="147"/>
    </row>
    <row r="1435" spans="1:1" x14ac:dyDescent="0.3">
      <c r="A1435" s="147"/>
    </row>
    <row r="1436" spans="1:1" x14ac:dyDescent="0.3">
      <c r="A1436" s="147"/>
    </row>
    <row r="1437" spans="1:1" x14ac:dyDescent="0.3">
      <c r="A1437" s="147"/>
    </row>
    <row r="1438" spans="1:1" x14ac:dyDescent="0.3">
      <c r="A1438" s="147"/>
    </row>
    <row r="1439" spans="1:1" x14ac:dyDescent="0.3">
      <c r="A1439" s="147"/>
    </row>
    <row r="1440" spans="1:1" x14ac:dyDescent="0.3">
      <c r="A1440" s="147"/>
    </row>
    <row r="1441" spans="1:1" x14ac:dyDescent="0.3">
      <c r="A1441" s="147"/>
    </row>
    <row r="1442" spans="1:1" x14ac:dyDescent="0.3">
      <c r="A1442" s="147"/>
    </row>
    <row r="1443" spans="1:1" x14ac:dyDescent="0.3">
      <c r="A1443" s="147"/>
    </row>
    <row r="1444" spans="1:1" x14ac:dyDescent="0.3">
      <c r="A1444" s="147"/>
    </row>
    <row r="1445" spans="1:1" x14ac:dyDescent="0.3">
      <c r="A1445" s="147"/>
    </row>
    <row r="1446" spans="1:1" x14ac:dyDescent="0.3">
      <c r="A1446" s="147"/>
    </row>
    <row r="1447" spans="1:1" x14ac:dyDescent="0.3">
      <c r="A1447" s="147"/>
    </row>
    <row r="1448" spans="1:1" x14ac:dyDescent="0.3">
      <c r="A1448" s="147"/>
    </row>
    <row r="1449" spans="1:1" x14ac:dyDescent="0.3">
      <c r="A1449" s="147"/>
    </row>
    <row r="1450" spans="1:1" x14ac:dyDescent="0.3">
      <c r="A1450" s="147"/>
    </row>
    <row r="1451" spans="1:1" x14ac:dyDescent="0.3">
      <c r="A1451" s="147"/>
    </row>
    <row r="1452" spans="1:1" x14ac:dyDescent="0.3">
      <c r="A1452" s="147"/>
    </row>
    <row r="1453" spans="1:1" x14ac:dyDescent="0.3">
      <c r="A1453" s="147"/>
    </row>
    <row r="1454" spans="1:1" x14ac:dyDescent="0.3">
      <c r="A1454" s="147"/>
    </row>
    <row r="1455" spans="1:1" x14ac:dyDescent="0.3">
      <c r="A1455" s="147"/>
    </row>
    <row r="1456" spans="1:1" x14ac:dyDescent="0.3">
      <c r="A1456" s="147"/>
    </row>
    <row r="1457" spans="1:1" x14ac:dyDescent="0.3">
      <c r="A1457" s="147"/>
    </row>
    <row r="1458" spans="1:1" x14ac:dyDescent="0.3">
      <c r="A1458" s="147"/>
    </row>
    <row r="1459" spans="1:1" x14ac:dyDescent="0.3">
      <c r="A1459" s="147"/>
    </row>
    <row r="1460" spans="1:1" x14ac:dyDescent="0.3">
      <c r="A1460" s="147"/>
    </row>
    <row r="1461" spans="1:1" x14ac:dyDescent="0.3">
      <c r="A1461" s="147"/>
    </row>
    <row r="1462" spans="1:1" x14ac:dyDescent="0.3">
      <c r="A1462" s="147"/>
    </row>
    <row r="1463" spans="1:1" x14ac:dyDescent="0.3">
      <c r="A1463" s="147"/>
    </row>
    <row r="1464" spans="1:1" x14ac:dyDescent="0.3">
      <c r="A1464" s="147"/>
    </row>
    <row r="1465" spans="1:1" x14ac:dyDescent="0.3">
      <c r="A1465" s="147"/>
    </row>
    <row r="1466" spans="1:1" x14ac:dyDescent="0.3">
      <c r="A1466" s="147"/>
    </row>
    <row r="1467" spans="1:1" x14ac:dyDescent="0.3">
      <c r="A1467" s="147"/>
    </row>
    <row r="1468" spans="1:1" x14ac:dyDescent="0.3">
      <c r="A1468" s="147"/>
    </row>
    <row r="1469" spans="1:1" x14ac:dyDescent="0.3">
      <c r="A1469" s="147"/>
    </row>
    <row r="1470" spans="1:1" x14ac:dyDescent="0.3">
      <c r="A1470" s="147"/>
    </row>
    <row r="1471" spans="1:1" x14ac:dyDescent="0.3">
      <c r="A1471" s="147"/>
    </row>
    <row r="1472" spans="1:1" x14ac:dyDescent="0.3">
      <c r="A1472" s="147"/>
    </row>
    <row r="1473" spans="1:1" x14ac:dyDescent="0.3">
      <c r="A1473" s="147"/>
    </row>
    <row r="1474" spans="1:1" x14ac:dyDescent="0.3">
      <c r="A1474" s="147"/>
    </row>
    <row r="1475" spans="1:1" x14ac:dyDescent="0.3">
      <c r="A1475" s="147"/>
    </row>
    <row r="1476" spans="1:1" x14ac:dyDescent="0.3">
      <c r="A1476" s="147"/>
    </row>
    <row r="1477" spans="1:1" x14ac:dyDescent="0.3">
      <c r="A1477" s="147"/>
    </row>
    <row r="1478" spans="1:1" x14ac:dyDescent="0.3">
      <c r="A1478" s="147"/>
    </row>
    <row r="1479" spans="1:1" x14ac:dyDescent="0.3">
      <c r="A1479" s="147"/>
    </row>
    <row r="1480" spans="1:1" x14ac:dyDescent="0.3">
      <c r="A1480" s="147"/>
    </row>
    <row r="1481" spans="1:1" x14ac:dyDescent="0.3">
      <c r="A1481" s="147"/>
    </row>
    <row r="1482" spans="1:1" x14ac:dyDescent="0.3">
      <c r="A1482" s="147"/>
    </row>
    <row r="1483" spans="1:1" x14ac:dyDescent="0.3">
      <c r="A1483" s="147"/>
    </row>
    <row r="1484" spans="1:1" x14ac:dyDescent="0.3">
      <c r="A1484" s="147"/>
    </row>
    <row r="1485" spans="1:1" x14ac:dyDescent="0.3">
      <c r="A1485" s="147"/>
    </row>
    <row r="1486" spans="1:1" x14ac:dyDescent="0.3">
      <c r="A1486" s="147"/>
    </row>
    <row r="1487" spans="1:1" x14ac:dyDescent="0.3">
      <c r="A1487" s="147"/>
    </row>
    <row r="1488" spans="1:1" x14ac:dyDescent="0.3">
      <c r="A1488" s="147"/>
    </row>
    <row r="1489" spans="1:1" x14ac:dyDescent="0.3">
      <c r="A1489" s="147"/>
    </row>
    <row r="1490" spans="1:1" x14ac:dyDescent="0.3">
      <c r="A1490" s="147"/>
    </row>
    <row r="1491" spans="1:1" x14ac:dyDescent="0.3">
      <c r="A1491" s="147"/>
    </row>
    <row r="1492" spans="1:1" x14ac:dyDescent="0.3">
      <c r="A1492" s="147"/>
    </row>
    <row r="1493" spans="1:1" x14ac:dyDescent="0.3">
      <c r="A1493" s="147"/>
    </row>
    <row r="1494" spans="1:1" x14ac:dyDescent="0.3">
      <c r="A1494" s="147"/>
    </row>
    <row r="1495" spans="1:1" x14ac:dyDescent="0.3">
      <c r="A1495" s="147"/>
    </row>
    <row r="1496" spans="1:1" x14ac:dyDescent="0.3">
      <c r="A1496" s="147"/>
    </row>
    <row r="1497" spans="1:1" x14ac:dyDescent="0.3">
      <c r="A1497" s="147"/>
    </row>
    <row r="1498" spans="1:1" x14ac:dyDescent="0.3">
      <c r="A1498" s="147"/>
    </row>
    <row r="1499" spans="1:1" x14ac:dyDescent="0.3">
      <c r="A1499" s="147"/>
    </row>
    <row r="1500" spans="1:1" x14ac:dyDescent="0.3">
      <c r="A1500" s="147"/>
    </row>
    <row r="1501" spans="1:1" x14ac:dyDescent="0.3">
      <c r="A1501" s="147"/>
    </row>
    <row r="1502" spans="1:1" x14ac:dyDescent="0.3">
      <c r="A1502" s="147"/>
    </row>
    <row r="1503" spans="1:1" x14ac:dyDescent="0.3">
      <c r="A1503" s="147"/>
    </row>
    <row r="1504" spans="1:1" x14ac:dyDescent="0.3">
      <c r="A1504" s="147"/>
    </row>
    <row r="1505" spans="1:1" x14ac:dyDescent="0.3">
      <c r="A1505" s="147"/>
    </row>
    <row r="1506" spans="1:1" x14ac:dyDescent="0.3">
      <c r="A1506" s="147"/>
    </row>
    <row r="1507" spans="1:1" x14ac:dyDescent="0.3">
      <c r="A1507" s="147"/>
    </row>
    <row r="1508" spans="1:1" x14ac:dyDescent="0.3">
      <c r="A1508" s="147"/>
    </row>
    <row r="1509" spans="1:1" x14ac:dyDescent="0.3">
      <c r="A1509" s="147"/>
    </row>
    <row r="1510" spans="1:1" x14ac:dyDescent="0.3">
      <c r="A1510" s="147"/>
    </row>
    <row r="1511" spans="1:1" x14ac:dyDescent="0.3">
      <c r="A1511" s="147"/>
    </row>
    <row r="1512" spans="1:1" x14ac:dyDescent="0.3">
      <c r="A1512" s="147"/>
    </row>
    <row r="1513" spans="1:1" x14ac:dyDescent="0.3">
      <c r="A1513" s="147"/>
    </row>
    <row r="1514" spans="1:1" x14ac:dyDescent="0.3">
      <c r="A1514" s="147"/>
    </row>
    <row r="1515" spans="1:1" x14ac:dyDescent="0.3">
      <c r="A1515" s="147"/>
    </row>
    <row r="1516" spans="1:1" x14ac:dyDescent="0.3">
      <c r="A1516" s="147"/>
    </row>
    <row r="1517" spans="1:1" x14ac:dyDescent="0.3">
      <c r="A1517" s="147"/>
    </row>
    <row r="1518" spans="1:1" x14ac:dyDescent="0.3">
      <c r="A1518" s="147"/>
    </row>
    <row r="1519" spans="1:1" x14ac:dyDescent="0.3">
      <c r="A1519" s="147"/>
    </row>
    <row r="1520" spans="1:1" x14ac:dyDescent="0.3">
      <c r="A1520" s="147"/>
    </row>
    <row r="1521" spans="1:1" x14ac:dyDescent="0.3">
      <c r="A1521" s="147"/>
    </row>
    <row r="1522" spans="1:1" x14ac:dyDescent="0.3">
      <c r="A1522" s="147"/>
    </row>
    <row r="1523" spans="1:1" x14ac:dyDescent="0.3">
      <c r="A1523" s="147"/>
    </row>
    <row r="1524" spans="1:1" x14ac:dyDescent="0.3">
      <c r="A1524" s="147"/>
    </row>
    <row r="1525" spans="1:1" x14ac:dyDescent="0.3">
      <c r="A1525" s="147"/>
    </row>
    <row r="1526" spans="1:1" x14ac:dyDescent="0.3">
      <c r="A1526" s="147"/>
    </row>
    <row r="1527" spans="1:1" x14ac:dyDescent="0.3">
      <c r="A1527" s="147"/>
    </row>
    <row r="1528" spans="1:1" x14ac:dyDescent="0.3">
      <c r="A1528" s="147"/>
    </row>
    <row r="1529" spans="1:1" x14ac:dyDescent="0.3">
      <c r="A1529" s="147"/>
    </row>
    <row r="1530" spans="1:1" x14ac:dyDescent="0.3">
      <c r="A1530" s="147"/>
    </row>
    <row r="1531" spans="1:1" x14ac:dyDescent="0.3">
      <c r="A1531" s="147"/>
    </row>
    <row r="1532" spans="1:1" x14ac:dyDescent="0.3">
      <c r="A1532" s="147"/>
    </row>
    <row r="1533" spans="1:1" x14ac:dyDescent="0.3">
      <c r="A1533" s="147"/>
    </row>
    <row r="1534" spans="1:1" x14ac:dyDescent="0.3">
      <c r="A1534" s="147"/>
    </row>
    <row r="1535" spans="1:1" x14ac:dyDescent="0.3">
      <c r="A1535" s="147"/>
    </row>
    <row r="1536" spans="1:1" x14ac:dyDescent="0.3">
      <c r="A1536" s="147"/>
    </row>
    <row r="1537" spans="1:1" x14ac:dyDescent="0.3">
      <c r="A1537" s="147"/>
    </row>
    <row r="1538" spans="1:1" x14ac:dyDescent="0.3">
      <c r="A1538" s="147"/>
    </row>
    <row r="1539" spans="1:1" x14ac:dyDescent="0.3">
      <c r="A1539" s="147"/>
    </row>
    <row r="1540" spans="1:1" x14ac:dyDescent="0.3">
      <c r="A1540" s="147"/>
    </row>
    <row r="1541" spans="1:1" x14ac:dyDescent="0.3">
      <c r="A1541" s="147"/>
    </row>
    <row r="1542" spans="1:1" x14ac:dyDescent="0.3">
      <c r="A1542" s="147"/>
    </row>
    <row r="1543" spans="1:1" x14ac:dyDescent="0.3">
      <c r="A1543" s="147"/>
    </row>
    <row r="1544" spans="1:1" x14ac:dyDescent="0.3">
      <c r="A1544" s="147"/>
    </row>
    <row r="1545" spans="1:1" x14ac:dyDescent="0.3">
      <c r="A1545" s="147"/>
    </row>
    <row r="1546" spans="1:1" x14ac:dyDescent="0.3">
      <c r="A1546" s="147"/>
    </row>
    <row r="1547" spans="1:1" x14ac:dyDescent="0.3">
      <c r="A1547" s="147"/>
    </row>
    <row r="1548" spans="1:1" x14ac:dyDescent="0.3">
      <c r="A1548" s="147"/>
    </row>
    <row r="1549" spans="1:1" x14ac:dyDescent="0.3">
      <c r="A1549" s="147"/>
    </row>
    <row r="1550" spans="1:1" x14ac:dyDescent="0.3">
      <c r="A1550" s="147"/>
    </row>
    <row r="1551" spans="1:1" x14ac:dyDescent="0.3">
      <c r="A1551" s="147"/>
    </row>
    <row r="1552" spans="1:1" x14ac:dyDescent="0.3">
      <c r="A1552" s="147"/>
    </row>
    <row r="1553" spans="1:1" x14ac:dyDescent="0.3">
      <c r="A1553" s="147"/>
    </row>
    <row r="1554" spans="1:1" x14ac:dyDescent="0.3">
      <c r="A1554" s="147"/>
    </row>
    <row r="1555" spans="1:1" x14ac:dyDescent="0.3">
      <c r="A1555" s="147"/>
    </row>
    <row r="1556" spans="1:1" x14ac:dyDescent="0.3">
      <c r="A1556" s="147"/>
    </row>
    <row r="1557" spans="1:1" x14ac:dyDescent="0.3">
      <c r="A1557" s="147"/>
    </row>
    <row r="1558" spans="1:1" x14ac:dyDescent="0.3">
      <c r="A1558" s="147"/>
    </row>
    <row r="1559" spans="1:1" x14ac:dyDescent="0.3">
      <c r="A1559" s="147"/>
    </row>
    <row r="1560" spans="1:1" x14ac:dyDescent="0.3">
      <c r="A1560" s="147"/>
    </row>
    <row r="1561" spans="1:1" x14ac:dyDescent="0.3">
      <c r="A1561" s="147"/>
    </row>
    <row r="1562" spans="1:1" x14ac:dyDescent="0.3">
      <c r="A1562" s="147"/>
    </row>
    <row r="1563" spans="1:1" x14ac:dyDescent="0.3">
      <c r="A1563" s="147"/>
    </row>
    <row r="1564" spans="1:1" x14ac:dyDescent="0.3">
      <c r="A1564" s="147"/>
    </row>
    <row r="1565" spans="1:1" x14ac:dyDescent="0.3">
      <c r="A1565" s="147"/>
    </row>
    <row r="1566" spans="1:1" x14ac:dyDescent="0.3">
      <c r="A1566" s="147"/>
    </row>
    <row r="1567" spans="1:1" x14ac:dyDescent="0.3">
      <c r="A1567" s="147"/>
    </row>
    <row r="1568" spans="1:1" x14ac:dyDescent="0.3">
      <c r="A1568" s="147"/>
    </row>
    <row r="1569" spans="1:1" x14ac:dyDescent="0.3">
      <c r="A1569" s="147"/>
    </row>
    <row r="1570" spans="1:1" x14ac:dyDescent="0.3">
      <c r="A1570" s="147"/>
    </row>
    <row r="1571" spans="1:1" x14ac:dyDescent="0.3">
      <c r="A1571" s="147"/>
    </row>
    <row r="1572" spans="1:1" x14ac:dyDescent="0.3">
      <c r="A1572" s="147"/>
    </row>
    <row r="1573" spans="1:1" x14ac:dyDescent="0.3">
      <c r="A1573" s="147"/>
    </row>
    <row r="1574" spans="1:1" x14ac:dyDescent="0.3">
      <c r="A1574" s="147"/>
    </row>
    <row r="1575" spans="1:1" x14ac:dyDescent="0.3">
      <c r="A1575" s="147"/>
    </row>
    <row r="1576" spans="1:1" x14ac:dyDescent="0.3">
      <c r="A1576" s="147"/>
    </row>
    <row r="1577" spans="1:1" x14ac:dyDescent="0.3">
      <c r="A1577" s="147"/>
    </row>
    <row r="1578" spans="1:1" x14ac:dyDescent="0.3">
      <c r="A1578" s="147"/>
    </row>
    <row r="1579" spans="1:1" x14ac:dyDescent="0.3">
      <c r="A1579" s="147"/>
    </row>
    <row r="1580" spans="1:1" x14ac:dyDescent="0.3">
      <c r="A1580" s="147"/>
    </row>
    <row r="1581" spans="1:1" x14ac:dyDescent="0.3">
      <c r="A1581" s="147"/>
    </row>
    <row r="1582" spans="1:1" x14ac:dyDescent="0.3">
      <c r="A1582" s="147"/>
    </row>
    <row r="1583" spans="1:1" x14ac:dyDescent="0.3">
      <c r="A1583" s="147"/>
    </row>
    <row r="1584" spans="1:1" x14ac:dyDescent="0.3">
      <c r="A1584" s="147"/>
    </row>
    <row r="1585" spans="1:1" x14ac:dyDescent="0.3">
      <c r="A1585" s="147"/>
    </row>
    <row r="1586" spans="1:1" x14ac:dyDescent="0.3">
      <c r="A1586" s="147"/>
    </row>
    <row r="1587" spans="1:1" x14ac:dyDescent="0.3">
      <c r="A1587" s="147"/>
    </row>
    <row r="1588" spans="1:1" x14ac:dyDescent="0.3">
      <c r="A1588" s="147"/>
    </row>
    <row r="1589" spans="1:1" x14ac:dyDescent="0.3">
      <c r="A1589" s="147"/>
    </row>
    <row r="1590" spans="1:1" x14ac:dyDescent="0.3">
      <c r="A1590" s="147"/>
    </row>
    <row r="1591" spans="1:1" x14ac:dyDescent="0.3">
      <c r="A1591" s="147"/>
    </row>
    <row r="1592" spans="1:1" x14ac:dyDescent="0.3">
      <c r="A1592" s="147"/>
    </row>
    <row r="1593" spans="1:1" x14ac:dyDescent="0.3">
      <c r="A1593" s="147"/>
    </row>
    <row r="1594" spans="1:1" x14ac:dyDescent="0.3">
      <c r="A1594" s="147"/>
    </row>
    <row r="1595" spans="1:1" x14ac:dyDescent="0.3">
      <c r="A1595" s="147"/>
    </row>
    <row r="1596" spans="1:1" x14ac:dyDescent="0.3">
      <c r="A1596" s="147"/>
    </row>
    <row r="1597" spans="1:1" x14ac:dyDescent="0.3">
      <c r="A1597" s="147"/>
    </row>
    <row r="1598" spans="1:1" x14ac:dyDescent="0.3">
      <c r="A1598" s="147"/>
    </row>
    <row r="1599" spans="1:1" x14ac:dyDescent="0.3">
      <c r="A1599" s="147"/>
    </row>
    <row r="1600" spans="1:1" x14ac:dyDescent="0.3">
      <c r="A1600" s="147"/>
    </row>
    <row r="1601" spans="1:1" x14ac:dyDescent="0.3">
      <c r="A1601" s="147"/>
    </row>
    <row r="1602" spans="1:1" x14ac:dyDescent="0.3">
      <c r="A1602" s="147"/>
    </row>
    <row r="1603" spans="1:1" x14ac:dyDescent="0.3">
      <c r="A1603" s="147"/>
    </row>
    <row r="1604" spans="1:1" x14ac:dyDescent="0.3">
      <c r="A1604" s="147"/>
    </row>
    <row r="1605" spans="1:1" x14ac:dyDescent="0.3">
      <c r="A1605" s="147"/>
    </row>
    <row r="1606" spans="1:1" x14ac:dyDescent="0.3">
      <c r="A1606" s="147"/>
    </row>
    <row r="1607" spans="1:1" x14ac:dyDescent="0.3">
      <c r="A1607" s="147"/>
    </row>
    <row r="1608" spans="1:1" x14ac:dyDescent="0.3">
      <c r="A1608" s="147"/>
    </row>
    <row r="1609" spans="1:1" x14ac:dyDescent="0.3">
      <c r="A1609" s="147"/>
    </row>
    <row r="1610" spans="1:1" x14ac:dyDescent="0.3">
      <c r="A1610" s="147"/>
    </row>
    <row r="1611" spans="1:1" x14ac:dyDescent="0.3">
      <c r="A1611" s="147"/>
    </row>
    <row r="1612" spans="1:1" x14ac:dyDescent="0.3">
      <c r="A1612" s="147"/>
    </row>
    <row r="1613" spans="1:1" x14ac:dyDescent="0.3">
      <c r="A1613" s="147"/>
    </row>
    <row r="1614" spans="1:1" x14ac:dyDescent="0.3">
      <c r="A1614" s="147"/>
    </row>
    <row r="1615" spans="1:1" x14ac:dyDescent="0.3">
      <c r="A1615" s="147"/>
    </row>
    <row r="1616" spans="1:1" x14ac:dyDescent="0.3">
      <c r="A1616" s="147"/>
    </row>
    <row r="1617" spans="1:1" x14ac:dyDescent="0.3">
      <c r="A1617" s="147"/>
    </row>
    <row r="1618" spans="1:1" x14ac:dyDescent="0.3">
      <c r="A1618" s="147"/>
    </row>
    <row r="1619" spans="1:1" x14ac:dyDescent="0.3">
      <c r="A1619" s="147"/>
    </row>
    <row r="1620" spans="1:1" x14ac:dyDescent="0.3">
      <c r="A1620" s="147"/>
    </row>
    <row r="1621" spans="1:1" x14ac:dyDescent="0.3">
      <c r="A1621" s="147"/>
    </row>
    <row r="1622" spans="1:1" x14ac:dyDescent="0.3">
      <c r="A1622" s="147"/>
    </row>
    <row r="1623" spans="1:1" x14ac:dyDescent="0.3">
      <c r="A1623" s="147"/>
    </row>
    <row r="1624" spans="1:1" x14ac:dyDescent="0.3">
      <c r="A1624" s="147"/>
    </row>
    <row r="1625" spans="1:1" x14ac:dyDescent="0.3">
      <c r="A1625" s="147"/>
    </row>
    <row r="1626" spans="1:1" x14ac:dyDescent="0.3">
      <c r="A1626" s="147"/>
    </row>
    <row r="1627" spans="1:1" x14ac:dyDescent="0.3">
      <c r="A1627" s="147"/>
    </row>
    <row r="1628" spans="1:1" x14ac:dyDescent="0.3">
      <c r="A1628" s="147"/>
    </row>
    <row r="1629" spans="1:1" x14ac:dyDescent="0.3">
      <c r="A1629" s="147"/>
    </row>
    <row r="1630" spans="1:1" x14ac:dyDescent="0.3">
      <c r="A1630" s="147"/>
    </row>
    <row r="1631" spans="1:1" x14ac:dyDescent="0.3">
      <c r="A1631" s="147"/>
    </row>
    <row r="1632" spans="1:1" x14ac:dyDescent="0.3">
      <c r="A1632" s="147"/>
    </row>
    <row r="1633" spans="1:1" x14ac:dyDescent="0.3">
      <c r="A1633" s="147"/>
    </row>
    <row r="1634" spans="1:1" x14ac:dyDescent="0.3">
      <c r="A1634" s="147"/>
    </row>
    <row r="1635" spans="1:1" x14ac:dyDescent="0.3">
      <c r="A1635" s="147"/>
    </row>
    <row r="1636" spans="1:1" x14ac:dyDescent="0.3">
      <c r="A1636" s="147"/>
    </row>
    <row r="1637" spans="1:1" x14ac:dyDescent="0.3">
      <c r="A1637" s="147"/>
    </row>
    <row r="1638" spans="1:1" x14ac:dyDescent="0.3">
      <c r="A1638" s="147"/>
    </row>
    <row r="1639" spans="1:1" x14ac:dyDescent="0.3">
      <c r="A1639" s="147"/>
    </row>
    <row r="1640" spans="1:1" x14ac:dyDescent="0.3">
      <c r="A1640" s="147"/>
    </row>
    <row r="1641" spans="1:1" x14ac:dyDescent="0.3">
      <c r="A1641" s="147"/>
    </row>
    <row r="1642" spans="1:1" x14ac:dyDescent="0.3">
      <c r="A1642" s="147"/>
    </row>
    <row r="1643" spans="1:1" x14ac:dyDescent="0.3">
      <c r="A1643" s="147"/>
    </row>
    <row r="1644" spans="1:1" x14ac:dyDescent="0.3">
      <c r="A1644" s="147"/>
    </row>
    <row r="1645" spans="1:1" x14ac:dyDescent="0.3">
      <c r="A1645" s="147"/>
    </row>
    <row r="1646" spans="1:1" x14ac:dyDescent="0.3">
      <c r="A1646" s="147"/>
    </row>
    <row r="1647" spans="1:1" x14ac:dyDescent="0.3">
      <c r="A1647" s="147"/>
    </row>
    <row r="1648" spans="1:1" x14ac:dyDescent="0.3">
      <c r="A1648" s="147"/>
    </row>
    <row r="1649" spans="1:1" x14ac:dyDescent="0.3">
      <c r="A1649" s="147"/>
    </row>
    <row r="1650" spans="1:1" x14ac:dyDescent="0.3">
      <c r="A1650" s="147"/>
    </row>
    <row r="1651" spans="1:1" x14ac:dyDescent="0.3">
      <c r="A1651" s="147"/>
    </row>
    <row r="1652" spans="1:1" x14ac:dyDescent="0.3">
      <c r="A1652" s="147"/>
    </row>
    <row r="1653" spans="1:1" x14ac:dyDescent="0.3">
      <c r="A1653" s="147"/>
    </row>
    <row r="1654" spans="1:1" x14ac:dyDescent="0.3">
      <c r="A1654" s="147"/>
    </row>
    <row r="1655" spans="1:1" x14ac:dyDescent="0.3">
      <c r="A1655" s="147"/>
    </row>
    <row r="1656" spans="1:1" x14ac:dyDescent="0.3">
      <c r="A1656" s="147"/>
    </row>
    <row r="1657" spans="1:1" x14ac:dyDescent="0.3">
      <c r="A1657" s="147"/>
    </row>
    <row r="1658" spans="1:1" x14ac:dyDescent="0.3">
      <c r="A1658" s="147"/>
    </row>
    <row r="1659" spans="1:1" x14ac:dyDescent="0.3">
      <c r="A1659" s="147"/>
    </row>
    <row r="1660" spans="1:1" x14ac:dyDescent="0.3">
      <c r="A1660" s="147"/>
    </row>
    <row r="1661" spans="1:1" x14ac:dyDescent="0.3">
      <c r="A1661" s="147"/>
    </row>
    <row r="1662" spans="1:1" x14ac:dyDescent="0.3">
      <c r="A1662" s="147"/>
    </row>
    <row r="1663" spans="1:1" x14ac:dyDescent="0.3">
      <c r="A1663" s="147"/>
    </row>
    <row r="1664" spans="1:1" x14ac:dyDescent="0.3">
      <c r="A1664" s="147"/>
    </row>
    <row r="1665" spans="1:1" x14ac:dyDescent="0.3">
      <c r="A1665" s="147"/>
    </row>
    <row r="1666" spans="1:1" x14ac:dyDescent="0.3">
      <c r="A1666" s="147"/>
    </row>
    <row r="1667" spans="1:1" x14ac:dyDescent="0.3">
      <c r="A1667" s="147"/>
    </row>
    <row r="1668" spans="1:1" x14ac:dyDescent="0.3">
      <c r="A1668" s="147"/>
    </row>
    <row r="1669" spans="1:1" x14ac:dyDescent="0.3">
      <c r="A1669" s="147"/>
    </row>
    <row r="1670" spans="1:1" x14ac:dyDescent="0.3">
      <c r="A1670" s="147"/>
    </row>
    <row r="1671" spans="1:1" x14ac:dyDescent="0.3">
      <c r="A1671" s="147"/>
    </row>
    <row r="1672" spans="1:1" x14ac:dyDescent="0.3">
      <c r="A1672" s="147"/>
    </row>
    <row r="1673" spans="1:1" x14ac:dyDescent="0.3">
      <c r="A1673" s="147"/>
    </row>
    <row r="1674" spans="1:1" x14ac:dyDescent="0.3">
      <c r="A1674" s="147"/>
    </row>
    <row r="1675" spans="1:1" x14ac:dyDescent="0.3">
      <c r="A1675" s="147"/>
    </row>
    <row r="1676" spans="1:1" x14ac:dyDescent="0.3">
      <c r="A1676" s="147"/>
    </row>
    <row r="1677" spans="1:1" x14ac:dyDescent="0.3">
      <c r="A1677" s="147"/>
    </row>
    <row r="1678" spans="1:1" x14ac:dyDescent="0.3">
      <c r="A1678" s="147"/>
    </row>
    <row r="1679" spans="1:1" x14ac:dyDescent="0.3">
      <c r="A1679" s="147"/>
    </row>
    <row r="1680" spans="1:1" x14ac:dyDescent="0.3">
      <c r="A1680" s="147"/>
    </row>
    <row r="1681" spans="1:1" x14ac:dyDescent="0.3">
      <c r="A1681" s="147"/>
    </row>
    <row r="1682" spans="1:1" x14ac:dyDescent="0.3">
      <c r="A1682" s="147"/>
    </row>
    <row r="1683" spans="1:1" x14ac:dyDescent="0.3">
      <c r="A1683" s="147"/>
    </row>
    <row r="1684" spans="1:1" x14ac:dyDescent="0.3">
      <c r="A1684" s="147"/>
    </row>
    <row r="1685" spans="1:1" x14ac:dyDescent="0.3">
      <c r="A1685" s="147"/>
    </row>
    <row r="1686" spans="1:1" x14ac:dyDescent="0.3">
      <c r="A1686" s="147"/>
    </row>
    <row r="1687" spans="1:1" x14ac:dyDescent="0.3">
      <c r="A1687" s="147"/>
    </row>
    <row r="1688" spans="1:1" x14ac:dyDescent="0.3">
      <c r="A1688" s="147"/>
    </row>
    <row r="1689" spans="1:1" x14ac:dyDescent="0.3">
      <c r="A1689" s="147"/>
    </row>
    <row r="1690" spans="1:1" x14ac:dyDescent="0.3">
      <c r="A1690" s="147"/>
    </row>
    <row r="1691" spans="1:1" x14ac:dyDescent="0.3">
      <c r="A1691" s="147"/>
    </row>
    <row r="1692" spans="1:1" x14ac:dyDescent="0.3">
      <c r="A1692" s="147"/>
    </row>
    <row r="1693" spans="1:1" x14ac:dyDescent="0.3">
      <c r="A1693" s="147"/>
    </row>
    <row r="1694" spans="1:1" x14ac:dyDescent="0.3">
      <c r="A1694" s="147"/>
    </row>
    <row r="1695" spans="1:1" x14ac:dyDescent="0.3">
      <c r="A1695" s="147"/>
    </row>
    <row r="1696" spans="1:1" x14ac:dyDescent="0.3">
      <c r="A1696" s="147"/>
    </row>
    <row r="1697" spans="1:1" x14ac:dyDescent="0.3">
      <c r="A1697" s="147"/>
    </row>
    <row r="1698" spans="1:1" x14ac:dyDescent="0.3">
      <c r="A1698" s="147"/>
    </row>
    <row r="1699" spans="1:1" x14ac:dyDescent="0.3">
      <c r="A1699" s="147"/>
    </row>
    <row r="1700" spans="1:1" x14ac:dyDescent="0.3">
      <c r="A1700" s="147"/>
    </row>
    <row r="1701" spans="1:1" x14ac:dyDescent="0.3">
      <c r="A1701" s="147"/>
    </row>
    <row r="1702" spans="1:1" x14ac:dyDescent="0.3">
      <c r="A1702" s="147"/>
    </row>
    <row r="1703" spans="1:1" x14ac:dyDescent="0.3">
      <c r="A1703" s="147"/>
    </row>
    <row r="1704" spans="1:1" x14ac:dyDescent="0.3">
      <c r="A1704" s="147"/>
    </row>
    <row r="1705" spans="1:1" x14ac:dyDescent="0.3">
      <c r="A1705" s="147"/>
    </row>
    <row r="1706" spans="1:1" x14ac:dyDescent="0.3">
      <c r="A1706" s="147"/>
    </row>
    <row r="1707" spans="1:1" x14ac:dyDescent="0.3">
      <c r="A1707" s="147"/>
    </row>
    <row r="1708" spans="1:1" x14ac:dyDescent="0.3">
      <c r="A1708" s="147"/>
    </row>
    <row r="1709" spans="1:1" x14ac:dyDescent="0.3">
      <c r="A1709" s="147"/>
    </row>
    <row r="1710" spans="1:1" x14ac:dyDescent="0.3">
      <c r="A1710" s="147"/>
    </row>
    <row r="1711" spans="1:1" x14ac:dyDescent="0.3">
      <c r="A1711" s="147"/>
    </row>
    <row r="1712" spans="1:1" x14ac:dyDescent="0.3">
      <c r="A1712" s="147"/>
    </row>
    <row r="1713" spans="1:1" x14ac:dyDescent="0.3">
      <c r="A1713" s="147"/>
    </row>
    <row r="1714" spans="1:1" x14ac:dyDescent="0.3">
      <c r="A1714" s="147"/>
    </row>
    <row r="1715" spans="1:1" x14ac:dyDescent="0.3">
      <c r="A1715" s="147"/>
    </row>
    <row r="1716" spans="1:1" x14ac:dyDescent="0.3">
      <c r="A1716" s="147"/>
    </row>
    <row r="1717" spans="1:1" x14ac:dyDescent="0.3">
      <c r="A1717" s="147"/>
    </row>
    <row r="1718" spans="1:1" x14ac:dyDescent="0.3">
      <c r="A1718" s="147"/>
    </row>
    <row r="1719" spans="1:1" x14ac:dyDescent="0.3">
      <c r="A1719" s="147"/>
    </row>
    <row r="1720" spans="1:1" x14ac:dyDescent="0.3">
      <c r="A1720" s="147"/>
    </row>
    <row r="1721" spans="1:1" x14ac:dyDescent="0.3">
      <c r="A1721" s="147"/>
    </row>
    <row r="1722" spans="1:1" x14ac:dyDescent="0.3">
      <c r="A1722" s="147"/>
    </row>
    <row r="1723" spans="1:1" x14ac:dyDescent="0.3">
      <c r="A1723" s="147"/>
    </row>
    <row r="1724" spans="1:1" x14ac:dyDescent="0.3">
      <c r="A1724" s="147"/>
    </row>
    <row r="1725" spans="1:1" x14ac:dyDescent="0.3">
      <c r="A1725" s="147"/>
    </row>
    <row r="1726" spans="1:1" x14ac:dyDescent="0.3">
      <c r="A1726" s="147"/>
    </row>
    <row r="1727" spans="1:1" x14ac:dyDescent="0.3">
      <c r="A1727" s="147"/>
    </row>
    <row r="1728" spans="1:1" x14ac:dyDescent="0.3">
      <c r="A1728" s="147"/>
    </row>
    <row r="1729" spans="1:1" x14ac:dyDescent="0.3">
      <c r="A1729" s="147"/>
    </row>
    <row r="1730" spans="1:1" x14ac:dyDescent="0.3">
      <c r="A1730" s="147"/>
    </row>
    <row r="1731" spans="1:1" x14ac:dyDescent="0.3">
      <c r="A1731" s="147"/>
    </row>
    <row r="1732" spans="1:1" x14ac:dyDescent="0.3">
      <c r="A1732" s="147"/>
    </row>
    <row r="1733" spans="1:1" x14ac:dyDescent="0.3">
      <c r="A1733" s="147"/>
    </row>
    <row r="1734" spans="1:1" x14ac:dyDescent="0.3">
      <c r="A1734" s="147"/>
    </row>
    <row r="1735" spans="1:1" x14ac:dyDescent="0.3">
      <c r="A1735" s="147"/>
    </row>
    <row r="1736" spans="1:1" x14ac:dyDescent="0.3">
      <c r="A1736" s="147"/>
    </row>
    <row r="1737" spans="1:1" x14ac:dyDescent="0.3">
      <c r="A1737" s="147"/>
    </row>
    <row r="1738" spans="1:1" x14ac:dyDescent="0.3">
      <c r="A1738" s="147"/>
    </row>
    <row r="1739" spans="1:1" x14ac:dyDescent="0.3">
      <c r="A1739" s="147"/>
    </row>
    <row r="1740" spans="1:1" x14ac:dyDescent="0.3">
      <c r="A1740" s="147"/>
    </row>
    <row r="1741" spans="1:1" x14ac:dyDescent="0.3">
      <c r="A1741" s="147"/>
    </row>
    <row r="1742" spans="1:1" x14ac:dyDescent="0.3">
      <c r="A1742" s="147"/>
    </row>
    <row r="1743" spans="1:1" x14ac:dyDescent="0.3">
      <c r="A1743" s="147"/>
    </row>
    <row r="1744" spans="1:1" x14ac:dyDescent="0.3">
      <c r="A1744" s="147"/>
    </row>
    <row r="1745" spans="1:1" x14ac:dyDescent="0.3">
      <c r="A1745" s="147"/>
    </row>
    <row r="1746" spans="1:1" x14ac:dyDescent="0.3">
      <c r="A1746" s="147"/>
    </row>
    <row r="1747" spans="1:1" x14ac:dyDescent="0.3">
      <c r="A1747" s="147"/>
    </row>
    <row r="1748" spans="1:1" x14ac:dyDescent="0.3">
      <c r="A1748" s="147"/>
    </row>
    <row r="1749" spans="1:1" x14ac:dyDescent="0.3">
      <c r="A1749" s="147"/>
    </row>
    <row r="1750" spans="1:1" x14ac:dyDescent="0.3">
      <c r="A1750" s="147"/>
    </row>
    <row r="1751" spans="1:1" x14ac:dyDescent="0.3">
      <c r="A1751" s="147"/>
    </row>
    <row r="1752" spans="1:1" x14ac:dyDescent="0.3">
      <c r="A1752" s="147"/>
    </row>
    <row r="1753" spans="1:1" x14ac:dyDescent="0.3">
      <c r="A1753" s="147"/>
    </row>
    <row r="1754" spans="1:1" x14ac:dyDescent="0.3">
      <c r="A1754" s="147"/>
    </row>
    <row r="1755" spans="1:1" x14ac:dyDescent="0.3">
      <c r="A1755" s="147"/>
    </row>
    <row r="1756" spans="1:1" x14ac:dyDescent="0.3">
      <c r="A1756" s="147"/>
    </row>
    <row r="1757" spans="1:1" x14ac:dyDescent="0.3">
      <c r="A1757" s="147"/>
    </row>
    <row r="1758" spans="1:1" x14ac:dyDescent="0.3">
      <c r="A1758" s="147"/>
    </row>
    <row r="1759" spans="1:1" x14ac:dyDescent="0.3">
      <c r="A1759" s="147"/>
    </row>
    <row r="1760" spans="1:1" x14ac:dyDescent="0.3">
      <c r="A1760" s="147"/>
    </row>
    <row r="1761" spans="1:1" x14ac:dyDescent="0.3">
      <c r="A1761" s="147"/>
    </row>
    <row r="1762" spans="1:1" x14ac:dyDescent="0.3">
      <c r="A1762" s="147"/>
    </row>
    <row r="1763" spans="1:1" x14ac:dyDescent="0.3">
      <c r="A1763" s="147"/>
    </row>
    <row r="1764" spans="1:1" x14ac:dyDescent="0.3">
      <c r="A1764" s="147"/>
    </row>
    <row r="1765" spans="1:1" x14ac:dyDescent="0.3">
      <c r="A1765" s="147"/>
    </row>
    <row r="1766" spans="1:1" x14ac:dyDescent="0.3">
      <c r="A1766" s="147"/>
    </row>
    <row r="1767" spans="1:1" x14ac:dyDescent="0.3">
      <c r="A1767" s="147"/>
    </row>
    <row r="1768" spans="1:1" x14ac:dyDescent="0.3">
      <c r="A1768" s="147"/>
    </row>
    <row r="1769" spans="1:1" x14ac:dyDescent="0.3">
      <c r="A1769" s="147"/>
    </row>
    <row r="1770" spans="1:1" x14ac:dyDescent="0.3">
      <c r="A1770" s="147"/>
    </row>
    <row r="1771" spans="1:1" x14ac:dyDescent="0.3">
      <c r="A1771" s="147"/>
    </row>
    <row r="1772" spans="1:1" x14ac:dyDescent="0.3">
      <c r="A1772" s="147"/>
    </row>
    <row r="1773" spans="1:1" x14ac:dyDescent="0.3">
      <c r="A1773" s="147"/>
    </row>
    <row r="1774" spans="1:1" x14ac:dyDescent="0.3">
      <c r="A1774" s="147"/>
    </row>
    <row r="1775" spans="1:1" x14ac:dyDescent="0.3">
      <c r="A1775" s="147"/>
    </row>
    <row r="1776" spans="1:1" x14ac:dyDescent="0.3">
      <c r="A1776" s="147"/>
    </row>
    <row r="1777" spans="1:1" x14ac:dyDescent="0.3">
      <c r="A1777" s="147"/>
    </row>
    <row r="1778" spans="1:1" x14ac:dyDescent="0.3">
      <c r="A1778" s="147"/>
    </row>
    <row r="1779" spans="1:1" x14ac:dyDescent="0.3">
      <c r="A1779" s="147"/>
    </row>
    <row r="1780" spans="1:1" x14ac:dyDescent="0.3">
      <c r="A1780" s="147"/>
    </row>
    <row r="1781" spans="1:1" x14ac:dyDescent="0.3">
      <c r="A1781" s="147"/>
    </row>
    <row r="1782" spans="1:1" x14ac:dyDescent="0.3">
      <c r="A1782" s="147"/>
    </row>
    <row r="1783" spans="1:1" x14ac:dyDescent="0.3">
      <c r="A1783" s="147"/>
    </row>
    <row r="1784" spans="1:1" x14ac:dyDescent="0.3">
      <c r="A1784" s="147"/>
    </row>
    <row r="1785" spans="1:1" x14ac:dyDescent="0.3">
      <c r="A1785" s="147"/>
    </row>
    <row r="1786" spans="1:1" x14ac:dyDescent="0.3">
      <c r="A1786" s="147"/>
    </row>
    <row r="1787" spans="1:1" x14ac:dyDescent="0.3">
      <c r="A1787" s="147"/>
    </row>
    <row r="1788" spans="1:1" x14ac:dyDescent="0.3">
      <c r="A1788" s="147"/>
    </row>
    <row r="1789" spans="1:1" x14ac:dyDescent="0.3">
      <c r="A1789" s="147"/>
    </row>
    <row r="1790" spans="1:1" x14ac:dyDescent="0.3">
      <c r="A1790" s="147"/>
    </row>
    <row r="1791" spans="1:1" x14ac:dyDescent="0.3">
      <c r="A1791" s="147"/>
    </row>
    <row r="1792" spans="1:1" x14ac:dyDescent="0.3">
      <c r="A1792" s="147"/>
    </row>
    <row r="1793" spans="1:1" x14ac:dyDescent="0.3">
      <c r="A1793" s="147"/>
    </row>
    <row r="1794" spans="1:1" x14ac:dyDescent="0.3">
      <c r="A1794" s="147"/>
    </row>
    <row r="1795" spans="1:1" x14ac:dyDescent="0.3">
      <c r="A1795" s="147"/>
    </row>
    <row r="1796" spans="1:1" x14ac:dyDescent="0.3">
      <c r="A1796" s="147"/>
    </row>
    <row r="1797" spans="1:1" x14ac:dyDescent="0.3">
      <c r="A1797" s="147"/>
    </row>
    <row r="1798" spans="1:1" x14ac:dyDescent="0.3">
      <c r="A1798" s="147"/>
    </row>
    <row r="1799" spans="1:1" x14ac:dyDescent="0.3">
      <c r="A1799" s="147"/>
    </row>
    <row r="1800" spans="1:1" x14ac:dyDescent="0.3">
      <c r="A1800" s="147"/>
    </row>
    <row r="1801" spans="1:1" x14ac:dyDescent="0.3">
      <c r="A1801" s="147"/>
    </row>
    <row r="1802" spans="1:1" x14ac:dyDescent="0.3">
      <c r="A1802" s="147"/>
    </row>
    <row r="1803" spans="1:1" x14ac:dyDescent="0.3">
      <c r="A1803" s="147"/>
    </row>
    <row r="1804" spans="1:1" x14ac:dyDescent="0.3">
      <c r="A1804" s="147"/>
    </row>
    <row r="1805" spans="1:1" x14ac:dyDescent="0.3">
      <c r="A1805" s="147"/>
    </row>
    <row r="1806" spans="1:1" x14ac:dyDescent="0.3">
      <c r="A1806" s="147"/>
    </row>
    <row r="1807" spans="1:1" x14ac:dyDescent="0.3">
      <c r="A1807" s="147"/>
    </row>
    <row r="1808" spans="1:1" x14ac:dyDescent="0.3">
      <c r="A1808" s="147"/>
    </row>
    <row r="1809" spans="1:1" x14ac:dyDescent="0.3">
      <c r="A1809" s="147"/>
    </row>
    <row r="1810" spans="1:1" x14ac:dyDescent="0.3">
      <c r="A1810" s="147"/>
    </row>
    <row r="1811" spans="1:1" x14ac:dyDescent="0.3">
      <c r="A1811" s="147"/>
    </row>
    <row r="1812" spans="1:1" x14ac:dyDescent="0.3">
      <c r="A1812" s="147"/>
    </row>
    <row r="1813" spans="1:1" x14ac:dyDescent="0.3">
      <c r="A1813" s="147"/>
    </row>
    <row r="1814" spans="1:1" x14ac:dyDescent="0.3">
      <c r="A1814" s="147"/>
    </row>
    <row r="1815" spans="1:1" x14ac:dyDescent="0.3">
      <c r="A1815" s="147"/>
    </row>
    <row r="1816" spans="1:1" x14ac:dyDescent="0.3">
      <c r="A1816" s="147"/>
    </row>
    <row r="1817" spans="1:1" x14ac:dyDescent="0.3">
      <c r="A1817" s="147"/>
    </row>
    <row r="1818" spans="1:1" x14ac:dyDescent="0.3">
      <c r="A1818" s="147"/>
    </row>
    <row r="1819" spans="1:1" x14ac:dyDescent="0.3">
      <c r="A1819" s="147"/>
    </row>
    <row r="1820" spans="1:1" x14ac:dyDescent="0.3">
      <c r="A1820" s="147"/>
    </row>
    <row r="1821" spans="1:1" x14ac:dyDescent="0.3">
      <c r="A1821" s="147"/>
    </row>
    <row r="1822" spans="1:1" x14ac:dyDescent="0.3">
      <c r="A1822" s="147"/>
    </row>
    <row r="1823" spans="1:1" x14ac:dyDescent="0.3">
      <c r="A1823" s="147"/>
    </row>
    <row r="1824" spans="1:1" x14ac:dyDescent="0.3">
      <c r="A1824" s="147"/>
    </row>
    <row r="1825" spans="1:1" x14ac:dyDescent="0.3">
      <c r="A1825" s="147"/>
    </row>
    <row r="1826" spans="1:1" x14ac:dyDescent="0.3">
      <c r="A1826" s="147"/>
    </row>
    <row r="1827" spans="1:1" x14ac:dyDescent="0.3">
      <c r="A1827" s="147"/>
    </row>
    <row r="1828" spans="1:1" x14ac:dyDescent="0.3">
      <c r="A1828" s="147"/>
    </row>
    <row r="1829" spans="1:1" x14ac:dyDescent="0.3">
      <c r="A1829" s="147"/>
    </row>
    <row r="1830" spans="1:1" x14ac:dyDescent="0.3">
      <c r="A1830" s="147"/>
    </row>
    <row r="1831" spans="1:1" x14ac:dyDescent="0.3">
      <c r="A1831" s="147"/>
    </row>
    <row r="1832" spans="1:1" x14ac:dyDescent="0.3">
      <c r="A1832" s="147"/>
    </row>
    <row r="1833" spans="1:1" x14ac:dyDescent="0.3">
      <c r="A1833" s="147"/>
    </row>
    <row r="1834" spans="1:1" x14ac:dyDescent="0.3">
      <c r="A1834" s="147"/>
    </row>
    <row r="1835" spans="1:1" x14ac:dyDescent="0.3">
      <c r="A1835" s="147"/>
    </row>
    <row r="1836" spans="1:1" x14ac:dyDescent="0.3">
      <c r="A1836" s="147"/>
    </row>
    <row r="1837" spans="1:1" x14ac:dyDescent="0.3">
      <c r="A1837" s="147"/>
    </row>
    <row r="1838" spans="1:1" x14ac:dyDescent="0.3">
      <c r="A1838" s="147"/>
    </row>
    <row r="1839" spans="1:1" x14ac:dyDescent="0.3">
      <c r="A1839" s="147"/>
    </row>
    <row r="1840" spans="1:1" x14ac:dyDescent="0.3">
      <c r="A1840" s="147"/>
    </row>
    <row r="1841" spans="1:1" x14ac:dyDescent="0.3">
      <c r="A1841" s="147"/>
    </row>
    <row r="1842" spans="1:1" x14ac:dyDescent="0.3">
      <c r="A1842" s="147"/>
    </row>
    <row r="1843" spans="1:1" x14ac:dyDescent="0.3">
      <c r="A1843" s="147"/>
    </row>
    <row r="1844" spans="1:1" x14ac:dyDescent="0.3">
      <c r="A1844" s="147"/>
    </row>
    <row r="1845" spans="1:1" x14ac:dyDescent="0.3">
      <c r="A1845" s="147"/>
    </row>
    <row r="1846" spans="1:1" x14ac:dyDescent="0.3">
      <c r="A1846" s="147"/>
    </row>
    <row r="1847" spans="1:1" x14ac:dyDescent="0.3">
      <c r="A1847" s="147"/>
    </row>
    <row r="1848" spans="1:1" x14ac:dyDescent="0.3">
      <c r="A1848" s="147"/>
    </row>
    <row r="1849" spans="1:1" x14ac:dyDescent="0.3">
      <c r="A1849" s="147"/>
    </row>
    <row r="1850" spans="1:1" x14ac:dyDescent="0.3">
      <c r="A1850" s="147"/>
    </row>
    <row r="1851" spans="1:1" x14ac:dyDescent="0.3">
      <c r="A1851" s="147"/>
    </row>
    <row r="1852" spans="1:1" x14ac:dyDescent="0.3">
      <c r="A1852" s="147"/>
    </row>
    <row r="1853" spans="1:1" x14ac:dyDescent="0.3">
      <c r="A1853" s="147"/>
    </row>
    <row r="1854" spans="1:1" x14ac:dyDescent="0.3">
      <c r="A1854" s="147"/>
    </row>
    <row r="1855" spans="1:1" x14ac:dyDescent="0.3">
      <c r="A1855" s="147"/>
    </row>
    <row r="1856" spans="1:1" x14ac:dyDescent="0.3">
      <c r="A1856" s="147"/>
    </row>
    <row r="1857" spans="1:1" x14ac:dyDescent="0.3">
      <c r="A1857" s="147"/>
    </row>
    <row r="1858" spans="1:1" x14ac:dyDescent="0.3">
      <c r="A1858" s="147"/>
    </row>
    <row r="1859" spans="1:1" x14ac:dyDescent="0.3">
      <c r="A1859" s="147"/>
    </row>
    <row r="1860" spans="1:1" x14ac:dyDescent="0.3">
      <c r="A1860" s="147"/>
    </row>
    <row r="1861" spans="1:1" x14ac:dyDescent="0.3">
      <c r="A1861" s="147"/>
    </row>
    <row r="1862" spans="1:1" x14ac:dyDescent="0.3">
      <c r="A1862" s="147"/>
    </row>
    <row r="1863" spans="1:1" x14ac:dyDescent="0.3">
      <c r="A1863" s="147"/>
    </row>
    <row r="1864" spans="1:1" x14ac:dyDescent="0.3">
      <c r="A1864" s="147"/>
    </row>
    <row r="1865" spans="1:1" x14ac:dyDescent="0.3">
      <c r="A1865" s="147"/>
    </row>
    <row r="1866" spans="1:1" x14ac:dyDescent="0.3">
      <c r="A1866" s="147"/>
    </row>
    <row r="1867" spans="1:1" x14ac:dyDescent="0.3">
      <c r="A1867" s="147"/>
    </row>
    <row r="1868" spans="1:1" x14ac:dyDescent="0.3">
      <c r="A1868" s="147"/>
    </row>
    <row r="1869" spans="1:1" x14ac:dyDescent="0.3">
      <c r="A1869" s="147"/>
    </row>
    <row r="1870" spans="1:1" x14ac:dyDescent="0.3">
      <c r="A1870" s="147"/>
    </row>
    <row r="1871" spans="1:1" x14ac:dyDescent="0.3">
      <c r="A1871" s="147"/>
    </row>
    <row r="1872" spans="1:1" x14ac:dyDescent="0.3">
      <c r="A1872" s="147"/>
    </row>
    <row r="1873" spans="1:1" x14ac:dyDescent="0.3">
      <c r="A1873" s="147"/>
    </row>
    <row r="1874" spans="1:1" x14ac:dyDescent="0.3">
      <c r="A1874" s="147"/>
    </row>
    <row r="1875" spans="1:1" x14ac:dyDescent="0.3">
      <c r="A1875" s="147"/>
    </row>
    <row r="1876" spans="1:1" x14ac:dyDescent="0.3">
      <c r="A1876" s="147"/>
    </row>
    <row r="1877" spans="1:1" x14ac:dyDescent="0.3">
      <c r="A1877" s="147"/>
    </row>
    <row r="1878" spans="1:1" x14ac:dyDescent="0.3">
      <c r="A1878" s="147"/>
    </row>
    <row r="1879" spans="1:1" x14ac:dyDescent="0.3">
      <c r="A1879" s="147"/>
    </row>
    <row r="1880" spans="1:1" x14ac:dyDescent="0.3">
      <c r="A1880" s="147"/>
    </row>
    <row r="1881" spans="1:1" x14ac:dyDescent="0.3">
      <c r="A1881" s="147"/>
    </row>
    <row r="1882" spans="1:1" x14ac:dyDescent="0.3">
      <c r="A1882" s="147"/>
    </row>
    <row r="1883" spans="1:1" x14ac:dyDescent="0.3">
      <c r="A1883" s="147"/>
    </row>
    <row r="1884" spans="1:1" x14ac:dyDescent="0.3">
      <c r="A1884" s="147"/>
    </row>
    <row r="1885" spans="1:1" x14ac:dyDescent="0.3">
      <c r="A1885" s="147"/>
    </row>
    <row r="1886" spans="1:1" x14ac:dyDescent="0.3">
      <c r="A1886" s="147"/>
    </row>
    <row r="1887" spans="1:1" x14ac:dyDescent="0.3">
      <c r="A1887" s="147"/>
    </row>
    <row r="1888" spans="1:1" x14ac:dyDescent="0.3">
      <c r="A1888" s="147"/>
    </row>
    <row r="1889" spans="1:1" x14ac:dyDescent="0.3">
      <c r="A1889" s="147"/>
    </row>
    <row r="1890" spans="1:1" x14ac:dyDescent="0.3">
      <c r="A1890" s="147"/>
    </row>
    <row r="1891" spans="1:1" x14ac:dyDescent="0.3">
      <c r="A1891" s="147"/>
    </row>
    <row r="1892" spans="1:1" x14ac:dyDescent="0.3">
      <c r="A1892" s="147"/>
    </row>
    <row r="1893" spans="1:1" x14ac:dyDescent="0.3">
      <c r="A1893" s="147"/>
    </row>
    <row r="1894" spans="1:1" x14ac:dyDescent="0.3">
      <c r="A1894" s="147"/>
    </row>
    <row r="1895" spans="1:1" x14ac:dyDescent="0.3">
      <c r="A1895" s="147"/>
    </row>
    <row r="1896" spans="1:1" x14ac:dyDescent="0.3">
      <c r="A1896" s="147"/>
    </row>
    <row r="1897" spans="1:1" x14ac:dyDescent="0.3">
      <c r="A1897" s="147"/>
    </row>
    <row r="1898" spans="1:1" x14ac:dyDescent="0.3">
      <c r="A1898" s="147"/>
    </row>
    <row r="1899" spans="1:1" x14ac:dyDescent="0.3">
      <c r="A1899" s="147"/>
    </row>
    <row r="1900" spans="1:1" x14ac:dyDescent="0.3">
      <c r="A1900" s="147"/>
    </row>
    <row r="1901" spans="1:1" x14ac:dyDescent="0.3">
      <c r="A1901" s="147"/>
    </row>
    <row r="1902" spans="1:1" x14ac:dyDescent="0.3">
      <c r="A1902" s="147"/>
    </row>
    <row r="1903" spans="1:1" x14ac:dyDescent="0.3">
      <c r="A1903" s="147"/>
    </row>
    <row r="1904" spans="1:1" x14ac:dyDescent="0.3">
      <c r="A1904" s="147"/>
    </row>
    <row r="1905" spans="1:1" x14ac:dyDescent="0.3">
      <c r="A1905" s="147"/>
    </row>
    <row r="1906" spans="1:1" x14ac:dyDescent="0.3">
      <c r="A1906" s="147"/>
    </row>
    <row r="1907" spans="1:1" x14ac:dyDescent="0.3">
      <c r="A1907" s="147"/>
    </row>
    <row r="1908" spans="1:1" x14ac:dyDescent="0.3">
      <c r="A1908" s="147"/>
    </row>
    <row r="1909" spans="1:1" x14ac:dyDescent="0.3">
      <c r="A1909" s="147"/>
    </row>
    <row r="1910" spans="1:1" x14ac:dyDescent="0.3">
      <c r="A1910" s="147"/>
    </row>
    <row r="1911" spans="1:1" x14ac:dyDescent="0.3">
      <c r="A1911" s="147"/>
    </row>
    <row r="1912" spans="1:1" x14ac:dyDescent="0.3">
      <c r="A1912" s="147"/>
    </row>
    <row r="1913" spans="1:1" x14ac:dyDescent="0.3">
      <c r="A1913" s="147"/>
    </row>
    <row r="1914" spans="1:1" x14ac:dyDescent="0.3">
      <c r="A1914" s="147"/>
    </row>
    <row r="1915" spans="1:1" x14ac:dyDescent="0.3">
      <c r="A1915" s="147"/>
    </row>
    <row r="1916" spans="1:1" x14ac:dyDescent="0.3">
      <c r="A1916" s="147"/>
    </row>
    <row r="1917" spans="1:1" x14ac:dyDescent="0.3">
      <c r="A1917" s="147"/>
    </row>
    <row r="1918" spans="1:1" x14ac:dyDescent="0.3">
      <c r="A1918" s="147"/>
    </row>
    <row r="1919" spans="1:1" x14ac:dyDescent="0.3">
      <c r="A1919" s="147"/>
    </row>
    <row r="1920" spans="1:1" x14ac:dyDescent="0.3">
      <c r="A1920" s="147"/>
    </row>
    <row r="1921" spans="1:1" x14ac:dyDescent="0.3">
      <c r="A1921" s="147"/>
    </row>
    <row r="1922" spans="1:1" x14ac:dyDescent="0.3">
      <c r="A1922" s="147"/>
    </row>
    <row r="1923" spans="1:1" x14ac:dyDescent="0.3">
      <c r="A1923" s="147"/>
    </row>
    <row r="1924" spans="1:1" x14ac:dyDescent="0.3">
      <c r="A1924" s="147"/>
    </row>
    <row r="1925" spans="1:1" x14ac:dyDescent="0.3">
      <c r="A1925" s="147"/>
    </row>
    <row r="1926" spans="1:1" x14ac:dyDescent="0.3">
      <c r="A1926" s="147"/>
    </row>
    <row r="1927" spans="1:1" x14ac:dyDescent="0.3">
      <c r="A1927" s="147"/>
    </row>
    <row r="1928" spans="1:1" x14ac:dyDescent="0.3">
      <c r="A1928" s="147"/>
    </row>
    <row r="1929" spans="1:1" x14ac:dyDescent="0.3">
      <c r="A1929" s="147"/>
    </row>
    <row r="1930" spans="1:1" x14ac:dyDescent="0.3">
      <c r="A1930" s="147"/>
    </row>
    <row r="1931" spans="1:1" x14ac:dyDescent="0.3">
      <c r="A1931" s="147"/>
    </row>
    <row r="1932" spans="1:1" x14ac:dyDescent="0.3">
      <c r="A1932" s="147"/>
    </row>
    <row r="1933" spans="1:1" x14ac:dyDescent="0.3">
      <c r="A1933" s="147"/>
    </row>
    <row r="1934" spans="1:1" x14ac:dyDescent="0.3">
      <c r="A1934" s="147"/>
    </row>
    <row r="1935" spans="1:1" x14ac:dyDescent="0.3">
      <c r="A1935" s="147"/>
    </row>
    <row r="1936" spans="1:1" x14ac:dyDescent="0.3">
      <c r="A1936" s="147"/>
    </row>
    <row r="1937" spans="1:1" x14ac:dyDescent="0.3">
      <c r="A1937" s="147"/>
    </row>
    <row r="1938" spans="1:1" x14ac:dyDescent="0.3">
      <c r="A1938" s="147"/>
    </row>
    <row r="1939" spans="1:1" x14ac:dyDescent="0.3">
      <c r="A1939" s="147"/>
    </row>
    <row r="1940" spans="1:1" x14ac:dyDescent="0.3">
      <c r="A1940" s="147"/>
    </row>
    <row r="1941" spans="1:1" x14ac:dyDescent="0.3">
      <c r="A1941" s="147"/>
    </row>
    <row r="1942" spans="1:1" x14ac:dyDescent="0.3">
      <c r="A1942" s="147"/>
    </row>
    <row r="1943" spans="1:1" x14ac:dyDescent="0.3">
      <c r="A1943" s="147"/>
    </row>
    <row r="1944" spans="1:1" x14ac:dyDescent="0.3">
      <c r="A1944" s="147"/>
    </row>
    <row r="1945" spans="1:1" x14ac:dyDescent="0.3">
      <c r="A1945" s="147"/>
    </row>
    <row r="1946" spans="1:1" x14ac:dyDescent="0.3">
      <c r="A1946" s="147"/>
    </row>
    <row r="1947" spans="1:1" x14ac:dyDescent="0.3">
      <c r="A1947" s="147"/>
    </row>
    <row r="1948" spans="1:1" x14ac:dyDescent="0.3">
      <c r="A1948" s="147"/>
    </row>
    <row r="1949" spans="1:1" x14ac:dyDescent="0.3">
      <c r="A1949" s="147"/>
    </row>
    <row r="1950" spans="1:1" x14ac:dyDescent="0.3">
      <c r="A1950" s="147"/>
    </row>
    <row r="1951" spans="1:1" x14ac:dyDescent="0.3">
      <c r="A1951" s="147"/>
    </row>
    <row r="1952" spans="1:1" x14ac:dyDescent="0.3">
      <c r="A1952" s="147"/>
    </row>
    <row r="1953" spans="1:1" x14ac:dyDescent="0.3">
      <c r="A1953" s="147"/>
    </row>
    <row r="1954" spans="1:1" x14ac:dyDescent="0.3">
      <c r="A1954" s="147"/>
    </row>
    <row r="1955" spans="1:1" x14ac:dyDescent="0.3">
      <c r="A1955" s="147"/>
    </row>
    <row r="1956" spans="1:1" x14ac:dyDescent="0.3">
      <c r="A1956" s="147"/>
    </row>
    <row r="1957" spans="1:1" x14ac:dyDescent="0.3">
      <c r="A1957" s="147"/>
    </row>
    <row r="1958" spans="1:1" x14ac:dyDescent="0.3">
      <c r="A1958" s="147"/>
    </row>
    <row r="1959" spans="1:1" x14ac:dyDescent="0.3">
      <c r="A1959" s="147"/>
    </row>
    <row r="1960" spans="1:1" x14ac:dyDescent="0.3">
      <c r="A1960" s="147"/>
    </row>
    <row r="1961" spans="1:1" x14ac:dyDescent="0.3">
      <c r="A1961" s="147"/>
    </row>
    <row r="1962" spans="1:1" x14ac:dyDescent="0.3">
      <c r="A1962" s="147"/>
    </row>
    <row r="1963" spans="1:1" x14ac:dyDescent="0.3">
      <c r="A1963" s="147"/>
    </row>
    <row r="1964" spans="1:1" x14ac:dyDescent="0.3">
      <c r="A1964" s="147"/>
    </row>
    <row r="1965" spans="1:1" x14ac:dyDescent="0.3">
      <c r="A1965" s="147"/>
    </row>
    <row r="1966" spans="1:1" x14ac:dyDescent="0.3">
      <c r="A1966" s="147"/>
    </row>
    <row r="1967" spans="1:1" x14ac:dyDescent="0.3">
      <c r="A1967" s="147"/>
    </row>
    <row r="1968" spans="1:1" x14ac:dyDescent="0.3">
      <c r="A1968" s="147"/>
    </row>
    <row r="1969" spans="1:1" x14ac:dyDescent="0.3">
      <c r="A1969" s="147"/>
    </row>
    <row r="1970" spans="1:1" x14ac:dyDescent="0.3">
      <c r="A1970" s="147"/>
    </row>
    <row r="1971" spans="1:1" x14ac:dyDescent="0.3">
      <c r="A1971" s="147"/>
    </row>
    <row r="1972" spans="1:1" x14ac:dyDescent="0.3">
      <c r="A1972" s="147"/>
    </row>
    <row r="1973" spans="1:1" x14ac:dyDescent="0.3">
      <c r="A1973" s="147"/>
    </row>
    <row r="1974" spans="1:1" x14ac:dyDescent="0.3">
      <c r="A1974" s="147"/>
    </row>
    <row r="1975" spans="1:1" x14ac:dyDescent="0.3">
      <c r="A1975" s="147"/>
    </row>
    <row r="1976" spans="1:1" x14ac:dyDescent="0.3">
      <c r="A1976" s="147"/>
    </row>
    <row r="1977" spans="1:1" x14ac:dyDescent="0.3">
      <c r="A1977" s="147"/>
    </row>
    <row r="1978" spans="1:1" x14ac:dyDescent="0.3">
      <c r="A1978" s="147"/>
    </row>
    <row r="1979" spans="1:1" x14ac:dyDescent="0.3">
      <c r="A1979" s="147"/>
    </row>
    <row r="1980" spans="1:1" x14ac:dyDescent="0.3">
      <c r="A1980" s="147"/>
    </row>
    <row r="1981" spans="1:1" x14ac:dyDescent="0.3">
      <c r="A1981" s="147"/>
    </row>
    <row r="1982" spans="1:1" x14ac:dyDescent="0.3">
      <c r="A1982" s="147"/>
    </row>
    <row r="1983" spans="1:1" x14ac:dyDescent="0.3">
      <c r="A1983" s="147"/>
    </row>
    <row r="1984" spans="1:1" x14ac:dyDescent="0.3">
      <c r="A1984" s="147"/>
    </row>
    <row r="1985" spans="1:1" x14ac:dyDescent="0.3">
      <c r="A1985" s="147"/>
    </row>
    <row r="1986" spans="1:1" x14ac:dyDescent="0.3">
      <c r="A1986" s="147"/>
    </row>
    <row r="1987" spans="1:1" x14ac:dyDescent="0.3">
      <c r="A1987" s="147"/>
    </row>
    <row r="1988" spans="1:1" x14ac:dyDescent="0.3">
      <c r="A1988" s="147"/>
    </row>
    <row r="1989" spans="1:1" x14ac:dyDescent="0.3">
      <c r="A1989" s="147"/>
    </row>
    <row r="1990" spans="1:1" x14ac:dyDescent="0.3">
      <c r="A1990" s="147"/>
    </row>
    <row r="1991" spans="1:1" x14ac:dyDescent="0.3">
      <c r="A1991" s="147"/>
    </row>
    <row r="1992" spans="1:1" x14ac:dyDescent="0.3">
      <c r="A1992" s="147"/>
    </row>
    <row r="1993" spans="1:1" x14ac:dyDescent="0.3">
      <c r="A1993" s="147"/>
    </row>
    <row r="1994" spans="1:1" x14ac:dyDescent="0.3">
      <c r="A1994" s="147"/>
    </row>
    <row r="1995" spans="1:1" x14ac:dyDescent="0.3">
      <c r="A1995" s="147"/>
    </row>
    <row r="1996" spans="1:1" x14ac:dyDescent="0.3">
      <c r="A1996" s="147"/>
    </row>
    <row r="1997" spans="1:1" x14ac:dyDescent="0.3">
      <c r="A1997" s="147"/>
    </row>
    <row r="1998" spans="1:1" x14ac:dyDescent="0.3">
      <c r="A1998" s="147"/>
    </row>
    <row r="1999" spans="1:1" x14ac:dyDescent="0.3">
      <c r="A1999" s="147"/>
    </row>
    <row r="2000" spans="1:1" x14ac:dyDescent="0.3">
      <c r="A2000" s="147"/>
    </row>
    <row r="2001" spans="1:1" x14ac:dyDescent="0.3">
      <c r="A2001" s="147"/>
    </row>
    <row r="2002" spans="1:1" x14ac:dyDescent="0.3">
      <c r="A2002" s="147"/>
    </row>
    <row r="2003" spans="1:1" x14ac:dyDescent="0.3">
      <c r="A2003" s="147"/>
    </row>
    <row r="2004" spans="1:1" x14ac:dyDescent="0.3">
      <c r="A2004" s="147"/>
    </row>
    <row r="2005" spans="1:1" x14ac:dyDescent="0.3">
      <c r="A2005" s="147"/>
    </row>
    <row r="2006" spans="1:1" x14ac:dyDescent="0.3">
      <c r="A2006" s="147"/>
    </row>
    <row r="2007" spans="1:1" x14ac:dyDescent="0.3">
      <c r="A2007" s="147"/>
    </row>
    <row r="2008" spans="1:1" x14ac:dyDescent="0.3">
      <c r="A2008" s="147"/>
    </row>
    <row r="2009" spans="1:1" x14ac:dyDescent="0.3">
      <c r="A2009" s="147"/>
    </row>
    <row r="2010" spans="1:1" x14ac:dyDescent="0.3">
      <c r="A2010" s="147"/>
    </row>
    <row r="2011" spans="1:1" x14ac:dyDescent="0.3">
      <c r="A2011" s="147"/>
    </row>
    <row r="2012" spans="1:1" x14ac:dyDescent="0.3">
      <c r="A2012" s="147"/>
    </row>
    <row r="2013" spans="1:1" x14ac:dyDescent="0.3">
      <c r="A2013" s="147"/>
    </row>
    <row r="2014" spans="1:1" x14ac:dyDescent="0.3">
      <c r="A2014" s="147"/>
    </row>
    <row r="2015" spans="1:1" x14ac:dyDescent="0.3">
      <c r="A2015" s="147"/>
    </row>
    <row r="2016" spans="1:1" x14ac:dyDescent="0.3">
      <c r="A2016" s="147"/>
    </row>
    <row r="2017" spans="1:1" x14ac:dyDescent="0.3">
      <c r="A2017" s="147"/>
    </row>
    <row r="2018" spans="1:1" x14ac:dyDescent="0.3">
      <c r="A2018" s="147"/>
    </row>
    <row r="2019" spans="1:1" x14ac:dyDescent="0.3">
      <c r="A2019" s="147"/>
    </row>
    <row r="2020" spans="1:1" x14ac:dyDescent="0.3">
      <c r="A2020" s="147"/>
    </row>
    <row r="2021" spans="1:1" x14ac:dyDescent="0.3">
      <c r="A2021" s="147"/>
    </row>
    <row r="2022" spans="1:1" x14ac:dyDescent="0.3">
      <c r="A2022" s="147"/>
    </row>
    <row r="2023" spans="1:1" x14ac:dyDescent="0.3">
      <c r="A2023" s="147"/>
    </row>
    <row r="2024" spans="1:1" x14ac:dyDescent="0.3">
      <c r="A2024" s="147"/>
    </row>
    <row r="2025" spans="1:1" x14ac:dyDescent="0.3">
      <c r="A2025" s="147"/>
    </row>
    <row r="2026" spans="1:1" x14ac:dyDescent="0.3">
      <c r="A2026" s="147"/>
    </row>
    <row r="2027" spans="1:1" x14ac:dyDescent="0.3">
      <c r="A2027" s="147"/>
    </row>
    <row r="2028" spans="1:1" x14ac:dyDescent="0.3">
      <c r="A2028" s="147"/>
    </row>
    <row r="2029" spans="1:1" x14ac:dyDescent="0.3">
      <c r="A2029" s="147"/>
    </row>
    <row r="2030" spans="1:1" x14ac:dyDescent="0.3">
      <c r="A2030" s="147"/>
    </row>
    <row r="2031" spans="1:1" x14ac:dyDescent="0.3">
      <c r="A2031" s="147"/>
    </row>
    <row r="2032" spans="1:1" x14ac:dyDescent="0.3">
      <c r="A2032" s="147"/>
    </row>
    <row r="2033" spans="1:1" x14ac:dyDescent="0.3">
      <c r="A2033" s="147"/>
    </row>
    <row r="2034" spans="1:1" x14ac:dyDescent="0.3">
      <c r="A2034" s="147"/>
    </row>
    <row r="2035" spans="1:1" x14ac:dyDescent="0.3">
      <c r="A2035" s="147"/>
    </row>
    <row r="2036" spans="1:1" x14ac:dyDescent="0.3">
      <c r="A2036" s="147"/>
    </row>
    <row r="2037" spans="1:1" x14ac:dyDescent="0.3">
      <c r="A2037" s="147"/>
    </row>
    <row r="2038" spans="1:1" x14ac:dyDescent="0.3">
      <c r="A2038" s="147"/>
    </row>
    <row r="2039" spans="1:1" x14ac:dyDescent="0.3">
      <c r="A2039" s="147"/>
    </row>
    <row r="2040" spans="1:1" x14ac:dyDescent="0.3">
      <c r="A2040" s="147"/>
    </row>
    <row r="2041" spans="1:1" x14ac:dyDescent="0.3">
      <c r="A2041" s="147"/>
    </row>
    <row r="2042" spans="1:1" x14ac:dyDescent="0.3">
      <c r="A2042" s="147"/>
    </row>
    <row r="2043" spans="1:1" x14ac:dyDescent="0.3">
      <c r="A2043" s="147"/>
    </row>
    <row r="2044" spans="1:1" x14ac:dyDescent="0.3">
      <c r="A2044" s="147"/>
    </row>
    <row r="2045" spans="1:1" x14ac:dyDescent="0.3">
      <c r="A2045" s="147"/>
    </row>
    <row r="2046" spans="1:1" x14ac:dyDescent="0.3">
      <c r="A2046" s="147"/>
    </row>
    <row r="2047" spans="1:1" x14ac:dyDescent="0.3">
      <c r="A2047" s="147"/>
    </row>
    <row r="2048" spans="1:1" x14ac:dyDescent="0.3">
      <c r="A2048" s="147"/>
    </row>
    <row r="2049" spans="1:1" x14ac:dyDescent="0.3">
      <c r="A2049" s="147"/>
    </row>
    <row r="2050" spans="1:1" x14ac:dyDescent="0.3">
      <c r="A2050" s="147"/>
    </row>
    <row r="2051" spans="1:1" x14ac:dyDescent="0.3">
      <c r="A2051" s="147"/>
    </row>
    <row r="2052" spans="1:1" x14ac:dyDescent="0.3">
      <c r="A2052" s="147"/>
    </row>
    <row r="2053" spans="1:1" x14ac:dyDescent="0.3">
      <c r="A2053" s="147"/>
    </row>
    <row r="2054" spans="1:1" x14ac:dyDescent="0.3">
      <c r="A2054" s="147"/>
    </row>
    <row r="2055" spans="1:1" x14ac:dyDescent="0.3">
      <c r="A2055" s="147"/>
    </row>
    <row r="2056" spans="1:1" x14ac:dyDescent="0.3">
      <c r="A2056" s="147"/>
    </row>
    <row r="2057" spans="1:1" x14ac:dyDescent="0.3">
      <c r="A2057" s="147"/>
    </row>
    <row r="2058" spans="1:1" x14ac:dyDescent="0.3">
      <c r="A2058" s="147"/>
    </row>
    <row r="2059" spans="1:1" x14ac:dyDescent="0.3">
      <c r="A2059" s="147"/>
    </row>
    <row r="2060" spans="1:1" x14ac:dyDescent="0.3">
      <c r="A2060" s="147"/>
    </row>
    <row r="2061" spans="1:1" x14ac:dyDescent="0.3">
      <c r="A2061" s="147"/>
    </row>
    <row r="2062" spans="1:1" x14ac:dyDescent="0.3">
      <c r="A2062" s="147"/>
    </row>
    <row r="2063" spans="1:1" x14ac:dyDescent="0.3">
      <c r="A2063" s="147"/>
    </row>
    <row r="2064" spans="1:1" x14ac:dyDescent="0.3">
      <c r="A2064" s="147"/>
    </row>
    <row r="2065" spans="1:1" x14ac:dyDescent="0.3">
      <c r="A2065" s="147"/>
    </row>
    <row r="2066" spans="1:1" x14ac:dyDescent="0.3">
      <c r="A2066" s="147"/>
    </row>
    <row r="2067" spans="1:1" x14ac:dyDescent="0.3">
      <c r="A2067" s="147"/>
    </row>
    <row r="2068" spans="1:1" x14ac:dyDescent="0.3">
      <c r="A2068" s="147"/>
    </row>
    <row r="2069" spans="1:1" x14ac:dyDescent="0.3">
      <c r="A2069" s="147"/>
    </row>
    <row r="2070" spans="1:1" x14ac:dyDescent="0.3">
      <c r="A2070" s="147"/>
    </row>
    <row r="2071" spans="1:1" x14ac:dyDescent="0.3">
      <c r="A2071" s="147"/>
    </row>
    <row r="2072" spans="1:1" x14ac:dyDescent="0.3">
      <c r="A2072" s="147"/>
    </row>
    <row r="2073" spans="1:1" x14ac:dyDescent="0.3">
      <c r="A2073" s="147"/>
    </row>
    <row r="2074" spans="1:1" x14ac:dyDescent="0.3">
      <c r="A2074" s="147"/>
    </row>
    <row r="2075" spans="1:1" x14ac:dyDescent="0.3">
      <c r="A2075" s="147"/>
    </row>
    <row r="2076" spans="1:1" x14ac:dyDescent="0.3">
      <c r="A2076" s="147"/>
    </row>
    <row r="2077" spans="1:1" x14ac:dyDescent="0.3">
      <c r="A2077" s="147"/>
    </row>
    <row r="2078" spans="1:1" x14ac:dyDescent="0.3">
      <c r="A2078" s="147"/>
    </row>
    <row r="2079" spans="1:1" x14ac:dyDescent="0.3">
      <c r="A2079" s="147"/>
    </row>
    <row r="2080" spans="1:1" x14ac:dyDescent="0.3">
      <c r="A2080" s="147"/>
    </row>
    <row r="2081" spans="1:1" x14ac:dyDescent="0.3">
      <c r="A2081" s="147"/>
    </row>
    <row r="2082" spans="1:1" x14ac:dyDescent="0.3">
      <c r="A2082" s="147"/>
    </row>
    <row r="2083" spans="1:1" x14ac:dyDescent="0.3">
      <c r="A2083" s="147"/>
    </row>
    <row r="2084" spans="1:1" x14ac:dyDescent="0.3">
      <c r="A2084" s="147"/>
    </row>
    <row r="2085" spans="1:1" x14ac:dyDescent="0.3">
      <c r="A2085" s="147"/>
    </row>
    <row r="2086" spans="1:1" x14ac:dyDescent="0.3">
      <c r="A2086" s="147"/>
    </row>
    <row r="2087" spans="1:1" x14ac:dyDescent="0.3">
      <c r="A2087" s="147"/>
    </row>
    <row r="2088" spans="1:1" x14ac:dyDescent="0.3">
      <c r="A2088" s="147"/>
    </row>
    <row r="2089" spans="1:1" x14ac:dyDescent="0.3">
      <c r="A2089" s="147"/>
    </row>
    <row r="2090" spans="1:1" x14ac:dyDescent="0.3">
      <c r="A2090" s="147"/>
    </row>
    <row r="2091" spans="1:1" x14ac:dyDescent="0.3">
      <c r="A2091" s="147"/>
    </row>
    <row r="2092" spans="1:1" x14ac:dyDescent="0.3">
      <c r="A2092" s="147"/>
    </row>
    <row r="2093" spans="1:1" x14ac:dyDescent="0.3">
      <c r="A2093" s="147"/>
    </row>
    <row r="2094" spans="1:1" x14ac:dyDescent="0.3">
      <c r="A2094" s="147"/>
    </row>
    <row r="2095" spans="1:1" x14ac:dyDescent="0.3">
      <c r="A2095" s="147"/>
    </row>
    <row r="2096" spans="1:1" x14ac:dyDescent="0.3">
      <c r="A2096" s="147"/>
    </row>
    <row r="2097" spans="1:1" x14ac:dyDescent="0.3">
      <c r="A2097" s="147"/>
    </row>
    <row r="2098" spans="1:1" x14ac:dyDescent="0.3">
      <c r="A2098" s="147"/>
    </row>
    <row r="2099" spans="1:1" x14ac:dyDescent="0.3">
      <c r="A2099" s="147"/>
    </row>
    <row r="2100" spans="1:1" x14ac:dyDescent="0.3">
      <c r="A2100" s="147"/>
    </row>
    <row r="2101" spans="1:1" x14ac:dyDescent="0.3">
      <c r="A2101" s="147"/>
    </row>
    <row r="2102" spans="1:1" x14ac:dyDescent="0.3">
      <c r="A2102" s="147"/>
    </row>
    <row r="2103" spans="1:1" x14ac:dyDescent="0.3">
      <c r="A2103" s="147"/>
    </row>
    <row r="2104" spans="1:1" x14ac:dyDescent="0.3">
      <c r="A2104" s="147"/>
    </row>
    <row r="2105" spans="1:1" x14ac:dyDescent="0.3">
      <c r="A2105" s="147"/>
    </row>
    <row r="2106" spans="1:1" x14ac:dyDescent="0.3">
      <c r="A2106" s="147"/>
    </row>
    <row r="2107" spans="1:1" x14ac:dyDescent="0.3">
      <c r="A2107" s="147"/>
    </row>
    <row r="2108" spans="1:1" x14ac:dyDescent="0.3">
      <c r="A2108" s="147"/>
    </row>
    <row r="2109" spans="1:1" x14ac:dyDescent="0.3">
      <c r="A2109" s="147"/>
    </row>
    <row r="2110" spans="1:1" x14ac:dyDescent="0.3">
      <c r="A2110" s="147"/>
    </row>
    <row r="2111" spans="1:1" x14ac:dyDescent="0.3">
      <c r="A2111" s="147"/>
    </row>
    <row r="2112" spans="1:1" x14ac:dyDescent="0.3">
      <c r="A2112" s="147"/>
    </row>
    <row r="2113" spans="1:1" x14ac:dyDescent="0.3">
      <c r="A2113" s="147"/>
    </row>
    <row r="2114" spans="1:1" x14ac:dyDescent="0.3">
      <c r="A2114" s="147"/>
    </row>
    <row r="2115" spans="1:1" x14ac:dyDescent="0.3">
      <c r="A2115" s="147"/>
    </row>
    <row r="2116" spans="1:1" x14ac:dyDescent="0.3">
      <c r="A2116" s="147"/>
    </row>
    <row r="2117" spans="1:1" x14ac:dyDescent="0.3">
      <c r="A2117" s="147"/>
    </row>
    <row r="2118" spans="1:1" x14ac:dyDescent="0.3">
      <c r="A2118" s="147"/>
    </row>
    <row r="2119" spans="1:1" x14ac:dyDescent="0.3">
      <c r="A2119" s="147"/>
    </row>
    <row r="2120" spans="1:1" x14ac:dyDescent="0.3">
      <c r="A2120" s="147"/>
    </row>
    <row r="2121" spans="1:1" x14ac:dyDescent="0.3">
      <c r="A2121" s="147"/>
    </row>
    <row r="2122" spans="1:1" x14ac:dyDescent="0.3">
      <c r="A2122" s="147"/>
    </row>
    <row r="2123" spans="1:1" x14ac:dyDescent="0.3">
      <c r="A2123" s="147"/>
    </row>
    <row r="2124" spans="1:1" x14ac:dyDescent="0.3">
      <c r="A2124" s="147"/>
    </row>
    <row r="2125" spans="1:1" x14ac:dyDescent="0.3">
      <c r="A2125" s="147"/>
    </row>
    <row r="2126" spans="1:1" x14ac:dyDescent="0.3">
      <c r="A2126" s="147"/>
    </row>
    <row r="2127" spans="1:1" x14ac:dyDescent="0.3">
      <c r="A2127" s="147"/>
    </row>
    <row r="2128" spans="1:1" x14ac:dyDescent="0.3">
      <c r="A2128" s="147"/>
    </row>
    <row r="2129" spans="1:1" x14ac:dyDescent="0.3">
      <c r="A2129" s="147"/>
    </row>
    <row r="2130" spans="1:1" x14ac:dyDescent="0.3">
      <c r="A2130" s="147"/>
    </row>
    <row r="2131" spans="1:1" x14ac:dyDescent="0.3">
      <c r="A2131" s="147"/>
    </row>
    <row r="2132" spans="1:1" x14ac:dyDescent="0.3">
      <c r="A2132" s="147"/>
    </row>
    <row r="2133" spans="1:1" x14ac:dyDescent="0.3">
      <c r="A2133" s="147"/>
    </row>
    <row r="2134" spans="1:1" x14ac:dyDescent="0.3">
      <c r="A2134" s="147"/>
    </row>
    <row r="2135" spans="1:1" x14ac:dyDescent="0.3">
      <c r="A2135" s="147"/>
    </row>
    <row r="2136" spans="1:1" x14ac:dyDescent="0.3">
      <c r="A2136" s="147"/>
    </row>
    <row r="2137" spans="1:1" x14ac:dyDescent="0.3">
      <c r="A2137" s="147"/>
    </row>
    <row r="2138" spans="1:1" x14ac:dyDescent="0.3">
      <c r="A2138" s="147"/>
    </row>
    <row r="2139" spans="1:1" x14ac:dyDescent="0.3">
      <c r="A2139" s="147"/>
    </row>
    <row r="2140" spans="1:1" x14ac:dyDescent="0.3">
      <c r="A2140" s="147"/>
    </row>
    <row r="2141" spans="1:1" x14ac:dyDescent="0.3">
      <c r="A2141" s="147"/>
    </row>
    <row r="2142" spans="1:1" x14ac:dyDescent="0.3">
      <c r="A2142" s="147"/>
    </row>
    <row r="2143" spans="1:1" x14ac:dyDescent="0.3">
      <c r="A2143" s="147"/>
    </row>
    <row r="2144" spans="1:1" x14ac:dyDescent="0.3">
      <c r="A2144" s="147"/>
    </row>
    <row r="2145" spans="1:1" x14ac:dyDescent="0.3">
      <c r="A2145" s="147"/>
    </row>
    <row r="2146" spans="1:1" x14ac:dyDescent="0.3">
      <c r="A2146" s="147"/>
    </row>
    <row r="2147" spans="1:1" x14ac:dyDescent="0.3">
      <c r="A2147" s="147"/>
    </row>
    <row r="2148" spans="1:1" x14ac:dyDescent="0.3">
      <c r="A2148" s="147"/>
    </row>
    <row r="2149" spans="1:1" x14ac:dyDescent="0.3">
      <c r="A2149" s="147"/>
    </row>
    <row r="2150" spans="1:1" x14ac:dyDescent="0.3">
      <c r="A2150" s="147"/>
    </row>
    <row r="2151" spans="1:1" x14ac:dyDescent="0.3">
      <c r="A2151" s="147"/>
    </row>
    <row r="2152" spans="1:1" x14ac:dyDescent="0.3">
      <c r="A2152" s="147"/>
    </row>
    <row r="2153" spans="1:1" x14ac:dyDescent="0.3">
      <c r="A2153" s="147"/>
    </row>
    <row r="2154" spans="1:1" x14ac:dyDescent="0.3">
      <c r="A2154" s="147"/>
    </row>
    <row r="2155" spans="1:1" x14ac:dyDescent="0.3">
      <c r="A2155" s="147"/>
    </row>
    <row r="2156" spans="1:1" x14ac:dyDescent="0.3">
      <c r="A2156" s="147"/>
    </row>
    <row r="2157" spans="1:1" x14ac:dyDescent="0.3">
      <c r="A2157" s="147"/>
    </row>
    <row r="2158" spans="1:1" x14ac:dyDescent="0.3">
      <c r="A2158" s="147"/>
    </row>
    <row r="2159" spans="1:1" x14ac:dyDescent="0.3">
      <c r="A2159" s="147"/>
    </row>
    <row r="2160" spans="1:1" x14ac:dyDescent="0.3">
      <c r="A2160" s="147"/>
    </row>
    <row r="2161" spans="1:1" x14ac:dyDescent="0.3">
      <c r="A2161" s="147"/>
    </row>
    <row r="2162" spans="1:1" x14ac:dyDescent="0.3">
      <c r="A2162" s="147"/>
    </row>
    <row r="2163" spans="1:1" x14ac:dyDescent="0.3">
      <c r="A2163" s="147"/>
    </row>
    <row r="2164" spans="1:1" x14ac:dyDescent="0.3">
      <c r="A2164" s="147"/>
    </row>
    <row r="2165" spans="1:1" x14ac:dyDescent="0.3">
      <c r="A2165" s="147"/>
    </row>
    <row r="2166" spans="1:1" x14ac:dyDescent="0.3">
      <c r="A2166" s="147"/>
    </row>
    <row r="2167" spans="1:1" x14ac:dyDescent="0.3">
      <c r="A2167" s="147"/>
    </row>
    <row r="2168" spans="1:1" x14ac:dyDescent="0.3">
      <c r="A2168" s="147"/>
    </row>
    <row r="2169" spans="1:1" x14ac:dyDescent="0.3">
      <c r="A2169" s="147"/>
    </row>
    <row r="2170" spans="1:1" x14ac:dyDescent="0.3">
      <c r="A2170" s="147"/>
    </row>
    <row r="2171" spans="1:1" x14ac:dyDescent="0.3">
      <c r="A2171" s="147"/>
    </row>
    <row r="2172" spans="1:1" x14ac:dyDescent="0.3">
      <c r="A2172" s="147"/>
    </row>
    <row r="2173" spans="1:1" x14ac:dyDescent="0.3">
      <c r="A2173" s="147"/>
    </row>
    <row r="2174" spans="1:1" x14ac:dyDescent="0.3">
      <c r="A2174" s="147"/>
    </row>
    <row r="2175" spans="1:1" x14ac:dyDescent="0.3">
      <c r="A2175" s="147"/>
    </row>
    <row r="2176" spans="1:1" x14ac:dyDescent="0.3">
      <c r="A2176" s="147"/>
    </row>
    <row r="2177" spans="1:1" x14ac:dyDescent="0.3">
      <c r="A2177" s="147"/>
    </row>
    <row r="2178" spans="1:1" x14ac:dyDescent="0.3">
      <c r="A2178" s="147"/>
    </row>
    <row r="2179" spans="1:1" x14ac:dyDescent="0.3">
      <c r="A2179" s="147"/>
    </row>
    <row r="2180" spans="1:1" x14ac:dyDescent="0.3">
      <c r="A2180" s="147"/>
    </row>
    <row r="2181" spans="1:1" x14ac:dyDescent="0.3">
      <c r="A2181" s="147"/>
    </row>
    <row r="2182" spans="1:1" x14ac:dyDescent="0.3">
      <c r="A2182" s="147"/>
    </row>
    <row r="2183" spans="1:1" x14ac:dyDescent="0.3">
      <c r="A2183" s="147"/>
    </row>
    <row r="2184" spans="1:1" x14ac:dyDescent="0.3">
      <c r="A2184" s="147"/>
    </row>
    <row r="2185" spans="1:1" x14ac:dyDescent="0.3">
      <c r="A2185" s="147"/>
    </row>
    <row r="2186" spans="1:1" x14ac:dyDescent="0.3">
      <c r="A2186" s="147"/>
    </row>
    <row r="2187" spans="1:1" x14ac:dyDescent="0.3">
      <c r="A2187" s="147"/>
    </row>
    <row r="2188" spans="1:1" x14ac:dyDescent="0.3">
      <c r="A2188" s="147"/>
    </row>
    <row r="2189" spans="1:1" x14ac:dyDescent="0.3">
      <c r="A2189" s="147"/>
    </row>
    <row r="2190" spans="1:1" x14ac:dyDescent="0.3">
      <c r="A2190" s="147"/>
    </row>
    <row r="2191" spans="1:1" x14ac:dyDescent="0.3">
      <c r="A2191" s="147"/>
    </row>
    <row r="2192" spans="1:1" x14ac:dyDescent="0.3">
      <c r="A2192" s="147"/>
    </row>
    <row r="2193" spans="1:1" x14ac:dyDescent="0.3">
      <c r="A2193" s="147"/>
    </row>
    <row r="2194" spans="1:1" x14ac:dyDescent="0.3">
      <c r="A2194" s="147"/>
    </row>
    <row r="2195" spans="1:1" x14ac:dyDescent="0.3">
      <c r="A2195" s="147"/>
    </row>
    <row r="2196" spans="1:1" x14ac:dyDescent="0.3">
      <c r="A2196" s="147"/>
    </row>
    <row r="2197" spans="1:1" x14ac:dyDescent="0.3">
      <c r="A2197" s="147"/>
    </row>
    <row r="2198" spans="1:1" x14ac:dyDescent="0.3">
      <c r="A2198" s="147"/>
    </row>
    <row r="2199" spans="1:1" x14ac:dyDescent="0.3">
      <c r="A2199" s="147"/>
    </row>
    <row r="2200" spans="1:1" x14ac:dyDescent="0.3">
      <c r="A2200" s="147"/>
    </row>
    <row r="2201" spans="1:1" x14ac:dyDescent="0.3">
      <c r="A2201" s="147"/>
    </row>
    <row r="2202" spans="1:1" x14ac:dyDescent="0.3">
      <c r="A2202" s="147"/>
    </row>
    <row r="2203" spans="1:1" x14ac:dyDescent="0.3">
      <c r="A2203" s="147"/>
    </row>
    <row r="2204" spans="1:1" x14ac:dyDescent="0.3">
      <c r="A2204" s="147"/>
    </row>
    <row r="2205" spans="1:1" x14ac:dyDescent="0.3">
      <c r="A2205" s="147"/>
    </row>
    <row r="2206" spans="1:1" x14ac:dyDescent="0.3">
      <c r="A2206" s="147"/>
    </row>
    <row r="2207" spans="1:1" x14ac:dyDescent="0.3">
      <c r="A2207" s="147"/>
    </row>
    <row r="2208" spans="1:1" x14ac:dyDescent="0.3">
      <c r="A2208" s="147"/>
    </row>
    <row r="2209" spans="1:1" x14ac:dyDescent="0.3">
      <c r="A2209" s="147"/>
    </row>
    <row r="2210" spans="1:1" x14ac:dyDescent="0.3">
      <c r="A2210" s="147"/>
    </row>
    <row r="2211" spans="1:1" x14ac:dyDescent="0.3">
      <c r="A2211" s="147"/>
    </row>
    <row r="2212" spans="1:1" x14ac:dyDescent="0.3">
      <c r="A2212" s="147"/>
    </row>
    <row r="2213" spans="1:1" x14ac:dyDescent="0.3">
      <c r="A2213" s="147"/>
    </row>
    <row r="2214" spans="1:1" x14ac:dyDescent="0.3">
      <c r="A2214" s="147"/>
    </row>
    <row r="2215" spans="1:1" x14ac:dyDescent="0.3">
      <c r="A2215" s="147"/>
    </row>
    <row r="2216" spans="1:1" x14ac:dyDescent="0.3">
      <c r="A2216" s="147"/>
    </row>
    <row r="2217" spans="1:1" x14ac:dyDescent="0.3">
      <c r="A2217" s="147"/>
    </row>
    <row r="2218" spans="1:1" x14ac:dyDescent="0.3">
      <c r="A2218" s="147"/>
    </row>
    <row r="2219" spans="1:1" x14ac:dyDescent="0.3">
      <c r="A2219" s="147"/>
    </row>
    <row r="2220" spans="1:1" x14ac:dyDescent="0.3">
      <c r="A2220" s="147"/>
    </row>
    <row r="2221" spans="1:1" x14ac:dyDescent="0.3">
      <c r="A2221" s="147"/>
    </row>
    <row r="2222" spans="1:1" x14ac:dyDescent="0.3">
      <c r="A2222" s="147"/>
    </row>
    <row r="2223" spans="1:1" x14ac:dyDescent="0.3">
      <c r="A2223" s="147"/>
    </row>
    <row r="2224" spans="1:1" x14ac:dyDescent="0.3">
      <c r="A2224" s="147"/>
    </row>
    <row r="2225" spans="1:1" x14ac:dyDescent="0.3">
      <c r="A2225" s="147"/>
    </row>
    <row r="2226" spans="1:1" x14ac:dyDescent="0.3">
      <c r="A2226" s="147"/>
    </row>
    <row r="2227" spans="1:1" x14ac:dyDescent="0.3">
      <c r="A2227" s="147"/>
    </row>
    <row r="2228" spans="1:1" x14ac:dyDescent="0.3">
      <c r="A2228" s="147"/>
    </row>
    <row r="2229" spans="1:1" x14ac:dyDescent="0.3">
      <c r="A2229" s="147"/>
    </row>
    <row r="2230" spans="1:1" x14ac:dyDescent="0.3">
      <c r="A2230" s="147"/>
    </row>
    <row r="2231" spans="1:1" x14ac:dyDescent="0.3">
      <c r="A2231" s="147"/>
    </row>
    <row r="2232" spans="1:1" x14ac:dyDescent="0.3">
      <c r="A2232" s="147"/>
    </row>
    <row r="2233" spans="1:1" x14ac:dyDescent="0.3">
      <c r="A2233" s="147"/>
    </row>
    <row r="2234" spans="1:1" x14ac:dyDescent="0.3">
      <c r="A2234" s="147"/>
    </row>
    <row r="2235" spans="1:1" x14ac:dyDescent="0.3">
      <c r="A2235" s="147"/>
    </row>
    <row r="2236" spans="1:1" x14ac:dyDescent="0.3">
      <c r="A2236" s="147"/>
    </row>
    <row r="2237" spans="1:1" x14ac:dyDescent="0.3">
      <c r="A2237" s="147"/>
    </row>
    <row r="2238" spans="1:1" x14ac:dyDescent="0.3">
      <c r="A2238" s="147"/>
    </row>
    <row r="2239" spans="1:1" x14ac:dyDescent="0.3">
      <c r="A2239" s="147"/>
    </row>
    <row r="2240" spans="1:1" x14ac:dyDescent="0.3">
      <c r="A2240" s="147"/>
    </row>
    <row r="2241" spans="1:1" x14ac:dyDescent="0.3">
      <c r="A2241" s="147"/>
    </row>
    <row r="2242" spans="1:1" x14ac:dyDescent="0.3">
      <c r="A2242" s="147"/>
    </row>
    <row r="2243" spans="1:1" x14ac:dyDescent="0.3">
      <c r="A2243" s="147"/>
    </row>
    <row r="2244" spans="1:1" x14ac:dyDescent="0.3">
      <c r="A2244" s="147"/>
    </row>
    <row r="2245" spans="1:1" x14ac:dyDescent="0.3">
      <c r="A2245" s="147"/>
    </row>
    <row r="2246" spans="1:1" x14ac:dyDescent="0.3">
      <c r="A2246" s="147"/>
    </row>
    <row r="2247" spans="1:1" x14ac:dyDescent="0.3">
      <c r="A2247" s="147"/>
    </row>
    <row r="2248" spans="1:1" x14ac:dyDescent="0.3">
      <c r="A2248" s="147"/>
    </row>
    <row r="2249" spans="1:1" x14ac:dyDescent="0.3">
      <c r="A2249" s="147"/>
    </row>
    <row r="2250" spans="1:1" x14ac:dyDescent="0.3">
      <c r="A2250" s="147"/>
    </row>
    <row r="2251" spans="1:1" x14ac:dyDescent="0.3">
      <c r="A2251" s="147"/>
    </row>
    <row r="2252" spans="1:1" x14ac:dyDescent="0.3">
      <c r="A2252" s="147"/>
    </row>
    <row r="2253" spans="1:1" x14ac:dyDescent="0.3">
      <c r="A2253" s="147"/>
    </row>
    <row r="2254" spans="1:1" x14ac:dyDescent="0.3">
      <c r="A2254" s="147"/>
    </row>
    <row r="2255" spans="1:1" x14ac:dyDescent="0.3">
      <c r="A2255" s="147"/>
    </row>
    <row r="2256" spans="1:1" x14ac:dyDescent="0.3">
      <c r="A2256" s="147"/>
    </row>
    <row r="2257" spans="1:1" x14ac:dyDescent="0.3">
      <c r="A2257" s="147"/>
    </row>
    <row r="2258" spans="1:1" x14ac:dyDescent="0.3">
      <c r="A2258" s="147"/>
    </row>
    <row r="2259" spans="1:1" x14ac:dyDescent="0.3">
      <c r="A2259" s="147"/>
    </row>
    <row r="2260" spans="1:1" x14ac:dyDescent="0.3">
      <c r="A2260" s="147"/>
    </row>
    <row r="2261" spans="1:1" x14ac:dyDescent="0.3">
      <c r="A2261" s="147"/>
    </row>
    <row r="2262" spans="1:1" x14ac:dyDescent="0.3">
      <c r="A2262" s="147"/>
    </row>
    <row r="2263" spans="1:1" x14ac:dyDescent="0.3">
      <c r="A2263" s="147"/>
    </row>
    <row r="2264" spans="1:1" x14ac:dyDescent="0.3">
      <c r="A2264" s="147"/>
    </row>
    <row r="2265" spans="1:1" x14ac:dyDescent="0.3">
      <c r="A2265" s="147"/>
    </row>
    <row r="2266" spans="1:1" x14ac:dyDescent="0.3">
      <c r="A2266" s="147"/>
    </row>
    <row r="2267" spans="1:1" x14ac:dyDescent="0.3">
      <c r="A2267" s="147"/>
    </row>
    <row r="2268" spans="1:1" x14ac:dyDescent="0.3">
      <c r="A2268" s="147"/>
    </row>
    <row r="2269" spans="1:1" x14ac:dyDescent="0.3">
      <c r="A2269" s="147"/>
    </row>
    <row r="2270" spans="1:1" x14ac:dyDescent="0.3">
      <c r="A2270" s="147"/>
    </row>
    <row r="2271" spans="1:1" x14ac:dyDescent="0.3">
      <c r="A2271" s="147"/>
    </row>
    <row r="2272" spans="1:1" x14ac:dyDescent="0.3">
      <c r="A2272" s="147"/>
    </row>
    <row r="2273" spans="1:1" x14ac:dyDescent="0.3">
      <c r="A2273" s="147"/>
    </row>
    <row r="2274" spans="1:1" x14ac:dyDescent="0.3">
      <c r="A2274" s="147"/>
    </row>
    <row r="2275" spans="1:1" x14ac:dyDescent="0.3">
      <c r="A2275" s="147"/>
    </row>
    <row r="2276" spans="1:1" x14ac:dyDescent="0.3">
      <c r="A2276" s="147"/>
    </row>
    <row r="2277" spans="1:1" x14ac:dyDescent="0.3">
      <c r="A2277" s="147"/>
    </row>
    <row r="2278" spans="1:1" x14ac:dyDescent="0.3">
      <c r="A2278" s="147"/>
    </row>
    <row r="2279" spans="1:1" x14ac:dyDescent="0.3">
      <c r="A2279" s="147"/>
    </row>
    <row r="2280" spans="1:1" x14ac:dyDescent="0.3">
      <c r="A2280" s="147"/>
    </row>
    <row r="2281" spans="1:1" x14ac:dyDescent="0.3">
      <c r="A2281" s="147"/>
    </row>
    <row r="2282" spans="1:1" x14ac:dyDescent="0.3">
      <c r="A2282" s="147"/>
    </row>
    <row r="2283" spans="1:1" x14ac:dyDescent="0.3">
      <c r="A2283" s="147"/>
    </row>
    <row r="2284" spans="1:1" x14ac:dyDescent="0.3">
      <c r="A2284" s="147"/>
    </row>
    <row r="2285" spans="1:1" x14ac:dyDescent="0.3">
      <c r="A2285" s="147"/>
    </row>
    <row r="2286" spans="1:1" x14ac:dyDescent="0.3">
      <c r="A2286" s="147"/>
    </row>
    <row r="2287" spans="1:1" x14ac:dyDescent="0.3">
      <c r="A2287" s="147"/>
    </row>
    <row r="2288" spans="1:1" x14ac:dyDescent="0.3">
      <c r="A2288" s="147"/>
    </row>
    <row r="2289" spans="1:1" x14ac:dyDescent="0.3">
      <c r="A2289" s="147"/>
    </row>
    <row r="2290" spans="1:1" x14ac:dyDescent="0.3">
      <c r="A2290" s="147"/>
    </row>
    <row r="2291" spans="1:1" x14ac:dyDescent="0.3">
      <c r="A2291" s="147"/>
    </row>
    <row r="2292" spans="1:1" x14ac:dyDescent="0.3">
      <c r="A2292" s="147"/>
    </row>
    <row r="2293" spans="1:1" x14ac:dyDescent="0.3">
      <c r="A2293" s="147"/>
    </row>
    <row r="2294" spans="1:1" x14ac:dyDescent="0.3">
      <c r="A2294" s="147"/>
    </row>
    <row r="2295" spans="1:1" x14ac:dyDescent="0.3">
      <c r="A2295" s="147"/>
    </row>
    <row r="2296" spans="1:1" x14ac:dyDescent="0.3">
      <c r="A2296" s="147"/>
    </row>
    <row r="2297" spans="1:1" x14ac:dyDescent="0.3">
      <c r="A2297" s="147"/>
    </row>
    <row r="2298" spans="1:1" x14ac:dyDescent="0.3">
      <c r="A2298" s="147"/>
    </row>
    <row r="2299" spans="1:1" x14ac:dyDescent="0.3">
      <c r="A2299" s="147"/>
    </row>
    <row r="2300" spans="1:1" x14ac:dyDescent="0.3">
      <c r="A2300" s="147"/>
    </row>
    <row r="2301" spans="1:1" x14ac:dyDescent="0.3">
      <c r="A2301" s="147"/>
    </row>
    <row r="2302" spans="1:1" x14ac:dyDescent="0.3">
      <c r="A2302" s="147"/>
    </row>
    <row r="2303" spans="1:1" x14ac:dyDescent="0.3">
      <c r="A2303" s="147"/>
    </row>
    <row r="2304" spans="1:1" x14ac:dyDescent="0.3">
      <c r="A2304" s="147"/>
    </row>
    <row r="2305" spans="1:1" x14ac:dyDescent="0.3">
      <c r="A2305" s="147"/>
    </row>
    <row r="2306" spans="1:1" x14ac:dyDescent="0.3">
      <c r="A2306" s="147"/>
    </row>
    <row r="2307" spans="1:1" x14ac:dyDescent="0.3">
      <c r="A2307" s="147"/>
    </row>
    <row r="2308" spans="1:1" x14ac:dyDescent="0.3">
      <c r="A2308" s="147"/>
    </row>
    <row r="2309" spans="1:1" x14ac:dyDescent="0.3">
      <c r="A2309" s="147"/>
    </row>
    <row r="2310" spans="1:1" x14ac:dyDescent="0.3">
      <c r="A2310" s="147"/>
    </row>
    <row r="2311" spans="1:1" x14ac:dyDescent="0.3">
      <c r="A2311" s="147"/>
    </row>
    <row r="2312" spans="1:1" x14ac:dyDescent="0.3">
      <c r="A2312" s="147"/>
    </row>
    <row r="2313" spans="1:1" x14ac:dyDescent="0.3">
      <c r="A2313" s="147"/>
    </row>
    <row r="2314" spans="1:1" x14ac:dyDescent="0.3">
      <c r="A2314" s="147"/>
    </row>
    <row r="2315" spans="1:1" x14ac:dyDescent="0.3">
      <c r="A2315" s="147"/>
    </row>
    <row r="2316" spans="1:1" x14ac:dyDescent="0.3">
      <c r="A2316" s="147"/>
    </row>
    <row r="2317" spans="1:1" x14ac:dyDescent="0.3">
      <c r="A2317" s="147"/>
    </row>
    <row r="2318" spans="1:1" x14ac:dyDescent="0.3">
      <c r="A2318" s="147"/>
    </row>
    <row r="2319" spans="1:1" x14ac:dyDescent="0.3">
      <c r="A2319" s="147"/>
    </row>
    <row r="2320" spans="1:1" x14ac:dyDescent="0.3">
      <c r="A2320" s="147"/>
    </row>
    <row r="2321" spans="1:1" x14ac:dyDescent="0.3">
      <c r="A2321" s="147"/>
    </row>
    <row r="2322" spans="1:1" x14ac:dyDescent="0.3">
      <c r="A2322" s="147"/>
    </row>
    <row r="2323" spans="1:1" x14ac:dyDescent="0.3">
      <c r="A2323" s="147"/>
    </row>
    <row r="2324" spans="1:1" x14ac:dyDescent="0.3">
      <c r="A2324" s="147"/>
    </row>
    <row r="2325" spans="1:1" x14ac:dyDescent="0.3">
      <c r="A2325" s="147"/>
    </row>
    <row r="2326" spans="1:1" x14ac:dyDescent="0.3">
      <c r="A2326" s="147"/>
    </row>
    <row r="2327" spans="1:1" x14ac:dyDescent="0.3">
      <c r="A2327" s="147"/>
    </row>
    <row r="2328" spans="1:1" x14ac:dyDescent="0.3">
      <c r="A2328" s="147"/>
    </row>
    <row r="2329" spans="1:1" x14ac:dyDescent="0.3">
      <c r="A2329" s="147"/>
    </row>
    <row r="2330" spans="1:1" x14ac:dyDescent="0.3">
      <c r="A2330" s="147"/>
    </row>
    <row r="2331" spans="1:1" x14ac:dyDescent="0.3">
      <c r="A2331" s="147"/>
    </row>
    <row r="2332" spans="1:1" x14ac:dyDescent="0.3">
      <c r="A2332" s="147"/>
    </row>
    <row r="2333" spans="1:1" x14ac:dyDescent="0.3">
      <c r="A2333" s="147"/>
    </row>
    <row r="2334" spans="1:1" x14ac:dyDescent="0.3">
      <c r="A2334" s="147"/>
    </row>
    <row r="2335" spans="1:1" x14ac:dyDescent="0.3">
      <c r="A2335" s="147"/>
    </row>
    <row r="2336" spans="1:1" x14ac:dyDescent="0.3">
      <c r="A2336" s="147"/>
    </row>
    <row r="2337" spans="1:1" x14ac:dyDescent="0.3">
      <c r="A2337" s="147"/>
    </row>
    <row r="2338" spans="1:1" x14ac:dyDescent="0.3">
      <c r="A2338" s="147"/>
    </row>
    <row r="2339" spans="1:1" x14ac:dyDescent="0.3">
      <c r="A2339" s="147"/>
    </row>
    <row r="2340" spans="1:1" x14ac:dyDescent="0.3">
      <c r="A2340" s="147"/>
    </row>
    <row r="2341" spans="1:1" x14ac:dyDescent="0.3">
      <c r="A2341" s="147"/>
    </row>
    <row r="2342" spans="1:1" x14ac:dyDescent="0.3">
      <c r="A2342" s="147"/>
    </row>
    <row r="2343" spans="1:1" x14ac:dyDescent="0.3">
      <c r="A2343" s="147"/>
    </row>
    <row r="2344" spans="1:1" x14ac:dyDescent="0.3">
      <c r="A2344" s="147"/>
    </row>
    <row r="2345" spans="1:1" x14ac:dyDescent="0.3">
      <c r="A2345" s="147"/>
    </row>
    <row r="2346" spans="1:1" x14ac:dyDescent="0.3">
      <c r="A2346" s="147"/>
    </row>
    <row r="2347" spans="1:1" x14ac:dyDescent="0.3">
      <c r="A2347" s="147"/>
    </row>
    <row r="2348" spans="1:1" x14ac:dyDescent="0.3">
      <c r="A2348" s="147"/>
    </row>
    <row r="2349" spans="1:1" x14ac:dyDescent="0.3">
      <c r="A2349" s="147"/>
    </row>
    <row r="2350" spans="1:1" x14ac:dyDescent="0.3">
      <c r="A2350" s="147"/>
    </row>
    <row r="2351" spans="1:1" x14ac:dyDescent="0.3">
      <c r="A2351" s="147"/>
    </row>
    <row r="2352" spans="1:1" x14ac:dyDescent="0.3">
      <c r="A2352" s="147"/>
    </row>
    <row r="2353" spans="1:1" x14ac:dyDescent="0.3">
      <c r="A2353" s="147"/>
    </row>
    <row r="2354" spans="1:1" x14ac:dyDescent="0.3">
      <c r="A2354" s="147"/>
    </row>
    <row r="2355" spans="1:1" x14ac:dyDescent="0.3">
      <c r="A2355" s="147"/>
    </row>
    <row r="2356" spans="1:1" x14ac:dyDescent="0.3">
      <c r="A2356" s="147"/>
    </row>
    <row r="2357" spans="1:1" x14ac:dyDescent="0.3">
      <c r="A2357" s="147"/>
    </row>
    <row r="2358" spans="1:1" x14ac:dyDescent="0.3">
      <c r="A2358" s="147"/>
    </row>
    <row r="2359" spans="1:1" x14ac:dyDescent="0.3">
      <c r="A2359" s="147"/>
    </row>
    <row r="2360" spans="1:1" x14ac:dyDescent="0.3">
      <c r="A2360" s="147"/>
    </row>
    <row r="2361" spans="1:1" x14ac:dyDescent="0.3">
      <c r="A2361" s="147"/>
    </row>
    <row r="2362" spans="1:1" x14ac:dyDescent="0.3">
      <c r="A2362" s="147"/>
    </row>
    <row r="2363" spans="1:1" x14ac:dyDescent="0.3">
      <c r="A2363" s="147"/>
    </row>
    <row r="2364" spans="1:1" x14ac:dyDescent="0.3">
      <c r="A2364" s="147"/>
    </row>
    <row r="2365" spans="1:1" x14ac:dyDescent="0.3">
      <c r="A2365" s="147"/>
    </row>
    <row r="2366" spans="1:1" x14ac:dyDescent="0.3">
      <c r="A2366" s="147"/>
    </row>
    <row r="2367" spans="1:1" x14ac:dyDescent="0.3">
      <c r="A2367" s="147"/>
    </row>
    <row r="2368" spans="1:1" x14ac:dyDescent="0.3">
      <c r="A2368" s="147"/>
    </row>
    <row r="2369" spans="1:1" x14ac:dyDescent="0.3">
      <c r="A2369" s="147"/>
    </row>
    <row r="2370" spans="1:1" x14ac:dyDescent="0.3">
      <c r="A2370" s="147"/>
    </row>
    <row r="2371" spans="1:1" x14ac:dyDescent="0.3">
      <c r="A2371" s="147"/>
    </row>
    <row r="2372" spans="1:1" x14ac:dyDescent="0.3">
      <c r="A2372" s="147"/>
    </row>
    <row r="2373" spans="1:1" x14ac:dyDescent="0.3">
      <c r="A2373" s="147"/>
    </row>
    <row r="2374" spans="1:1" x14ac:dyDescent="0.3">
      <c r="A2374" s="147"/>
    </row>
    <row r="2375" spans="1:1" x14ac:dyDescent="0.3">
      <c r="A2375" s="147"/>
    </row>
    <row r="2376" spans="1:1" x14ac:dyDescent="0.3">
      <c r="A2376" s="147"/>
    </row>
    <row r="2377" spans="1:1" x14ac:dyDescent="0.3">
      <c r="A2377" s="147"/>
    </row>
    <row r="2378" spans="1:1" x14ac:dyDescent="0.3">
      <c r="A2378" s="147"/>
    </row>
    <row r="2379" spans="1:1" x14ac:dyDescent="0.3">
      <c r="A2379" s="147"/>
    </row>
    <row r="2380" spans="1:1" x14ac:dyDescent="0.3">
      <c r="A2380" s="147"/>
    </row>
    <row r="2381" spans="1:1" x14ac:dyDescent="0.3">
      <c r="A2381" s="147"/>
    </row>
    <row r="2382" spans="1:1" x14ac:dyDescent="0.3">
      <c r="A2382" s="147"/>
    </row>
    <row r="2383" spans="1:1" x14ac:dyDescent="0.3">
      <c r="A2383" s="147"/>
    </row>
    <row r="2384" spans="1:1" x14ac:dyDescent="0.3">
      <c r="A2384" s="147"/>
    </row>
    <row r="2385" spans="1:1" x14ac:dyDescent="0.3">
      <c r="A2385" s="147"/>
    </row>
    <row r="2386" spans="1:1" x14ac:dyDescent="0.3">
      <c r="A2386" s="147"/>
    </row>
    <row r="2387" spans="1:1" x14ac:dyDescent="0.3">
      <c r="A2387" s="147"/>
    </row>
    <row r="2388" spans="1:1" x14ac:dyDescent="0.3">
      <c r="A2388" s="147"/>
    </row>
    <row r="2389" spans="1:1" x14ac:dyDescent="0.3">
      <c r="A2389" s="147"/>
    </row>
    <row r="2390" spans="1:1" x14ac:dyDescent="0.3">
      <c r="A2390" s="147"/>
    </row>
    <row r="2391" spans="1:1" x14ac:dyDescent="0.3">
      <c r="A2391" s="147"/>
    </row>
    <row r="2392" spans="1:1" x14ac:dyDescent="0.3">
      <c r="A2392" s="147"/>
    </row>
    <row r="2393" spans="1:1" x14ac:dyDescent="0.3">
      <c r="A2393" s="147"/>
    </row>
    <row r="2394" spans="1:1" x14ac:dyDescent="0.3">
      <c r="A2394" s="147"/>
    </row>
    <row r="2395" spans="1:1" x14ac:dyDescent="0.3">
      <c r="A2395" s="147"/>
    </row>
    <row r="2396" spans="1:1" x14ac:dyDescent="0.3">
      <c r="A2396" s="147"/>
    </row>
    <row r="2397" spans="1:1" x14ac:dyDescent="0.3">
      <c r="A2397" s="147"/>
    </row>
    <row r="2398" spans="1:1" x14ac:dyDescent="0.3">
      <c r="A2398" s="147"/>
    </row>
    <row r="2399" spans="1:1" x14ac:dyDescent="0.3">
      <c r="A2399" s="147"/>
    </row>
    <row r="2400" spans="1:1" x14ac:dyDescent="0.3">
      <c r="A2400" s="147"/>
    </row>
    <row r="2401" spans="1:1" x14ac:dyDescent="0.3">
      <c r="A2401" s="147"/>
    </row>
    <row r="2402" spans="1:1" x14ac:dyDescent="0.3">
      <c r="A2402" s="147"/>
    </row>
    <row r="2403" spans="1:1" x14ac:dyDescent="0.3">
      <c r="A2403" s="147"/>
    </row>
    <row r="2404" spans="1:1" x14ac:dyDescent="0.3">
      <c r="A2404" s="147"/>
    </row>
    <row r="2405" spans="1:1" x14ac:dyDescent="0.3">
      <c r="A2405" s="147"/>
    </row>
    <row r="2406" spans="1:1" x14ac:dyDescent="0.3">
      <c r="A2406" s="147"/>
    </row>
    <row r="2407" spans="1:1" x14ac:dyDescent="0.3">
      <c r="A2407" s="147"/>
    </row>
    <row r="2408" spans="1:1" x14ac:dyDescent="0.3">
      <c r="A2408" s="147"/>
    </row>
    <row r="2409" spans="1:1" x14ac:dyDescent="0.3">
      <c r="A2409" s="147"/>
    </row>
    <row r="2410" spans="1:1" x14ac:dyDescent="0.3">
      <c r="A2410" s="147"/>
    </row>
    <row r="2411" spans="1:1" x14ac:dyDescent="0.3">
      <c r="A2411" s="147"/>
    </row>
    <row r="2412" spans="1:1" x14ac:dyDescent="0.3">
      <c r="A2412" s="147"/>
    </row>
    <row r="2413" spans="1:1" x14ac:dyDescent="0.3">
      <c r="A2413" s="147"/>
    </row>
    <row r="2414" spans="1:1" x14ac:dyDescent="0.3">
      <c r="A2414" s="147"/>
    </row>
    <row r="2415" spans="1:1" x14ac:dyDescent="0.3">
      <c r="A2415" s="147"/>
    </row>
    <row r="2416" spans="1:1" x14ac:dyDescent="0.3">
      <c r="A2416" s="147"/>
    </row>
    <row r="2417" spans="1:1" x14ac:dyDescent="0.3">
      <c r="A2417" s="147"/>
    </row>
    <row r="2418" spans="1:1" x14ac:dyDescent="0.3">
      <c r="A2418" s="147"/>
    </row>
    <row r="2419" spans="1:1" x14ac:dyDescent="0.3">
      <c r="A2419" s="147"/>
    </row>
    <row r="2420" spans="1:1" x14ac:dyDescent="0.3">
      <c r="A2420" s="147"/>
    </row>
    <row r="2421" spans="1:1" x14ac:dyDescent="0.3">
      <c r="A2421" s="147"/>
    </row>
    <row r="2422" spans="1:1" x14ac:dyDescent="0.3">
      <c r="A2422" s="147"/>
    </row>
    <row r="2423" spans="1:1" x14ac:dyDescent="0.3">
      <c r="A2423" s="147"/>
    </row>
    <row r="2424" spans="1:1" x14ac:dyDescent="0.3">
      <c r="A2424" s="147"/>
    </row>
    <row r="2425" spans="1:1" x14ac:dyDescent="0.3">
      <c r="A2425" s="147"/>
    </row>
    <row r="2426" spans="1:1" x14ac:dyDescent="0.3">
      <c r="A2426" s="147"/>
    </row>
    <row r="2427" spans="1:1" x14ac:dyDescent="0.3">
      <c r="A2427" s="147"/>
    </row>
    <row r="2428" spans="1:1" x14ac:dyDescent="0.3">
      <c r="A2428" s="147"/>
    </row>
    <row r="2429" spans="1:1" x14ac:dyDescent="0.3">
      <c r="A2429" s="147"/>
    </row>
    <row r="2430" spans="1:1" x14ac:dyDescent="0.3">
      <c r="A2430" s="147"/>
    </row>
    <row r="2431" spans="1:1" x14ac:dyDescent="0.3">
      <c r="A2431" s="147"/>
    </row>
    <row r="2432" spans="1:1" x14ac:dyDescent="0.3">
      <c r="A2432" s="147"/>
    </row>
    <row r="2433" spans="1:1" x14ac:dyDescent="0.3">
      <c r="A2433" s="147"/>
    </row>
    <row r="2434" spans="1:1" x14ac:dyDescent="0.3">
      <c r="A2434" s="147"/>
    </row>
    <row r="2435" spans="1:1" x14ac:dyDescent="0.3">
      <c r="A2435" s="147"/>
    </row>
    <row r="2436" spans="1:1" x14ac:dyDescent="0.3">
      <c r="A2436" s="147"/>
    </row>
    <row r="2437" spans="1:1" x14ac:dyDescent="0.3">
      <c r="A2437" s="147"/>
    </row>
    <row r="2438" spans="1:1" x14ac:dyDescent="0.3">
      <c r="A2438" s="147"/>
    </row>
    <row r="2439" spans="1:1" x14ac:dyDescent="0.3">
      <c r="A2439" s="147"/>
    </row>
    <row r="2440" spans="1:1" x14ac:dyDescent="0.3">
      <c r="A2440" s="147"/>
    </row>
    <row r="2441" spans="1:1" x14ac:dyDescent="0.3">
      <c r="A2441" s="147"/>
    </row>
    <row r="2442" spans="1:1" x14ac:dyDescent="0.3">
      <c r="A2442" s="147"/>
    </row>
    <row r="2443" spans="1:1" x14ac:dyDescent="0.3">
      <c r="A2443" s="147"/>
    </row>
    <row r="2444" spans="1:1" x14ac:dyDescent="0.3">
      <c r="A2444" s="147"/>
    </row>
    <row r="2445" spans="1:1" x14ac:dyDescent="0.3">
      <c r="A2445" s="147"/>
    </row>
    <row r="2446" spans="1:1" x14ac:dyDescent="0.3">
      <c r="A2446" s="147"/>
    </row>
    <row r="2447" spans="1:1" x14ac:dyDescent="0.3">
      <c r="A2447" s="147"/>
    </row>
    <row r="2448" spans="1:1" x14ac:dyDescent="0.3">
      <c r="A2448" s="147"/>
    </row>
    <row r="2449" spans="1:1" x14ac:dyDescent="0.3">
      <c r="A2449" s="147"/>
    </row>
    <row r="2450" spans="1:1" x14ac:dyDescent="0.3">
      <c r="A2450" s="147"/>
    </row>
    <row r="2451" spans="1:1" x14ac:dyDescent="0.3">
      <c r="A2451" s="147"/>
    </row>
    <row r="2452" spans="1:1" x14ac:dyDescent="0.3">
      <c r="A2452" s="147"/>
    </row>
    <row r="2453" spans="1:1" x14ac:dyDescent="0.3">
      <c r="A2453" s="147"/>
    </row>
    <row r="2454" spans="1:1" x14ac:dyDescent="0.3">
      <c r="A2454" s="147"/>
    </row>
    <row r="2455" spans="1:1" x14ac:dyDescent="0.3">
      <c r="A2455" s="147"/>
    </row>
    <row r="2456" spans="1:1" x14ac:dyDescent="0.3">
      <c r="A2456" s="147"/>
    </row>
    <row r="2457" spans="1:1" x14ac:dyDescent="0.3">
      <c r="A2457" s="147"/>
    </row>
    <row r="2458" spans="1:1" x14ac:dyDescent="0.3">
      <c r="A2458" s="147"/>
    </row>
    <row r="2459" spans="1:1" x14ac:dyDescent="0.3">
      <c r="A2459" s="147"/>
    </row>
    <row r="2460" spans="1:1" x14ac:dyDescent="0.3">
      <c r="A2460" s="147"/>
    </row>
    <row r="2461" spans="1:1" x14ac:dyDescent="0.3">
      <c r="A2461" s="147"/>
    </row>
    <row r="2462" spans="1:1" x14ac:dyDescent="0.3">
      <c r="A2462" s="147"/>
    </row>
    <row r="2463" spans="1:1" x14ac:dyDescent="0.3">
      <c r="A2463" s="147"/>
    </row>
    <row r="2464" spans="1:1" x14ac:dyDescent="0.3">
      <c r="A2464" s="147"/>
    </row>
    <row r="2465" spans="1:1" x14ac:dyDescent="0.3">
      <c r="A2465" s="147"/>
    </row>
    <row r="2466" spans="1:1" x14ac:dyDescent="0.3">
      <c r="A2466" s="147"/>
    </row>
    <row r="2467" spans="1:1" x14ac:dyDescent="0.3">
      <c r="A2467" s="147"/>
    </row>
    <row r="2468" spans="1:1" x14ac:dyDescent="0.3">
      <c r="A2468" s="147"/>
    </row>
    <row r="2469" spans="1:1" x14ac:dyDescent="0.3">
      <c r="A2469" s="147"/>
    </row>
    <row r="2470" spans="1:1" x14ac:dyDescent="0.3">
      <c r="A2470" s="147"/>
    </row>
    <row r="2471" spans="1:1" x14ac:dyDescent="0.3">
      <c r="A2471" s="147"/>
    </row>
    <row r="2472" spans="1:1" x14ac:dyDescent="0.3">
      <c r="A2472" s="147"/>
    </row>
    <row r="2473" spans="1:1" x14ac:dyDescent="0.3">
      <c r="A2473" s="147"/>
    </row>
    <row r="2474" spans="1:1" x14ac:dyDescent="0.3">
      <c r="A2474" s="147"/>
    </row>
    <row r="2475" spans="1:1" x14ac:dyDescent="0.3">
      <c r="A2475" s="147"/>
    </row>
    <row r="2476" spans="1:1" x14ac:dyDescent="0.3">
      <c r="A2476" s="147"/>
    </row>
    <row r="2477" spans="1:1" x14ac:dyDescent="0.3">
      <c r="A2477" s="147"/>
    </row>
    <row r="2478" spans="1:1" x14ac:dyDescent="0.3">
      <c r="A2478" s="147"/>
    </row>
    <row r="2479" spans="1:1" x14ac:dyDescent="0.3">
      <c r="A2479" s="147"/>
    </row>
    <row r="2480" spans="1:1" x14ac:dyDescent="0.3">
      <c r="A2480" s="147"/>
    </row>
    <row r="2481" spans="1:1" x14ac:dyDescent="0.3">
      <c r="A2481" s="147"/>
    </row>
    <row r="2482" spans="1:1" x14ac:dyDescent="0.3">
      <c r="A2482" s="147"/>
    </row>
    <row r="2483" spans="1:1" x14ac:dyDescent="0.3">
      <c r="A2483" s="147"/>
    </row>
    <row r="2484" spans="1:1" x14ac:dyDescent="0.3">
      <c r="A2484" s="147"/>
    </row>
    <row r="2485" spans="1:1" x14ac:dyDescent="0.3">
      <c r="A2485" s="147"/>
    </row>
    <row r="2486" spans="1:1" x14ac:dyDescent="0.3">
      <c r="A2486" s="147"/>
    </row>
    <row r="2487" spans="1:1" x14ac:dyDescent="0.3">
      <c r="A2487" s="147"/>
    </row>
    <row r="2488" spans="1:1" x14ac:dyDescent="0.3">
      <c r="A2488" s="147"/>
    </row>
    <row r="2489" spans="1:1" x14ac:dyDescent="0.3">
      <c r="A2489" s="147"/>
    </row>
    <row r="2490" spans="1:1" x14ac:dyDescent="0.3">
      <c r="A2490" s="147"/>
    </row>
    <row r="2491" spans="1:1" x14ac:dyDescent="0.3">
      <c r="A2491" s="147"/>
    </row>
    <row r="2492" spans="1:1" x14ac:dyDescent="0.3">
      <c r="A2492" s="147"/>
    </row>
    <row r="2493" spans="1:1" x14ac:dyDescent="0.3">
      <c r="A2493" s="147"/>
    </row>
    <row r="2494" spans="1:1" x14ac:dyDescent="0.3">
      <c r="A2494" s="147"/>
    </row>
    <row r="2495" spans="1:1" x14ac:dyDescent="0.3">
      <c r="A2495" s="147"/>
    </row>
    <row r="2496" spans="1:1" x14ac:dyDescent="0.3">
      <c r="A2496" s="147"/>
    </row>
    <row r="2497" spans="1:1" x14ac:dyDescent="0.3">
      <c r="A2497" s="147"/>
    </row>
    <row r="2498" spans="1:1" x14ac:dyDescent="0.3">
      <c r="A2498" s="147"/>
    </row>
    <row r="2499" spans="1:1" x14ac:dyDescent="0.3">
      <c r="A2499" s="147"/>
    </row>
    <row r="2500" spans="1:1" x14ac:dyDescent="0.3">
      <c r="A2500" s="147"/>
    </row>
    <row r="2501" spans="1:1" x14ac:dyDescent="0.3">
      <c r="A2501" s="147"/>
    </row>
    <row r="2502" spans="1:1" x14ac:dyDescent="0.3">
      <c r="A2502" s="147"/>
    </row>
    <row r="2503" spans="1:1" x14ac:dyDescent="0.3">
      <c r="A2503" s="147"/>
    </row>
    <row r="2504" spans="1:1" x14ac:dyDescent="0.3">
      <c r="A2504" s="147"/>
    </row>
    <row r="2505" spans="1:1" x14ac:dyDescent="0.3">
      <c r="A2505" s="147"/>
    </row>
    <row r="2506" spans="1:1" x14ac:dyDescent="0.3">
      <c r="A2506" s="147"/>
    </row>
    <row r="2507" spans="1:1" x14ac:dyDescent="0.3">
      <c r="A2507" s="147"/>
    </row>
    <row r="2508" spans="1:1" x14ac:dyDescent="0.3">
      <c r="A2508" s="147"/>
    </row>
    <row r="2509" spans="1:1" x14ac:dyDescent="0.3">
      <c r="A2509" s="147"/>
    </row>
    <row r="2510" spans="1:1" x14ac:dyDescent="0.3">
      <c r="A2510" s="147"/>
    </row>
    <row r="2511" spans="1:1" x14ac:dyDescent="0.3">
      <c r="A2511" s="147"/>
    </row>
    <row r="2512" spans="1:1" x14ac:dyDescent="0.3">
      <c r="A2512" s="147"/>
    </row>
    <row r="2513" spans="1:1" x14ac:dyDescent="0.3">
      <c r="A2513" s="147"/>
    </row>
    <row r="2514" spans="1:1" x14ac:dyDescent="0.3">
      <c r="A2514" s="147"/>
    </row>
    <row r="2515" spans="1:1" x14ac:dyDescent="0.3">
      <c r="A2515" s="147"/>
    </row>
    <row r="2516" spans="1:1" x14ac:dyDescent="0.3">
      <c r="A2516" s="147"/>
    </row>
    <row r="2517" spans="1:1" x14ac:dyDescent="0.3">
      <c r="A2517" s="147"/>
    </row>
    <row r="2518" spans="1:1" x14ac:dyDescent="0.3">
      <c r="A2518" s="147"/>
    </row>
    <row r="2519" spans="1:1" x14ac:dyDescent="0.3">
      <c r="A2519" s="147"/>
    </row>
    <row r="2520" spans="1:1" x14ac:dyDescent="0.3">
      <c r="A2520" s="147"/>
    </row>
    <row r="2521" spans="1:1" x14ac:dyDescent="0.3">
      <c r="A2521" s="147"/>
    </row>
    <row r="2522" spans="1:1" x14ac:dyDescent="0.3">
      <c r="A2522" s="147"/>
    </row>
    <row r="2523" spans="1:1" x14ac:dyDescent="0.3">
      <c r="A2523" s="147"/>
    </row>
    <row r="2524" spans="1:1" x14ac:dyDescent="0.3">
      <c r="A2524" s="147"/>
    </row>
    <row r="2525" spans="1:1" x14ac:dyDescent="0.3">
      <c r="A2525" s="147"/>
    </row>
    <row r="2526" spans="1:1" x14ac:dyDescent="0.3">
      <c r="A2526" s="147"/>
    </row>
    <row r="2527" spans="1:1" x14ac:dyDescent="0.3">
      <c r="A2527" s="147"/>
    </row>
    <row r="2528" spans="1:1" x14ac:dyDescent="0.3">
      <c r="A2528" s="147"/>
    </row>
    <row r="2529" spans="1:1" x14ac:dyDescent="0.3">
      <c r="A2529" s="147"/>
    </row>
    <row r="2530" spans="1:1" x14ac:dyDescent="0.3">
      <c r="A2530" s="147"/>
    </row>
    <row r="2531" spans="1:1" x14ac:dyDescent="0.3">
      <c r="A2531" s="147"/>
    </row>
    <row r="2532" spans="1:1" x14ac:dyDescent="0.3">
      <c r="A2532" s="147"/>
    </row>
    <row r="2533" spans="1:1" x14ac:dyDescent="0.3">
      <c r="A2533" s="147"/>
    </row>
    <row r="2534" spans="1:1" x14ac:dyDescent="0.3">
      <c r="A2534" s="147"/>
    </row>
    <row r="2535" spans="1:1" x14ac:dyDescent="0.3">
      <c r="A2535" s="147"/>
    </row>
    <row r="2536" spans="1:1" x14ac:dyDescent="0.3">
      <c r="A2536" s="147"/>
    </row>
    <row r="2537" spans="1:1" x14ac:dyDescent="0.3">
      <c r="A2537" s="147"/>
    </row>
    <row r="2538" spans="1:1" x14ac:dyDescent="0.3">
      <c r="A2538" s="147"/>
    </row>
    <row r="2539" spans="1:1" x14ac:dyDescent="0.3">
      <c r="A2539" s="147"/>
    </row>
    <row r="2540" spans="1:1" x14ac:dyDescent="0.3">
      <c r="A2540" s="147"/>
    </row>
    <row r="2541" spans="1:1" x14ac:dyDescent="0.3">
      <c r="A2541" s="147"/>
    </row>
    <row r="2542" spans="1:1" x14ac:dyDescent="0.3">
      <c r="A2542" s="147"/>
    </row>
    <row r="2543" spans="1:1" x14ac:dyDescent="0.3">
      <c r="A2543" s="147"/>
    </row>
    <row r="2544" spans="1:1" x14ac:dyDescent="0.3">
      <c r="A2544" s="147"/>
    </row>
    <row r="2545" spans="1:1" x14ac:dyDescent="0.3">
      <c r="A2545" s="147"/>
    </row>
    <row r="2546" spans="1:1" x14ac:dyDescent="0.3">
      <c r="A2546" s="147"/>
    </row>
    <row r="2547" spans="1:1" x14ac:dyDescent="0.3">
      <c r="A2547" s="147"/>
    </row>
    <row r="2548" spans="1:1" x14ac:dyDescent="0.3">
      <c r="A2548" s="147"/>
    </row>
    <row r="2549" spans="1:1" x14ac:dyDescent="0.3">
      <c r="A2549" s="147"/>
    </row>
    <row r="2550" spans="1:1" x14ac:dyDescent="0.3">
      <c r="A2550" s="147"/>
    </row>
    <row r="2551" spans="1:1" x14ac:dyDescent="0.3">
      <c r="A2551" s="147"/>
    </row>
    <row r="2552" spans="1:1" x14ac:dyDescent="0.3">
      <c r="A2552" s="147"/>
    </row>
    <row r="2553" spans="1:1" x14ac:dyDescent="0.3">
      <c r="A2553" s="147"/>
    </row>
    <row r="2554" spans="1:1" x14ac:dyDescent="0.3">
      <c r="A2554" s="147"/>
    </row>
    <row r="2555" spans="1:1" x14ac:dyDescent="0.3">
      <c r="A2555" s="147"/>
    </row>
    <row r="2556" spans="1:1" x14ac:dyDescent="0.3">
      <c r="A2556" s="147"/>
    </row>
    <row r="2557" spans="1:1" x14ac:dyDescent="0.3">
      <c r="A2557" s="147"/>
    </row>
    <row r="2558" spans="1:1" x14ac:dyDescent="0.3">
      <c r="A2558" s="147"/>
    </row>
    <row r="2559" spans="1:1" x14ac:dyDescent="0.3">
      <c r="A2559" s="147"/>
    </row>
    <row r="2560" spans="1:1" x14ac:dyDescent="0.3">
      <c r="A2560" s="147"/>
    </row>
    <row r="2561" spans="1:1" x14ac:dyDescent="0.3">
      <c r="A2561" s="147"/>
    </row>
    <row r="2562" spans="1:1" x14ac:dyDescent="0.3">
      <c r="A2562" s="147"/>
    </row>
    <row r="2563" spans="1:1" x14ac:dyDescent="0.3">
      <c r="A2563" s="147"/>
    </row>
    <row r="2564" spans="1:1" x14ac:dyDescent="0.3">
      <c r="A2564" s="147"/>
    </row>
    <row r="2565" spans="1:1" x14ac:dyDescent="0.3">
      <c r="A2565" s="147"/>
    </row>
    <row r="2566" spans="1:1" x14ac:dyDescent="0.3">
      <c r="A2566" s="147"/>
    </row>
    <row r="2567" spans="1:1" x14ac:dyDescent="0.3">
      <c r="A2567" s="147"/>
    </row>
    <row r="2568" spans="1:1" x14ac:dyDescent="0.3">
      <c r="A2568" s="147"/>
    </row>
    <row r="2569" spans="1:1" x14ac:dyDescent="0.3">
      <c r="A2569" s="147"/>
    </row>
    <row r="2570" spans="1:1" x14ac:dyDescent="0.3">
      <c r="A2570" s="147"/>
    </row>
    <row r="2571" spans="1:1" x14ac:dyDescent="0.3">
      <c r="A2571" s="147"/>
    </row>
    <row r="2572" spans="1:1" x14ac:dyDescent="0.3">
      <c r="A2572" s="147"/>
    </row>
    <row r="2573" spans="1:1" x14ac:dyDescent="0.3">
      <c r="A2573" s="147"/>
    </row>
    <row r="2574" spans="1:1" x14ac:dyDescent="0.3">
      <c r="A2574" s="147"/>
    </row>
    <row r="2575" spans="1:1" x14ac:dyDescent="0.3">
      <c r="A2575" s="147"/>
    </row>
    <row r="2576" spans="1:1" x14ac:dyDescent="0.3">
      <c r="A2576" s="147"/>
    </row>
    <row r="2577" spans="1:1" x14ac:dyDescent="0.3">
      <c r="A2577" s="147"/>
    </row>
    <row r="2578" spans="1:1" x14ac:dyDescent="0.3">
      <c r="A2578" s="147"/>
    </row>
    <row r="2579" spans="1:1" x14ac:dyDescent="0.3">
      <c r="A2579" s="147"/>
    </row>
    <row r="2580" spans="1:1" x14ac:dyDescent="0.3">
      <c r="A2580" s="147"/>
    </row>
    <row r="2581" spans="1:1" x14ac:dyDescent="0.3">
      <c r="A2581" s="147"/>
    </row>
    <row r="2582" spans="1:1" x14ac:dyDescent="0.3">
      <c r="A2582" s="147"/>
    </row>
    <row r="2583" spans="1:1" x14ac:dyDescent="0.3">
      <c r="A2583" s="147"/>
    </row>
    <row r="2584" spans="1:1" x14ac:dyDescent="0.3">
      <c r="A2584" s="147"/>
    </row>
    <row r="2585" spans="1:1" x14ac:dyDescent="0.3">
      <c r="A2585" s="147"/>
    </row>
    <row r="2586" spans="1:1" x14ac:dyDescent="0.3">
      <c r="A2586" s="147"/>
    </row>
    <row r="2587" spans="1:1" x14ac:dyDescent="0.3">
      <c r="A2587" s="147"/>
    </row>
    <row r="2588" spans="1:1" x14ac:dyDescent="0.3">
      <c r="A2588" s="147"/>
    </row>
    <row r="2589" spans="1:1" x14ac:dyDescent="0.3">
      <c r="A2589" s="147"/>
    </row>
    <row r="2590" spans="1:1" x14ac:dyDescent="0.3">
      <c r="A2590" s="147"/>
    </row>
    <row r="2591" spans="1:1" x14ac:dyDescent="0.3">
      <c r="A2591" s="147"/>
    </row>
    <row r="2592" spans="1:1" x14ac:dyDescent="0.3">
      <c r="A2592" s="147"/>
    </row>
    <row r="2593" spans="1:1" x14ac:dyDescent="0.3">
      <c r="A2593" s="147"/>
    </row>
    <row r="2594" spans="1:1" x14ac:dyDescent="0.3">
      <c r="A2594" s="147"/>
    </row>
    <row r="2595" spans="1:1" x14ac:dyDescent="0.3">
      <c r="A2595" s="147"/>
    </row>
    <row r="2596" spans="1:1" x14ac:dyDescent="0.3">
      <c r="A2596" s="147"/>
    </row>
    <row r="2597" spans="1:1" x14ac:dyDescent="0.3">
      <c r="A2597" s="147"/>
    </row>
    <row r="2598" spans="1:1" x14ac:dyDescent="0.3">
      <c r="A2598" s="147"/>
    </row>
    <row r="2599" spans="1:1" x14ac:dyDescent="0.3">
      <c r="A2599" s="147"/>
    </row>
    <row r="2600" spans="1:1" x14ac:dyDescent="0.3">
      <c r="A2600" s="147"/>
    </row>
    <row r="2601" spans="1:1" x14ac:dyDescent="0.3">
      <c r="A2601" s="147"/>
    </row>
    <row r="2602" spans="1:1" x14ac:dyDescent="0.3">
      <c r="A2602" s="147"/>
    </row>
    <row r="2603" spans="1:1" x14ac:dyDescent="0.3">
      <c r="A2603" s="147"/>
    </row>
    <row r="2604" spans="1:1" x14ac:dyDescent="0.3">
      <c r="A2604" s="147"/>
    </row>
    <row r="2605" spans="1:1" x14ac:dyDescent="0.3">
      <c r="A2605" s="147"/>
    </row>
    <row r="2606" spans="1:1" x14ac:dyDescent="0.3">
      <c r="A2606" s="147"/>
    </row>
    <row r="2607" spans="1:1" x14ac:dyDescent="0.3">
      <c r="A2607" s="147"/>
    </row>
    <row r="2608" spans="1:1" x14ac:dyDescent="0.3">
      <c r="A2608" s="147"/>
    </row>
    <row r="2609" spans="1:1" x14ac:dyDescent="0.3">
      <c r="A2609" s="147"/>
    </row>
    <row r="2610" spans="1:1" x14ac:dyDescent="0.3">
      <c r="A2610" s="147"/>
    </row>
    <row r="2611" spans="1:1" x14ac:dyDescent="0.3">
      <c r="A2611" s="147"/>
    </row>
    <row r="2612" spans="1:1" x14ac:dyDescent="0.3">
      <c r="A2612" s="147"/>
    </row>
    <row r="2613" spans="1:1" x14ac:dyDescent="0.3">
      <c r="A2613" s="147"/>
    </row>
    <row r="2614" spans="1:1" x14ac:dyDescent="0.3">
      <c r="A2614" s="147"/>
    </row>
    <row r="2615" spans="1:1" x14ac:dyDescent="0.3">
      <c r="A2615" s="147"/>
    </row>
    <row r="2616" spans="1:1" x14ac:dyDescent="0.3">
      <c r="A2616" s="147"/>
    </row>
    <row r="2617" spans="1:1" x14ac:dyDescent="0.3">
      <c r="A2617" s="147"/>
    </row>
    <row r="2618" spans="1:1" x14ac:dyDescent="0.3">
      <c r="A2618" s="147"/>
    </row>
    <row r="2619" spans="1:1" x14ac:dyDescent="0.3">
      <c r="A2619" s="147"/>
    </row>
    <row r="2620" spans="1:1" x14ac:dyDescent="0.3">
      <c r="A2620" s="147"/>
    </row>
    <row r="2621" spans="1:1" x14ac:dyDescent="0.3">
      <c r="A2621" s="147"/>
    </row>
    <row r="2622" spans="1:1" x14ac:dyDescent="0.3">
      <c r="A2622" s="147"/>
    </row>
    <row r="2623" spans="1:1" x14ac:dyDescent="0.3">
      <c r="A2623" s="147"/>
    </row>
    <row r="2624" spans="1:1" x14ac:dyDescent="0.3">
      <c r="A2624" s="147"/>
    </row>
    <row r="2625" spans="1:1" x14ac:dyDescent="0.3">
      <c r="A2625" s="147"/>
    </row>
    <row r="2626" spans="1:1" x14ac:dyDescent="0.3">
      <c r="A2626" s="147"/>
    </row>
    <row r="2627" spans="1:1" x14ac:dyDescent="0.3">
      <c r="A2627" s="147"/>
    </row>
    <row r="2628" spans="1:1" x14ac:dyDescent="0.3">
      <c r="A2628" s="147"/>
    </row>
    <row r="2629" spans="1:1" x14ac:dyDescent="0.3">
      <c r="A2629" s="147"/>
    </row>
    <row r="2630" spans="1:1" x14ac:dyDescent="0.3">
      <c r="A2630" s="147"/>
    </row>
    <row r="2631" spans="1:1" x14ac:dyDescent="0.3">
      <c r="A2631" s="147"/>
    </row>
    <row r="2632" spans="1:1" x14ac:dyDescent="0.3">
      <c r="A2632" s="147"/>
    </row>
    <row r="2633" spans="1:1" x14ac:dyDescent="0.3">
      <c r="A2633" s="147"/>
    </row>
    <row r="2634" spans="1:1" x14ac:dyDescent="0.3">
      <c r="A2634" s="147"/>
    </row>
    <row r="2635" spans="1:1" x14ac:dyDescent="0.3">
      <c r="A2635" s="147"/>
    </row>
    <row r="2636" spans="1:1" x14ac:dyDescent="0.3">
      <c r="A2636" s="147"/>
    </row>
    <row r="2637" spans="1:1" x14ac:dyDescent="0.3">
      <c r="A2637" s="147"/>
    </row>
    <row r="2638" spans="1:1" x14ac:dyDescent="0.3">
      <c r="A2638" s="147"/>
    </row>
    <row r="2639" spans="1:1" x14ac:dyDescent="0.3">
      <c r="A2639" s="147"/>
    </row>
    <row r="2640" spans="1:1" x14ac:dyDescent="0.3">
      <c r="A2640" s="147"/>
    </row>
    <row r="2641" spans="1:1" x14ac:dyDescent="0.3">
      <c r="A2641" s="147"/>
    </row>
    <row r="2642" spans="1:1" x14ac:dyDescent="0.3">
      <c r="A2642" s="147"/>
    </row>
    <row r="2643" spans="1:1" x14ac:dyDescent="0.3">
      <c r="A2643" s="147"/>
    </row>
    <row r="2644" spans="1:1" x14ac:dyDescent="0.3">
      <c r="A2644" s="147"/>
    </row>
    <row r="2645" spans="1:1" x14ac:dyDescent="0.3">
      <c r="A2645" s="147"/>
    </row>
    <row r="2646" spans="1:1" x14ac:dyDescent="0.3">
      <c r="A2646" s="147"/>
    </row>
    <row r="2647" spans="1:1" x14ac:dyDescent="0.3">
      <c r="A2647" s="147"/>
    </row>
    <row r="2648" spans="1:1" x14ac:dyDescent="0.3">
      <c r="A2648" s="147"/>
    </row>
    <row r="2649" spans="1:1" x14ac:dyDescent="0.3">
      <c r="A2649" s="147"/>
    </row>
    <row r="2650" spans="1:1" x14ac:dyDescent="0.3">
      <c r="A2650" s="147"/>
    </row>
    <row r="2651" spans="1:1" x14ac:dyDescent="0.3">
      <c r="A2651" s="147"/>
    </row>
    <row r="2652" spans="1:1" x14ac:dyDescent="0.3">
      <c r="A2652" s="147"/>
    </row>
    <row r="2653" spans="1:1" x14ac:dyDescent="0.3">
      <c r="A2653" s="147"/>
    </row>
    <row r="2654" spans="1:1" x14ac:dyDescent="0.3">
      <c r="A2654" s="147"/>
    </row>
    <row r="2655" spans="1:1" x14ac:dyDescent="0.3">
      <c r="A2655" s="147"/>
    </row>
    <row r="2656" spans="1:1" x14ac:dyDescent="0.3">
      <c r="A2656" s="147"/>
    </row>
    <row r="2657" spans="1:1" x14ac:dyDescent="0.3">
      <c r="A2657" s="147"/>
    </row>
    <row r="2658" spans="1:1" x14ac:dyDescent="0.3">
      <c r="A2658" s="147"/>
    </row>
    <row r="2659" spans="1:1" x14ac:dyDescent="0.3">
      <c r="A2659" s="147"/>
    </row>
    <row r="2660" spans="1:1" x14ac:dyDescent="0.3">
      <c r="A2660" s="147"/>
    </row>
    <row r="2661" spans="1:1" x14ac:dyDescent="0.3">
      <c r="A2661" s="147"/>
    </row>
    <row r="2662" spans="1:1" x14ac:dyDescent="0.3">
      <c r="A2662" s="147"/>
    </row>
    <row r="2663" spans="1:1" x14ac:dyDescent="0.3">
      <c r="A2663" s="147"/>
    </row>
    <row r="2664" spans="1:1" x14ac:dyDescent="0.3">
      <c r="A2664" s="147"/>
    </row>
    <row r="2665" spans="1:1" x14ac:dyDescent="0.3">
      <c r="A2665" s="147"/>
    </row>
    <row r="2666" spans="1:1" x14ac:dyDescent="0.3">
      <c r="A2666" s="147"/>
    </row>
    <row r="2667" spans="1:1" x14ac:dyDescent="0.3">
      <c r="A2667" s="147"/>
    </row>
    <row r="2668" spans="1:1" x14ac:dyDescent="0.3">
      <c r="A2668" s="147"/>
    </row>
    <row r="2669" spans="1:1" x14ac:dyDescent="0.3">
      <c r="A2669" s="147"/>
    </row>
    <row r="2670" spans="1:1" x14ac:dyDescent="0.3">
      <c r="A2670" s="147"/>
    </row>
    <row r="2671" spans="1:1" x14ac:dyDescent="0.3">
      <c r="A2671" s="147"/>
    </row>
    <row r="2672" spans="1:1" x14ac:dyDescent="0.3">
      <c r="A2672" s="147"/>
    </row>
    <row r="2673" spans="1:1" x14ac:dyDescent="0.3">
      <c r="A2673" s="147"/>
    </row>
    <row r="2674" spans="1:1" x14ac:dyDescent="0.3">
      <c r="A2674" s="147"/>
    </row>
    <row r="2675" spans="1:1" x14ac:dyDescent="0.3">
      <c r="A2675" s="147"/>
    </row>
    <row r="2676" spans="1:1" x14ac:dyDescent="0.3">
      <c r="A2676" s="147"/>
    </row>
    <row r="2677" spans="1:1" x14ac:dyDescent="0.3">
      <c r="A2677" s="147"/>
    </row>
    <row r="2678" spans="1:1" x14ac:dyDescent="0.3">
      <c r="A2678" s="147"/>
    </row>
    <row r="2679" spans="1:1" x14ac:dyDescent="0.3">
      <c r="A2679" s="147"/>
    </row>
    <row r="2680" spans="1:1" x14ac:dyDescent="0.3">
      <c r="A2680" s="147"/>
    </row>
    <row r="2681" spans="1:1" x14ac:dyDescent="0.3">
      <c r="A2681" s="147"/>
    </row>
    <row r="2682" spans="1:1" x14ac:dyDescent="0.3">
      <c r="A2682" s="147"/>
    </row>
    <row r="2683" spans="1:1" x14ac:dyDescent="0.3">
      <c r="A2683" s="147"/>
    </row>
    <row r="2684" spans="1:1" x14ac:dyDescent="0.3">
      <c r="A2684" s="147"/>
    </row>
    <row r="2685" spans="1:1" x14ac:dyDescent="0.3">
      <c r="A2685" s="147"/>
    </row>
    <row r="2686" spans="1:1" x14ac:dyDescent="0.3">
      <c r="A2686" s="147"/>
    </row>
    <row r="2687" spans="1:1" x14ac:dyDescent="0.3">
      <c r="A2687" s="147"/>
    </row>
    <row r="2688" spans="1:1" x14ac:dyDescent="0.3">
      <c r="A2688" s="147"/>
    </row>
    <row r="2689" spans="1:1" x14ac:dyDescent="0.3">
      <c r="A2689" s="147"/>
    </row>
    <row r="2690" spans="1:1" x14ac:dyDescent="0.3">
      <c r="A2690" s="147"/>
    </row>
    <row r="2691" spans="1:1" x14ac:dyDescent="0.3">
      <c r="A2691" s="147"/>
    </row>
    <row r="2692" spans="1:1" x14ac:dyDescent="0.3">
      <c r="A2692" s="147"/>
    </row>
    <row r="2693" spans="1:1" x14ac:dyDescent="0.3">
      <c r="A2693" s="147"/>
    </row>
    <row r="2694" spans="1:1" x14ac:dyDescent="0.3">
      <c r="A2694" s="147"/>
    </row>
    <row r="2695" spans="1:1" x14ac:dyDescent="0.3">
      <c r="A2695" s="147"/>
    </row>
    <row r="2696" spans="1:1" x14ac:dyDescent="0.3">
      <c r="A2696" s="147"/>
    </row>
    <row r="2697" spans="1:1" x14ac:dyDescent="0.3">
      <c r="A2697" s="147"/>
    </row>
    <row r="2698" spans="1:1" x14ac:dyDescent="0.3">
      <c r="A2698" s="147"/>
    </row>
    <row r="2699" spans="1:1" x14ac:dyDescent="0.3">
      <c r="A2699" s="147"/>
    </row>
    <row r="2700" spans="1:1" x14ac:dyDescent="0.3">
      <c r="A2700" s="147"/>
    </row>
    <row r="2701" spans="1:1" x14ac:dyDescent="0.3">
      <c r="A2701" s="147"/>
    </row>
    <row r="2702" spans="1:1" x14ac:dyDescent="0.3">
      <c r="A2702" s="147"/>
    </row>
    <row r="2703" spans="1:1" x14ac:dyDescent="0.3">
      <c r="A2703" s="147"/>
    </row>
    <row r="2704" spans="1:1" x14ac:dyDescent="0.3">
      <c r="A2704" s="147"/>
    </row>
    <row r="2705" spans="1:1" x14ac:dyDescent="0.3">
      <c r="A2705" s="147"/>
    </row>
    <row r="2706" spans="1:1" x14ac:dyDescent="0.3">
      <c r="A2706" s="147"/>
    </row>
    <row r="2707" spans="1:1" x14ac:dyDescent="0.3">
      <c r="A2707" s="147"/>
    </row>
    <row r="2708" spans="1:1" x14ac:dyDescent="0.3">
      <c r="A2708" s="147"/>
    </row>
    <row r="2709" spans="1:1" x14ac:dyDescent="0.3">
      <c r="A2709" s="147"/>
    </row>
    <row r="2710" spans="1:1" x14ac:dyDescent="0.3">
      <c r="A2710" s="147"/>
    </row>
    <row r="2711" spans="1:1" x14ac:dyDescent="0.3">
      <c r="A2711" s="147"/>
    </row>
    <row r="2712" spans="1:1" x14ac:dyDescent="0.3">
      <c r="A2712" s="147"/>
    </row>
    <row r="2713" spans="1:1" x14ac:dyDescent="0.3">
      <c r="A2713" s="147"/>
    </row>
    <row r="2714" spans="1:1" x14ac:dyDescent="0.3">
      <c r="A2714" s="147"/>
    </row>
    <row r="2715" spans="1:1" x14ac:dyDescent="0.3">
      <c r="A2715" s="147"/>
    </row>
    <row r="2716" spans="1:1" x14ac:dyDescent="0.3">
      <c r="A2716" s="147"/>
    </row>
    <row r="2717" spans="1:1" x14ac:dyDescent="0.3">
      <c r="A2717" s="147"/>
    </row>
    <row r="2718" spans="1:1" x14ac:dyDescent="0.3">
      <c r="A2718" s="147"/>
    </row>
    <row r="2719" spans="1:1" x14ac:dyDescent="0.3">
      <c r="A2719" s="147"/>
    </row>
    <row r="2720" spans="1:1" x14ac:dyDescent="0.3">
      <c r="A2720" s="147"/>
    </row>
    <row r="2721" spans="1:1" x14ac:dyDescent="0.3">
      <c r="A2721" s="147"/>
    </row>
    <row r="2722" spans="1:1" x14ac:dyDescent="0.3">
      <c r="A2722" s="147"/>
    </row>
    <row r="2723" spans="1:1" x14ac:dyDescent="0.3">
      <c r="A2723" s="147"/>
    </row>
    <row r="2724" spans="1:1" x14ac:dyDescent="0.3">
      <c r="A2724" s="147"/>
    </row>
    <row r="2725" spans="1:1" x14ac:dyDescent="0.3">
      <c r="A2725" s="147"/>
    </row>
    <row r="2726" spans="1:1" x14ac:dyDescent="0.3">
      <c r="A2726" s="147"/>
    </row>
    <row r="2727" spans="1:1" x14ac:dyDescent="0.3">
      <c r="A2727" s="147"/>
    </row>
    <row r="2728" spans="1:1" x14ac:dyDescent="0.3">
      <c r="A2728" s="147"/>
    </row>
    <row r="2729" spans="1:1" x14ac:dyDescent="0.3">
      <c r="A2729" s="147"/>
    </row>
    <row r="2730" spans="1:1" x14ac:dyDescent="0.3">
      <c r="A2730" s="147"/>
    </row>
    <row r="2731" spans="1:1" x14ac:dyDescent="0.3">
      <c r="A2731" s="147"/>
    </row>
    <row r="2732" spans="1:1" x14ac:dyDescent="0.3">
      <c r="A2732" s="147"/>
    </row>
    <row r="2733" spans="1:1" x14ac:dyDescent="0.3">
      <c r="A2733" s="147"/>
    </row>
    <row r="2734" spans="1:1" x14ac:dyDescent="0.3">
      <c r="A2734" s="147"/>
    </row>
    <row r="2735" spans="1:1" x14ac:dyDescent="0.3">
      <c r="A2735" s="147"/>
    </row>
    <row r="2736" spans="1:1" x14ac:dyDescent="0.3">
      <c r="A2736" s="147"/>
    </row>
    <row r="2737" spans="1:1" x14ac:dyDescent="0.3">
      <c r="A2737" s="147"/>
    </row>
    <row r="2738" spans="1:1" x14ac:dyDescent="0.3">
      <c r="A2738" s="147"/>
    </row>
    <row r="2739" spans="1:1" x14ac:dyDescent="0.3">
      <c r="A2739" s="147"/>
    </row>
    <row r="2740" spans="1:1" x14ac:dyDescent="0.3">
      <c r="A2740" s="147"/>
    </row>
    <row r="2741" spans="1:1" x14ac:dyDescent="0.3">
      <c r="A2741" s="147"/>
    </row>
    <row r="2742" spans="1:1" x14ac:dyDescent="0.3">
      <c r="A2742" s="147"/>
    </row>
    <row r="2743" spans="1:1" x14ac:dyDescent="0.3">
      <c r="A2743" s="147"/>
    </row>
    <row r="2744" spans="1:1" x14ac:dyDescent="0.3">
      <c r="A2744" s="147"/>
    </row>
    <row r="2745" spans="1:1" x14ac:dyDescent="0.3">
      <c r="A2745" s="147"/>
    </row>
    <row r="2746" spans="1:1" x14ac:dyDescent="0.3">
      <c r="A2746" s="147"/>
    </row>
    <row r="2747" spans="1:1" x14ac:dyDescent="0.3">
      <c r="A2747" s="147"/>
    </row>
    <row r="2748" spans="1:1" x14ac:dyDescent="0.3">
      <c r="A2748" s="147"/>
    </row>
    <row r="2749" spans="1:1" x14ac:dyDescent="0.3">
      <c r="A2749" s="147"/>
    </row>
    <row r="2750" spans="1:1" x14ac:dyDescent="0.3">
      <c r="A2750" s="147"/>
    </row>
    <row r="2751" spans="1:1" x14ac:dyDescent="0.3">
      <c r="A2751" s="147"/>
    </row>
    <row r="2752" spans="1:1" x14ac:dyDescent="0.3">
      <c r="A2752" s="147"/>
    </row>
    <row r="2753" spans="1:1" x14ac:dyDescent="0.3">
      <c r="A2753" s="147"/>
    </row>
    <row r="2754" spans="1:1" x14ac:dyDescent="0.3">
      <c r="A2754" s="147"/>
    </row>
    <row r="2755" spans="1:1" x14ac:dyDescent="0.3">
      <c r="A2755" s="147"/>
    </row>
    <row r="2756" spans="1:1" x14ac:dyDescent="0.3">
      <c r="A2756" s="147"/>
    </row>
    <row r="2757" spans="1:1" x14ac:dyDescent="0.3">
      <c r="A2757" s="147"/>
    </row>
    <row r="2758" spans="1:1" x14ac:dyDescent="0.3">
      <c r="A2758" s="147"/>
    </row>
    <row r="2759" spans="1:1" x14ac:dyDescent="0.3">
      <c r="A2759" s="147"/>
    </row>
    <row r="2760" spans="1:1" x14ac:dyDescent="0.3">
      <c r="A2760" s="147"/>
    </row>
    <row r="2761" spans="1:1" x14ac:dyDescent="0.3">
      <c r="A2761" s="147"/>
    </row>
    <row r="2762" spans="1:1" x14ac:dyDescent="0.3">
      <c r="A2762" s="147"/>
    </row>
    <row r="2763" spans="1:1" x14ac:dyDescent="0.3">
      <c r="A2763" s="147"/>
    </row>
    <row r="2764" spans="1:1" x14ac:dyDescent="0.3">
      <c r="A2764" s="147"/>
    </row>
    <row r="2765" spans="1:1" x14ac:dyDescent="0.3">
      <c r="A2765" s="147"/>
    </row>
    <row r="2766" spans="1:1" x14ac:dyDescent="0.3">
      <c r="A2766" s="147"/>
    </row>
    <row r="2767" spans="1:1" x14ac:dyDescent="0.3">
      <c r="A2767" s="147"/>
    </row>
    <row r="2768" spans="1:1" x14ac:dyDescent="0.3">
      <c r="A2768" s="147"/>
    </row>
    <row r="2769" spans="1:1" x14ac:dyDescent="0.3">
      <c r="A2769" s="147"/>
    </row>
    <row r="2770" spans="1:1" x14ac:dyDescent="0.3">
      <c r="A2770" s="147"/>
    </row>
    <row r="2771" spans="1:1" x14ac:dyDescent="0.3">
      <c r="A2771" s="147"/>
    </row>
    <row r="2772" spans="1:1" x14ac:dyDescent="0.3">
      <c r="A2772" s="147"/>
    </row>
    <row r="2773" spans="1:1" x14ac:dyDescent="0.3">
      <c r="A2773" s="147"/>
    </row>
    <row r="2774" spans="1:1" x14ac:dyDescent="0.3">
      <c r="A2774" s="147"/>
    </row>
    <row r="2775" spans="1:1" x14ac:dyDescent="0.3">
      <c r="A2775" s="147"/>
    </row>
    <row r="2776" spans="1:1" x14ac:dyDescent="0.3">
      <c r="A2776" s="147"/>
    </row>
    <row r="2777" spans="1:1" x14ac:dyDescent="0.3">
      <c r="A2777" s="147"/>
    </row>
    <row r="2778" spans="1:1" x14ac:dyDescent="0.3">
      <c r="A2778" s="147"/>
    </row>
    <row r="2779" spans="1:1" x14ac:dyDescent="0.3">
      <c r="A2779" s="147"/>
    </row>
    <row r="2780" spans="1:1" x14ac:dyDescent="0.3">
      <c r="A2780" s="147"/>
    </row>
    <row r="2781" spans="1:1" x14ac:dyDescent="0.3">
      <c r="A2781" s="147"/>
    </row>
    <row r="2782" spans="1:1" x14ac:dyDescent="0.3">
      <c r="A2782" s="147"/>
    </row>
    <row r="2783" spans="1:1" x14ac:dyDescent="0.3">
      <c r="A2783" s="147"/>
    </row>
    <row r="2784" spans="1:1" x14ac:dyDescent="0.3">
      <c r="A2784" s="147"/>
    </row>
    <row r="2785" spans="1:1" x14ac:dyDescent="0.3">
      <c r="A2785" s="147"/>
    </row>
    <row r="2786" spans="1:1" x14ac:dyDescent="0.3">
      <c r="A2786" s="147"/>
    </row>
    <row r="2787" spans="1:1" x14ac:dyDescent="0.3">
      <c r="A2787" s="147"/>
    </row>
    <row r="2788" spans="1:1" x14ac:dyDescent="0.3">
      <c r="A2788" s="147"/>
    </row>
    <row r="2789" spans="1:1" x14ac:dyDescent="0.3">
      <c r="A2789" s="147"/>
    </row>
    <row r="2790" spans="1:1" x14ac:dyDescent="0.3">
      <c r="A2790" s="147"/>
    </row>
    <row r="2791" spans="1:1" x14ac:dyDescent="0.3">
      <c r="A2791" s="147"/>
    </row>
    <row r="2792" spans="1:1" x14ac:dyDescent="0.3">
      <c r="A2792" s="147"/>
    </row>
    <row r="2793" spans="1:1" x14ac:dyDescent="0.3">
      <c r="A2793" s="147"/>
    </row>
    <row r="2794" spans="1:1" x14ac:dyDescent="0.3">
      <c r="A2794" s="147"/>
    </row>
    <row r="2795" spans="1:1" x14ac:dyDescent="0.3">
      <c r="A2795" s="147"/>
    </row>
    <row r="2796" spans="1:1" x14ac:dyDescent="0.3">
      <c r="A2796" s="147"/>
    </row>
    <row r="2797" spans="1:1" x14ac:dyDescent="0.3">
      <c r="A2797" s="147"/>
    </row>
    <row r="2798" spans="1:1" x14ac:dyDescent="0.3">
      <c r="A2798" s="147"/>
    </row>
    <row r="2799" spans="1:1" x14ac:dyDescent="0.3">
      <c r="A2799" s="147"/>
    </row>
    <row r="2800" spans="1:1" x14ac:dyDescent="0.3">
      <c r="A2800" s="147"/>
    </row>
    <row r="2801" spans="1:1" x14ac:dyDescent="0.3">
      <c r="A2801" s="147"/>
    </row>
    <row r="2802" spans="1:1" x14ac:dyDescent="0.3">
      <c r="A2802" s="147"/>
    </row>
    <row r="2803" spans="1:1" x14ac:dyDescent="0.3">
      <c r="A2803" s="147"/>
    </row>
    <row r="2804" spans="1:1" x14ac:dyDescent="0.3">
      <c r="A2804" s="147"/>
    </row>
    <row r="2805" spans="1:1" x14ac:dyDescent="0.3">
      <c r="A2805" s="147"/>
    </row>
    <row r="2806" spans="1:1" x14ac:dyDescent="0.3">
      <c r="A2806" s="147"/>
    </row>
    <row r="2807" spans="1:1" x14ac:dyDescent="0.3">
      <c r="A2807" s="147"/>
    </row>
    <row r="2808" spans="1:1" x14ac:dyDescent="0.3">
      <c r="A2808" s="147"/>
    </row>
    <row r="2809" spans="1:1" x14ac:dyDescent="0.3">
      <c r="A2809" s="147"/>
    </row>
    <row r="2810" spans="1:1" x14ac:dyDescent="0.3">
      <c r="A2810" s="147"/>
    </row>
    <row r="2811" spans="1:1" x14ac:dyDescent="0.3">
      <c r="A2811" s="147"/>
    </row>
    <row r="2812" spans="1:1" x14ac:dyDescent="0.3">
      <c r="A2812" s="147"/>
    </row>
    <row r="2813" spans="1:1" x14ac:dyDescent="0.3">
      <c r="A2813" s="147"/>
    </row>
    <row r="2814" spans="1:1" x14ac:dyDescent="0.3">
      <c r="A2814" s="147"/>
    </row>
    <row r="2815" spans="1:1" x14ac:dyDescent="0.3">
      <c r="A2815" s="147"/>
    </row>
    <row r="2816" spans="1:1" x14ac:dyDescent="0.3">
      <c r="A2816" s="147"/>
    </row>
    <row r="2817" spans="1:1" x14ac:dyDescent="0.3">
      <c r="A2817" s="147"/>
    </row>
    <row r="2818" spans="1:1" x14ac:dyDescent="0.3">
      <c r="A2818" s="147"/>
    </row>
    <row r="2819" spans="1:1" x14ac:dyDescent="0.3">
      <c r="A2819" s="147"/>
    </row>
    <row r="2820" spans="1:1" x14ac:dyDescent="0.3">
      <c r="A2820" s="147"/>
    </row>
    <row r="2821" spans="1:1" x14ac:dyDescent="0.3">
      <c r="A2821" s="147"/>
    </row>
    <row r="2822" spans="1:1" x14ac:dyDescent="0.3">
      <c r="A2822" s="147"/>
    </row>
    <row r="2823" spans="1:1" x14ac:dyDescent="0.3">
      <c r="A2823" s="147"/>
    </row>
    <row r="2824" spans="1:1" x14ac:dyDescent="0.3">
      <c r="A2824" s="147"/>
    </row>
    <row r="2825" spans="1:1" x14ac:dyDescent="0.3">
      <c r="A2825" s="147"/>
    </row>
    <row r="2826" spans="1:1" x14ac:dyDescent="0.3">
      <c r="A2826" s="147"/>
    </row>
    <row r="2827" spans="1:1" x14ac:dyDescent="0.3">
      <c r="A2827" s="147"/>
    </row>
    <row r="2828" spans="1:1" x14ac:dyDescent="0.3">
      <c r="A2828" s="147"/>
    </row>
    <row r="2829" spans="1:1" x14ac:dyDescent="0.3">
      <c r="A2829" s="147"/>
    </row>
    <row r="2830" spans="1:1" x14ac:dyDescent="0.3">
      <c r="A2830" s="147"/>
    </row>
    <row r="2831" spans="1:1" x14ac:dyDescent="0.3">
      <c r="A2831" s="147"/>
    </row>
    <row r="2832" spans="1:1" x14ac:dyDescent="0.3">
      <c r="A2832" s="147"/>
    </row>
    <row r="2833" spans="1:1" x14ac:dyDescent="0.3">
      <c r="A2833" s="147"/>
    </row>
    <row r="2834" spans="1:1" x14ac:dyDescent="0.3">
      <c r="A2834" s="147"/>
    </row>
    <row r="2835" spans="1:1" x14ac:dyDescent="0.3">
      <c r="A2835" s="147"/>
    </row>
    <row r="2836" spans="1:1" x14ac:dyDescent="0.3">
      <c r="A2836" s="147"/>
    </row>
    <row r="2837" spans="1:1" x14ac:dyDescent="0.3">
      <c r="A2837" s="147"/>
    </row>
    <row r="2838" spans="1:1" x14ac:dyDescent="0.3">
      <c r="A2838" s="147"/>
    </row>
    <row r="2839" spans="1:1" x14ac:dyDescent="0.3">
      <c r="A2839" s="147"/>
    </row>
    <row r="2840" spans="1:1" x14ac:dyDescent="0.3">
      <c r="A2840" s="147"/>
    </row>
    <row r="2841" spans="1:1" x14ac:dyDescent="0.3">
      <c r="A2841" s="147"/>
    </row>
    <row r="2842" spans="1:1" x14ac:dyDescent="0.3">
      <c r="A2842" s="147"/>
    </row>
    <row r="2843" spans="1:1" x14ac:dyDescent="0.3">
      <c r="A2843" s="147"/>
    </row>
    <row r="2844" spans="1:1" x14ac:dyDescent="0.3">
      <c r="A2844" s="147"/>
    </row>
    <row r="2845" spans="1:1" x14ac:dyDescent="0.3">
      <c r="A2845" s="147"/>
    </row>
    <row r="2846" spans="1:1" x14ac:dyDescent="0.3">
      <c r="A2846" s="147"/>
    </row>
    <row r="2847" spans="1:1" x14ac:dyDescent="0.3">
      <c r="A2847" s="147"/>
    </row>
    <row r="2848" spans="1:1" x14ac:dyDescent="0.3">
      <c r="A2848" s="147"/>
    </row>
    <row r="2849" spans="1:1" x14ac:dyDescent="0.3">
      <c r="A2849" s="147"/>
    </row>
    <row r="2850" spans="1:1" x14ac:dyDescent="0.3">
      <c r="A2850" s="147"/>
    </row>
    <row r="2851" spans="1:1" x14ac:dyDescent="0.3">
      <c r="A2851" s="147"/>
    </row>
    <row r="2852" spans="1:1" x14ac:dyDescent="0.3">
      <c r="A2852" s="147"/>
    </row>
    <row r="2853" spans="1:1" x14ac:dyDescent="0.3">
      <c r="A2853" s="147"/>
    </row>
    <row r="2854" spans="1:1" x14ac:dyDescent="0.3">
      <c r="A2854" s="147"/>
    </row>
    <row r="2855" spans="1:1" x14ac:dyDescent="0.3">
      <c r="A2855" s="147"/>
    </row>
    <row r="2856" spans="1:1" x14ac:dyDescent="0.3">
      <c r="A2856" s="147"/>
    </row>
    <row r="2857" spans="1:1" x14ac:dyDescent="0.3">
      <c r="A2857" s="147"/>
    </row>
    <row r="2858" spans="1:1" x14ac:dyDescent="0.3">
      <c r="A2858" s="147"/>
    </row>
    <row r="2859" spans="1:1" x14ac:dyDescent="0.3">
      <c r="A2859" s="147"/>
    </row>
    <row r="2860" spans="1:1" x14ac:dyDescent="0.3">
      <c r="A2860" s="147"/>
    </row>
    <row r="2861" spans="1:1" x14ac:dyDescent="0.3">
      <c r="A2861" s="147"/>
    </row>
    <row r="2862" spans="1:1" x14ac:dyDescent="0.3">
      <c r="A2862" s="147"/>
    </row>
    <row r="2863" spans="1:1" x14ac:dyDescent="0.3">
      <c r="A2863" s="147"/>
    </row>
    <row r="2864" spans="1:1" x14ac:dyDescent="0.3">
      <c r="A2864" s="147"/>
    </row>
    <row r="2865" spans="1:1" x14ac:dyDescent="0.3">
      <c r="A2865" s="147"/>
    </row>
    <row r="2866" spans="1:1" x14ac:dyDescent="0.3">
      <c r="A2866" s="147"/>
    </row>
    <row r="2867" spans="1:1" x14ac:dyDescent="0.3">
      <c r="A2867" s="147"/>
    </row>
    <row r="2868" spans="1:1" x14ac:dyDescent="0.3">
      <c r="A2868" s="147"/>
    </row>
    <row r="2869" spans="1:1" x14ac:dyDescent="0.3">
      <c r="A2869" s="147"/>
    </row>
    <row r="2870" spans="1:1" x14ac:dyDescent="0.3">
      <c r="A2870" s="147"/>
    </row>
    <row r="2871" spans="1:1" x14ac:dyDescent="0.3">
      <c r="A2871" s="147"/>
    </row>
    <row r="2872" spans="1:1" x14ac:dyDescent="0.3">
      <c r="A2872" s="147"/>
    </row>
    <row r="2873" spans="1:1" x14ac:dyDescent="0.3">
      <c r="A2873" s="147"/>
    </row>
    <row r="2874" spans="1:1" x14ac:dyDescent="0.3">
      <c r="A2874" s="147"/>
    </row>
    <row r="2875" spans="1:1" x14ac:dyDescent="0.3">
      <c r="A2875" s="147"/>
    </row>
    <row r="2876" spans="1:1" x14ac:dyDescent="0.3">
      <c r="A2876" s="147"/>
    </row>
    <row r="2877" spans="1:1" x14ac:dyDescent="0.3">
      <c r="A2877" s="147"/>
    </row>
    <row r="2878" spans="1:1" x14ac:dyDescent="0.3">
      <c r="A2878" s="147"/>
    </row>
    <row r="2879" spans="1:1" x14ac:dyDescent="0.3">
      <c r="A2879" s="147"/>
    </row>
    <row r="2880" spans="1:1" x14ac:dyDescent="0.3">
      <c r="A2880" s="147"/>
    </row>
    <row r="2881" spans="1:1" x14ac:dyDescent="0.3">
      <c r="A2881" s="147"/>
    </row>
    <row r="2882" spans="1:1" x14ac:dyDescent="0.3">
      <c r="A2882" s="147"/>
    </row>
    <row r="2883" spans="1:1" x14ac:dyDescent="0.3">
      <c r="A2883" s="147"/>
    </row>
    <row r="2884" spans="1:1" x14ac:dyDescent="0.3">
      <c r="A2884" s="147"/>
    </row>
    <row r="2885" spans="1:1" x14ac:dyDescent="0.3">
      <c r="A2885" s="147"/>
    </row>
    <row r="2886" spans="1:1" x14ac:dyDescent="0.3">
      <c r="A2886" s="147"/>
    </row>
    <row r="2887" spans="1:1" x14ac:dyDescent="0.3">
      <c r="A2887" s="147"/>
    </row>
    <row r="2888" spans="1:1" x14ac:dyDescent="0.3">
      <c r="A2888" s="147"/>
    </row>
    <row r="2889" spans="1:1" x14ac:dyDescent="0.3">
      <c r="A2889" s="147"/>
    </row>
    <row r="2890" spans="1:1" x14ac:dyDescent="0.3">
      <c r="A2890" s="147"/>
    </row>
    <row r="2891" spans="1:1" x14ac:dyDescent="0.3">
      <c r="A2891" s="147"/>
    </row>
    <row r="2892" spans="1:1" x14ac:dyDescent="0.3">
      <c r="A2892" s="147"/>
    </row>
    <row r="2893" spans="1:1" x14ac:dyDescent="0.3">
      <c r="A2893" s="147"/>
    </row>
    <row r="2894" spans="1:1" x14ac:dyDescent="0.3">
      <c r="A2894" s="147"/>
    </row>
    <row r="2895" spans="1:1" x14ac:dyDescent="0.3">
      <c r="A2895" s="147"/>
    </row>
    <row r="2896" spans="1:1" x14ac:dyDescent="0.3">
      <c r="A2896" s="147"/>
    </row>
    <row r="2897" spans="1:1" x14ac:dyDescent="0.3">
      <c r="A2897" s="147"/>
    </row>
    <row r="2898" spans="1:1" x14ac:dyDescent="0.3">
      <c r="A2898" s="147"/>
    </row>
    <row r="2899" spans="1:1" x14ac:dyDescent="0.3">
      <c r="A2899" s="147"/>
    </row>
    <row r="2900" spans="1:1" x14ac:dyDescent="0.3">
      <c r="A2900" s="147"/>
    </row>
    <row r="2901" spans="1:1" x14ac:dyDescent="0.3">
      <c r="A2901" s="147"/>
    </row>
    <row r="2902" spans="1:1" x14ac:dyDescent="0.3">
      <c r="A2902" s="147"/>
    </row>
    <row r="2903" spans="1:1" x14ac:dyDescent="0.3">
      <c r="A2903" s="147"/>
    </row>
    <row r="2904" spans="1:1" x14ac:dyDescent="0.3">
      <c r="A2904" s="147"/>
    </row>
    <row r="2905" spans="1:1" x14ac:dyDescent="0.3">
      <c r="A2905" s="147"/>
    </row>
    <row r="2906" spans="1:1" x14ac:dyDescent="0.3">
      <c r="A2906" s="147"/>
    </row>
    <row r="2907" spans="1:1" x14ac:dyDescent="0.3">
      <c r="A2907" s="147"/>
    </row>
    <row r="2908" spans="1:1" x14ac:dyDescent="0.3">
      <c r="A2908" s="147"/>
    </row>
    <row r="2909" spans="1:1" x14ac:dyDescent="0.3">
      <c r="A2909" s="147"/>
    </row>
    <row r="2910" spans="1:1" x14ac:dyDescent="0.3">
      <c r="A2910" s="147"/>
    </row>
    <row r="2911" spans="1:1" x14ac:dyDescent="0.3">
      <c r="A2911" s="147"/>
    </row>
    <row r="2912" spans="1:1" x14ac:dyDescent="0.3">
      <c r="A2912" s="147"/>
    </row>
    <row r="2913" spans="1:1" x14ac:dyDescent="0.3">
      <c r="A2913" s="147"/>
    </row>
    <row r="2914" spans="1:1" x14ac:dyDescent="0.3">
      <c r="A2914" s="147"/>
    </row>
    <row r="2915" spans="1:1" x14ac:dyDescent="0.3">
      <c r="A2915" s="147"/>
    </row>
    <row r="2916" spans="1:1" x14ac:dyDescent="0.3">
      <c r="A2916" s="147"/>
    </row>
    <row r="2917" spans="1:1" x14ac:dyDescent="0.3">
      <c r="A2917" s="147"/>
    </row>
    <row r="2918" spans="1:1" x14ac:dyDescent="0.3">
      <c r="A2918" s="147"/>
    </row>
    <row r="2919" spans="1:1" x14ac:dyDescent="0.3">
      <c r="A2919" s="147"/>
    </row>
    <row r="2920" spans="1:1" x14ac:dyDescent="0.3">
      <c r="A2920" s="147"/>
    </row>
    <row r="2921" spans="1:1" x14ac:dyDescent="0.3">
      <c r="A2921" s="147"/>
    </row>
    <row r="2922" spans="1:1" x14ac:dyDescent="0.3">
      <c r="A2922" s="147"/>
    </row>
    <row r="2923" spans="1:1" x14ac:dyDescent="0.3">
      <c r="A2923" s="147"/>
    </row>
    <row r="2924" spans="1:1" x14ac:dyDescent="0.3">
      <c r="A2924" s="147"/>
    </row>
    <row r="2925" spans="1:1" x14ac:dyDescent="0.3">
      <c r="A2925" s="147"/>
    </row>
    <row r="2926" spans="1:1" x14ac:dyDescent="0.3">
      <c r="A2926" s="147"/>
    </row>
    <row r="2927" spans="1:1" x14ac:dyDescent="0.3">
      <c r="A2927" s="147"/>
    </row>
    <row r="2928" spans="1:1" x14ac:dyDescent="0.3">
      <c r="A2928" s="147"/>
    </row>
    <row r="2929" spans="1:1" x14ac:dyDescent="0.3">
      <c r="A2929" s="147"/>
    </row>
    <row r="2930" spans="1:1" x14ac:dyDescent="0.3">
      <c r="A2930" s="147"/>
    </row>
    <row r="2931" spans="1:1" x14ac:dyDescent="0.3">
      <c r="A2931" s="147"/>
    </row>
    <row r="2932" spans="1:1" x14ac:dyDescent="0.3">
      <c r="A2932" s="147"/>
    </row>
    <row r="2933" spans="1:1" x14ac:dyDescent="0.3">
      <c r="A2933" s="147"/>
    </row>
    <row r="2934" spans="1:1" x14ac:dyDescent="0.3">
      <c r="A2934" s="147"/>
    </row>
    <row r="2935" spans="1:1" x14ac:dyDescent="0.3">
      <c r="A2935" s="147"/>
    </row>
    <row r="2936" spans="1:1" x14ac:dyDescent="0.3">
      <c r="A2936" s="147"/>
    </row>
    <row r="2937" spans="1:1" x14ac:dyDescent="0.3">
      <c r="A2937" s="147"/>
    </row>
    <row r="2938" spans="1:1" x14ac:dyDescent="0.3">
      <c r="A2938" s="147"/>
    </row>
    <row r="2939" spans="1:1" x14ac:dyDescent="0.3">
      <c r="A2939" s="147"/>
    </row>
    <row r="2940" spans="1:1" x14ac:dyDescent="0.3">
      <c r="A2940" s="147"/>
    </row>
    <row r="2941" spans="1:1" x14ac:dyDescent="0.3">
      <c r="A2941" s="147"/>
    </row>
    <row r="2942" spans="1:1" x14ac:dyDescent="0.3">
      <c r="A2942" s="147"/>
    </row>
    <row r="2943" spans="1:1" x14ac:dyDescent="0.3">
      <c r="A2943" s="147"/>
    </row>
    <row r="2944" spans="1:1" x14ac:dyDescent="0.3">
      <c r="A2944" s="147"/>
    </row>
    <row r="2945" spans="1:1" x14ac:dyDescent="0.3">
      <c r="A2945" s="147"/>
    </row>
    <row r="2946" spans="1:1" x14ac:dyDescent="0.3">
      <c r="A2946" s="147"/>
    </row>
    <row r="2947" spans="1:1" x14ac:dyDescent="0.3">
      <c r="A2947" s="147"/>
    </row>
    <row r="2948" spans="1:1" x14ac:dyDescent="0.3">
      <c r="A2948" s="147"/>
    </row>
    <row r="2949" spans="1:1" x14ac:dyDescent="0.3">
      <c r="A2949" s="147"/>
    </row>
    <row r="2950" spans="1:1" x14ac:dyDescent="0.3">
      <c r="A2950" s="147"/>
    </row>
    <row r="2951" spans="1:1" x14ac:dyDescent="0.3">
      <c r="A2951" s="147"/>
    </row>
    <row r="2952" spans="1:1" x14ac:dyDescent="0.3">
      <c r="A2952" s="147"/>
    </row>
    <row r="2953" spans="1:1" x14ac:dyDescent="0.3">
      <c r="A2953" s="147"/>
    </row>
    <row r="2954" spans="1:1" x14ac:dyDescent="0.3">
      <c r="A2954" s="147"/>
    </row>
    <row r="2955" spans="1:1" x14ac:dyDescent="0.3">
      <c r="A2955" s="147"/>
    </row>
    <row r="2956" spans="1:1" x14ac:dyDescent="0.3">
      <c r="A2956" s="147"/>
    </row>
    <row r="2957" spans="1:1" x14ac:dyDescent="0.3">
      <c r="A2957" s="147"/>
    </row>
    <row r="2958" spans="1:1" x14ac:dyDescent="0.3">
      <c r="A2958" s="147"/>
    </row>
    <row r="2959" spans="1:1" x14ac:dyDescent="0.3">
      <c r="A2959" s="147"/>
    </row>
    <row r="2960" spans="1:1" x14ac:dyDescent="0.3">
      <c r="A2960" s="147"/>
    </row>
    <row r="2961" spans="1:1" x14ac:dyDescent="0.3">
      <c r="A2961" s="147"/>
    </row>
    <row r="2962" spans="1:1" x14ac:dyDescent="0.3">
      <c r="A2962" s="147"/>
    </row>
    <row r="2963" spans="1:1" x14ac:dyDescent="0.3">
      <c r="A2963" s="147"/>
    </row>
    <row r="2964" spans="1:1" x14ac:dyDescent="0.3">
      <c r="A2964" s="147"/>
    </row>
    <row r="2965" spans="1:1" x14ac:dyDescent="0.3">
      <c r="A2965" s="147"/>
    </row>
    <row r="2966" spans="1:1" x14ac:dyDescent="0.3">
      <c r="A2966" s="147"/>
    </row>
    <row r="2967" spans="1:1" x14ac:dyDescent="0.3">
      <c r="A2967" s="147"/>
    </row>
    <row r="2968" spans="1:1" x14ac:dyDescent="0.3">
      <c r="A2968" s="147"/>
    </row>
    <row r="2969" spans="1:1" x14ac:dyDescent="0.3">
      <c r="A2969" s="147"/>
    </row>
    <row r="2970" spans="1:1" x14ac:dyDescent="0.3">
      <c r="A2970" s="147"/>
    </row>
    <row r="2971" spans="1:1" x14ac:dyDescent="0.3">
      <c r="A2971" s="147"/>
    </row>
    <row r="2972" spans="1:1" x14ac:dyDescent="0.3">
      <c r="A2972" s="147"/>
    </row>
    <row r="2973" spans="1:1" x14ac:dyDescent="0.3">
      <c r="A2973" s="147"/>
    </row>
    <row r="2974" spans="1:1" x14ac:dyDescent="0.3">
      <c r="A2974" s="147"/>
    </row>
    <row r="2975" spans="1:1" x14ac:dyDescent="0.3">
      <c r="A2975" s="147"/>
    </row>
    <row r="2976" spans="1:1" x14ac:dyDescent="0.3">
      <c r="A2976" s="147"/>
    </row>
    <row r="2977" spans="1:1" x14ac:dyDescent="0.3">
      <c r="A2977" s="147"/>
    </row>
    <row r="2978" spans="1:1" x14ac:dyDescent="0.3">
      <c r="A2978" s="147"/>
    </row>
    <row r="2979" spans="1:1" x14ac:dyDescent="0.3">
      <c r="A2979" s="147"/>
    </row>
    <row r="2980" spans="1:1" x14ac:dyDescent="0.3">
      <c r="A2980" s="147"/>
    </row>
    <row r="2981" spans="1:1" x14ac:dyDescent="0.3">
      <c r="A2981" s="147"/>
    </row>
    <row r="2982" spans="1:1" x14ac:dyDescent="0.3">
      <c r="A2982" s="147"/>
    </row>
    <row r="2983" spans="1:1" x14ac:dyDescent="0.3">
      <c r="A2983" s="147"/>
    </row>
    <row r="2984" spans="1:1" x14ac:dyDescent="0.3">
      <c r="A2984" s="147"/>
    </row>
    <row r="2985" spans="1:1" x14ac:dyDescent="0.3">
      <c r="A2985" s="147"/>
    </row>
    <row r="2986" spans="1:1" x14ac:dyDescent="0.3">
      <c r="A2986" s="147"/>
    </row>
    <row r="2987" spans="1:1" x14ac:dyDescent="0.3">
      <c r="A2987" s="147"/>
    </row>
    <row r="2988" spans="1:1" x14ac:dyDescent="0.3">
      <c r="A2988" s="147"/>
    </row>
    <row r="2989" spans="1:1" x14ac:dyDescent="0.3">
      <c r="A2989" s="147"/>
    </row>
    <row r="2990" spans="1:1" x14ac:dyDescent="0.3">
      <c r="A2990" s="147"/>
    </row>
    <row r="2991" spans="1:1" x14ac:dyDescent="0.3">
      <c r="A2991" s="147"/>
    </row>
    <row r="2992" spans="1:1" x14ac:dyDescent="0.3">
      <c r="A2992" s="147"/>
    </row>
    <row r="2993" spans="1:1" x14ac:dyDescent="0.3">
      <c r="A2993" s="147"/>
    </row>
    <row r="2994" spans="1:1" x14ac:dyDescent="0.3">
      <c r="A2994" s="147"/>
    </row>
    <row r="2995" spans="1:1" x14ac:dyDescent="0.3">
      <c r="A2995" s="147"/>
    </row>
    <row r="2996" spans="1:1" x14ac:dyDescent="0.3">
      <c r="A2996" s="147"/>
    </row>
    <row r="2997" spans="1:1" x14ac:dyDescent="0.3">
      <c r="A2997" s="147"/>
    </row>
    <row r="2998" spans="1:1" x14ac:dyDescent="0.3">
      <c r="A2998" s="147"/>
    </row>
    <row r="2999" spans="1:1" x14ac:dyDescent="0.3">
      <c r="A2999" s="147"/>
    </row>
    <row r="3000" spans="1:1" x14ac:dyDescent="0.3">
      <c r="A3000" s="147"/>
    </row>
    <row r="3001" spans="1:1" x14ac:dyDescent="0.3">
      <c r="A3001" s="147"/>
    </row>
    <row r="3002" spans="1:1" x14ac:dyDescent="0.3">
      <c r="A3002" s="147"/>
    </row>
    <row r="3003" spans="1:1" x14ac:dyDescent="0.3">
      <c r="A3003" s="147"/>
    </row>
    <row r="3004" spans="1:1" x14ac:dyDescent="0.3">
      <c r="A3004" s="147"/>
    </row>
    <row r="3005" spans="1:1" x14ac:dyDescent="0.3">
      <c r="A3005" s="147"/>
    </row>
    <row r="3006" spans="1:1" x14ac:dyDescent="0.3">
      <c r="A3006" s="147"/>
    </row>
    <row r="3007" spans="1:1" x14ac:dyDescent="0.3">
      <c r="A3007" s="147"/>
    </row>
    <row r="3008" spans="1:1" x14ac:dyDescent="0.3">
      <c r="A3008" s="147"/>
    </row>
    <row r="3009" spans="1:1" x14ac:dyDescent="0.3">
      <c r="A3009" s="147"/>
    </row>
    <row r="3010" spans="1:1" x14ac:dyDescent="0.3">
      <c r="A3010" s="147"/>
    </row>
    <row r="3011" spans="1:1" x14ac:dyDescent="0.3">
      <c r="A3011" s="147"/>
    </row>
    <row r="3012" spans="1:1" x14ac:dyDescent="0.3">
      <c r="A3012" s="147"/>
    </row>
    <row r="3013" spans="1:1" x14ac:dyDescent="0.3">
      <c r="A3013" s="147"/>
    </row>
    <row r="3014" spans="1:1" x14ac:dyDescent="0.3">
      <c r="A3014" s="147"/>
    </row>
    <row r="3015" spans="1:1" x14ac:dyDescent="0.3">
      <c r="A3015" s="147"/>
    </row>
    <row r="3016" spans="1:1" x14ac:dyDescent="0.3">
      <c r="A3016" s="147"/>
    </row>
    <row r="3017" spans="1:1" x14ac:dyDescent="0.3">
      <c r="A3017" s="147"/>
    </row>
    <row r="3018" spans="1:1" x14ac:dyDescent="0.3">
      <c r="A3018" s="147"/>
    </row>
    <row r="3019" spans="1:1" x14ac:dyDescent="0.3">
      <c r="A3019" s="147"/>
    </row>
    <row r="3020" spans="1:1" x14ac:dyDescent="0.3">
      <c r="A3020" s="147"/>
    </row>
    <row r="3021" spans="1:1" x14ac:dyDescent="0.3">
      <c r="A3021" s="147"/>
    </row>
    <row r="3022" spans="1:1" x14ac:dyDescent="0.3">
      <c r="A3022" s="147"/>
    </row>
    <row r="3023" spans="1:1" x14ac:dyDescent="0.3">
      <c r="A3023" s="147"/>
    </row>
    <row r="3024" spans="1:1" x14ac:dyDescent="0.3">
      <c r="A3024" s="147"/>
    </row>
    <row r="3025" spans="1:1" x14ac:dyDescent="0.3">
      <c r="A3025" s="147"/>
    </row>
    <row r="3026" spans="1:1" x14ac:dyDescent="0.3">
      <c r="A3026" s="147"/>
    </row>
    <row r="3027" spans="1:1" x14ac:dyDescent="0.3">
      <c r="A3027" s="147"/>
    </row>
    <row r="3028" spans="1:1" x14ac:dyDescent="0.3">
      <c r="A3028" s="147"/>
    </row>
    <row r="3029" spans="1:1" x14ac:dyDescent="0.3">
      <c r="A3029" s="147"/>
    </row>
    <row r="3030" spans="1:1" x14ac:dyDescent="0.3">
      <c r="A3030" s="147"/>
    </row>
    <row r="3031" spans="1:1" x14ac:dyDescent="0.3">
      <c r="A3031" s="147"/>
    </row>
    <row r="3032" spans="1:1" x14ac:dyDescent="0.3">
      <c r="A3032" s="147"/>
    </row>
    <row r="3033" spans="1:1" x14ac:dyDescent="0.3">
      <c r="A3033" s="147"/>
    </row>
    <row r="3034" spans="1:1" x14ac:dyDescent="0.3">
      <c r="A3034" s="147"/>
    </row>
    <row r="3035" spans="1:1" x14ac:dyDescent="0.3">
      <c r="A3035" s="147"/>
    </row>
    <row r="3036" spans="1:1" x14ac:dyDescent="0.3">
      <c r="A3036" s="147"/>
    </row>
    <row r="3037" spans="1:1" x14ac:dyDescent="0.3">
      <c r="A3037" s="147"/>
    </row>
    <row r="3038" spans="1:1" x14ac:dyDescent="0.3">
      <c r="A3038" s="147"/>
    </row>
    <row r="3039" spans="1:1" x14ac:dyDescent="0.3">
      <c r="A3039" s="147"/>
    </row>
    <row r="3040" spans="1:1" x14ac:dyDescent="0.3">
      <c r="A3040" s="147"/>
    </row>
    <row r="3041" spans="1:1" x14ac:dyDescent="0.3">
      <c r="A3041" s="147"/>
    </row>
    <row r="3042" spans="1:1" x14ac:dyDescent="0.3">
      <c r="A3042" s="147"/>
    </row>
    <row r="3043" spans="1:1" x14ac:dyDescent="0.3">
      <c r="A3043" s="147"/>
    </row>
    <row r="3044" spans="1:1" x14ac:dyDescent="0.3">
      <c r="A3044" s="147"/>
    </row>
    <row r="3045" spans="1:1" x14ac:dyDescent="0.3">
      <c r="A3045" s="147"/>
    </row>
    <row r="3046" spans="1:1" x14ac:dyDescent="0.3">
      <c r="A3046" s="147"/>
    </row>
    <row r="3047" spans="1:1" x14ac:dyDescent="0.3">
      <c r="A3047" s="147"/>
    </row>
    <row r="3048" spans="1:1" x14ac:dyDescent="0.3">
      <c r="A3048" s="147"/>
    </row>
    <row r="3049" spans="1:1" x14ac:dyDescent="0.3">
      <c r="A3049" s="147"/>
    </row>
    <row r="3050" spans="1:1" x14ac:dyDescent="0.3">
      <c r="A3050" s="147"/>
    </row>
    <row r="3051" spans="1:1" x14ac:dyDescent="0.3">
      <c r="A3051" s="147"/>
    </row>
    <row r="3052" spans="1:1" x14ac:dyDescent="0.3">
      <c r="A3052" s="147"/>
    </row>
    <row r="3053" spans="1:1" x14ac:dyDescent="0.3">
      <c r="A3053" s="147"/>
    </row>
    <row r="3054" spans="1:1" x14ac:dyDescent="0.3">
      <c r="A3054" s="147"/>
    </row>
    <row r="3055" spans="1:1" x14ac:dyDescent="0.3">
      <c r="A3055" s="147"/>
    </row>
    <row r="3056" spans="1:1" x14ac:dyDescent="0.3">
      <c r="A3056" s="147"/>
    </row>
    <row r="3057" spans="1:1" x14ac:dyDescent="0.3">
      <c r="A3057" s="147"/>
    </row>
    <row r="3058" spans="1:1" x14ac:dyDescent="0.3">
      <c r="A3058" s="147"/>
    </row>
    <row r="3059" spans="1:1" x14ac:dyDescent="0.3">
      <c r="A3059" s="147"/>
    </row>
    <row r="3060" spans="1:1" x14ac:dyDescent="0.3">
      <c r="A3060" s="147"/>
    </row>
    <row r="3061" spans="1:1" x14ac:dyDescent="0.3">
      <c r="A3061" s="147"/>
    </row>
    <row r="3062" spans="1:1" x14ac:dyDescent="0.3">
      <c r="A3062" s="147"/>
    </row>
    <row r="3063" spans="1:1" x14ac:dyDescent="0.3">
      <c r="A3063" s="147"/>
    </row>
    <row r="3064" spans="1:1" x14ac:dyDescent="0.3">
      <c r="A3064" s="147"/>
    </row>
    <row r="3065" spans="1:1" x14ac:dyDescent="0.3">
      <c r="A3065" s="147"/>
    </row>
    <row r="3066" spans="1:1" x14ac:dyDescent="0.3">
      <c r="A3066" s="147"/>
    </row>
    <row r="3067" spans="1:1" x14ac:dyDescent="0.3">
      <c r="A3067" s="147"/>
    </row>
    <row r="3068" spans="1:1" x14ac:dyDescent="0.3">
      <c r="A3068" s="147"/>
    </row>
    <row r="3069" spans="1:1" x14ac:dyDescent="0.3">
      <c r="A3069" s="147"/>
    </row>
    <row r="3070" spans="1:1" x14ac:dyDescent="0.3">
      <c r="A3070" s="147"/>
    </row>
    <row r="3071" spans="1:1" x14ac:dyDescent="0.3">
      <c r="A3071" s="147"/>
    </row>
    <row r="3072" spans="1:1" x14ac:dyDescent="0.3">
      <c r="A3072" s="147"/>
    </row>
    <row r="3073" spans="1:1" x14ac:dyDescent="0.3">
      <c r="A3073" s="147"/>
    </row>
    <row r="3074" spans="1:1" x14ac:dyDescent="0.3">
      <c r="A3074" s="147"/>
    </row>
    <row r="3075" spans="1:1" x14ac:dyDescent="0.3">
      <c r="A3075" s="147"/>
    </row>
    <row r="3076" spans="1:1" x14ac:dyDescent="0.3">
      <c r="A3076" s="147"/>
    </row>
    <row r="3077" spans="1:1" x14ac:dyDescent="0.3">
      <c r="A3077" s="147"/>
    </row>
    <row r="3078" spans="1:1" x14ac:dyDescent="0.3">
      <c r="A3078" s="147"/>
    </row>
    <row r="3079" spans="1:1" x14ac:dyDescent="0.3">
      <c r="A3079" s="147"/>
    </row>
    <row r="3080" spans="1:1" x14ac:dyDescent="0.3">
      <c r="A3080" s="147"/>
    </row>
    <row r="3081" spans="1:1" x14ac:dyDescent="0.3">
      <c r="A3081" s="147"/>
    </row>
    <row r="3082" spans="1:1" x14ac:dyDescent="0.3">
      <c r="A3082" s="147"/>
    </row>
    <row r="3083" spans="1:1" x14ac:dyDescent="0.3">
      <c r="A3083" s="147"/>
    </row>
    <row r="3084" spans="1:1" x14ac:dyDescent="0.3">
      <c r="A3084" s="147"/>
    </row>
    <row r="3085" spans="1:1" x14ac:dyDescent="0.3">
      <c r="A3085" s="147"/>
    </row>
    <row r="3086" spans="1:1" x14ac:dyDescent="0.3">
      <c r="A3086" s="147"/>
    </row>
    <row r="3087" spans="1:1" x14ac:dyDescent="0.3">
      <c r="A3087" s="147"/>
    </row>
    <row r="3088" spans="1:1" x14ac:dyDescent="0.3">
      <c r="A3088" s="147"/>
    </row>
    <row r="3089" spans="1:1" x14ac:dyDescent="0.3">
      <c r="A3089" s="147"/>
    </row>
    <row r="3090" spans="1:1" x14ac:dyDescent="0.3">
      <c r="A3090" s="147"/>
    </row>
    <row r="3091" spans="1:1" x14ac:dyDescent="0.3">
      <c r="A3091" s="147"/>
    </row>
    <row r="3092" spans="1:1" x14ac:dyDescent="0.3">
      <c r="A3092" s="147"/>
    </row>
    <row r="3093" spans="1:1" x14ac:dyDescent="0.3">
      <c r="A3093" s="147"/>
    </row>
    <row r="3094" spans="1:1" x14ac:dyDescent="0.3">
      <c r="A3094" s="147"/>
    </row>
    <row r="3095" spans="1:1" x14ac:dyDescent="0.3">
      <c r="A3095" s="147"/>
    </row>
    <row r="3096" spans="1:1" x14ac:dyDescent="0.3">
      <c r="A3096" s="147"/>
    </row>
    <row r="3097" spans="1:1" x14ac:dyDescent="0.3">
      <c r="A3097" s="147"/>
    </row>
    <row r="3098" spans="1:1" x14ac:dyDescent="0.3">
      <c r="A3098" s="147"/>
    </row>
    <row r="3099" spans="1:1" x14ac:dyDescent="0.3">
      <c r="A3099" s="147"/>
    </row>
    <row r="3100" spans="1:1" x14ac:dyDescent="0.3">
      <c r="A3100" s="147"/>
    </row>
    <row r="3101" spans="1:1" x14ac:dyDescent="0.3">
      <c r="A3101" s="147"/>
    </row>
    <row r="3102" spans="1:1" x14ac:dyDescent="0.3">
      <c r="A3102" s="147"/>
    </row>
    <row r="3103" spans="1:1" x14ac:dyDescent="0.3">
      <c r="A3103" s="147"/>
    </row>
    <row r="3104" spans="1:1" x14ac:dyDescent="0.3">
      <c r="A3104" s="147"/>
    </row>
    <row r="3105" spans="1:1" x14ac:dyDescent="0.3">
      <c r="A3105" s="147"/>
    </row>
    <row r="3106" spans="1:1" x14ac:dyDescent="0.3">
      <c r="A3106" s="147"/>
    </row>
    <row r="3107" spans="1:1" x14ac:dyDescent="0.3">
      <c r="A3107" s="147"/>
    </row>
    <row r="3108" spans="1:1" x14ac:dyDescent="0.3">
      <c r="A3108" s="147"/>
    </row>
    <row r="3109" spans="1:1" x14ac:dyDescent="0.3">
      <c r="A3109" s="147"/>
    </row>
    <row r="3110" spans="1:1" x14ac:dyDescent="0.3">
      <c r="A3110" s="147"/>
    </row>
    <row r="3111" spans="1:1" x14ac:dyDescent="0.3">
      <c r="A3111" s="147"/>
    </row>
    <row r="3112" spans="1:1" x14ac:dyDescent="0.3">
      <c r="A3112" s="147"/>
    </row>
    <row r="3113" spans="1:1" x14ac:dyDescent="0.3">
      <c r="A3113" s="147"/>
    </row>
    <row r="3114" spans="1:1" x14ac:dyDescent="0.3">
      <c r="A3114" s="147"/>
    </row>
    <row r="3115" spans="1:1" x14ac:dyDescent="0.3">
      <c r="A3115" s="147"/>
    </row>
    <row r="3116" spans="1:1" x14ac:dyDescent="0.3">
      <c r="A3116" s="147"/>
    </row>
    <row r="3117" spans="1:1" x14ac:dyDescent="0.3">
      <c r="A3117" s="147"/>
    </row>
    <row r="3118" spans="1:1" x14ac:dyDescent="0.3">
      <c r="A3118" s="147"/>
    </row>
    <row r="3119" spans="1:1" x14ac:dyDescent="0.3">
      <c r="A3119" s="147"/>
    </row>
    <row r="3120" spans="1:1" x14ac:dyDescent="0.3">
      <c r="A3120" s="147"/>
    </row>
    <row r="3121" spans="1:1" x14ac:dyDescent="0.3">
      <c r="A3121" s="147"/>
    </row>
    <row r="3122" spans="1:1" x14ac:dyDescent="0.3">
      <c r="A3122" s="147"/>
    </row>
    <row r="3123" spans="1:1" x14ac:dyDescent="0.3">
      <c r="A3123" s="147"/>
    </row>
    <row r="3124" spans="1:1" x14ac:dyDescent="0.3">
      <c r="A3124" s="147"/>
    </row>
    <row r="3125" spans="1:1" x14ac:dyDescent="0.3">
      <c r="A3125" s="147"/>
    </row>
    <row r="3126" spans="1:1" x14ac:dyDescent="0.3">
      <c r="A3126" s="147"/>
    </row>
    <row r="3127" spans="1:1" x14ac:dyDescent="0.3">
      <c r="A3127" s="147"/>
    </row>
    <row r="3128" spans="1:1" x14ac:dyDescent="0.3">
      <c r="A3128" s="147"/>
    </row>
    <row r="3129" spans="1:1" x14ac:dyDescent="0.3">
      <c r="A3129" s="147"/>
    </row>
    <row r="3130" spans="1:1" x14ac:dyDescent="0.3">
      <c r="A3130" s="147"/>
    </row>
    <row r="3131" spans="1:1" x14ac:dyDescent="0.3">
      <c r="A3131" s="147"/>
    </row>
    <row r="3132" spans="1:1" x14ac:dyDescent="0.3">
      <c r="A3132" s="147"/>
    </row>
    <row r="3133" spans="1:1" x14ac:dyDescent="0.3">
      <c r="A3133" s="147"/>
    </row>
    <row r="3134" spans="1:1" x14ac:dyDescent="0.3">
      <c r="A3134" s="147"/>
    </row>
    <row r="3135" spans="1:1" x14ac:dyDescent="0.3">
      <c r="A3135" s="147"/>
    </row>
    <row r="3136" spans="1:1" x14ac:dyDescent="0.3">
      <c r="A3136" s="147"/>
    </row>
    <row r="3137" spans="1:1" x14ac:dyDescent="0.3">
      <c r="A3137" s="147"/>
    </row>
    <row r="3138" spans="1:1" x14ac:dyDescent="0.3">
      <c r="A3138" s="147"/>
    </row>
    <row r="3139" spans="1:1" x14ac:dyDescent="0.3">
      <c r="A3139" s="147"/>
    </row>
    <row r="3140" spans="1:1" x14ac:dyDescent="0.3">
      <c r="A3140" s="147"/>
    </row>
    <row r="3141" spans="1:1" x14ac:dyDescent="0.3">
      <c r="A3141" s="147"/>
    </row>
    <row r="3142" spans="1:1" x14ac:dyDescent="0.3">
      <c r="A3142" s="147"/>
    </row>
    <row r="3143" spans="1:1" x14ac:dyDescent="0.3">
      <c r="A3143" s="147"/>
    </row>
    <row r="3144" spans="1:1" x14ac:dyDescent="0.3">
      <c r="A3144" s="147"/>
    </row>
    <row r="3145" spans="1:1" x14ac:dyDescent="0.3">
      <c r="A3145" s="147"/>
    </row>
    <row r="3146" spans="1:1" x14ac:dyDescent="0.3">
      <c r="A3146" s="147"/>
    </row>
    <row r="3147" spans="1:1" x14ac:dyDescent="0.3">
      <c r="A3147" s="147"/>
    </row>
    <row r="3148" spans="1:1" x14ac:dyDescent="0.3">
      <c r="A3148" s="147"/>
    </row>
    <row r="3149" spans="1:1" x14ac:dyDescent="0.3">
      <c r="A3149" s="147"/>
    </row>
    <row r="3150" spans="1:1" x14ac:dyDescent="0.3">
      <c r="A3150" s="147"/>
    </row>
    <row r="3151" spans="1:1" x14ac:dyDescent="0.3">
      <c r="A3151" s="147"/>
    </row>
    <row r="3152" spans="1:1" x14ac:dyDescent="0.3">
      <c r="A3152" s="147"/>
    </row>
    <row r="3153" spans="1:1" x14ac:dyDescent="0.3">
      <c r="A3153" s="147"/>
    </row>
    <row r="3154" spans="1:1" x14ac:dyDescent="0.3">
      <c r="A3154" s="147"/>
    </row>
    <row r="3155" spans="1:1" x14ac:dyDescent="0.3">
      <c r="A3155" s="147"/>
    </row>
    <row r="3156" spans="1:1" x14ac:dyDescent="0.3">
      <c r="A3156" s="147"/>
    </row>
    <row r="3157" spans="1:1" x14ac:dyDescent="0.3">
      <c r="A3157" s="147"/>
    </row>
    <row r="3158" spans="1:1" x14ac:dyDescent="0.3">
      <c r="A3158" s="147"/>
    </row>
    <row r="3159" spans="1:1" x14ac:dyDescent="0.3">
      <c r="A3159" s="147"/>
    </row>
    <row r="3160" spans="1:1" x14ac:dyDescent="0.3">
      <c r="A3160" s="147"/>
    </row>
    <row r="3161" spans="1:1" x14ac:dyDescent="0.3">
      <c r="A3161" s="147"/>
    </row>
    <row r="3162" spans="1:1" x14ac:dyDescent="0.3">
      <c r="A3162" s="147"/>
    </row>
    <row r="3163" spans="1:1" x14ac:dyDescent="0.3">
      <c r="A3163" s="147"/>
    </row>
    <row r="3164" spans="1:1" x14ac:dyDescent="0.3">
      <c r="A3164" s="147"/>
    </row>
    <row r="3165" spans="1:1" x14ac:dyDescent="0.3">
      <c r="A3165" s="147"/>
    </row>
    <row r="3166" spans="1:1" x14ac:dyDescent="0.3">
      <c r="A3166" s="147"/>
    </row>
    <row r="3167" spans="1:1" x14ac:dyDescent="0.3">
      <c r="A3167" s="147"/>
    </row>
    <row r="3168" spans="1:1" x14ac:dyDescent="0.3">
      <c r="A3168" s="147"/>
    </row>
    <row r="3169" spans="1:1" x14ac:dyDescent="0.3">
      <c r="A3169" s="147"/>
    </row>
    <row r="3170" spans="1:1" x14ac:dyDescent="0.3">
      <c r="A3170" s="147"/>
    </row>
    <row r="3171" spans="1:1" x14ac:dyDescent="0.3">
      <c r="A3171" s="147"/>
    </row>
    <row r="3172" spans="1:1" x14ac:dyDescent="0.3">
      <c r="A3172" s="147"/>
    </row>
    <row r="3173" spans="1:1" x14ac:dyDescent="0.3">
      <c r="A3173" s="147"/>
    </row>
    <row r="3174" spans="1:1" x14ac:dyDescent="0.3">
      <c r="A3174" s="147"/>
    </row>
    <row r="3175" spans="1:1" x14ac:dyDescent="0.3">
      <c r="A3175" s="147"/>
    </row>
    <row r="3176" spans="1:1" x14ac:dyDescent="0.3">
      <c r="A3176" s="147"/>
    </row>
    <row r="3177" spans="1:1" x14ac:dyDescent="0.3">
      <c r="A3177" s="147"/>
    </row>
    <row r="3178" spans="1:1" x14ac:dyDescent="0.3">
      <c r="A3178" s="147"/>
    </row>
    <row r="3179" spans="1:1" x14ac:dyDescent="0.3">
      <c r="A3179" s="147"/>
    </row>
    <row r="3180" spans="1:1" x14ac:dyDescent="0.3">
      <c r="A3180" s="147"/>
    </row>
    <row r="3181" spans="1:1" x14ac:dyDescent="0.3">
      <c r="A3181" s="147"/>
    </row>
    <row r="3182" spans="1:1" x14ac:dyDescent="0.3">
      <c r="A3182" s="147"/>
    </row>
    <row r="3183" spans="1:1" x14ac:dyDescent="0.3">
      <c r="A3183" s="147"/>
    </row>
    <row r="3184" spans="1:1" x14ac:dyDescent="0.3">
      <c r="A3184" s="147"/>
    </row>
    <row r="3185" spans="1:1" x14ac:dyDescent="0.3">
      <c r="A3185" s="147"/>
    </row>
    <row r="3186" spans="1:1" x14ac:dyDescent="0.3">
      <c r="A3186" s="147"/>
    </row>
    <row r="3187" spans="1:1" x14ac:dyDescent="0.3">
      <c r="A3187" s="147"/>
    </row>
    <row r="3188" spans="1:1" x14ac:dyDescent="0.3">
      <c r="A3188" s="147"/>
    </row>
    <row r="3189" spans="1:1" x14ac:dyDescent="0.3">
      <c r="A3189" s="147"/>
    </row>
    <row r="3190" spans="1:1" x14ac:dyDescent="0.3">
      <c r="A3190" s="147"/>
    </row>
    <row r="3191" spans="1:1" x14ac:dyDescent="0.3">
      <c r="A3191" s="147"/>
    </row>
    <row r="3192" spans="1:1" x14ac:dyDescent="0.3">
      <c r="A3192" s="147"/>
    </row>
    <row r="3193" spans="1:1" x14ac:dyDescent="0.3">
      <c r="A3193" s="147"/>
    </row>
    <row r="3194" spans="1:1" x14ac:dyDescent="0.3">
      <c r="A3194" s="147"/>
    </row>
    <row r="3195" spans="1:1" x14ac:dyDescent="0.3">
      <c r="A3195" s="147"/>
    </row>
    <row r="3196" spans="1:1" x14ac:dyDescent="0.3">
      <c r="A3196" s="147"/>
    </row>
    <row r="3197" spans="1:1" x14ac:dyDescent="0.3">
      <c r="A3197" s="147"/>
    </row>
    <row r="3198" spans="1:1" x14ac:dyDescent="0.3">
      <c r="A3198" s="147"/>
    </row>
    <row r="3199" spans="1:1" x14ac:dyDescent="0.3">
      <c r="A3199" s="147"/>
    </row>
    <row r="3200" spans="1:1" x14ac:dyDescent="0.3">
      <c r="A3200" s="147"/>
    </row>
    <row r="3201" spans="1:1" x14ac:dyDescent="0.3">
      <c r="A3201" s="147"/>
    </row>
    <row r="3202" spans="1:1" x14ac:dyDescent="0.3">
      <c r="A3202" s="147"/>
    </row>
    <row r="3203" spans="1:1" x14ac:dyDescent="0.3">
      <c r="A3203" s="147"/>
    </row>
    <row r="3204" spans="1:1" x14ac:dyDescent="0.3">
      <c r="A3204" s="147"/>
    </row>
    <row r="3205" spans="1:1" x14ac:dyDescent="0.3">
      <c r="A3205" s="147"/>
    </row>
    <row r="3206" spans="1:1" x14ac:dyDescent="0.3">
      <c r="A3206" s="147"/>
    </row>
    <row r="3207" spans="1:1" x14ac:dyDescent="0.3">
      <c r="A3207" s="147"/>
    </row>
    <row r="3208" spans="1:1" x14ac:dyDescent="0.3">
      <c r="A3208" s="147"/>
    </row>
    <row r="3209" spans="1:1" x14ac:dyDescent="0.3">
      <c r="A3209" s="147"/>
    </row>
    <row r="3210" spans="1:1" x14ac:dyDescent="0.3">
      <c r="A3210" s="147"/>
    </row>
    <row r="3211" spans="1:1" x14ac:dyDescent="0.3">
      <c r="A3211" s="147"/>
    </row>
    <row r="3212" spans="1:1" x14ac:dyDescent="0.3">
      <c r="A3212" s="147"/>
    </row>
    <row r="3213" spans="1:1" x14ac:dyDescent="0.3">
      <c r="A3213" s="147"/>
    </row>
    <row r="3214" spans="1:1" x14ac:dyDescent="0.3">
      <c r="A3214" s="147"/>
    </row>
    <row r="3215" spans="1:1" x14ac:dyDescent="0.3">
      <c r="A3215" s="147"/>
    </row>
    <row r="3216" spans="1:1" x14ac:dyDescent="0.3">
      <c r="A3216" s="147"/>
    </row>
    <row r="3217" spans="1:1" x14ac:dyDescent="0.3">
      <c r="A3217" s="147"/>
    </row>
    <row r="3218" spans="1:1" x14ac:dyDescent="0.3">
      <c r="A3218" s="147"/>
    </row>
    <row r="3219" spans="1:1" x14ac:dyDescent="0.3">
      <c r="A3219" s="147"/>
    </row>
    <row r="3220" spans="1:1" x14ac:dyDescent="0.3">
      <c r="A3220" s="147"/>
    </row>
    <row r="3221" spans="1:1" x14ac:dyDescent="0.3">
      <c r="A3221" s="147"/>
    </row>
    <row r="3222" spans="1:1" x14ac:dyDescent="0.3">
      <c r="A3222" s="147"/>
    </row>
    <row r="3223" spans="1:1" x14ac:dyDescent="0.3">
      <c r="A3223" s="147"/>
    </row>
    <row r="3224" spans="1:1" x14ac:dyDescent="0.3">
      <c r="A3224" s="147"/>
    </row>
    <row r="3225" spans="1:1" x14ac:dyDescent="0.3">
      <c r="A3225" s="147"/>
    </row>
    <row r="3226" spans="1:1" x14ac:dyDescent="0.3">
      <c r="A3226" s="147"/>
    </row>
    <row r="3227" spans="1:1" x14ac:dyDescent="0.3">
      <c r="A3227" s="147"/>
    </row>
    <row r="3228" spans="1:1" x14ac:dyDescent="0.3">
      <c r="A3228" s="147"/>
    </row>
    <row r="3229" spans="1:1" x14ac:dyDescent="0.3">
      <c r="A3229" s="147"/>
    </row>
    <row r="3230" spans="1:1" x14ac:dyDescent="0.3">
      <c r="A3230" s="147"/>
    </row>
    <row r="3231" spans="1:1" x14ac:dyDescent="0.3">
      <c r="A3231" s="147"/>
    </row>
    <row r="3232" spans="1:1" x14ac:dyDescent="0.3">
      <c r="A3232" s="147"/>
    </row>
    <row r="3233" spans="1:1" x14ac:dyDescent="0.3">
      <c r="A3233" s="147"/>
    </row>
    <row r="3234" spans="1:1" x14ac:dyDescent="0.3">
      <c r="A3234" s="147"/>
    </row>
    <row r="3235" spans="1:1" x14ac:dyDescent="0.3">
      <c r="A3235" s="147"/>
    </row>
    <row r="3236" spans="1:1" x14ac:dyDescent="0.3">
      <c r="A3236" s="147"/>
    </row>
    <row r="3237" spans="1:1" x14ac:dyDescent="0.3">
      <c r="A3237" s="147"/>
    </row>
    <row r="3238" spans="1:1" x14ac:dyDescent="0.3">
      <c r="A3238" s="147"/>
    </row>
    <row r="3239" spans="1:1" x14ac:dyDescent="0.3">
      <c r="A3239" s="147"/>
    </row>
    <row r="3240" spans="1:1" x14ac:dyDescent="0.3">
      <c r="A3240" s="147"/>
    </row>
    <row r="3241" spans="1:1" x14ac:dyDescent="0.3">
      <c r="A3241" s="147"/>
    </row>
    <row r="3242" spans="1:1" x14ac:dyDescent="0.3">
      <c r="A3242" s="147"/>
    </row>
    <row r="3243" spans="1:1" x14ac:dyDescent="0.3">
      <c r="A3243" s="147"/>
    </row>
    <row r="3244" spans="1:1" x14ac:dyDescent="0.3">
      <c r="A3244" s="147"/>
    </row>
    <row r="3245" spans="1:1" x14ac:dyDescent="0.3">
      <c r="A3245" s="147"/>
    </row>
    <row r="3246" spans="1:1" x14ac:dyDescent="0.3">
      <c r="A3246" s="147"/>
    </row>
    <row r="3247" spans="1:1" x14ac:dyDescent="0.3">
      <c r="A3247" s="147"/>
    </row>
    <row r="3248" spans="1:1" x14ac:dyDescent="0.3">
      <c r="A3248" s="147"/>
    </row>
    <row r="3249" spans="1:1" x14ac:dyDescent="0.3">
      <c r="A3249" s="147"/>
    </row>
    <row r="3250" spans="1:1" x14ac:dyDescent="0.3">
      <c r="A3250" s="147"/>
    </row>
    <row r="3251" spans="1:1" x14ac:dyDescent="0.3">
      <c r="A3251" s="147"/>
    </row>
    <row r="3252" spans="1:1" x14ac:dyDescent="0.3">
      <c r="A3252" s="147"/>
    </row>
    <row r="3253" spans="1:1" x14ac:dyDescent="0.3">
      <c r="A3253" s="147"/>
    </row>
    <row r="3254" spans="1:1" x14ac:dyDescent="0.3">
      <c r="A3254" s="147"/>
    </row>
    <row r="3255" spans="1:1" x14ac:dyDescent="0.3">
      <c r="A3255" s="147"/>
    </row>
    <row r="3256" spans="1:1" x14ac:dyDescent="0.3">
      <c r="A3256" s="147"/>
    </row>
    <row r="3257" spans="1:1" x14ac:dyDescent="0.3">
      <c r="A3257" s="147"/>
    </row>
    <row r="3258" spans="1:1" x14ac:dyDescent="0.3">
      <c r="A3258" s="147"/>
    </row>
    <row r="3259" spans="1:1" x14ac:dyDescent="0.3">
      <c r="A3259" s="147"/>
    </row>
    <row r="3260" spans="1:1" x14ac:dyDescent="0.3">
      <c r="A3260" s="147"/>
    </row>
    <row r="3261" spans="1:1" x14ac:dyDescent="0.3">
      <c r="A3261" s="147"/>
    </row>
    <row r="3262" spans="1:1" x14ac:dyDescent="0.3">
      <c r="A3262" s="147"/>
    </row>
    <row r="3263" spans="1:1" x14ac:dyDescent="0.3">
      <c r="A3263" s="147"/>
    </row>
    <row r="3264" spans="1:1" x14ac:dyDescent="0.3">
      <c r="A3264" s="147"/>
    </row>
    <row r="3265" spans="1:1" x14ac:dyDescent="0.3">
      <c r="A3265" s="147"/>
    </row>
    <row r="3266" spans="1:1" x14ac:dyDescent="0.3">
      <c r="A3266" s="147"/>
    </row>
    <row r="3267" spans="1:1" x14ac:dyDescent="0.3">
      <c r="A3267" s="147"/>
    </row>
    <row r="3268" spans="1:1" x14ac:dyDescent="0.3">
      <c r="A3268" s="147"/>
    </row>
    <row r="3269" spans="1:1" x14ac:dyDescent="0.3">
      <c r="A3269" s="147"/>
    </row>
    <row r="3270" spans="1:1" x14ac:dyDescent="0.3">
      <c r="A3270" s="147"/>
    </row>
    <row r="3271" spans="1:1" x14ac:dyDescent="0.3">
      <c r="A3271" s="147"/>
    </row>
    <row r="3272" spans="1:1" x14ac:dyDescent="0.3">
      <c r="A3272" s="147"/>
    </row>
    <row r="3273" spans="1:1" x14ac:dyDescent="0.3">
      <c r="A3273" s="147"/>
    </row>
    <row r="3274" spans="1:1" x14ac:dyDescent="0.3">
      <c r="A3274" s="147"/>
    </row>
    <row r="3275" spans="1:1" x14ac:dyDescent="0.3">
      <c r="A3275" s="147"/>
    </row>
    <row r="3276" spans="1:1" x14ac:dyDescent="0.3">
      <c r="A3276" s="147"/>
    </row>
    <row r="3277" spans="1:1" x14ac:dyDescent="0.3">
      <c r="A3277" s="147"/>
    </row>
    <row r="3278" spans="1:1" x14ac:dyDescent="0.3">
      <c r="A3278" s="147"/>
    </row>
    <row r="3279" spans="1:1" x14ac:dyDescent="0.3">
      <c r="A3279" s="147"/>
    </row>
    <row r="3280" spans="1:1" x14ac:dyDescent="0.3">
      <c r="A3280" s="147"/>
    </row>
    <row r="3281" spans="1:1" x14ac:dyDescent="0.3">
      <c r="A3281" s="147"/>
    </row>
    <row r="3282" spans="1:1" x14ac:dyDescent="0.3">
      <c r="A3282" s="147"/>
    </row>
    <row r="3283" spans="1:1" x14ac:dyDescent="0.3">
      <c r="A3283" s="147"/>
    </row>
    <row r="3284" spans="1:1" x14ac:dyDescent="0.3">
      <c r="A3284" s="147"/>
    </row>
    <row r="3285" spans="1:1" x14ac:dyDescent="0.3">
      <c r="A3285" s="147"/>
    </row>
    <row r="3286" spans="1:1" x14ac:dyDescent="0.3">
      <c r="A3286" s="147"/>
    </row>
    <row r="3287" spans="1:1" x14ac:dyDescent="0.3">
      <c r="A3287" s="147"/>
    </row>
    <row r="3288" spans="1:1" x14ac:dyDescent="0.3">
      <c r="A3288" s="147"/>
    </row>
    <row r="3289" spans="1:1" x14ac:dyDescent="0.3">
      <c r="A3289" s="147"/>
    </row>
    <row r="3290" spans="1:1" x14ac:dyDescent="0.3">
      <c r="A3290" s="147"/>
    </row>
    <row r="3291" spans="1:1" x14ac:dyDescent="0.3">
      <c r="A3291" s="147"/>
    </row>
    <row r="3292" spans="1:1" x14ac:dyDescent="0.3">
      <c r="A3292" s="147"/>
    </row>
    <row r="3293" spans="1:1" x14ac:dyDescent="0.3">
      <c r="A3293" s="147"/>
    </row>
    <row r="3294" spans="1:1" x14ac:dyDescent="0.3">
      <c r="A3294" s="147"/>
    </row>
    <row r="3295" spans="1:1" x14ac:dyDescent="0.3">
      <c r="A3295" s="147"/>
    </row>
    <row r="3296" spans="1:1" x14ac:dyDescent="0.3">
      <c r="A3296" s="147"/>
    </row>
    <row r="3297" spans="1:1" x14ac:dyDescent="0.3">
      <c r="A3297" s="147"/>
    </row>
    <row r="3298" spans="1:1" x14ac:dyDescent="0.3">
      <c r="A3298" s="147"/>
    </row>
    <row r="3299" spans="1:1" x14ac:dyDescent="0.3">
      <c r="A3299" s="147"/>
    </row>
    <row r="3300" spans="1:1" x14ac:dyDescent="0.3">
      <c r="A3300" s="147"/>
    </row>
    <row r="3301" spans="1:1" x14ac:dyDescent="0.3">
      <c r="A3301" s="147"/>
    </row>
    <row r="3302" spans="1:1" x14ac:dyDescent="0.3">
      <c r="A3302" s="147"/>
    </row>
    <row r="3303" spans="1:1" x14ac:dyDescent="0.3">
      <c r="A3303" s="147"/>
    </row>
    <row r="3304" spans="1:1" x14ac:dyDescent="0.3">
      <c r="A3304" s="147"/>
    </row>
    <row r="3305" spans="1:1" x14ac:dyDescent="0.3">
      <c r="A3305" s="147"/>
    </row>
    <row r="3306" spans="1:1" x14ac:dyDescent="0.3">
      <c r="A3306" s="147"/>
    </row>
    <row r="3307" spans="1:1" x14ac:dyDescent="0.3">
      <c r="A3307" s="147"/>
    </row>
    <row r="3308" spans="1:1" x14ac:dyDescent="0.3">
      <c r="A3308" s="147"/>
    </row>
    <row r="3309" spans="1:1" x14ac:dyDescent="0.3">
      <c r="A3309" s="147"/>
    </row>
    <row r="3310" spans="1:1" x14ac:dyDescent="0.3">
      <c r="A3310" s="147"/>
    </row>
    <row r="3311" spans="1:1" x14ac:dyDescent="0.3">
      <c r="A3311" s="147"/>
    </row>
    <row r="3312" spans="1:1" x14ac:dyDescent="0.3">
      <c r="A3312" s="147"/>
    </row>
    <row r="3313" spans="1:1" x14ac:dyDescent="0.3">
      <c r="A3313" s="147"/>
    </row>
    <row r="3314" spans="1:1" x14ac:dyDescent="0.3">
      <c r="A3314" s="147"/>
    </row>
    <row r="3315" spans="1:1" x14ac:dyDescent="0.3">
      <c r="A3315" s="147"/>
    </row>
    <row r="3316" spans="1:1" x14ac:dyDescent="0.3">
      <c r="A3316" s="147"/>
    </row>
    <row r="3317" spans="1:1" x14ac:dyDescent="0.3">
      <c r="A3317" s="147"/>
    </row>
    <row r="3318" spans="1:1" x14ac:dyDescent="0.3">
      <c r="A3318" s="147"/>
    </row>
    <row r="3319" spans="1:1" x14ac:dyDescent="0.3">
      <c r="A3319" s="147"/>
    </row>
    <row r="3320" spans="1:1" x14ac:dyDescent="0.3">
      <c r="A3320" s="147"/>
    </row>
    <row r="3321" spans="1:1" x14ac:dyDescent="0.3">
      <c r="A3321" s="147"/>
    </row>
    <row r="3322" spans="1:1" x14ac:dyDescent="0.3">
      <c r="A3322" s="147"/>
    </row>
    <row r="3323" spans="1:1" x14ac:dyDescent="0.3">
      <c r="A3323" s="147"/>
    </row>
    <row r="3324" spans="1:1" x14ac:dyDescent="0.3">
      <c r="A3324" s="147"/>
    </row>
    <row r="3325" spans="1:1" x14ac:dyDescent="0.3">
      <c r="A3325" s="147"/>
    </row>
    <row r="3326" spans="1:1" x14ac:dyDescent="0.3">
      <c r="A3326" s="147"/>
    </row>
    <row r="3327" spans="1:1" x14ac:dyDescent="0.3">
      <c r="A3327" s="147"/>
    </row>
    <row r="3328" spans="1:1" x14ac:dyDescent="0.3">
      <c r="A3328" s="147"/>
    </row>
    <row r="3329" spans="1:1" x14ac:dyDescent="0.3">
      <c r="A3329" s="147"/>
    </row>
    <row r="3330" spans="1:1" x14ac:dyDescent="0.3">
      <c r="A3330" s="147"/>
    </row>
    <row r="3331" spans="1:1" x14ac:dyDescent="0.3">
      <c r="A3331" s="147"/>
    </row>
    <row r="3332" spans="1:1" x14ac:dyDescent="0.3">
      <c r="A3332" s="147"/>
    </row>
    <row r="3333" spans="1:1" x14ac:dyDescent="0.3">
      <c r="A3333" s="147"/>
    </row>
    <row r="3334" spans="1:1" x14ac:dyDescent="0.3">
      <c r="A3334" s="147"/>
    </row>
    <row r="3335" spans="1:1" x14ac:dyDescent="0.3">
      <c r="A3335" s="147"/>
    </row>
    <row r="3336" spans="1:1" x14ac:dyDescent="0.3">
      <c r="A3336" s="147"/>
    </row>
    <row r="3337" spans="1:1" x14ac:dyDescent="0.3">
      <c r="A3337" s="147"/>
    </row>
    <row r="3338" spans="1:1" x14ac:dyDescent="0.3">
      <c r="A3338" s="147"/>
    </row>
    <row r="3339" spans="1:1" x14ac:dyDescent="0.3">
      <c r="A3339" s="147"/>
    </row>
    <row r="3340" spans="1:1" x14ac:dyDescent="0.3">
      <c r="A3340" s="147"/>
    </row>
    <row r="3341" spans="1:1" x14ac:dyDescent="0.3">
      <c r="A3341" s="147"/>
    </row>
    <row r="3342" spans="1:1" x14ac:dyDescent="0.3">
      <c r="A3342" s="147"/>
    </row>
    <row r="3343" spans="1:1" x14ac:dyDescent="0.3">
      <c r="A3343" s="147"/>
    </row>
    <row r="3344" spans="1:1" x14ac:dyDescent="0.3">
      <c r="A3344" s="147"/>
    </row>
    <row r="3345" spans="1:1" x14ac:dyDescent="0.3">
      <c r="A3345" s="147"/>
    </row>
    <row r="3346" spans="1:1" x14ac:dyDescent="0.3">
      <c r="A3346" s="147"/>
    </row>
    <row r="3347" spans="1:1" x14ac:dyDescent="0.3">
      <c r="A3347" s="147"/>
    </row>
    <row r="3348" spans="1:1" x14ac:dyDescent="0.3">
      <c r="A3348" s="147"/>
    </row>
    <row r="3349" spans="1:1" x14ac:dyDescent="0.3">
      <c r="A3349" s="147"/>
    </row>
    <row r="3350" spans="1:1" x14ac:dyDescent="0.3">
      <c r="A3350" s="147"/>
    </row>
    <row r="3351" spans="1:1" x14ac:dyDescent="0.3">
      <c r="A3351" s="147"/>
    </row>
    <row r="3352" spans="1:1" x14ac:dyDescent="0.3">
      <c r="A3352" s="147"/>
    </row>
    <row r="3353" spans="1:1" x14ac:dyDescent="0.3">
      <c r="A3353" s="147"/>
    </row>
    <row r="3354" spans="1:1" x14ac:dyDescent="0.3">
      <c r="A3354" s="147"/>
    </row>
    <row r="3355" spans="1:1" x14ac:dyDescent="0.3">
      <c r="A3355" s="147"/>
    </row>
    <row r="3356" spans="1:1" x14ac:dyDescent="0.3">
      <c r="A3356" s="147"/>
    </row>
    <row r="3357" spans="1:1" x14ac:dyDescent="0.3">
      <c r="A3357" s="147"/>
    </row>
    <row r="3358" spans="1:1" x14ac:dyDescent="0.3">
      <c r="A3358" s="147"/>
    </row>
    <row r="3359" spans="1:1" x14ac:dyDescent="0.3">
      <c r="A3359" s="147"/>
    </row>
    <row r="3360" spans="1:1" x14ac:dyDescent="0.3">
      <c r="A3360" s="147"/>
    </row>
    <row r="3361" spans="1:1" x14ac:dyDescent="0.3">
      <c r="A3361" s="147"/>
    </row>
    <row r="3362" spans="1:1" x14ac:dyDescent="0.3">
      <c r="A3362" s="147"/>
    </row>
    <row r="3363" spans="1:1" x14ac:dyDescent="0.3">
      <c r="A3363" s="147"/>
    </row>
    <row r="3364" spans="1:1" x14ac:dyDescent="0.3">
      <c r="A3364" s="147"/>
    </row>
    <row r="3365" spans="1:1" x14ac:dyDescent="0.3">
      <c r="A3365" s="147"/>
    </row>
    <row r="3366" spans="1:1" x14ac:dyDescent="0.3">
      <c r="A3366" s="147"/>
    </row>
    <row r="3367" spans="1:1" x14ac:dyDescent="0.3">
      <c r="A3367" s="147"/>
    </row>
    <row r="3368" spans="1:1" x14ac:dyDescent="0.3">
      <c r="A3368" s="147"/>
    </row>
    <row r="3369" spans="1:1" x14ac:dyDescent="0.3">
      <c r="A3369" s="147"/>
    </row>
    <row r="3370" spans="1:1" x14ac:dyDescent="0.3">
      <c r="A3370" s="147"/>
    </row>
    <row r="3371" spans="1:1" x14ac:dyDescent="0.3">
      <c r="A3371" s="147"/>
    </row>
    <row r="3372" spans="1:1" x14ac:dyDescent="0.3">
      <c r="A3372" s="147"/>
    </row>
    <row r="3373" spans="1:1" x14ac:dyDescent="0.3">
      <c r="A3373" s="147"/>
    </row>
    <row r="3374" spans="1:1" x14ac:dyDescent="0.3">
      <c r="A3374" s="147"/>
    </row>
    <row r="3375" spans="1:1" x14ac:dyDescent="0.3">
      <c r="A3375" s="147"/>
    </row>
    <row r="3376" spans="1:1" x14ac:dyDescent="0.3">
      <c r="A3376" s="147"/>
    </row>
    <row r="3377" spans="1:1" x14ac:dyDescent="0.3">
      <c r="A3377" s="147"/>
    </row>
    <row r="3378" spans="1:1" x14ac:dyDescent="0.3">
      <c r="A3378" s="147"/>
    </row>
    <row r="3379" spans="1:1" x14ac:dyDescent="0.3">
      <c r="A3379" s="147"/>
    </row>
    <row r="3380" spans="1:1" x14ac:dyDescent="0.3">
      <c r="A3380" s="147"/>
    </row>
    <row r="3381" spans="1:1" x14ac:dyDescent="0.3">
      <c r="A3381" s="147"/>
    </row>
    <row r="3382" spans="1:1" x14ac:dyDescent="0.3">
      <c r="A3382" s="147"/>
    </row>
    <row r="3383" spans="1:1" x14ac:dyDescent="0.3">
      <c r="A3383" s="147"/>
    </row>
    <row r="3384" spans="1:1" x14ac:dyDescent="0.3">
      <c r="A3384" s="147"/>
    </row>
    <row r="3385" spans="1:1" x14ac:dyDescent="0.3">
      <c r="A3385" s="147"/>
    </row>
    <row r="3386" spans="1:1" x14ac:dyDescent="0.3">
      <c r="A3386" s="147"/>
    </row>
    <row r="3387" spans="1:1" x14ac:dyDescent="0.3">
      <c r="A3387" s="147"/>
    </row>
    <row r="3388" spans="1:1" x14ac:dyDescent="0.3">
      <c r="A3388" s="147"/>
    </row>
    <row r="3389" spans="1:1" x14ac:dyDescent="0.3">
      <c r="A3389" s="147"/>
    </row>
    <row r="3390" spans="1:1" x14ac:dyDescent="0.3">
      <c r="A3390" s="147"/>
    </row>
    <row r="3391" spans="1:1" x14ac:dyDescent="0.3">
      <c r="A3391" s="147"/>
    </row>
    <row r="3392" spans="1:1" x14ac:dyDescent="0.3">
      <c r="A3392" s="147"/>
    </row>
    <row r="3393" spans="1:1" x14ac:dyDescent="0.3">
      <c r="A3393" s="147"/>
    </row>
    <row r="3394" spans="1:1" x14ac:dyDescent="0.3">
      <c r="A3394" s="147"/>
    </row>
    <row r="3395" spans="1:1" x14ac:dyDescent="0.3">
      <c r="A3395" s="147"/>
    </row>
    <row r="3396" spans="1:1" x14ac:dyDescent="0.3">
      <c r="A3396" s="147"/>
    </row>
    <row r="3397" spans="1:1" x14ac:dyDescent="0.3">
      <c r="A3397" s="147"/>
    </row>
    <row r="3398" spans="1:1" x14ac:dyDescent="0.3">
      <c r="A3398" s="147"/>
    </row>
    <row r="3399" spans="1:1" x14ac:dyDescent="0.3">
      <c r="A3399" s="147"/>
    </row>
    <row r="3400" spans="1:1" x14ac:dyDescent="0.3">
      <c r="A3400" s="147"/>
    </row>
    <row r="3401" spans="1:1" x14ac:dyDescent="0.3">
      <c r="A3401" s="147"/>
    </row>
    <row r="3402" spans="1:1" x14ac:dyDescent="0.3">
      <c r="A3402" s="147"/>
    </row>
    <row r="3403" spans="1:1" x14ac:dyDescent="0.3">
      <c r="A3403" s="147"/>
    </row>
    <row r="3404" spans="1:1" x14ac:dyDescent="0.3">
      <c r="A3404" s="147"/>
    </row>
    <row r="3405" spans="1:1" x14ac:dyDescent="0.3">
      <c r="A3405" s="147"/>
    </row>
    <row r="3406" spans="1:1" x14ac:dyDescent="0.3">
      <c r="A3406" s="147"/>
    </row>
    <row r="3407" spans="1:1" x14ac:dyDescent="0.3">
      <c r="A3407" s="147"/>
    </row>
    <row r="3408" spans="1:1" x14ac:dyDescent="0.3">
      <c r="A3408" s="147"/>
    </row>
    <row r="3409" spans="1:1" x14ac:dyDescent="0.3">
      <c r="A3409" s="147"/>
    </row>
    <row r="3410" spans="1:1" x14ac:dyDescent="0.3">
      <c r="A3410" s="147"/>
    </row>
    <row r="3411" spans="1:1" x14ac:dyDescent="0.3">
      <c r="A3411" s="147"/>
    </row>
    <row r="3412" spans="1:1" x14ac:dyDescent="0.3">
      <c r="A3412" s="147"/>
    </row>
    <row r="3413" spans="1:1" x14ac:dyDescent="0.3">
      <c r="A3413" s="147"/>
    </row>
    <row r="3414" spans="1:1" x14ac:dyDescent="0.3">
      <c r="A3414" s="147"/>
    </row>
    <row r="3415" spans="1:1" x14ac:dyDescent="0.3">
      <c r="A3415" s="147"/>
    </row>
    <row r="3416" spans="1:1" x14ac:dyDescent="0.3">
      <c r="A3416" s="147"/>
    </row>
    <row r="3417" spans="1:1" x14ac:dyDescent="0.3">
      <c r="A3417" s="147"/>
    </row>
    <row r="3418" spans="1:1" x14ac:dyDescent="0.3">
      <c r="A3418" s="147"/>
    </row>
    <row r="3419" spans="1:1" x14ac:dyDescent="0.3">
      <c r="A3419" s="147"/>
    </row>
    <row r="3420" spans="1:1" x14ac:dyDescent="0.3">
      <c r="A3420" s="147"/>
    </row>
    <row r="3421" spans="1:1" x14ac:dyDescent="0.3">
      <c r="A3421" s="147"/>
    </row>
    <row r="3422" spans="1:1" x14ac:dyDescent="0.3">
      <c r="A3422" s="147"/>
    </row>
    <row r="3423" spans="1:1" x14ac:dyDescent="0.3">
      <c r="A3423" s="147"/>
    </row>
    <row r="3424" spans="1:1" x14ac:dyDescent="0.3">
      <c r="A3424" s="147"/>
    </row>
    <row r="3425" spans="1:1" x14ac:dyDescent="0.3">
      <c r="A3425" s="147"/>
    </row>
    <row r="3426" spans="1:1" x14ac:dyDescent="0.3">
      <c r="A3426" s="147"/>
    </row>
    <row r="3427" spans="1:1" x14ac:dyDescent="0.3">
      <c r="A3427" s="147"/>
    </row>
    <row r="3428" spans="1:1" x14ac:dyDescent="0.3">
      <c r="A3428" s="147"/>
    </row>
    <row r="3429" spans="1:1" x14ac:dyDescent="0.3">
      <c r="A3429" s="147"/>
    </row>
    <row r="3430" spans="1:1" x14ac:dyDescent="0.3">
      <c r="A3430" s="147"/>
    </row>
    <row r="3431" spans="1:1" x14ac:dyDescent="0.3">
      <c r="A3431" s="147"/>
    </row>
    <row r="3432" spans="1:1" x14ac:dyDescent="0.3">
      <c r="A3432" s="147"/>
    </row>
    <row r="3433" spans="1:1" x14ac:dyDescent="0.3">
      <c r="A3433" s="147"/>
    </row>
    <row r="3434" spans="1:1" x14ac:dyDescent="0.3">
      <c r="A3434" s="147"/>
    </row>
    <row r="3435" spans="1:1" x14ac:dyDescent="0.3">
      <c r="A3435" s="147"/>
    </row>
    <row r="3436" spans="1:1" x14ac:dyDescent="0.3">
      <c r="A3436" s="147"/>
    </row>
    <row r="3437" spans="1:1" x14ac:dyDescent="0.3">
      <c r="A3437" s="147"/>
    </row>
    <row r="3438" spans="1:1" x14ac:dyDescent="0.3">
      <c r="A3438" s="147"/>
    </row>
    <row r="3439" spans="1:1" x14ac:dyDescent="0.3">
      <c r="A3439" s="147"/>
    </row>
    <row r="3440" spans="1:1" x14ac:dyDescent="0.3">
      <c r="A3440" s="147"/>
    </row>
    <row r="3441" spans="1:1" x14ac:dyDescent="0.3">
      <c r="A3441" s="147"/>
    </row>
    <row r="3442" spans="1:1" x14ac:dyDescent="0.3">
      <c r="A3442" s="147"/>
    </row>
    <row r="3443" spans="1:1" x14ac:dyDescent="0.3">
      <c r="A3443" s="147"/>
    </row>
    <row r="3444" spans="1:1" x14ac:dyDescent="0.3">
      <c r="A3444" s="147"/>
    </row>
    <row r="3445" spans="1:1" x14ac:dyDescent="0.3">
      <c r="A3445" s="147"/>
    </row>
    <row r="3446" spans="1:1" x14ac:dyDescent="0.3">
      <c r="A3446" s="147"/>
    </row>
    <row r="3447" spans="1:1" x14ac:dyDescent="0.3">
      <c r="A3447" s="147"/>
    </row>
    <row r="3448" spans="1:1" x14ac:dyDescent="0.3">
      <c r="A3448" s="147"/>
    </row>
    <row r="3449" spans="1:1" x14ac:dyDescent="0.3">
      <c r="A3449" s="147"/>
    </row>
    <row r="3450" spans="1:1" x14ac:dyDescent="0.3">
      <c r="A3450" s="147"/>
    </row>
    <row r="3451" spans="1:1" x14ac:dyDescent="0.3">
      <c r="A3451" s="147"/>
    </row>
    <row r="3452" spans="1:1" x14ac:dyDescent="0.3">
      <c r="A3452" s="147"/>
    </row>
    <row r="3453" spans="1:1" x14ac:dyDescent="0.3">
      <c r="A3453" s="147"/>
    </row>
    <row r="3454" spans="1:1" x14ac:dyDescent="0.3">
      <c r="A3454" s="147"/>
    </row>
    <row r="3455" spans="1:1" x14ac:dyDescent="0.3">
      <c r="A3455" s="147"/>
    </row>
    <row r="3456" spans="1:1" x14ac:dyDescent="0.3">
      <c r="A3456" s="147"/>
    </row>
    <row r="3457" spans="1:1" x14ac:dyDescent="0.3">
      <c r="A3457" s="147"/>
    </row>
    <row r="3458" spans="1:1" x14ac:dyDescent="0.3">
      <c r="A3458" s="147"/>
    </row>
    <row r="3459" spans="1:1" x14ac:dyDescent="0.3">
      <c r="A3459" s="147"/>
    </row>
    <row r="3460" spans="1:1" x14ac:dyDescent="0.3">
      <c r="A3460" s="147"/>
    </row>
    <row r="3461" spans="1:1" x14ac:dyDescent="0.3">
      <c r="A3461" s="147"/>
    </row>
    <row r="3462" spans="1:1" x14ac:dyDescent="0.3">
      <c r="A3462" s="147"/>
    </row>
    <row r="3463" spans="1:1" x14ac:dyDescent="0.3">
      <c r="A3463" s="147"/>
    </row>
    <row r="3464" spans="1:1" x14ac:dyDescent="0.3">
      <c r="A3464" s="147"/>
    </row>
    <row r="3465" spans="1:1" x14ac:dyDescent="0.3">
      <c r="A3465" s="147"/>
    </row>
    <row r="3466" spans="1:1" x14ac:dyDescent="0.3">
      <c r="A3466" s="147"/>
    </row>
    <row r="3467" spans="1:1" x14ac:dyDescent="0.3">
      <c r="A3467" s="147"/>
    </row>
    <row r="3468" spans="1:1" x14ac:dyDescent="0.3">
      <c r="A3468" s="147"/>
    </row>
    <row r="3469" spans="1:1" x14ac:dyDescent="0.3">
      <c r="A3469" s="147"/>
    </row>
    <row r="3470" spans="1:1" x14ac:dyDescent="0.3">
      <c r="A3470" s="147"/>
    </row>
    <row r="3471" spans="1:1" x14ac:dyDescent="0.3">
      <c r="A3471" s="147"/>
    </row>
    <row r="3472" spans="1:1" x14ac:dyDescent="0.3">
      <c r="A3472" s="147"/>
    </row>
    <row r="3473" spans="1:1" x14ac:dyDescent="0.3">
      <c r="A3473" s="147"/>
    </row>
    <row r="3474" spans="1:1" x14ac:dyDescent="0.3">
      <c r="A3474" s="147"/>
    </row>
    <row r="3475" spans="1:1" x14ac:dyDescent="0.3">
      <c r="A3475" s="147"/>
    </row>
    <row r="3476" spans="1:1" x14ac:dyDescent="0.3">
      <c r="A3476" s="147"/>
    </row>
    <row r="3477" spans="1:1" x14ac:dyDescent="0.3">
      <c r="A3477" s="147"/>
    </row>
    <row r="3478" spans="1:1" x14ac:dyDescent="0.3">
      <c r="A3478" s="147"/>
    </row>
    <row r="3479" spans="1:1" x14ac:dyDescent="0.3">
      <c r="A3479" s="147"/>
    </row>
    <row r="3480" spans="1:1" x14ac:dyDescent="0.3">
      <c r="A3480" s="147"/>
    </row>
    <row r="3481" spans="1:1" x14ac:dyDescent="0.3">
      <c r="A3481" s="147"/>
    </row>
    <row r="3482" spans="1:1" x14ac:dyDescent="0.3">
      <c r="A3482" s="147"/>
    </row>
    <row r="3483" spans="1:1" x14ac:dyDescent="0.3">
      <c r="A3483" s="147"/>
    </row>
    <row r="3484" spans="1:1" x14ac:dyDescent="0.3">
      <c r="A3484" s="147"/>
    </row>
    <row r="3485" spans="1:1" x14ac:dyDescent="0.3">
      <c r="A3485" s="147"/>
    </row>
    <row r="3486" spans="1:1" x14ac:dyDescent="0.3">
      <c r="A3486" s="147"/>
    </row>
    <row r="3487" spans="1:1" x14ac:dyDescent="0.3">
      <c r="A3487" s="147"/>
    </row>
    <row r="3488" spans="1:1" x14ac:dyDescent="0.3">
      <c r="A3488" s="147"/>
    </row>
    <row r="3489" spans="1:1" x14ac:dyDescent="0.3">
      <c r="A3489" s="147"/>
    </row>
    <row r="3490" spans="1:1" x14ac:dyDescent="0.3">
      <c r="A3490" s="147"/>
    </row>
    <row r="3491" spans="1:1" x14ac:dyDescent="0.3">
      <c r="A3491" s="147"/>
    </row>
    <row r="3492" spans="1:1" x14ac:dyDescent="0.3">
      <c r="A3492" s="147"/>
    </row>
    <row r="3493" spans="1:1" x14ac:dyDescent="0.3">
      <c r="A3493" s="147"/>
    </row>
    <row r="3494" spans="1:1" x14ac:dyDescent="0.3">
      <c r="A3494" s="147"/>
    </row>
    <row r="3495" spans="1:1" x14ac:dyDescent="0.3">
      <c r="A3495" s="147"/>
    </row>
    <row r="3496" spans="1:1" x14ac:dyDescent="0.3">
      <c r="A3496" s="147"/>
    </row>
    <row r="3497" spans="1:1" x14ac:dyDescent="0.3">
      <c r="A3497" s="147"/>
    </row>
    <row r="3498" spans="1:1" x14ac:dyDescent="0.3">
      <c r="A3498" s="147"/>
    </row>
    <row r="3499" spans="1:1" x14ac:dyDescent="0.3">
      <c r="A3499" s="147"/>
    </row>
    <row r="3500" spans="1:1" x14ac:dyDescent="0.3">
      <c r="A3500" s="147"/>
    </row>
    <row r="3501" spans="1:1" x14ac:dyDescent="0.3">
      <c r="A3501" s="147"/>
    </row>
    <row r="3502" spans="1:1" x14ac:dyDescent="0.3">
      <c r="A3502" s="147"/>
    </row>
    <row r="3503" spans="1:1" x14ac:dyDescent="0.3">
      <c r="A3503" s="147"/>
    </row>
    <row r="3504" spans="1:1" x14ac:dyDescent="0.3">
      <c r="A3504" s="147"/>
    </row>
    <row r="3505" spans="1:1" x14ac:dyDescent="0.3">
      <c r="A3505" s="147"/>
    </row>
    <row r="3506" spans="1:1" x14ac:dyDescent="0.3">
      <c r="A3506" s="147"/>
    </row>
    <row r="3507" spans="1:1" x14ac:dyDescent="0.3">
      <c r="A3507" s="147"/>
    </row>
    <row r="3508" spans="1:1" x14ac:dyDescent="0.3">
      <c r="A3508" s="147"/>
    </row>
    <row r="3509" spans="1:1" x14ac:dyDescent="0.3">
      <c r="A3509" s="147"/>
    </row>
    <row r="3510" spans="1:1" x14ac:dyDescent="0.3">
      <c r="A3510" s="147"/>
    </row>
    <row r="3511" spans="1:1" x14ac:dyDescent="0.3">
      <c r="A3511" s="147"/>
    </row>
    <row r="3512" spans="1:1" x14ac:dyDescent="0.3">
      <c r="A3512" s="147"/>
    </row>
    <row r="3513" spans="1:1" x14ac:dyDescent="0.3">
      <c r="A3513" s="147"/>
    </row>
    <row r="3514" spans="1:1" x14ac:dyDescent="0.3">
      <c r="A3514" s="147"/>
    </row>
    <row r="3515" spans="1:1" x14ac:dyDescent="0.3">
      <c r="A3515" s="147"/>
    </row>
    <row r="3516" spans="1:1" x14ac:dyDescent="0.3">
      <c r="A3516" s="147"/>
    </row>
    <row r="3517" spans="1:1" x14ac:dyDescent="0.3">
      <c r="A3517" s="147"/>
    </row>
    <row r="3518" spans="1:1" x14ac:dyDescent="0.3">
      <c r="A3518" s="147"/>
    </row>
    <row r="3519" spans="1:1" x14ac:dyDescent="0.3">
      <c r="A3519" s="147"/>
    </row>
    <row r="3520" spans="1:1" x14ac:dyDescent="0.3">
      <c r="A3520" s="147"/>
    </row>
    <row r="3521" spans="1:1" x14ac:dyDescent="0.3">
      <c r="A3521" s="147"/>
    </row>
    <row r="3522" spans="1:1" x14ac:dyDescent="0.3">
      <c r="A3522" s="147"/>
    </row>
    <row r="3523" spans="1:1" x14ac:dyDescent="0.3">
      <c r="A3523" s="147"/>
    </row>
    <row r="3524" spans="1:1" x14ac:dyDescent="0.3">
      <c r="A3524" s="147"/>
    </row>
    <row r="3525" spans="1:1" x14ac:dyDescent="0.3">
      <c r="A3525" s="147"/>
    </row>
    <row r="3526" spans="1:1" x14ac:dyDescent="0.3">
      <c r="A3526" s="147"/>
    </row>
    <row r="3527" spans="1:1" x14ac:dyDescent="0.3">
      <c r="A3527" s="147"/>
    </row>
    <row r="3528" spans="1:1" x14ac:dyDescent="0.3">
      <c r="A3528" s="147"/>
    </row>
    <row r="3529" spans="1:1" x14ac:dyDescent="0.3">
      <c r="A3529" s="147"/>
    </row>
    <row r="3530" spans="1:1" x14ac:dyDescent="0.3">
      <c r="A3530" s="147"/>
    </row>
    <row r="3531" spans="1:1" x14ac:dyDescent="0.3">
      <c r="A3531" s="147"/>
    </row>
    <row r="3532" spans="1:1" x14ac:dyDescent="0.3">
      <c r="A3532" s="147"/>
    </row>
    <row r="3533" spans="1:1" x14ac:dyDescent="0.3">
      <c r="A3533" s="147"/>
    </row>
    <row r="3534" spans="1:1" x14ac:dyDescent="0.3">
      <c r="A3534" s="147"/>
    </row>
    <row r="3535" spans="1:1" x14ac:dyDescent="0.3">
      <c r="A3535" s="147"/>
    </row>
    <row r="3536" spans="1:1" x14ac:dyDescent="0.3">
      <c r="A3536" s="147"/>
    </row>
    <row r="3537" spans="1:1" x14ac:dyDescent="0.3">
      <c r="A3537" s="147"/>
    </row>
    <row r="3538" spans="1:1" x14ac:dyDescent="0.3">
      <c r="A3538" s="147"/>
    </row>
    <row r="3539" spans="1:1" x14ac:dyDescent="0.3">
      <c r="A3539" s="147"/>
    </row>
    <row r="3540" spans="1:1" x14ac:dyDescent="0.3">
      <c r="A3540" s="147"/>
    </row>
    <row r="3541" spans="1:1" x14ac:dyDescent="0.3">
      <c r="A3541" s="147"/>
    </row>
    <row r="3542" spans="1:1" x14ac:dyDescent="0.3">
      <c r="A3542" s="147"/>
    </row>
    <row r="3543" spans="1:1" x14ac:dyDescent="0.3">
      <c r="A3543" s="147"/>
    </row>
    <row r="3544" spans="1:1" x14ac:dyDescent="0.3">
      <c r="A3544" s="147"/>
    </row>
    <row r="3545" spans="1:1" x14ac:dyDescent="0.3">
      <c r="A3545" s="147"/>
    </row>
    <row r="3546" spans="1:1" x14ac:dyDescent="0.3">
      <c r="A3546" s="147"/>
    </row>
    <row r="3547" spans="1:1" x14ac:dyDescent="0.3">
      <c r="A3547" s="147"/>
    </row>
    <row r="3548" spans="1:1" x14ac:dyDescent="0.3">
      <c r="A3548" s="147"/>
    </row>
    <row r="3549" spans="1:1" x14ac:dyDescent="0.3">
      <c r="A3549" s="147"/>
    </row>
    <row r="3550" spans="1:1" x14ac:dyDescent="0.3">
      <c r="A3550" s="147"/>
    </row>
    <row r="3551" spans="1:1" x14ac:dyDescent="0.3">
      <c r="A3551" s="147"/>
    </row>
    <row r="3552" spans="1:1" x14ac:dyDescent="0.3">
      <c r="A3552" s="147"/>
    </row>
    <row r="3553" spans="1:1" x14ac:dyDescent="0.3">
      <c r="A3553" s="147"/>
    </row>
    <row r="3554" spans="1:1" x14ac:dyDescent="0.3">
      <c r="A3554" s="147"/>
    </row>
    <row r="3555" spans="1:1" x14ac:dyDescent="0.3">
      <c r="A3555" s="147"/>
    </row>
    <row r="3556" spans="1:1" x14ac:dyDescent="0.3">
      <c r="A3556" s="147"/>
    </row>
    <row r="3557" spans="1:1" x14ac:dyDescent="0.3">
      <c r="A3557" s="147"/>
    </row>
    <row r="3558" spans="1:1" x14ac:dyDescent="0.3">
      <c r="A3558" s="147"/>
    </row>
    <row r="3559" spans="1:1" x14ac:dyDescent="0.3">
      <c r="A3559" s="147"/>
    </row>
    <row r="3560" spans="1:1" x14ac:dyDescent="0.3">
      <c r="A3560" s="147"/>
    </row>
    <row r="3561" spans="1:1" x14ac:dyDescent="0.3">
      <c r="A3561" s="147"/>
    </row>
    <row r="3562" spans="1:1" x14ac:dyDescent="0.3">
      <c r="A3562" s="147"/>
    </row>
    <row r="3563" spans="1:1" x14ac:dyDescent="0.3">
      <c r="A3563" s="147"/>
    </row>
    <row r="3564" spans="1:1" x14ac:dyDescent="0.3">
      <c r="A3564" s="147"/>
    </row>
    <row r="3565" spans="1:1" x14ac:dyDescent="0.3">
      <c r="A3565" s="147"/>
    </row>
    <row r="3566" spans="1:1" x14ac:dyDescent="0.3">
      <c r="A3566" s="147"/>
    </row>
    <row r="3567" spans="1:1" x14ac:dyDescent="0.3">
      <c r="A3567" s="147"/>
    </row>
    <row r="3568" spans="1:1" x14ac:dyDescent="0.3">
      <c r="A3568" s="147"/>
    </row>
    <row r="3569" spans="1:1" x14ac:dyDescent="0.3">
      <c r="A3569" s="147"/>
    </row>
    <row r="3570" spans="1:1" x14ac:dyDescent="0.3">
      <c r="A3570" s="147"/>
    </row>
    <row r="3571" spans="1:1" x14ac:dyDescent="0.3">
      <c r="A3571" s="147"/>
    </row>
    <row r="3572" spans="1:1" x14ac:dyDescent="0.3">
      <c r="A3572" s="147"/>
    </row>
    <row r="3573" spans="1:1" x14ac:dyDescent="0.3">
      <c r="A3573" s="147"/>
    </row>
    <row r="3574" spans="1:1" x14ac:dyDescent="0.3">
      <c r="A3574" s="147"/>
    </row>
    <row r="3575" spans="1:1" x14ac:dyDescent="0.3">
      <c r="A3575" s="147"/>
    </row>
    <row r="3576" spans="1:1" x14ac:dyDescent="0.3">
      <c r="A3576" s="147"/>
    </row>
    <row r="3577" spans="1:1" x14ac:dyDescent="0.3">
      <c r="A3577" s="147"/>
    </row>
    <row r="3578" spans="1:1" x14ac:dyDescent="0.3">
      <c r="A3578" s="147"/>
    </row>
    <row r="3579" spans="1:1" x14ac:dyDescent="0.3">
      <c r="A3579" s="147"/>
    </row>
    <row r="3580" spans="1:1" x14ac:dyDescent="0.3">
      <c r="A3580" s="147"/>
    </row>
    <row r="3581" spans="1:1" x14ac:dyDescent="0.3">
      <c r="A3581" s="147"/>
    </row>
    <row r="3582" spans="1:1" x14ac:dyDescent="0.3">
      <c r="A3582" s="147"/>
    </row>
    <row r="3583" spans="1:1" x14ac:dyDescent="0.3">
      <c r="A3583" s="147"/>
    </row>
    <row r="3584" spans="1:1" x14ac:dyDescent="0.3">
      <c r="A3584" s="147"/>
    </row>
    <row r="3585" spans="1:1" x14ac:dyDescent="0.3">
      <c r="A3585" s="147"/>
    </row>
    <row r="3586" spans="1:1" x14ac:dyDescent="0.3">
      <c r="A3586" s="147"/>
    </row>
    <row r="3587" spans="1:1" x14ac:dyDescent="0.3">
      <c r="A3587" s="147"/>
    </row>
    <row r="3588" spans="1:1" x14ac:dyDescent="0.3">
      <c r="A3588" s="147"/>
    </row>
    <row r="3589" spans="1:1" x14ac:dyDescent="0.3">
      <c r="A3589" s="147"/>
    </row>
    <row r="3590" spans="1:1" x14ac:dyDescent="0.3">
      <c r="A3590" s="147"/>
    </row>
    <row r="3591" spans="1:1" x14ac:dyDescent="0.3">
      <c r="A3591" s="147"/>
    </row>
    <row r="3592" spans="1:1" x14ac:dyDescent="0.3">
      <c r="A3592" s="147"/>
    </row>
    <row r="3593" spans="1:1" x14ac:dyDescent="0.3">
      <c r="A3593" s="147"/>
    </row>
    <row r="3594" spans="1:1" x14ac:dyDescent="0.3">
      <c r="A3594" s="147"/>
    </row>
    <row r="3595" spans="1:1" x14ac:dyDescent="0.3">
      <c r="A3595" s="147"/>
    </row>
    <row r="3596" spans="1:1" x14ac:dyDescent="0.3">
      <c r="A3596" s="147"/>
    </row>
    <row r="3597" spans="1:1" x14ac:dyDescent="0.3">
      <c r="A3597" s="147"/>
    </row>
    <row r="3598" spans="1:1" x14ac:dyDescent="0.3">
      <c r="A3598" s="147"/>
    </row>
    <row r="3599" spans="1:1" x14ac:dyDescent="0.3">
      <c r="A3599" s="147"/>
    </row>
    <row r="3600" spans="1:1" x14ac:dyDescent="0.3">
      <c r="A3600" s="147"/>
    </row>
    <row r="3601" spans="1:1" x14ac:dyDescent="0.3">
      <c r="A3601" s="147"/>
    </row>
    <row r="3602" spans="1:1" x14ac:dyDescent="0.3">
      <c r="A3602" s="147"/>
    </row>
    <row r="3603" spans="1:1" x14ac:dyDescent="0.3">
      <c r="A3603" s="147"/>
    </row>
    <row r="3604" spans="1:1" x14ac:dyDescent="0.3">
      <c r="A3604" s="147"/>
    </row>
    <row r="3605" spans="1:1" x14ac:dyDescent="0.3">
      <c r="A3605" s="147"/>
    </row>
    <row r="3606" spans="1:1" x14ac:dyDescent="0.3">
      <c r="A3606" s="147"/>
    </row>
    <row r="3607" spans="1:1" x14ac:dyDescent="0.3">
      <c r="A3607" s="147"/>
    </row>
    <row r="3608" spans="1:1" x14ac:dyDescent="0.3">
      <c r="A3608" s="147"/>
    </row>
    <row r="3609" spans="1:1" x14ac:dyDescent="0.3">
      <c r="A3609" s="147"/>
    </row>
    <row r="3610" spans="1:1" x14ac:dyDescent="0.3">
      <c r="A3610" s="147"/>
    </row>
    <row r="3611" spans="1:1" x14ac:dyDescent="0.3">
      <c r="A3611" s="147"/>
    </row>
    <row r="3612" spans="1:1" x14ac:dyDescent="0.3">
      <c r="A3612" s="147"/>
    </row>
    <row r="3613" spans="1:1" x14ac:dyDescent="0.3">
      <c r="A3613" s="147"/>
    </row>
    <row r="3614" spans="1:1" x14ac:dyDescent="0.3">
      <c r="A3614" s="147"/>
    </row>
    <row r="3615" spans="1:1" x14ac:dyDescent="0.3">
      <c r="A3615" s="147"/>
    </row>
    <row r="3616" spans="1:1" x14ac:dyDescent="0.3">
      <c r="A3616" s="147"/>
    </row>
    <row r="3617" spans="1:1" x14ac:dyDescent="0.3">
      <c r="A3617" s="147"/>
    </row>
    <row r="3618" spans="1:1" x14ac:dyDescent="0.3">
      <c r="A3618" s="147"/>
    </row>
    <row r="3619" spans="1:1" x14ac:dyDescent="0.3">
      <c r="A3619" s="147"/>
    </row>
    <row r="3620" spans="1:1" x14ac:dyDescent="0.3">
      <c r="A3620" s="147"/>
    </row>
    <row r="3621" spans="1:1" x14ac:dyDescent="0.3">
      <c r="A3621" s="147"/>
    </row>
    <row r="3622" spans="1:1" x14ac:dyDescent="0.3">
      <c r="A3622" s="147"/>
    </row>
    <row r="3623" spans="1:1" x14ac:dyDescent="0.3">
      <c r="A3623" s="147"/>
    </row>
    <row r="3624" spans="1:1" x14ac:dyDescent="0.3">
      <c r="A3624" s="147"/>
    </row>
    <row r="3625" spans="1:1" x14ac:dyDescent="0.3">
      <c r="A3625" s="147"/>
    </row>
    <row r="3626" spans="1:1" x14ac:dyDescent="0.3">
      <c r="A3626" s="147"/>
    </row>
    <row r="3627" spans="1:1" x14ac:dyDescent="0.3">
      <c r="A3627" s="147"/>
    </row>
    <row r="3628" spans="1:1" x14ac:dyDescent="0.3">
      <c r="A3628" s="147"/>
    </row>
    <row r="3629" spans="1:1" x14ac:dyDescent="0.3">
      <c r="A3629" s="147"/>
    </row>
    <row r="3630" spans="1:1" x14ac:dyDescent="0.3">
      <c r="A3630" s="147"/>
    </row>
    <row r="3631" spans="1:1" x14ac:dyDescent="0.3">
      <c r="A3631" s="147"/>
    </row>
    <row r="3632" spans="1:1" x14ac:dyDescent="0.3">
      <c r="A3632" s="147"/>
    </row>
    <row r="3633" spans="1:1" x14ac:dyDescent="0.3">
      <c r="A3633" s="147"/>
    </row>
    <row r="3634" spans="1:1" x14ac:dyDescent="0.3">
      <c r="A3634" s="147"/>
    </row>
    <row r="3635" spans="1:1" x14ac:dyDescent="0.3">
      <c r="A3635" s="147"/>
    </row>
    <row r="3636" spans="1:1" x14ac:dyDescent="0.3">
      <c r="A3636" s="147"/>
    </row>
    <row r="3637" spans="1:1" x14ac:dyDescent="0.3">
      <c r="A3637" s="147"/>
    </row>
    <row r="3638" spans="1:1" x14ac:dyDescent="0.3">
      <c r="A3638" s="147"/>
    </row>
    <row r="3639" spans="1:1" x14ac:dyDescent="0.3">
      <c r="A3639" s="147"/>
    </row>
    <row r="3640" spans="1:1" x14ac:dyDescent="0.3">
      <c r="A3640" s="147"/>
    </row>
    <row r="3641" spans="1:1" x14ac:dyDescent="0.3">
      <c r="A3641" s="147"/>
    </row>
    <row r="3642" spans="1:1" x14ac:dyDescent="0.3">
      <c r="A3642" s="147"/>
    </row>
    <row r="3643" spans="1:1" x14ac:dyDescent="0.3">
      <c r="A3643" s="147"/>
    </row>
    <row r="3644" spans="1:1" x14ac:dyDescent="0.3">
      <c r="A3644" s="147"/>
    </row>
    <row r="3645" spans="1:1" x14ac:dyDescent="0.3">
      <c r="A3645" s="147"/>
    </row>
    <row r="3646" spans="1:1" x14ac:dyDescent="0.3">
      <c r="A3646" s="147"/>
    </row>
    <row r="3647" spans="1:1" x14ac:dyDescent="0.3">
      <c r="A3647" s="147"/>
    </row>
    <row r="3648" spans="1:1" x14ac:dyDescent="0.3">
      <c r="A3648" s="147"/>
    </row>
    <row r="3649" spans="1:1" x14ac:dyDescent="0.3">
      <c r="A3649" s="147"/>
    </row>
    <row r="3650" spans="1:1" x14ac:dyDescent="0.3">
      <c r="A3650" s="147"/>
    </row>
    <row r="3651" spans="1:1" x14ac:dyDescent="0.3">
      <c r="A3651" s="147"/>
    </row>
    <row r="3652" spans="1:1" x14ac:dyDescent="0.3">
      <c r="A3652" s="147"/>
    </row>
    <row r="3653" spans="1:1" x14ac:dyDescent="0.3">
      <c r="A3653" s="147"/>
    </row>
    <row r="3654" spans="1:1" x14ac:dyDescent="0.3">
      <c r="A3654" s="147"/>
    </row>
    <row r="3655" spans="1:1" x14ac:dyDescent="0.3">
      <c r="A3655" s="147"/>
    </row>
    <row r="3656" spans="1:1" x14ac:dyDescent="0.3">
      <c r="A3656" s="147"/>
    </row>
    <row r="3657" spans="1:1" x14ac:dyDescent="0.3">
      <c r="A3657" s="147"/>
    </row>
    <row r="3658" spans="1:1" x14ac:dyDescent="0.3">
      <c r="A3658" s="147"/>
    </row>
    <row r="3659" spans="1:1" x14ac:dyDescent="0.3">
      <c r="A3659" s="147"/>
    </row>
    <row r="3660" spans="1:1" x14ac:dyDescent="0.3">
      <c r="A3660" s="147"/>
    </row>
    <row r="3661" spans="1:1" x14ac:dyDescent="0.3">
      <c r="A3661" s="147"/>
    </row>
    <row r="3662" spans="1:1" x14ac:dyDescent="0.3">
      <c r="A3662" s="147"/>
    </row>
    <row r="3663" spans="1:1" x14ac:dyDescent="0.3">
      <c r="A3663" s="147"/>
    </row>
    <row r="3664" spans="1:1" x14ac:dyDescent="0.3">
      <c r="A3664" s="147"/>
    </row>
    <row r="3665" spans="1:1" x14ac:dyDescent="0.3">
      <c r="A3665" s="147"/>
    </row>
    <row r="3666" spans="1:1" x14ac:dyDescent="0.3">
      <c r="A3666" s="147"/>
    </row>
    <row r="3667" spans="1:1" x14ac:dyDescent="0.3">
      <c r="A3667" s="147"/>
    </row>
    <row r="3668" spans="1:1" x14ac:dyDescent="0.3">
      <c r="A3668" s="147"/>
    </row>
    <row r="3669" spans="1:1" x14ac:dyDescent="0.3">
      <c r="A3669" s="147"/>
    </row>
    <row r="3670" spans="1:1" x14ac:dyDescent="0.3">
      <c r="A3670" s="147"/>
    </row>
    <row r="3671" spans="1:1" x14ac:dyDescent="0.3">
      <c r="A3671" s="147"/>
    </row>
    <row r="3672" spans="1:1" x14ac:dyDescent="0.3">
      <c r="A3672" s="147"/>
    </row>
    <row r="3673" spans="1:1" x14ac:dyDescent="0.3">
      <c r="A3673" s="147"/>
    </row>
    <row r="3674" spans="1:1" x14ac:dyDescent="0.3">
      <c r="A3674" s="147"/>
    </row>
    <row r="3675" spans="1:1" x14ac:dyDescent="0.3">
      <c r="A3675" s="147"/>
    </row>
    <row r="3676" spans="1:1" x14ac:dyDescent="0.3">
      <c r="A3676" s="147"/>
    </row>
    <row r="3677" spans="1:1" x14ac:dyDescent="0.3">
      <c r="A3677" s="147"/>
    </row>
    <row r="3678" spans="1:1" x14ac:dyDescent="0.3">
      <c r="A3678" s="147"/>
    </row>
    <row r="3679" spans="1:1" x14ac:dyDescent="0.3">
      <c r="A3679" s="147"/>
    </row>
    <row r="3680" spans="1:1" x14ac:dyDescent="0.3">
      <c r="A3680" s="147"/>
    </row>
    <row r="3681" spans="1:1" x14ac:dyDescent="0.3">
      <c r="A3681" s="147"/>
    </row>
    <row r="3682" spans="1:1" x14ac:dyDescent="0.3">
      <c r="A3682" s="147"/>
    </row>
    <row r="3683" spans="1:1" x14ac:dyDescent="0.3">
      <c r="A3683" s="147"/>
    </row>
    <row r="3684" spans="1:1" x14ac:dyDescent="0.3">
      <c r="A3684" s="147"/>
    </row>
    <row r="3685" spans="1:1" x14ac:dyDescent="0.3">
      <c r="A3685" s="147"/>
    </row>
    <row r="3686" spans="1:1" x14ac:dyDescent="0.3">
      <c r="A3686" s="147"/>
    </row>
    <row r="3687" spans="1:1" x14ac:dyDescent="0.3">
      <c r="A3687" s="147"/>
    </row>
    <row r="3688" spans="1:1" x14ac:dyDescent="0.3">
      <c r="A3688" s="147"/>
    </row>
    <row r="3689" spans="1:1" x14ac:dyDescent="0.3">
      <c r="A3689" s="147"/>
    </row>
    <row r="3690" spans="1:1" x14ac:dyDescent="0.3">
      <c r="A3690" s="147"/>
    </row>
    <row r="3691" spans="1:1" x14ac:dyDescent="0.3">
      <c r="A3691" s="147"/>
    </row>
    <row r="3692" spans="1:1" x14ac:dyDescent="0.3">
      <c r="A3692" s="147"/>
    </row>
    <row r="3693" spans="1:1" x14ac:dyDescent="0.3">
      <c r="A3693" s="147"/>
    </row>
    <row r="3694" spans="1:1" x14ac:dyDescent="0.3">
      <c r="A3694" s="147"/>
    </row>
    <row r="3695" spans="1:1" x14ac:dyDescent="0.3">
      <c r="A3695" s="147"/>
    </row>
    <row r="3696" spans="1:1" x14ac:dyDescent="0.3">
      <c r="A3696" s="147"/>
    </row>
    <row r="3697" spans="1:1" x14ac:dyDescent="0.3">
      <c r="A3697" s="147"/>
    </row>
    <row r="3698" spans="1:1" x14ac:dyDescent="0.3">
      <c r="A3698" s="147"/>
    </row>
    <row r="3699" spans="1:1" x14ac:dyDescent="0.3">
      <c r="A3699" s="147"/>
    </row>
    <row r="3700" spans="1:1" x14ac:dyDescent="0.3">
      <c r="A3700" s="147"/>
    </row>
    <row r="3701" spans="1:1" x14ac:dyDescent="0.3">
      <c r="A3701" s="147"/>
    </row>
    <row r="3702" spans="1:1" x14ac:dyDescent="0.3">
      <c r="A3702" s="147"/>
    </row>
    <row r="3703" spans="1:1" x14ac:dyDescent="0.3">
      <c r="A3703" s="147"/>
    </row>
    <row r="3704" spans="1:1" x14ac:dyDescent="0.3">
      <c r="A3704" s="147"/>
    </row>
    <row r="3705" spans="1:1" x14ac:dyDescent="0.3">
      <c r="A3705" s="147"/>
    </row>
    <row r="3706" spans="1:1" x14ac:dyDescent="0.3">
      <c r="A3706" s="147"/>
    </row>
    <row r="3707" spans="1:1" x14ac:dyDescent="0.3">
      <c r="A3707" s="147"/>
    </row>
    <row r="3708" spans="1:1" x14ac:dyDescent="0.3">
      <c r="A3708" s="147"/>
    </row>
    <row r="3709" spans="1:1" x14ac:dyDescent="0.3">
      <c r="A3709" s="147"/>
    </row>
    <row r="3710" spans="1:1" x14ac:dyDescent="0.3">
      <c r="A3710" s="147"/>
    </row>
    <row r="3711" spans="1:1" x14ac:dyDescent="0.3">
      <c r="A3711" s="147"/>
    </row>
    <row r="3712" spans="1:1" x14ac:dyDescent="0.3">
      <c r="A3712" s="147"/>
    </row>
    <row r="3713" spans="1:1" x14ac:dyDescent="0.3">
      <c r="A3713" s="147"/>
    </row>
    <row r="3714" spans="1:1" x14ac:dyDescent="0.3">
      <c r="A3714" s="147"/>
    </row>
    <row r="3715" spans="1:1" x14ac:dyDescent="0.3">
      <c r="A3715" s="147"/>
    </row>
    <row r="3716" spans="1:1" x14ac:dyDescent="0.3">
      <c r="A3716" s="147"/>
    </row>
    <row r="3717" spans="1:1" x14ac:dyDescent="0.3">
      <c r="A3717" s="147"/>
    </row>
    <row r="3718" spans="1:1" x14ac:dyDescent="0.3">
      <c r="A3718" s="147"/>
    </row>
    <row r="3719" spans="1:1" x14ac:dyDescent="0.3">
      <c r="A3719" s="147"/>
    </row>
    <row r="3720" spans="1:1" x14ac:dyDescent="0.3">
      <c r="A3720" s="147"/>
    </row>
    <row r="3721" spans="1:1" x14ac:dyDescent="0.3">
      <c r="A3721" s="147"/>
    </row>
    <row r="3722" spans="1:1" x14ac:dyDescent="0.3">
      <c r="A3722" s="147"/>
    </row>
    <row r="3723" spans="1:1" x14ac:dyDescent="0.3">
      <c r="A3723" s="147"/>
    </row>
    <row r="3724" spans="1:1" x14ac:dyDescent="0.3">
      <c r="A3724" s="147"/>
    </row>
    <row r="3725" spans="1:1" x14ac:dyDescent="0.3">
      <c r="A3725" s="147"/>
    </row>
    <row r="3726" spans="1:1" x14ac:dyDescent="0.3">
      <c r="A3726" s="147"/>
    </row>
    <row r="3727" spans="1:1" x14ac:dyDescent="0.3">
      <c r="A3727" s="147"/>
    </row>
    <row r="3728" spans="1:1" x14ac:dyDescent="0.3">
      <c r="A3728" s="147"/>
    </row>
    <row r="3729" spans="1:1" x14ac:dyDescent="0.3">
      <c r="A3729" s="147"/>
    </row>
    <row r="3730" spans="1:1" x14ac:dyDescent="0.3">
      <c r="A3730" s="147"/>
    </row>
    <row r="3731" spans="1:1" x14ac:dyDescent="0.3">
      <c r="A3731" s="147"/>
    </row>
    <row r="3732" spans="1:1" x14ac:dyDescent="0.3">
      <c r="A3732" s="147"/>
    </row>
    <row r="3733" spans="1:1" x14ac:dyDescent="0.3">
      <c r="A3733" s="147"/>
    </row>
    <row r="3734" spans="1:1" x14ac:dyDescent="0.3">
      <c r="A3734" s="147"/>
    </row>
    <row r="3735" spans="1:1" x14ac:dyDescent="0.3">
      <c r="A3735" s="147"/>
    </row>
    <row r="3736" spans="1:1" x14ac:dyDescent="0.3">
      <c r="A3736" s="147"/>
    </row>
    <row r="3737" spans="1:1" x14ac:dyDescent="0.3">
      <c r="A3737" s="147"/>
    </row>
    <row r="3738" spans="1:1" x14ac:dyDescent="0.3">
      <c r="A3738" s="147"/>
    </row>
    <row r="3739" spans="1:1" x14ac:dyDescent="0.3">
      <c r="A3739" s="147"/>
    </row>
    <row r="3740" spans="1:1" x14ac:dyDescent="0.3">
      <c r="A3740" s="147"/>
    </row>
    <row r="3741" spans="1:1" x14ac:dyDescent="0.3">
      <c r="A3741" s="147"/>
    </row>
    <row r="3742" spans="1:1" x14ac:dyDescent="0.3">
      <c r="A3742" s="147"/>
    </row>
    <row r="3743" spans="1:1" x14ac:dyDescent="0.3">
      <c r="A3743" s="147"/>
    </row>
    <row r="3744" spans="1:1" x14ac:dyDescent="0.3">
      <c r="A3744" s="147"/>
    </row>
    <row r="3745" spans="1:1" x14ac:dyDescent="0.3">
      <c r="A3745" s="147"/>
    </row>
    <row r="3746" spans="1:1" x14ac:dyDescent="0.3">
      <c r="A3746" s="147"/>
    </row>
    <row r="3747" spans="1:1" x14ac:dyDescent="0.3">
      <c r="A3747" s="147"/>
    </row>
    <row r="3748" spans="1:1" x14ac:dyDescent="0.3">
      <c r="A3748" s="147"/>
    </row>
    <row r="3749" spans="1:1" x14ac:dyDescent="0.3">
      <c r="A3749" s="147"/>
    </row>
    <row r="3750" spans="1:1" x14ac:dyDescent="0.3">
      <c r="A3750" s="147"/>
    </row>
    <row r="3751" spans="1:1" x14ac:dyDescent="0.3">
      <c r="A3751" s="147"/>
    </row>
    <row r="3752" spans="1:1" x14ac:dyDescent="0.3">
      <c r="A3752" s="147"/>
    </row>
    <row r="3753" spans="1:1" x14ac:dyDescent="0.3">
      <c r="A3753" s="147"/>
    </row>
    <row r="3754" spans="1:1" x14ac:dyDescent="0.3">
      <c r="A3754" s="147"/>
    </row>
    <row r="3755" spans="1:1" x14ac:dyDescent="0.3">
      <c r="A3755" s="147"/>
    </row>
    <row r="3756" spans="1:1" x14ac:dyDescent="0.3">
      <c r="A3756" s="147"/>
    </row>
    <row r="3757" spans="1:1" x14ac:dyDescent="0.3">
      <c r="A3757" s="147"/>
    </row>
    <row r="3758" spans="1:1" x14ac:dyDescent="0.3">
      <c r="A3758" s="147"/>
    </row>
    <row r="3759" spans="1:1" x14ac:dyDescent="0.3">
      <c r="A3759" s="147"/>
    </row>
    <row r="3760" spans="1:1" x14ac:dyDescent="0.3">
      <c r="A3760" s="147"/>
    </row>
    <row r="3761" spans="1:1" x14ac:dyDescent="0.3">
      <c r="A3761" s="147"/>
    </row>
    <row r="3762" spans="1:1" x14ac:dyDescent="0.3">
      <c r="A3762" s="147"/>
    </row>
    <row r="3763" spans="1:1" x14ac:dyDescent="0.3">
      <c r="A3763" s="147"/>
    </row>
    <row r="3764" spans="1:1" x14ac:dyDescent="0.3">
      <c r="A3764" s="147"/>
    </row>
    <row r="3765" spans="1:1" x14ac:dyDescent="0.3">
      <c r="A3765" s="147"/>
    </row>
    <row r="3766" spans="1:1" x14ac:dyDescent="0.3">
      <c r="A3766" s="147"/>
    </row>
    <row r="3767" spans="1:1" x14ac:dyDescent="0.3">
      <c r="A3767" s="147"/>
    </row>
    <row r="3768" spans="1:1" x14ac:dyDescent="0.3">
      <c r="A3768" s="147"/>
    </row>
    <row r="3769" spans="1:1" x14ac:dyDescent="0.3">
      <c r="A3769" s="147"/>
    </row>
    <row r="3770" spans="1:1" x14ac:dyDescent="0.3">
      <c r="A3770" s="147"/>
    </row>
    <row r="3771" spans="1:1" x14ac:dyDescent="0.3">
      <c r="A3771" s="147"/>
    </row>
    <row r="3772" spans="1:1" x14ac:dyDescent="0.3">
      <c r="A3772" s="147"/>
    </row>
    <row r="3773" spans="1:1" x14ac:dyDescent="0.3">
      <c r="A3773" s="147"/>
    </row>
    <row r="3774" spans="1:1" x14ac:dyDescent="0.3">
      <c r="A3774" s="147"/>
    </row>
    <row r="3775" spans="1:1" x14ac:dyDescent="0.3">
      <c r="A3775" s="147"/>
    </row>
    <row r="3776" spans="1:1" x14ac:dyDescent="0.3">
      <c r="A3776" s="147"/>
    </row>
    <row r="3777" spans="1:1" x14ac:dyDescent="0.3">
      <c r="A3777" s="147"/>
    </row>
    <row r="3778" spans="1:1" x14ac:dyDescent="0.3">
      <c r="A3778" s="147"/>
    </row>
    <row r="3779" spans="1:1" x14ac:dyDescent="0.3">
      <c r="A3779" s="147"/>
    </row>
    <row r="3780" spans="1:1" x14ac:dyDescent="0.3">
      <c r="A3780" s="147"/>
    </row>
    <row r="3781" spans="1:1" x14ac:dyDescent="0.3">
      <c r="A3781" s="147"/>
    </row>
    <row r="3782" spans="1:1" x14ac:dyDescent="0.3">
      <c r="A3782" s="147"/>
    </row>
    <row r="3783" spans="1:1" x14ac:dyDescent="0.3">
      <c r="A3783" s="147"/>
    </row>
    <row r="3784" spans="1:1" x14ac:dyDescent="0.3">
      <c r="A3784" s="147"/>
    </row>
    <row r="3785" spans="1:1" x14ac:dyDescent="0.3">
      <c r="A3785" s="147"/>
    </row>
    <row r="3786" spans="1:1" x14ac:dyDescent="0.3">
      <c r="A3786" s="147"/>
    </row>
    <row r="3787" spans="1:1" x14ac:dyDescent="0.3">
      <c r="A3787" s="147"/>
    </row>
    <row r="3788" spans="1:1" x14ac:dyDescent="0.3">
      <c r="A3788" s="147"/>
    </row>
    <row r="3789" spans="1:1" x14ac:dyDescent="0.3">
      <c r="A3789" s="147"/>
    </row>
    <row r="3790" spans="1:1" x14ac:dyDescent="0.3">
      <c r="A3790" s="147"/>
    </row>
    <row r="3791" spans="1:1" x14ac:dyDescent="0.3">
      <c r="A3791" s="147"/>
    </row>
    <row r="3792" spans="1:1" x14ac:dyDescent="0.3">
      <c r="A3792" s="147"/>
    </row>
    <row r="3793" spans="1:1" x14ac:dyDescent="0.3">
      <c r="A3793" s="147"/>
    </row>
    <row r="3794" spans="1:1" x14ac:dyDescent="0.3">
      <c r="A3794" s="147"/>
    </row>
    <row r="3795" spans="1:1" x14ac:dyDescent="0.3">
      <c r="A3795" s="147"/>
    </row>
    <row r="3796" spans="1:1" x14ac:dyDescent="0.3">
      <c r="A3796" s="147"/>
    </row>
    <row r="3797" spans="1:1" x14ac:dyDescent="0.3">
      <c r="A3797" s="147"/>
    </row>
    <row r="3798" spans="1:1" x14ac:dyDescent="0.3">
      <c r="A3798" s="147"/>
    </row>
    <row r="3799" spans="1:1" x14ac:dyDescent="0.3">
      <c r="A3799" s="147"/>
    </row>
    <row r="3800" spans="1:1" x14ac:dyDescent="0.3">
      <c r="A3800" s="147"/>
    </row>
    <row r="3801" spans="1:1" x14ac:dyDescent="0.3">
      <c r="A3801" s="147"/>
    </row>
    <row r="3802" spans="1:1" x14ac:dyDescent="0.3">
      <c r="A3802" s="147"/>
    </row>
    <row r="3803" spans="1:1" x14ac:dyDescent="0.3">
      <c r="A3803" s="147"/>
    </row>
    <row r="3804" spans="1:1" x14ac:dyDescent="0.3">
      <c r="A3804" s="147"/>
    </row>
    <row r="3805" spans="1:1" x14ac:dyDescent="0.3">
      <c r="A3805" s="147"/>
    </row>
    <row r="3806" spans="1:1" x14ac:dyDescent="0.3">
      <c r="A3806" s="147"/>
    </row>
    <row r="3807" spans="1:1" x14ac:dyDescent="0.3">
      <c r="A3807" s="147"/>
    </row>
    <row r="3808" spans="1:1" x14ac:dyDescent="0.3">
      <c r="A3808" s="147"/>
    </row>
    <row r="3809" spans="1:1" x14ac:dyDescent="0.3">
      <c r="A3809" s="147"/>
    </row>
    <row r="3810" spans="1:1" x14ac:dyDescent="0.3">
      <c r="A3810" s="147"/>
    </row>
    <row r="3811" spans="1:1" x14ac:dyDescent="0.3">
      <c r="A3811" s="147"/>
    </row>
    <row r="3812" spans="1:1" x14ac:dyDescent="0.3">
      <c r="A3812" s="147"/>
    </row>
    <row r="3813" spans="1:1" x14ac:dyDescent="0.3">
      <c r="A3813" s="147"/>
    </row>
    <row r="3814" spans="1:1" x14ac:dyDescent="0.3">
      <c r="A3814" s="147"/>
    </row>
    <row r="3815" spans="1:1" x14ac:dyDescent="0.3">
      <c r="A3815" s="147"/>
    </row>
    <row r="3816" spans="1:1" x14ac:dyDescent="0.3">
      <c r="A3816" s="147"/>
    </row>
    <row r="3817" spans="1:1" x14ac:dyDescent="0.3">
      <c r="A3817" s="147"/>
    </row>
    <row r="3818" spans="1:1" x14ac:dyDescent="0.3">
      <c r="A3818" s="147"/>
    </row>
    <row r="3819" spans="1:1" x14ac:dyDescent="0.3">
      <c r="A3819" s="147"/>
    </row>
    <row r="3820" spans="1:1" x14ac:dyDescent="0.3">
      <c r="A3820" s="147"/>
    </row>
    <row r="3821" spans="1:1" x14ac:dyDescent="0.3">
      <c r="A3821" s="147"/>
    </row>
    <row r="3822" spans="1:1" x14ac:dyDescent="0.3">
      <c r="A3822" s="147"/>
    </row>
    <row r="3823" spans="1:1" x14ac:dyDescent="0.3">
      <c r="A3823" s="147"/>
    </row>
    <row r="3824" spans="1:1" x14ac:dyDescent="0.3">
      <c r="A3824" s="147"/>
    </row>
    <row r="3825" spans="1:1" x14ac:dyDescent="0.3">
      <c r="A3825" s="147"/>
    </row>
    <row r="3826" spans="1:1" x14ac:dyDescent="0.3">
      <c r="A3826" s="147"/>
    </row>
    <row r="3827" spans="1:1" x14ac:dyDescent="0.3">
      <c r="A3827" s="147"/>
    </row>
    <row r="3828" spans="1:1" x14ac:dyDescent="0.3">
      <c r="A3828" s="147"/>
    </row>
    <row r="3829" spans="1:1" x14ac:dyDescent="0.3">
      <c r="A3829" s="147"/>
    </row>
    <row r="3830" spans="1:1" x14ac:dyDescent="0.3">
      <c r="A3830" s="147"/>
    </row>
    <row r="3831" spans="1:1" x14ac:dyDescent="0.3">
      <c r="A3831" s="147"/>
    </row>
    <row r="3832" spans="1:1" x14ac:dyDescent="0.3">
      <c r="A3832" s="147"/>
    </row>
    <row r="3833" spans="1:1" x14ac:dyDescent="0.3">
      <c r="A3833" s="147"/>
    </row>
    <row r="3834" spans="1:1" x14ac:dyDescent="0.3">
      <c r="A3834" s="147"/>
    </row>
    <row r="3835" spans="1:1" x14ac:dyDescent="0.3">
      <c r="A3835" s="147"/>
    </row>
    <row r="3836" spans="1:1" x14ac:dyDescent="0.3">
      <c r="A3836" s="147"/>
    </row>
    <row r="3837" spans="1:1" x14ac:dyDescent="0.3">
      <c r="A3837" s="147"/>
    </row>
    <row r="3838" spans="1:1" x14ac:dyDescent="0.3">
      <c r="A3838" s="147"/>
    </row>
    <row r="3839" spans="1:1" x14ac:dyDescent="0.3">
      <c r="A3839" s="147"/>
    </row>
    <row r="3840" spans="1:1" x14ac:dyDescent="0.3">
      <c r="A3840" s="147"/>
    </row>
    <row r="3841" spans="1:1" x14ac:dyDescent="0.3">
      <c r="A3841" s="147"/>
    </row>
    <row r="3842" spans="1:1" x14ac:dyDescent="0.3">
      <c r="A3842" s="147"/>
    </row>
    <row r="3843" spans="1:1" x14ac:dyDescent="0.3">
      <c r="A3843" s="147"/>
    </row>
    <row r="3844" spans="1:1" x14ac:dyDescent="0.3">
      <c r="A3844" s="147"/>
    </row>
    <row r="3845" spans="1:1" x14ac:dyDescent="0.3">
      <c r="A3845" s="147"/>
    </row>
    <row r="3846" spans="1:1" x14ac:dyDescent="0.3">
      <c r="A3846" s="147"/>
    </row>
    <row r="3847" spans="1:1" x14ac:dyDescent="0.3">
      <c r="A3847" s="147"/>
    </row>
    <row r="3848" spans="1:1" x14ac:dyDescent="0.3">
      <c r="A3848" s="147"/>
    </row>
    <row r="3849" spans="1:1" x14ac:dyDescent="0.3">
      <c r="A3849" s="147"/>
    </row>
    <row r="3850" spans="1:1" x14ac:dyDescent="0.3">
      <c r="A3850" s="147"/>
    </row>
    <row r="3851" spans="1:1" x14ac:dyDescent="0.3">
      <c r="A3851" s="147"/>
    </row>
    <row r="3852" spans="1:1" x14ac:dyDescent="0.3">
      <c r="A3852" s="147"/>
    </row>
    <row r="3853" spans="1:1" x14ac:dyDescent="0.3">
      <c r="A3853" s="147"/>
    </row>
    <row r="3854" spans="1:1" x14ac:dyDescent="0.3">
      <c r="A3854" s="147"/>
    </row>
    <row r="3855" spans="1:1" x14ac:dyDescent="0.3">
      <c r="A3855" s="147"/>
    </row>
    <row r="3856" spans="1:1" x14ac:dyDescent="0.3">
      <c r="A3856" s="147"/>
    </row>
    <row r="3857" spans="1:1" x14ac:dyDescent="0.3">
      <c r="A3857" s="147"/>
    </row>
    <row r="3858" spans="1:1" x14ac:dyDescent="0.3">
      <c r="A3858" s="147"/>
    </row>
    <row r="3859" spans="1:1" x14ac:dyDescent="0.3">
      <c r="A3859" s="147"/>
    </row>
    <row r="3860" spans="1:1" x14ac:dyDescent="0.3">
      <c r="A3860" s="147"/>
    </row>
    <row r="3861" spans="1:1" x14ac:dyDescent="0.3">
      <c r="A3861" s="147"/>
    </row>
    <row r="3862" spans="1:1" x14ac:dyDescent="0.3">
      <c r="A3862" s="147"/>
    </row>
    <row r="3863" spans="1:1" x14ac:dyDescent="0.3">
      <c r="A3863" s="147"/>
    </row>
    <row r="3864" spans="1:1" x14ac:dyDescent="0.3">
      <c r="A3864" s="147"/>
    </row>
    <row r="3865" spans="1:1" x14ac:dyDescent="0.3">
      <c r="A3865" s="147"/>
    </row>
    <row r="3866" spans="1:1" x14ac:dyDescent="0.3">
      <c r="A3866" s="147"/>
    </row>
    <row r="3867" spans="1:1" x14ac:dyDescent="0.3">
      <c r="A3867" s="147"/>
    </row>
    <row r="3868" spans="1:1" x14ac:dyDescent="0.3">
      <c r="A3868" s="147"/>
    </row>
    <row r="3869" spans="1:1" x14ac:dyDescent="0.3">
      <c r="A3869" s="147"/>
    </row>
    <row r="3870" spans="1:1" x14ac:dyDescent="0.3">
      <c r="A3870" s="147"/>
    </row>
    <row r="3871" spans="1:1" x14ac:dyDescent="0.3">
      <c r="A3871" s="147"/>
    </row>
    <row r="3872" spans="1:1" x14ac:dyDescent="0.3">
      <c r="A3872" s="147"/>
    </row>
    <row r="3873" spans="1:1" x14ac:dyDescent="0.3">
      <c r="A3873" s="147"/>
    </row>
    <row r="3874" spans="1:1" x14ac:dyDescent="0.3">
      <c r="A3874" s="147"/>
    </row>
    <row r="3875" spans="1:1" x14ac:dyDescent="0.3">
      <c r="A3875" s="147"/>
    </row>
    <row r="3876" spans="1:1" x14ac:dyDescent="0.3">
      <c r="A3876" s="147"/>
    </row>
    <row r="3877" spans="1:1" x14ac:dyDescent="0.3">
      <c r="A3877" s="147"/>
    </row>
    <row r="3878" spans="1:1" x14ac:dyDescent="0.3">
      <c r="A3878" s="147"/>
    </row>
    <row r="3879" spans="1:1" x14ac:dyDescent="0.3">
      <c r="A3879" s="147"/>
    </row>
    <row r="3880" spans="1:1" x14ac:dyDescent="0.3">
      <c r="A3880" s="147"/>
    </row>
    <row r="3881" spans="1:1" x14ac:dyDescent="0.3">
      <c r="A3881" s="147"/>
    </row>
    <row r="3882" spans="1:1" x14ac:dyDescent="0.3">
      <c r="A3882" s="147"/>
    </row>
    <row r="3883" spans="1:1" x14ac:dyDescent="0.3">
      <c r="A3883" s="147"/>
    </row>
    <row r="3884" spans="1:1" x14ac:dyDescent="0.3">
      <c r="A3884" s="147"/>
    </row>
    <row r="3885" spans="1:1" x14ac:dyDescent="0.3">
      <c r="A3885" s="147"/>
    </row>
    <row r="3886" spans="1:1" x14ac:dyDescent="0.3">
      <c r="A3886" s="147"/>
    </row>
    <row r="3887" spans="1:1" x14ac:dyDescent="0.3">
      <c r="A3887" s="147"/>
    </row>
    <row r="3888" spans="1:1" x14ac:dyDescent="0.3">
      <c r="A3888" s="147"/>
    </row>
    <row r="3889" spans="1:1" x14ac:dyDescent="0.3">
      <c r="A3889" s="147"/>
    </row>
    <row r="3890" spans="1:1" x14ac:dyDescent="0.3">
      <c r="A3890" s="147"/>
    </row>
    <row r="3891" spans="1:1" x14ac:dyDescent="0.3">
      <c r="A3891" s="147"/>
    </row>
    <row r="3892" spans="1:1" x14ac:dyDescent="0.3">
      <c r="A3892" s="147"/>
    </row>
    <row r="3893" spans="1:1" x14ac:dyDescent="0.3">
      <c r="A3893" s="147"/>
    </row>
    <row r="3894" spans="1:1" x14ac:dyDescent="0.3">
      <c r="A3894" s="147"/>
    </row>
    <row r="3895" spans="1:1" x14ac:dyDescent="0.3">
      <c r="A3895" s="147"/>
    </row>
    <row r="3896" spans="1:1" x14ac:dyDescent="0.3">
      <c r="A3896" s="147"/>
    </row>
    <row r="3897" spans="1:1" x14ac:dyDescent="0.3">
      <c r="A3897" s="147"/>
    </row>
    <row r="3898" spans="1:1" x14ac:dyDescent="0.3">
      <c r="A3898" s="147"/>
    </row>
    <row r="3899" spans="1:1" x14ac:dyDescent="0.3">
      <c r="A3899" s="147"/>
    </row>
    <row r="3900" spans="1:1" x14ac:dyDescent="0.3">
      <c r="A3900" s="147"/>
    </row>
    <row r="3901" spans="1:1" x14ac:dyDescent="0.3">
      <c r="A3901" s="147"/>
    </row>
    <row r="3902" spans="1:1" x14ac:dyDescent="0.3">
      <c r="A3902" s="147"/>
    </row>
    <row r="3903" spans="1:1" x14ac:dyDescent="0.3">
      <c r="A3903" s="147"/>
    </row>
    <row r="3904" spans="1:1" x14ac:dyDescent="0.3">
      <c r="A3904" s="147"/>
    </row>
    <row r="3905" spans="1:1" x14ac:dyDescent="0.3">
      <c r="A3905" s="147"/>
    </row>
    <row r="3906" spans="1:1" x14ac:dyDescent="0.3">
      <c r="A3906" s="147"/>
    </row>
    <row r="3907" spans="1:1" x14ac:dyDescent="0.3">
      <c r="A3907" s="147"/>
    </row>
    <row r="3908" spans="1:1" x14ac:dyDescent="0.3">
      <c r="A3908" s="147"/>
    </row>
    <row r="3909" spans="1:1" x14ac:dyDescent="0.3">
      <c r="A3909" s="147"/>
    </row>
    <row r="3910" spans="1:1" x14ac:dyDescent="0.3">
      <c r="A3910" s="147"/>
    </row>
    <row r="3911" spans="1:1" x14ac:dyDescent="0.3">
      <c r="A3911" s="147"/>
    </row>
    <row r="3912" spans="1:1" x14ac:dyDescent="0.3">
      <c r="A3912" s="147"/>
    </row>
    <row r="3913" spans="1:1" x14ac:dyDescent="0.3">
      <c r="A3913" s="147"/>
    </row>
    <row r="3914" spans="1:1" x14ac:dyDescent="0.3">
      <c r="A3914" s="147"/>
    </row>
    <row r="3915" spans="1:1" x14ac:dyDescent="0.3">
      <c r="A3915" s="147"/>
    </row>
    <row r="3916" spans="1:1" x14ac:dyDescent="0.3">
      <c r="A3916" s="147"/>
    </row>
    <row r="3917" spans="1:1" x14ac:dyDescent="0.3">
      <c r="A3917" s="147"/>
    </row>
    <row r="3918" spans="1:1" x14ac:dyDescent="0.3">
      <c r="A3918" s="147"/>
    </row>
    <row r="3919" spans="1:1" x14ac:dyDescent="0.3">
      <c r="A3919" s="147"/>
    </row>
    <row r="3920" spans="1:1" x14ac:dyDescent="0.3">
      <c r="A3920" s="147"/>
    </row>
    <row r="3921" spans="1:1" x14ac:dyDescent="0.3">
      <c r="A3921" s="147"/>
    </row>
    <row r="3922" spans="1:1" x14ac:dyDescent="0.3">
      <c r="A3922" s="147"/>
    </row>
    <row r="3923" spans="1:1" x14ac:dyDescent="0.3">
      <c r="A3923" s="147"/>
    </row>
    <row r="3924" spans="1:1" x14ac:dyDescent="0.3">
      <c r="A3924" s="147"/>
    </row>
    <row r="3925" spans="1:1" x14ac:dyDescent="0.3">
      <c r="A3925" s="147"/>
    </row>
    <row r="3926" spans="1:1" x14ac:dyDescent="0.3">
      <c r="A3926" s="147"/>
    </row>
    <row r="3927" spans="1:1" x14ac:dyDescent="0.3">
      <c r="A3927" s="147"/>
    </row>
    <row r="3928" spans="1:1" x14ac:dyDescent="0.3">
      <c r="A3928" s="147"/>
    </row>
    <row r="3929" spans="1:1" x14ac:dyDescent="0.3">
      <c r="A3929" s="147"/>
    </row>
    <row r="3930" spans="1:1" x14ac:dyDescent="0.3">
      <c r="A3930" s="147"/>
    </row>
    <row r="3931" spans="1:1" x14ac:dyDescent="0.3">
      <c r="A3931" s="147"/>
    </row>
    <row r="3932" spans="1:1" x14ac:dyDescent="0.3">
      <c r="A3932" s="147"/>
    </row>
    <row r="3933" spans="1:1" x14ac:dyDescent="0.3">
      <c r="A3933" s="147"/>
    </row>
    <row r="3934" spans="1:1" x14ac:dyDescent="0.3">
      <c r="A3934" s="147"/>
    </row>
    <row r="3935" spans="1:1" x14ac:dyDescent="0.3">
      <c r="A3935" s="147"/>
    </row>
    <row r="3936" spans="1:1" x14ac:dyDescent="0.3">
      <c r="A3936" s="147"/>
    </row>
    <row r="3937" spans="1:1" x14ac:dyDescent="0.3">
      <c r="A3937" s="147"/>
    </row>
    <row r="3938" spans="1:1" x14ac:dyDescent="0.3">
      <c r="A3938" s="147"/>
    </row>
    <row r="3939" spans="1:1" x14ac:dyDescent="0.3">
      <c r="A3939" s="147"/>
    </row>
    <row r="3940" spans="1:1" x14ac:dyDescent="0.3">
      <c r="A3940" s="147"/>
    </row>
    <row r="3941" spans="1:1" x14ac:dyDescent="0.3">
      <c r="A3941" s="147"/>
    </row>
    <row r="3942" spans="1:1" x14ac:dyDescent="0.3">
      <c r="A3942" s="147"/>
    </row>
    <row r="3943" spans="1:1" x14ac:dyDescent="0.3">
      <c r="A3943" s="147"/>
    </row>
    <row r="3944" spans="1:1" x14ac:dyDescent="0.3">
      <c r="A3944" s="147"/>
    </row>
    <row r="3945" spans="1:1" x14ac:dyDescent="0.3">
      <c r="A3945" s="147"/>
    </row>
    <row r="3946" spans="1:1" x14ac:dyDescent="0.3">
      <c r="A3946" s="147"/>
    </row>
    <row r="3947" spans="1:1" x14ac:dyDescent="0.3">
      <c r="A3947" s="147"/>
    </row>
    <row r="3948" spans="1:1" x14ac:dyDescent="0.3">
      <c r="A3948" s="147"/>
    </row>
    <row r="3949" spans="1:1" x14ac:dyDescent="0.3">
      <c r="A3949" s="147"/>
    </row>
    <row r="3950" spans="1:1" x14ac:dyDescent="0.3">
      <c r="A3950" s="147"/>
    </row>
    <row r="3951" spans="1:1" x14ac:dyDescent="0.3">
      <c r="A3951" s="147"/>
    </row>
    <row r="3952" spans="1:1" x14ac:dyDescent="0.3">
      <c r="A3952" s="147"/>
    </row>
    <row r="3953" spans="1:1" x14ac:dyDescent="0.3">
      <c r="A3953" s="147"/>
    </row>
    <row r="3954" spans="1:1" x14ac:dyDescent="0.3">
      <c r="A3954" s="147"/>
    </row>
    <row r="3955" spans="1:1" x14ac:dyDescent="0.3">
      <c r="A3955" s="147"/>
    </row>
    <row r="3956" spans="1:1" x14ac:dyDescent="0.3">
      <c r="A3956" s="147"/>
    </row>
    <row r="3957" spans="1:1" x14ac:dyDescent="0.3">
      <c r="A3957" s="147"/>
    </row>
    <row r="3958" spans="1:1" x14ac:dyDescent="0.3">
      <c r="A3958" s="147"/>
    </row>
    <row r="3959" spans="1:1" x14ac:dyDescent="0.3">
      <c r="A3959" s="147"/>
    </row>
    <row r="3960" spans="1:1" x14ac:dyDescent="0.3">
      <c r="A3960" s="147"/>
    </row>
    <row r="3961" spans="1:1" x14ac:dyDescent="0.3">
      <c r="A3961" s="147"/>
    </row>
    <row r="3962" spans="1:1" x14ac:dyDescent="0.3">
      <c r="A3962" s="147"/>
    </row>
    <row r="3963" spans="1:1" x14ac:dyDescent="0.3">
      <c r="A3963" s="147"/>
    </row>
    <row r="3964" spans="1:1" x14ac:dyDescent="0.3">
      <c r="A3964" s="147"/>
    </row>
    <row r="3965" spans="1:1" x14ac:dyDescent="0.3">
      <c r="A3965" s="147"/>
    </row>
    <row r="3966" spans="1:1" x14ac:dyDescent="0.3">
      <c r="A3966" s="147"/>
    </row>
    <row r="3967" spans="1:1" x14ac:dyDescent="0.3">
      <c r="A3967" s="147"/>
    </row>
    <row r="3968" spans="1:1" x14ac:dyDescent="0.3">
      <c r="A3968" s="147"/>
    </row>
    <row r="3969" spans="1:1" x14ac:dyDescent="0.3">
      <c r="A3969" s="147"/>
    </row>
    <row r="3970" spans="1:1" x14ac:dyDescent="0.3">
      <c r="A3970" s="147"/>
    </row>
    <row r="3971" spans="1:1" x14ac:dyDescent="0.3">
      <c r="A3971" s="147"/>
    </row>
    <row r="3972" spans="1:1" x14ac:dyDescent="0.3">
      <c r="A3972" s="147"/>
    </row>
    <row r="3973" spans="1:1" x14ac:dyDescent="0.3">
      <c r="A3973" s="147"/>
    </row>
    <row r="3974" spans="1:1" x14ac:dyDescent="0.3">
      <c r="A3974" s="147"/>
    </row>
    <row r="3975" spans="1:1" x14ac:dyDescent="0.3">
      <c r="A3975" s="147"/>
    </row>
    <row r="3976" spans="1:1" x14ac:dyDescent="0.3">
      <c r="A3976" s="147"/>
    </row>
    <row r="3977" spans="1:1" x14ac:dyDescent="0.3">
      <c r="A3977" s="147"/>
    </row>
    <row r="3978" spans="1:1" x14ac:dyDescent="0.3">
      <c r="A3978" s="147"/>
    </row>
    <row r="3979" spans="1:1" x14ac:dyDescent="0.3">
      <c r="A3979" s="147"/>
    </row>
    <row r="3980" spans="1:1" x14ac:dyDescent="0.3">
      <c r="A3980" s="147"/>
    </row>
    <row r="3981" spans="1:1" x14ac:dyDescent="0.3">
      <c r="A3981" s="147"/>
    </row>
    <row r="3982" spans="1:1" x14ac:dyDescent="0.3">
      <c r="A3982" s="147"/>
    </row>
    <row r="3983" spans="1:1" x14ac:dyDescent="0.3">
      <c r="A3983" s="147"/>
    </row>
    <row r="3984" spans="1:1" x14ac:dyDescent="0.3">
      <c r="A3984" s="147"/>
    </row>
    <row r="3985" spans="1:1" x14ac:dyDescent="0.3">
      <c r="A3985" s="147"/>
    </row>
    <row r="3986" spans="1:1" x14ac:dyDescent="0.3">
      <c r="A3986" s="147"/>
    </row>
    <row r="3987" spans="1:1" x14ac:dyDescent="0.3">
      <c r="A3987" s="147"/>
    </row>
    <row r="3988" spans="1:1" x14ac:dyDescent="0.3">
      <c r="A3988" s="147"/>
    </row>
    <row r="3989" spans="1:1" x14ac:dyDescent="0.3">
      <c r="A3989" s="147"/>
    </row>
    <row r="3990" spans="1:1" x14ac:dyDescent="0.3">
      <c r="A3990" s="147"/>
    </row>
    <row r="3991" spans="1:1" x14ac:dyDescent="0.3">
      <c r="A3991" s="147"/>
    </row>
    <row r="3992" spans="1:1" x14ac:dyDescent="0.3">
      <c r="A3992" s="147"/>
    </row>
    <row r="3993" spans="1:1" x14ac:dyDescent="0.3">
      <c r="A3993" s="147"/>
    </row>
    <row r="3994" spans="1:1" x14ac:dyDescent="0.3">
      <c r="A3994" s="147"/>
    </row>
    <row r="3995" spans="1:1" x14ac:dyDescent="0.3">
      <c r="A3995" s="147"/>
    </row>
    <row r="3996" spans="1:1" x14ac:dyDescent="0.3">
      <c r="A3996" s="147"/>
    </row>
    <row r="3997" spans="1:1" x14ac:dyDescent="0.3">
      <c r="A3997" s="147"/>
    </row>
    <row r="3998" spans="1:1" x14ac:dyDescent="0.3">
      <c r="A3998" s="147"/>
    </row>
    <row r="3999" spans="1:1" x14ac:dyDescent="0.3">
      <c r="A3999" s="147"/>
    </row>
    <row r="4000" spans="1:1" x14ac:dyDescent="0.3">
      <c r="A4000" s="147"/>
    </row>
    <row r="4001" spans="1:1" x14ac:dyDescent="0.3">
      <c r="A4001" s="147"/>
    </row>
    <row r="4002" spans="1:1" x14ac:dyDescent="0.3">
      <c r="A4002" s="147"/>
    </row>
    <row r="4003" spans="1:1" x14ac:dyDescent="0.3">
      <c r="A4003" s="147"/>
    </row>
    <row r="4004" spans="1:1" x14ac:dyDescent="0.3">
      <c r="A4004" s="147"/>
    </row>
    <row r="4005" spans="1:1" x14ac:dyDescent="0.3">
      <c r="A4005" s="147"/>
    </row>
    <row r="4006" spans="1:1" x14ac:dyDescent="0.3">
      <c r="A4006" s="147"/>
    </row>
    <row r="4007" spans="1:1" x14ac:dyDescent="0.3">
      <c r="A4007" s="147"/>
    </row>
    <row r="4008" spans="1:1" x14ac:dyDescent="0.3">
      <c r="A4008" s="147"/>
    </row>
    <row r="4009" spans="1:1" x14ac:dyDescent="0.3">
      <c r="A4009" s="147"/>
    </row>
    <row r="4010" spans="1:1" x14ac:dyDescent="0.3">
      <c r="A4010" s="147"/>
    </row>
    <row r="4011" spans="1:1" x14ac:dyDescent="0.3">
      <c r="A4011" s="147"/>
    </row>
    <row r="4012" spans="1:1" x14ac:dyDescent="0.3">
      <c r="A4012" s="147"/>
    </row>
    <row r="4013" spans="1:1" x14ac:dyDescent="0.3">
      <c r="A4013" s="147"/>
    </row>
    <row r="4014" spans="1:1" x14ac:dyDescent="0.3">
      <c r="A4014" s="147"/>
    </row>
    <row r="4015" spans="1:1" x14ac:dyDescent="0.3">
      <c r="A4015" s="147"/>
    </row>
    <row r="4016" spans="1:1" x14ac:dyDescent="0.3">
      <c r="A4016" s="147"/>
    </row>
    <row r="4017" spans="1:1" x14ac:dyDescent="0.3">
      <c r="A4017" s="147"/>
    </row>
    <row r="4018" spans="1:1" x14ac:dyDescent="0.3">
      <c r="A4018" s="147"/>
    </row>
    <row r="4019" spans="1:1" x14ac:dyDescent="0.3">
      <c r="A4019" s="147"/>
    </row>
    <row r="4020" spans="1:1" x14ac:dyDescent="0.3">
      <c r="A4020" s="147"/>
    </row>
    <row r="4021" spans="1:1" x14ac:dyDescent="0.3">
      <c r="A4021" s="147"/>
    </row>
    <row r="4022" spans="1:1" x14ac:dyDescent="0.3">
      <c r="A4022" s="147"/>
    </row>
    <row r="4023" spans="1:1" x14ac:dyDescent="0.3">
      <c r="A4023" s="147"/>
    </row>
    <row r="4024" spans="1:1" x14ac:dyDescent="0.3">
      <c r="A4024" s="147"/>
    </row>
    <row r="4025" spans="1:1" x14ac:dyDescent="0.3">
      <c r="A4025" s="147"/>
    </row>
    <row r="4026" spans="1:1" x14ac:dyDescent="0.3">
      <c r="A4026" s="147"/>
    </row>
    <row r="4027" spans="1:1" x14ac:dyDescent="0.3">
      <c r="A4027" s="147"/>
    </row>
    <row r="4028" spans="1:1" x14ac:dyDescent="0.3">
      <c r="A4028" s="147"/>
    </row>
    <row r="4029" spans="1:1" x14ac:dyDescent="0.3">
      <c r="A4029" s="147"/>
    </row>
    <row r="4030" spans="1:1" x14ac:dyDescent="0.3">
      <c r="A4030" s="147"/>
    </row>
    <row r="4031" spans="1:1" x14ac:dyDescent="0.3">
      <c r="A4031" s="147"/>
    </row>
    <row r="4032" spans="1:1" x14ac:dyDescent="0.3">
      <c r="A4032" s="147"/>
    </row>
    <row r="4033" spans="1:1" x14ac:dyDescent="0.3">
      <c r="A4033" s="147"/>
    </row>
    <row r="4034" spans="1:1" x14ac:dyDescent="0.3">
      <c r="A4034" s="147"/>
    </row>
    <row r="4035" spans="1:1" x14ac:dyDescent="0.3">
      <c r="A4035" s="147"/>
    </row>
    <row r="4036" spans="1:1" x14ac:dyDescent="0.3">
      <c r="A4036" s="147"/>
    </row>
    <row r="4037" spans="1:1" x14ac:dyDescent="0.3">
      <c r="A4037" s="147"/>
    </row>
    <row r="4038" spans="1:1" x14ac:dyDescent="0.3">
      <c r="A4038" s="147"/>
    </row>
    <row r="4039" spans="1:1" x14ac:dyDescent="0.3">
      <c r="A4039" s="147"/>
    </row>
    <row r="4040" spans="1:1" x14ac:dyDescent="0.3">
      <c r="A4040" s="147"/>
    </row>
    <row r="4041" spans="1:1" x14ac:dyDescent="0.3">
      <c r="A4041" s="147"/>
    </row>
    <row r="4042" spans="1:1" x14ac:dyDescent="0.3">
      <c r="A4042" s="147"/>
    </row>
    <row r="4043" spans="1:1" x14ac:dyDescent="0.3">
      <c r="A4043" s="147"/>
    </row>
    <row r="4044" spans="1:1" x14ac:dyDescent="0.3">
      <c r="A4044" s="147"/>
    </row>
    <row r="4045" spans="1:1" x14ac:dyDescent="0.3">
      <c r="A4045" s="147"/>
    </row>
    <row r="4046" spans="1:1" x14ac:dyDescent="0.3">
      <c r="A4046" s="147"/>
    </row>
    <row r="4047" spans="1:1" x14ac:dyDescent="0.3">
      <c r="A4047" s="147"/>
    </row>
    <row r="4048" spans="1:1" x14ac:dyDescent="0.3">
      <c r="A4048" s="147"/>
    </row>
    <row r="4049" spans="1:1" x14ac:dyDescent="0.3">
      <c r="A4049" s="147"/>
    </row>
    <row r="4050" spans="1:1" x14ac:dyDescent="0.3">
      <c r="A4050" s="147"/>
    </row>
    <row r="4051" spans="1:1" x14ac:dyDescent="0.3">
      <c r="A4051" s="147"/>
    </row>
    <row r="4052" spans="1:1" x14ac:dyDescent="0.3">
      <c r="A4052" s="147"/>
    </row>
    <row r="4053" spans="1:1" x14ac:dyDescent="0.3">
      <c r="A4053" s="147"/>
    </row>
    <row r="4054" spans="1:1" x14ac:dyDescent="0.3">
      <c r="A4054" s="147"/>
    </row>
    <row r="4055" spans="1:1" x14ac:dyDescent="0.3">
      <c r="A4055" s="147"/>
    </row>
    <row r="4056" spans="1:1" x14ac:dyDescent="0.3">
      <c r="A4056" s="147"/>
    </row>
    <row r="4057" spans="1:1" x14ac:dyDescent="0.3">
      <c r="A4057" s="147"/>
    </row>
    <row r="4058" spans="1:1" x14ac:dyDescent="0.3">
      <c r="A4058" s="147"/>
    </row>
    <row r="4059" spans="1:1" x14ac:dyDescent="0.3">
      <c r="A4059" s="147"/>
    </row>
    <row r="4060" spans="1:1" x14ac:dyDescent="0.3">
      <c r="A4060" s="147"/>
    </row>
    <row r="4061" spans="1:1" x14ac:dyDescent="0.3">
      <c r="A4061" s="147"/>
    </row>
    <row r="4062" spans="1:1" x14ac:dyDescent="0.3">
      <c r="A4062" s="147"/>
    </row>
    <row r="4063" spans="1:1" x14ac:dyDescent="0.3">
      <c r="A4063" s="147"/>
    </row>
    <row r="4064" spans="1:1" x14ac:dyDescent="0.3">
      <c r="A4064" s="147"/>
    </row>
    <row r="4065" spans="1:1" x14ac:dyDescent="0.3">
      <c r="A4065" s="147"/>
    </row>
    <row r="4066" spans="1:1" x14ac:dyDescent="0.3">
      <c r="A4066" s="147"/>
    </row>
    <row r="4067" spans="1:1" x14ac:dyDescent="0.3">
      <c r="A4067" s="147"/>
    </row>
    <row r="4068" spans="1:1" x14ac:dyDescent="0.3">
      <c r="A4068" s="147"/>
    </row>
    <row r="4069" spans="1:1" x14ac:dyDescent="0.3">
      <c r="A4069" s="147"/>
    </row>
    <row r="4070" spans="1:1" x14ac:dyDescent="0.3">
      <c r="A4070" s="147"/>
    </row>
    <row r="4071" spans="1:1" x14ac:dyDescent="0.3">
      <c r="A4071" s="147"/>
    </row>
    <row r="4072" spans="1:1" x14ac:dyDescent="0.3">
      <c r="A4072" s="147"/>
    </row>
    <row r="4073" spans="1:1" x14ac:dyDescent="0.3">
      <c r="A4073" s="147"/>
    </row>
    <row r="4074" spans="1:1" x14ac:dyDescent="0.3">
      <c r="A4074" s="147"/>
    </row>
    <row r="4075" spans="1:1" x14ac:dyDescent="0.3">
      <c r="A4075" s="147"/>
    </row>
    <row r="4076" spans="1:1" x14ac:dyDescent="0.3">
      <c r="A4076" s="147"/>
    </row>
    <row r="4077" spans="1:1" x14ac:dyDescent="0.3">
      <c r="A4077" s="147"/>
    </row>
    <row r="4078" spans="1:1" x14ac:dyDescent="0.3">
      <c r="A4078" s="147"/>
    </row>
    <row r="4079" spans="1:1" x14ac:dyDescent="0.3">
      <c r="A4079" s="147"/>
    </row>
    <row r="4080" spans="1:1" x14ac:dyDescent="0.3">
      <c r="A4080" s="147"/>
    </row>
    <row r="4081" spans="1:1" x14ac:dyDescent="0.3">
      <c r="A4081" s="147"/>
    </row>
    <row r="4082" spans="1:1" x14ac:dyDescent="0.3">
      <c r="A4082" s="147"/>
    </row>
    <row r="4083" spans="1:1" x14ac:dyDescent="0.3">
      <c r="A4083" s="147"/>
    </row>
    <row r="4084" spans="1:1" x14ac:dyDescent="0.3">
      <c r="A4084" s="147"/>
    </row>
    <row r="4085" spans="1:1" x14ac:dyDescent="0.3">
      <c r="A4085" s="147"/>
    </row>
    <row r="4086" spans="1:1" x14ac:dyDescent="0.3">
      <c r="A4086" s="147"/>
    </row>
    <row r="4087" spans="1:1" x14ac:dyDescent="0.3">
      <c r="A4087" s="147"/>
    </row>
    <row r="4088" spans="1:1" x14ac:dyDescent="0.3">
      <c r="A4088" s="147"/>
    </row>
    <row r="4089" spans="1:1" x14ac:dyDescent="0.3">
      <c r="A4089" s="147"/>
    </row>
    <row r="4090" spans="1:1" x14ac:dyDescent="0.3">
      <c r="A4090" s="147"/>
    </row>
    <row r="4091" spans="1:1" x14ac:dyDescent="0.3">
      <c r="A4091" s="147"/>
    </row>
    <row r="4092" spans="1:1" x14ac:dyDescent="0.3">
      <c r="A4092" s="147"/>
    </row>
    <row r="4093" spans="1:1" x14ac:dyDescent="0.3">
      <c r="A4093" s="147"/>
    </row>
    <row r="4094" spans="1:1" x14ac:dyDescent="0.3">
      <c r="A4094" s="147"/>
    </row>
    <row r="4095" spans="1:1" x14ac:dyDescent="0.3">
      <c r="A4095" s="147"/>
    </row>
    <row r="4096" spans="1:1" x14ac:dyDescent="0.3">
      <c r="A4096" s="147"/>
    </row>
    <row r="4097" spans="1:1" x14ac:dyDescent="0.3">
      <c r="A4097" s="147"/>
    </row>
    <row r="4098" spans="1:1" x14ac:dyDescent="0.3">
      <c r="A4098" s="147"/>
    </row>
    <row r="4099" spans="1:1" x14ac:dyDescent="0.3">
      <c r="A4099" s="147"/>
    </row>
    <row r="4100" spans="1:1" x14ac:dyDescent="0.3">
      <c r="A4100" s="147"/>
    </row>
    <row r="4101" spans="1:1" x14ac:dyDescent="0.3">
      <c r="A4101" s="147"/>
    </row>
    <row r="4102" spans="1:1" x14ac:dyDescent="0.3">
      <c r="A4102" s="147"/>
    </row>
    <row r="4103" spans="1:1" x14ac:dyDescent="0.3">
      <c r="A4103" s="147"/>
    </row>
    <row r="4104" spans="1:1" x14ac:dyDescent="0.3">
      <c r="A4104" s="147"/>
    </row>
    <row r="4105" spans="1:1" x14ac:dyDescent="0.3">
      <c r="A4105" s="147"/>
    </row>
    <row r="4106" spans="1:1" x14ac:dyDescent="0.3">
      <c r="A4106" s="147"/>
    </row>
    <row r="4107" spans="1:1" x14ac:dyDescent="0.3">
      <c r="A4107" s="147"/>
    </row>
    <row r="4108" spans="1:1" x14ac:dyDescent="0.3">
      <c r="A4108" s="147"/>
    </row>
    <row r="4109" spans="1:1" x14ac:dyDescent="0.3">
      <c r="A4109" s="147"/>
    </row>
    <row r="4110" spans="1:1" x14ac:dyDescent="0.3">
      <c r="A4110" s="147"/>
    </row>
    <row r="4111" spans="1:1" x14ac:dyDescent="0.3">
      <c r="A4111" s="147"/>
    </row>
    <row r="4112" spans="1:1" x14ac:dyDescent="0.3">
      <c r="A4112" s="147"/>
    </row>
    <row r="4113" spans="1:1" x14ac:dyDescent="0.3">
      <c r="A4113" s="147"/>
    </row>
    <row r="4114" spans="1:1" x14ac:dyDescent="0.3">
      <c r="A4114" s="147"/>
    </row>
    <row r="4115" spans="1:1" x14ac:dyDescent="0.3">
      <c r="A4115" s="147"/>
    </row>
    <row r="4116" spans="1:1" x14ac:dyDescent="0.3">
      <c r="A4116" s="147"/>
    </row>
    <row r="4117" spans="1:1" x14ac:dyDescent="0.3">
      <c r="A4117" s="147"/>
    </row>
    <row r="4118" spans="1:1" x14ac:dyDescent="0.3">
      <c r="A4118" s="147"/>
    </row>
    <row r="4119" spans="1:1" x14ac:dyDescent="0.3">
      <c r="A4119" s="147"/>
    </row>
    <row r="4120" spans="1:1" x14ac:dyDescent="0.3">
      <c r="A4120" s="147"/>
    </row>
    <row r="4121" spans="1:1" x14ac:dyDescent="0.3">
      <c r="A4121" s="147"/>
    </row>
    <row r="4122" spans="1:1" x14ac:dyDescent="0.3">
      <c r="A4122" s="147"/>
    </row>
    <row r="4123" spans="1:1" x14ac:dyDescent="0.3">
      <c r="A4123" s="147"/>
    </row>
    <row r="4124" spans="1:1" x14ac:dyDescent="0.3">
      <c r="A4124" s="147"/>
    </row>
    <row r="4125" spans="1:1" x14ac:dyDescent="0.3">
      <c r="A4125" s="147"/>
    </row>
    <row r="4126" spans="1:1" x14ac:dyDescent="0.3">
      <c r="A4126" s="147"/>
    </row>
    <row r="4127" spans="1:1" x14ac:dyDescent="0.3">
      <c r="A4127" s="147"/>
    </row>
    <row r="4128" spans="1:1" x14ac:dyDescent="0.3">
      <c r="A4128" s="147"/>
    </row>
    <row r="4129" spans="1:1" x14ac:dyDescent="0.3">
      <c r="A4129" s="147"/>
    </row>
    <row r="4130" spans="1:1" x14ac:dyDescent="0.3">
      <c r="A4130" s="147"/>
    </row>
    <row r="4131" spans="1:1" x14ac:dyDescent="0.3">
      <c r="A4131" s="147"/>
    </row>
    <row r="4132" spans="1:1" x14ac:dyDescent="0.3">
      <c r="A4132" s="147"/>
    </row>
    <row r="4133" spans="1:1" x14ac:dyDescent="0.3">
      <c r="A4133" s="147"/>
    </row>
    <row r="4134" spans="1:1" x14ac:dyDescent="0.3">
      <c r="A4134" s="147"/>
    </row>
    <row r="4135" spans="1:1" x14ac:dyDescent="0.3">
      <c r="A4135" s="147"/>
    </row>
    <row r="4136" spans="1:1" x14ac:dyDescent="0.3">
      <c r="A4136" s="147"/>
    </row>
    <row r="4137" spans="1:1" x14ac:dyDescent="0.3">
      <c r="A4137" s="147"/>
    </row>
    <row r="4138" spans="1:1" x14ac:dyDescent="0.3">
      <c r="A4138" s="147"/>
    </row>
    <row r="4139" spans="1:1" x14ac:dyDescent="0.3">
      <c r="A4139" s="147"/>
    </row>
    <row r="4140" spans="1:1" x14ac:dyDescent="0.3">
      <c r="A4140" s="147"/>
    </row>
    <row r="4141" spans="1:1" x14ac:dyDescent="0.3">
      <c r="A4141" s="147"/>
    </row>
    <row r="4142" spans="1:1" x14ac:dyDescent="0.3">
      <c r="A4142" s="147"/>
    </row>
    <row r="4143" spans="1:1" x14ac:dyDescent="0.3">
      <c r="A4143" s="147"/>
    </row>
    <row r="4144" spans="1:1" x14ac:dyDescent="0.3">
      <c r="A4144" s="147"/>
    </row>
    <row r="4145" spans="1:1" x14ac:dyDescent="0.3">
      <c r="A4145" s="147"/>
    </row>
    <row r="4146" spans="1:1" x14ac:dyDescent="0.3">
      <c r="A4146" s="147"/>
    </row>
    <row r="4147" spans="1:1" x14ac:dyDescent="0.3">
      <c r="A4147" s="147"/>
    </row>
    <row r="4148" spans="1:1" x14ac:dyDescent="0.3">
      <c r="A4148" s="147"/>
    </row>
    <row r="4149" spans="1:1" x14ac:dyDescent="0.3">
      <c r="A4149" s="147"/>
    </row>
    <row r="4150" spans="1:1" x14ac:dyDescent="0.3">
      <c r="A4150" s="147"/>
    </row>
    <row r="4151" spans="1:1" x14ac:dyDescent="0.3">
      <c r="A4151" s="147"/>
    </row>
    <row r="4152" spans="1:1" x14ac:dyDescent="0.3">
      <c r="A4152" s="147"/>
    </row>
    <row r="4153" spans="1:1" x14ac:dyDescent="0.3">
      <c r="A4153" s="147"/>
    </row>
    <row r="4154" spans="1:1" x14ac:dyDescent="0.3">
      <c r="A4154" s="147"/>
    </row>
    <row r="4155" spans="1:1" x14ac:dyDescent="0.3">
      <c r="A4155" s="147"/>
    </row>
    <row r="4156" spans="1:1" x14ac:dyDescent="0.3">
      <c r="A4156" s="147"/>
    </row>
    <row r="4157" spans="1:1" x14ac:dyDescent="0.3">
      <c r="A4157" s="147"/>
    </row>
    <row r="4158" spans="1:1" x14ac:dyDescent="0.3">
      <c r="A4158" s="147"/>
    </row>
    <row r="4159" spans="1:1" x14ac:dyDescent="0.3">
      <c r="A4159" s="147"/>
    </row>
    <row r="4160" spans="1:1" x14ac:dyDescent="0.3">
      <c r="A4160" s="147"/>
    </row>
    <row r="4161" spans="1:1" x14ac:dyDescent="0.3">
      <c r="A4161" s="147"/>
    </row>
    <row r="4162" spans="1:1" x14ac:dyDescent="0.3">
      <c r="A4162" s="147"/>
    </row>
    <row r="4163" spans="1:1" x14ac:dyDescent="0.3">
      <c r="A4163" s="147"/>
    </row>
    <row r="4164" spans="1:1" x14ac:dyDescent="0.3">
      <c r="A4164" s="147"/>
    </row>
    <row r="4165" spans="1:1" x14ac:dyDescent="0.3">
      <c r="A4165" s="147"/>
    </row>
    <row r="4166" spans="1:1" x14ac:dyDescent="0.3">
      <c r="A4166" s="147"/>
    </row>
    <row r="4167" spans="1:1" x14ac:dyDescent="0.3">
      <c r="A4167" s="147"/>
    </row>
    <row r="4168" spans="1:1" x14ac:dyDescent="0.3">
      <c r="A4168" s="147"/>
    </row>
    <row r="4169" spans="1:1" x14ac:dyDescent="0.3">
      <c r="A4169" s="147"/>
    </row>
    <row r="4170" spans="1:1" x14ac:dyDescent="0.3">
      <c r="A4170" s="147"/>
    </row>
    <row r="4171" spans="1:1" x14ac:dyDescent="0.3">
      <c r="A4171" s="147"/>
    </row>
    <row r="4172" spans="1:1" x14ac:dyDescent="0.3">
      <c r="A4172" s="147"/>
    </row>
    <row r="4173" spans="1:1" x14ac:dyDescent="0.3">
      <c r="A4173" s="147"/>
    </row>
    <row r="4174" spans="1:1" x14ac:dyDescent="0.3">
      <c r="A4174" s="147"/>
    </row>
    <row r="4175" spans="1:1" x14ac:dyDescent="0.3">
      <c r="A4175" s="147"/>
    </row>
    <row r="4176" spans="1:1" x14ac:dyDescent="0.3">
      <c r="A4176" s="147"/>
    </row>
    <row r="4177" spans="1:1" x14ac:dyDescent="0.3">
      <c r="A4177" s="147"/>
    </row>
    <row r="4178" spans="1:1" x14ac:dyDescent="0.3">
      <c r="A4178" s="147"/>
    </row>
    <row r="4179" spans="1:1" x14ac:dyDescent="0.3">
      <c r="A4179" s="147"/>
    </row>
    <row r="4180" spans="1:1" x14ac:dyDescent="0.3">
      <c r="A4180" s="147"/>
    </row>
    <row r="4181" spans="1:1" x14ac:dyDescent="0.3">
      <c r="A4181" s="147"/>
    </row>
    <row r="4182" spans="1:1" x14ac:dyDescent="0.3">
      <c r="A4182" s="147"/>
    </row>
    <row r="4183" spans="1:1" x14ac:dyDescent="0.3">
      <c r="A4183" s="147"/>
    </row>
    <row r="4184" spans="1:1" x14ac:dyDescent="0.3">
      <c r="A4184" s="147"/>
    </row>
    <row r="4185" spans="1:1" x14ac:dyDescent="0.3">
      <c r="A4185" s="147"/>
    </row>
    <row r="4186" spans="1:1" x14ac:dyDescent="0.3">
      <c r="A4186" s="147"/>
    </row>
    <row r="4187" spans="1:1" x14ac:dyDescent="0.3">
      <c r="A4187" s="147"/>
    </row>
    <row r="4188" spans="1:1" x14ac:dyDescent="0.3">
      <c r="A4188" s="147"/>
    </row>
    <row r="4189" spans="1:1" x14ac:dyDescent="0.3">
      <c r="A4189" s="147"/>
    </row>
    <row r="4190" spans="1:1" x14ac:dyDescent="0.3">
      <c r="A4190" s="147"/>
    </row>
    <row r="4191" spans="1:1" x14ac:dyDescent="0.3">
      <c r="A4191" s="147"/>
    </row>
    <row r="4192" spans="1:1" x14ac:dyDescent="0.3">
      <c r="A4192" s="147"/>
    </row>
    <row r="4193" spans="1:1" x14ac:dyDescent="0.3">
      <c r="A4193" s="147"/>
    </row>
    <row r="4194" spans="1:1" x14ac:dyDescent="0.3">
      <c r="A4194" s="147"/>
    </row>
    <row r="4195" spans="1:1" x14ac:dyDescent="0.3">
      <c r="A4195" s="147"/>
    </row>
    <row r="4196" spans="1:1" x14ac:dyDescent="0.3">
      <c r="A4196" s="147"/>
    </row>
    <row r="4197" spans="1:1" x14ac:dyDescent="0.3">
      <c r="A4197" s="147"/>
    </row>
    <row r="4198" spans="1:1" x14ac:dyDescent="0.3">
      <c r="A4198" s="147"/>
    </row>
    <row r="4199" spans="1:1" x14ac:dyDescent="0.3">
      <c r="A4199" s="147"/>
    </row>
    <row r="4200" spans="1:1" x14ac:dyDescent="0.3">
      <c r="A4200" s="147"/>
    </row>
    <row r="4201" spans="1:1" x14ac:dyDescent="0.3">
      <c r="A4201" s="147"/>
    </row>
    <row r="4202" spans="1:1" x14ac:dyDescent="0.3">
      <c r="A4202" s="147"/>
    </row>
    <row r="4203" spans="1:1" x14ac:dyDescent="0.3">
      <c r="A4203" s="147"/>
    </row>
    <row r="4204" spans="1:1" x14ac:dyDescent="0.3">
      <c r="A4204" s="147"/>
    </row>
    <row r="4205" spans="1:1" x14ac:dyDescent="0.3">
      <c r="A4205" s="147"/>
    </row>
    <row r="4206" spans="1:1" x14ac:dyDescent="0.3">
      <c r="A4206" s="147"/>
    </row>
    <row r="4207" spans="1:1" x14ac:dyDescent="0.3">
      <c r="A4207" s="147"/>
    </row>
    <row r="4208" spans="1:1" x14ac:dyDescent="0.3">
      <c r="A4208" s="147"/>
    </row>
    <row r="4209" spans="1:1" x14ac:dyDescent="0.3">
      <c r="A4209" s="147"/>
    </row>
    <row r="4210" spans="1:1" x14ac:dyDescent="0.3">
      <c r="A4210" s="147"/>
    </row>
    <row r="4211" spans="1:1" x14ac:dyDescent="0.3">
      <c r="A4211" s="147"/>
    </row>
    <row r="4212" spans="1:1" x14ac:dyDescent="0.3">
      <c r="A4212" s="147"/>
    </row>
    <row r="4213" spans="1:1" x14ac:dyDescent="0.3">
      <c r="A4213" s="147"/>
    </row>
    <row r="4214" spans="1:1" x14ac:dyDescent="0.3">
      <c r="A4214" s="147"/>
    </row>
    <row r="4215" spans="1:1" x14ac:dyDescent="0.3">
      <c r="A4215" s="147"/>
    </row>
    <row r="4216" spans="1:1" x14ac:dyDescent="0.3">
      <c r="A4216" s="147"/>
    </row>
    <row r="4217" spans="1:1" x14ac:dyDescent="0.3">
      <c r="A4217" s="147"/>
    </row>
    <row r="4218" spans="1:1" x14ac:dyDescent="0.3">
      <c r="A4218" s="147"/>
    </row>
    <row r="4219" spans="1:1" x14ac:dyDescent="0.3">
      <c r="A4219" s="147"/>
    </row>
    <row r="4220" spans="1:1" x14ac:dyDescent="0.3">
      <c r="A4220" s="147"/>
    </row>
    <row r="4221" spans="1:1" x14ac:dyDescent="0.3">
      <c r="A4221" s="147"/>
    </row>
    <row r="4222" spans="1:1" x14ac:dyDescent="0.3">
      <c r="A4222" s="147"/>
    </row>
    <row r="4223" spans="1:1" x14ac:dyDescent="0.3">
      <c r="A4223" s="147"/>
    </row>
    <row r="4224" spans="1:1" x14ac:dyDescent="0.3">
      <c r="A4224" s="147"/>
    </row>
    <row r="4225" spans="1:1" x14ac:dyDescent="0.3">
      <c r="A4225" s="147"/>
    </row>
    <row r="4226" spans="1:1" x14ac:dyDescent="0.3">
      <c r="A4226" s="147"/>
    </row>
    <row r="4227" spans="1:1" x14ac:dyDescent="0.3">
      <c r="A4227" s="147"/>
    </row>
    <row r="4228" spans="1:1" x14ac:dyDescent="0.3">
      <c r="A4228" s="147"/>
    </row>
    <row r="4229" spans="1:1" x14ac:dyDescent="0.3">
      <c r="A4229" s="147"/>
    </row>
    <row r="4230" spans="1:1" x14ac:dyDescent="0.3">
      <c r="A4230" s="147"/>
    </row>
    <row r="4231" spans="1:1" x14ac:dyDescent="0.3">
      <c r="A4231" s="147"/>
    </row>
    <row r="4232" spans="1:1" x14ac:dyDescent="0.3">
      <c r="A4232" s="147"/>
    </row>
    <row r="4233" spans="1:1" x14ac:dyDescent="0.3">
      <c r="A4233" s="147"/>
    </row>
    <row r="4234" spans="1:1" x14ac:dyDescent="0.3">
      <c r="A4234" s="147"/>
    </row>
    <row r="4235" spans="1:1" x14ac:dyDescent="0.3">
      <c r="A4235" s="147"/>
    </row>
    <row r="4236" spans="1:1" x14ac:dyDescent="0.3">
      <c r="A4236" s="147"/>
    </row>
    <row r="4237" spans="1:1" x14ac:dyDescent="0.3">
      <c r="A4237" s="147"/>
    </row>
    <row r="4238" spans="1:1" x14ac:dyDescent="0.3">
      <c r="A4238" s="147"/>
    </row>
    <row r="4239" spans="1:1" x14ac:dyDescent="0.3">
      <c r="A4239" s="147"/>
    </row>
    <row r="4240" spans="1:1" x14ac:dyDescent="0.3">
      <c r="A4240" s="147"/>
    </row>
    <row r="4241" spans="1:1" x14ac:dyDescent="0.3">
      <c r="A4241" s="147"/>
    </row>
    <row r="4242" spans="1:1" x14ac:dyDescent="0.3">
      <c r="A4242" s="147"/>
    </row>
    <row r="4243" spans="1:1" x14ac:dyDescent="0.3">
      <c r="A4243" s="147"/>
    </row>
    <row r="4244" spans="1:1" x14ac:dyDescent="0.3">
      <c r="A4244" s="147"/>
    </row>
    <row r="4245" spans="1:1" x14ac:dyDescent="0.3">
      <c r="A4245" s="147"/>
    </row>
    <row r="4246" spans="1:1" x14ac:dyDescent="0.3">
      <c r="A4246" s="147"/>
    </row>
    <row r="4247" spans="1:1" x14ac:dyDescent="0.3">
      <c r="A4247" s="147"/>
    </row>
    <row r="4248" spans="1:1" x14ac:dyDescent="0.3">
      <c r="A4248" s="147"/>
    </row>
    <row r="4249" spans="1:1" x14ac:dyDescent="0.3">
      <c r="A4249" s="147"/>
    </row>
    <row r="4250" spans="1:1" x14ac:dyDescent="0.3">
      <c r="A4250" s="147"/>
    </row>
    <row r="4251" spans="1:1" x14ac:dyDescent="0.3">
      <c r="A4251" s="147"/>
    </row>
    <row r="4252" spans="1:1" x14ac:dyDescent="0.3">
      <c r="A4252" s="147"/>
    </row>
    <row r="4253" spans="1:1" x14ac:dyDescent="0.3">
      <c r="A4253" s="147"/>
    </row>
    <row r="4254" spans="1:1" x14ac:dyDescent="0.3">
      <c r="A4254" s="147"/>
    </row>
    <row r="4255" spans="1:1" x14ac:dyDescent="0.3">
      <c r="A4255" s="147"/>
    </row>
    <row r="4256" spans="1:1" x14ac:dyDescent="0.3">
      <c r="A4256" s="147"/>
    </row>
    <row r="4257" spans="1:1" x14ac:dyDescent="0.3">
      <c r="A4257" s="147"/>
    </row>
    <row r="4258" spans="1:1" x14ac:dyDescent="0.3">
      <c r="A4258" s="147"/>
    </row>
    <row r="4259" spans="1:1" x14ac:dyDescent="0.3">
      <c r="A4259" s="147"/>
    </row>
    <row r="4260" spans="1:1" x14ac:dyDescent="0.3">
      <c r="A4260" s="147"/>
    </row>
    <row r="4261" spans="1:1" x14ac:dyDescent="0.3">
      <c r="A4261" s="147"/>
    </row>
    <row r="4262" spans="1:1" x14ac:dyDescent="0.3">
      <c r="A4262" s="147"/>
    </row>
    <row r="4263" spans="1:1" x14ac:dyDescent="0.3">
      <c r="A4263" s="147"/>
    </row>
    <row r="4264" spans="1:1" x14ac:dyDescent="0.3">
      <c r="A4264" s="147"/>
    </row>
    <row r="4265" spans="1:1" x14ac:dyDescent="0.3">
      <c r="A4265" s="147"/>
    </row>
    <row r="4266" spans="1:1" x14ac:dyDescent="0.3">
      <c r="A4266" s="147"/>
    </row>
    <row r="4267" spans="1:1" x14ac:dyDescent="0.3">
      <c r="A4267" s="147"/>
    </row>
    <row r="4268" spans="1:1" x14ac:dyDescent="0.3">
      <c r="A4268" s="147"/>
    </row>
    <row r="4269" spans="1:1" x14ac:dyDescent="0.3">
      <c r="A4269" s="147"/>
    </row>
    <row r="4270" spans="1:1" x14ac:dyDescent="0.3">
      <c r="A4270" s="147"/>
    </row>
    <row r="4271" spans="1:1" x14ac:dyDescent="0.3">
      <c r="A4271" s="147"/>
    </row>
    <row r="4272" spans="1:1" x14ac:dyDescent="0.3">
      <c r="A4272" s="147"/>
    </row>
    <row r="4273" spans="1:1" x14ac:dyDescent="0.3">
      <c r="A4273" s="147"/>
    </row>
    <row r="4274" spans="1:1" x14ac:dyDescent="0.3">
      <c r="A4274" s="147"/>
    </row>
    <row r="4275" spans="1:1" x14ac:dyDescent="0.3">
      <c r="A4275" s="147"/>
    </row>
    <row r="4276" spans="1:1" x14ac:dyDescent="0.3">
      <c r="A4276" s="147"/>
    </row>
    <row r="4277" spans="1:1" x14ac:dyDescent="0.3">
      <c r="A4277" s="147"/>
    </row>
    <row r="4278" spans="1:1" x14ac:dyDescent="0.3">
      <c r="A4278" s="147"/>
    </row>
    <row r="4279" spans="1:1" x14ac:dyDescent="0.3">
      <c r="A4279" s="147"/>
    </row>
    <row r="4280" spans="1:1" x14ac:dyDescent="0.3">
      <c r="A4280" s="147"/>
    </row>
    <row r="4281" spans="1:1" x14ac:dyDescent="0.3">
      <c r="A4281" s="147"/>
    </row>
    <row r="4282" spans="1:1" x14ac:dyDescent="0.3">
      <c r="A4282" s="147"/>
    </row>
    <row r="4283" spans="1:1" x14ac:dyDescent="0.3">
      <c r="A4283" s="147"/>
    </row>
    <row r="4284" spans="1:1" x14ac:dyDescent="0.3">
      <c r="A4284" s="147"/>
    </row>
    <row r="4285" spans="1:1" x14ac:dyDescent="0.3">
      <c r="A4285" s="147"/>
    </row>
    <row r="4286" spans="1:1" x14ac:dyDescent="0.3">
      <c r="A4286" s="147"/>
    </row>
    <row r="4287" spans="1:1" x14ac:dyDescent="0.3">
      <c r="A4287" s="147"/>
    </row>
    <row r="4288" spans="1:1" x14ac:dyDescent="0.3">
      <c r="A4288" s="147"/>
    </row>
    <row r="4289" spans="1:1" x14ac:dyDescent="0.3">
      <c r="A4289" s="147"/>
    </row>
    <row r="4290" spans="1:1" x14ac:dyDescent="0.3">
      <c r="A4290" s="147"/>
    </row>
    <row r="4291" spans="1:1" x14ac:dyDescent="0.3">
      <c r="A4291" s="147"/>
    </row>
    <row r="4292" spans="1:1" x14ac:dyDescent="0.3">
      <c r="A4292" s="147"/>
    </row>
    <row r="4293" spans="1:1" x14ac:dyDescent="0.3">
      <c r="A4293" s="147"/>
    </row>
    <row r="4294" spans="1:1" x14ac:dyDescent="0.3">
      <c r="A4294" s="147"/>
    </row>
    <row r="4295" spans="1:1" x14ac:dyDescent="0.3">
      <c r="A4295" s="147"/>
    </row>
    <row r="4296" spans="1:1" x14ac:dyDescent="0.3">
      <c r="A4296" s="147"/>
    </row>
    <row r="4297" spans="1:1" x14ac:dyDescent="0.3">
      <c r="A4297" s="147"/>
    </row>
    <row r="4298" spans="1:1" x14ac:dyDescent="0.3">
      <c r="A4298" s="147"/>
    </row>
    <row r="4299" spans="1:1" x14ac:dyDescent="0.3">
      <c r="A4299" s="147"/>
    </row>
    <row r="4300" spans="1:1" x14ac:dyDescent="0.3">
      <c r="A4300" s="147"/>
    </row>
    <row r="4301" spans="1:1" x14ac:dyDescent="0.3">
      <c r="A4301" s="147"/>
    </row>
    <row r="4302" spans="1:1" x14ac:dyDescent="0.3">
      <c r="A4302" s="147"/>
    </row>
    <row r="4303" spans="1:1" x14ac:dyDescent="0.3">
      <c r="A4303" s="147"/>
    </row>
    <row r="4304" spans="1:1" x14ac:dyDescent="0.3">
      <c r="A4304" s="147"/>
    </row>
    <row r="4305" spans="1:1" x14ac:dyDescent="0.3">
      <c r="A4305" s="147"/>
    </row>
    <row r="4306" spans="1:1" x14ac:dyDescent="0.3">
      <c r="A4306" s="147"/>
    </row>
    <row r="4307" spans="1:1" x14ac:dyDescent="0.3">
      <c r="A4307" s="147"/>
    </row>
    <row r="4308" spans="1:1" x14ac:dyDescent="0.3">
      <c r="A4308" s="147"/>
    </row>
    <row r="4309" spans="1:1" x14ac:dyDescent="0.3">
      <c r="A4309" s="147"/>
    </row>
    <row r="4310" spans="1:1" x14ac:dyDescent="0.3">
      <c r="A4310" s="147"/>
    </row>
    <row r="4311" spans="1:1" x14ac:dyDescent="0.3">
      <c r="A4311" s="147"/>
    </row>
    <row r="4312" spans="1:1" x14ac:dyDescent="0.3">
      <c r="A4312" s="147"/>
    </row>
    <row r="4313" spans="1:1" x14ac:dyDescent="0.3">
      <c r="A4313" s="147"/>
    </row>
    <row r="4314" spans="1:1" x14ac:dyDescent="0.3">
      <c r="A4314" s="147"/>
    </row>
    <row r="4315" spans="1:1" x14ac:dyDescent="0.3">
      <c r="A4315" s="147"/>
    </row>
    <row r="4316" spans="1:1" x14ac:dyDescent="0.3">
      <c r="A4316" s="147"/>
    </row>
    <row r="4317" spans="1:1" x14ac:dyDescent="0.3">
      <c r="A4317" s="147"/>
    </row>
    <row r="4318" spans="1:1" x14ac:dyDescent="0.3">
      <c r="A4318" s="147"/>
    </row>
    <row r="4319" spans="1:1" x14ac:dyDescent="0.3">
      <c r="A4319" s="147"/>
    </row>
    <row r="4320" spans="1:1" x14ac:dyDescent="0.3">
      <c r="A4320" s="147"/>
    </row>
    <row r="4321" spans="1:1" x14ac:dyDescent="0.3">
      <c r="A4321" s="147"/>
    </row>
    <row r="4322" spans="1:1" x14ac:dyDescent="0.3">
      <c r="A4322" s="147"/>
    </row>
    <row r="4323" spans="1:1" x14ac:dyDescent="0.3">
      <c r="A4323" s="147"/>
    </row>
    <row r="4324" spans="1:1" x14ac:dyDescent="0.3">
      <c r="A4324" s="147"/>
    </row>
    <row r="4325" spans="1:1" x14ac:dyDescent="0.3">
      <c r="A4325" s="147"/>
    </row>
    <row r="4326" spans="1:1" x14ac:dyDescent="0.3">
      <c r="A4326" s="147"/>
    </row>
    <row r="4327" spans="1:1" x14ac:dyDescent="0.3">
      <c r="A4327" s="147"/>
    </row>
    <row r="4328" spans="1:1" x14ac:dyDescent="0.3">
      <c r="A4328" s="147"/>
    </row>
    <row r="4329" spans="1:1" x14ac:dyDescent="0.3">
      <c r="A4329" s="147"/>
    </row>
    <row r="4330" spans="1:1" x14ac:dyDescent="0.3">
      <c r="A4330" s="147"/>
    </row>
    <row r="4331" spans="1:1" x14ac:dyDescent="0.3">
      <c r="A4331" s="147"/>
    </row>
    <row r="4332" spans="1:1" x14ac:dyDescent="0.3">
      <c r="A4332" s="147"/>
    </row>
    <row r="4333" spans="1:1" x14ac:dyDescent="0.3">
      <c r="A4333" s="147"/>
    </row>
    <row r="4334" spans="1:1" x14ac:dyDescent="0.3">
      <c r="A4334" s="147"/>
    </row>
    <row r="4335" spans="1:1" x14ac:dyDescent="0.3">
      <c r="A4335" s="147"/>
    </row>
    <row r="4336" spans="1:1" x14ac:dyDescent="0.3">
      <c r="A4336" s="147"/>
    </row>
    <row r="4337" spans="1:1" x14ac:dyDescent="0.3">
      <c r="A4337" s="147"/>
    </row>
    <row r="4338" spans="1:1" x14ac:dyDescent="0.3">
      <c r="A4338" s="147"/>
    </row>
    <row r="4339" spans="1:1" x14ac:dyDescent="0.3">
      <c r="A4339" s="147"/>
    </row>
    <row r="4340" spans="1:1" x14ac:dyDescent="0.3">
      <c r="A4340" s="147"/>
    </row>
    <row r="4341" spans="1:1" x14ac:dyDescent="0.3">
      <c r="A4341" s="147"/>
    </row>
    <row r="4342" spans="1:1" x14ac:dyDescent="0.3">
      <c r="A4342" s="147"/>
    </row>
    <row r="4343" spans="1:1" x14ac:dyDescent="0.3">
      <c r="A4343" s="147"/>
    </row>
    <row r="4344" spans="1:1" x14ac:dyDescent="0.3">
      <c r="A4344" s="147"/>
    </row>
    <row r="4345" spans="1:1" x14ac:dyDescent="0.3">
      <c r="A4345" s="147"/>
    </row>
    <row r="4346" spans="1:1" x14ac:dyDescent="0.3">
      <c r="A4346" s="147"/>
    </row>
    <row r="4347" spans="1:1" x14ac:dyDescent="0.3">
      <c r="A4347" s="147"/>
    </row>
    <row r="4348" spans="1:1" x14ac:dyDescent="0.3">
      <c r="A4348" s="147"/>
    </row>
    <row r="4349" spans="1:1" x14ac:dyDescent="0.3">
      <c r="A4349" s="147"/>
    </row>
    <row r="4350" spans="1:1" x14ac:dyDescent="0.3">
      <c r="A4350" s="147"/>
    </row>
    <row r="4351" spans="1:1" x14ac:dyDescent="0.3">
      <c r="A4351" s="147"/>
    </row>
    <row r="4352" spans="1:1" x14ac:dyDescent="0.3">
      <c r="A4352" s="147"/>
    </row>
    <row r="4353" spans="1:1" x14ac:dyDescent="0.3">
      <c r="A4353" s="147"/>
    </row>
    <row r="4354" spans="1:1" x14ac:dyDescent="0.3">
      <c r="A4354" s="147"/>
    </row>
    <row r="4355" spans="1:1" x14ac:dyDescent="0.3">
      <c r="A4355" s="147"/>
    </row>
    <row r="4356" spans="1:1" x14ac:dyDescent="0.3">
      <c r="A4356" s="147"/>
    </row>
    <row r="4357" spans="1:1" x14ac:dyDescent="0.3">
      <c r="A4357" s="147"/>
    </row>
    <row r="4358" spans="1:1" x14ac:dyDescent="0.3">
      <c r="A4358" s="147"/>
    </row>
    <row r="4359" spans="1:1" x14ac:dyDescent="0.3">
      <c r="A4359" s="147"/>
    </row>
    <row r="4360" spans="1:1" x14ac:dyDescent="0.3">
      <c r="A4360" s="147"/>
    </row>
    <row r="4361" spans="1:1" x14ac:dyDescent="0.3">
      <c r="A4361" s="147"/>
    </row>
    <row r="4362" spans="1:1" x14ac:dyDescent="0.3">
      <c r="A4362" s="147"/>
    </row>
    <row r="4363" spans="1:1" x14ac:dyDescent="0.3">
      <c r="A4363" s="147"/>
    </row>
    <row r="4364" spans="1:1" x14ac:dyDescent="0.3">
      <c r="A4364" s="147"/>
    </row>
    <row r="4365" spans="1:1" x14ac:dyDescent="0.3">
      <c r="A4365" s="147"/>
    </row>
    <row r="4366" spans="1:1" x14ac:dyDescent="0.3">
      <c r="A4366" s="147"/>
    </row>
    <row r="4367" spans="1:1" x14ac:dyDescent="0.3">
      <c r="A4367" s="147"/>
    </row>
    <row r="4368" spans="1:1" x14ac:dyDescent="0.3">
      <c r="A4368" s="147"/>
    </row>
    <row r="4369" spans="1:1" x14ac:dyDescent="0.3">
      <c r="A4369" s="147"/>
    </row>
    <row r="4370" spans="1:1" x14ac:dyDescent="0.3">
      <c r="A4370" s="147"/>
    </row>
    <row r="4371" spans="1:1" x14ac:dyDescent="0.3">
      <c r="A4371" s="147"/>
    </row>
    <row r="4372" spans="1:1" x14ac:dyDescent="0.3">
      <c r="A4372" s="147"/>
    </row>
    <row r="4373" spans="1:1" x14ac:dyDescent="0.3">
      <c r="A4373" s="147"/>
    </row>
    <row r="4374" spans="1:1" x14ac:dyDescent="0.3">
      <c r="A4374" s="147"/>
    </row>
    <row r="4375" spans="1:1" x14ac:dyDescent="0.3">
      <c r="A4375" s="147"/>
    </row>
    <row r="4376" spans="1:1" x14ac:dyDescent="0.3">
      <c r="A4376" s="147"/>
    </row>
    <row r="4377" spans="1:1" x14ac:dyDescent="0.3">
      <c r="A4377" s="147"/>
    </row>
    <row r="4378" spans="1:1" x14ac:dyDescent="0.3">
      <c r="A4378" s="147"/>
    </row>
    <row r="4379" spans="1:1" x14ac:dyDescent="0.3">
      <c r="A4379" s="147"/>
    </row>
    <row r="4380" spans="1:1" x14ac:dyDescent="0.3">
      <c r="A4380" s="147"/>
    </row>
    <row r="4381" spans="1:1" x14ac:dyDescent="0.3">
      <c r="A4381" s="147"/>
    </row>
    <row r="4382" spans="1:1" x14ac:dyDescent="0.3">
      <c r="A4382" s="147"/>
    </row>
    <row r="4383" spans="1:1" x14ac:dyDescent="0.3">
      <c r="A4383" s="147"/>
    </row>
    <row r="4384" spans="1:1" x14ac:dyDescent="0.3">
      <c r="A4384" s="147"/>
    </row>
    <row r="4385" spans="1:1" x14ac:dyDescent="0.3">
      <c r="A4385" s="147"/>
    </row>
    <row r="4386" spans="1:1" x14ac:dyDescent="0.3">
      <c r="A4386" s="147"/>
    </row>
    <row r="4387" spans="1:1" x14ac:dyDescent="0.3">
      <c r="A4387" s="147"/>
    </row>
    <row r="4388" spans="1:1" x14ac:dyDescent="0.3">
      <c r="A4388" s="147"/>
    </row>
    <row r="4389" spans="1:1" x14ac:dyDescent="0.3">
      <c r="A4389" s="147"/>
    </row>
    <row r="4390" spans="1:1" x14ac:dyDescent="0.3">
      <c r="A4390" s="147"/>
    </row>
    <row r="4391" spans="1:1" x14ac:dyDescent="0.3">
      <c r="A4391" s="147"/>
    </row>
    <row r="4392" spans="1:1" x14ac:dyDescent="0.3">
      <c r="A4392" s="147"/>
    </row>
    <row r="4393" spans="1:1" x14ac:dyDescent="0.3">
      <c r="A4393" s="147"/>
    </row>
    <row r="4394" spans="1:1" x14ac:dyDescent="0.3">
      <c r="A4394" s="147"/>
    </row>
    <row r="4395" spans="1:1" x14ac:dyDescent="0.3">
      <c r="A4395" s="147"/>
    </row>
    <row r="4396" spans="1:1" x14ac:dyDescent="0.3">
      <c r="A4396" s="147"/>
    </row>
    <row r="4397" spans="1:1" x14ac:dyDescent="0.3">
      <c r="A4397" s="147"/>
    </row>
    <row r="4398" spans="1:1" x14ac:dyDescent="0.3">
      <c r="A4398" s="147"/>
    </row>
    <row r="4399" spans="1:1" x14ac:dyDescent="0.3">
      <c r="A4399" s="147"/>
    </row>
    <row r="4400" spans="1:1" x14ac:dyDescent="0.3">
      <c r="A4400" s="147"/>
    </row>
    <row r="4401" spans="1:1" x14ac:dyDescent="0.3">
      <c r="A4401" s="147"/>
    </row>
    <row r="4402" spans="1:1" x14ac:dyDescent="0.3">
      <c r="A4402" s="147"/>
    </row>
    <row r="4403" spans="1:1" x14ac:dyDescent="0.3">
      <c r="A4403" s="147"/>
    </row>
    <row r="4404" spans="1:1" x14ac:dyDescent="0.3">
      <c r="A4404" s="147"/>
    </row>
    <row r="4405" spans="1:1" x14ac:dyDescent="0.3">
      <c r="A4405" s="147"/>
    </row>
    <row r="4406" spans="1:1" x14ac:dyDescent="0.3">
      <c r="A4406" s="147"/>
    </row>
    <row r="4407" spans="1:1" x14ac:dyDescent="0.3">
      <c r="A4407" s="147"/>
    </row>
    <row r="4408" spans="1:1" x14ac:dyDescent="0.3">
      <c r="A4408" s="147"/>
    </row>
    <row r="4409" spans="1:1" x14ac:dyDescent="0.3">
      <c r="A4409" s="147"/>
    </row>
    <row r="4410" spans="1:1" x14ac:dyDescent="0.3">
      <c r="A4410" s="147"/>
    </row>
    <row r="4411" spans="1:1" x14ac:dyDescent="0.3">
      <c r="A4411" s="147"/>
    </row>
    <row r="4412" spans="1:1" x14ac:dyDescent="0.3">
      <c r="A4412" s="147"/>
    </row>
    <row r="4413" spans="1:1" x14ac:dyDescent="0.3">
      <c r="A4413" s="147"/>
    </row>
    <row r="4414" spans="1:1" x14ac:dyDescent="0.3">
      <c r="A4414" s="147"/>
    </row>
    <row r="4415" spans="1:1" x14ac:dyDescent="0.3">
      <c r="A4415" s="147"/>
    </row>
    <row r="4416" spans="1:1" x14ac:dyDescent="0.3">
      <c r="A4416" s="147"/>
    </row>
    <row r="4417" spans="1:1" x14ac:dyDescent="0.3">
      <c r="A4417" s="147"/>
    </row>
    <row r="4418" spans="1:1" x14ac:dyDescent="0.3">
      <c r="A4418" s="147"/>
    </row>
    <row r="4419" spans="1:1" x14ac:dyDescent="0.3">
      <c r="A4419" s="147"/>
    </row>
    <row r="4420" spans="1:1" x14ac:dyDescent="0.3">
      <c r="A4420" s="147"/>
    </row>
    <row r="4421" spans="1:1" x14ac:dyDescent="0.3">
      <c r="A4421" s="147"/>
    </row>
    <row r="4422" spans="1:1" x14ac:dyDescent="0.3">
      <c r="A4422" s="147"/>
    </row>
    <row r="4423" spans="1:1" x14ac:dyDescent="0.3">
      <c r="A4423" s="147"/>
    </row>
    <row r="4424" spans="1:1" x14ac:dyDescent="0.3">
      <c r="A4424" s="147"/>
    </row>
    <row r="4425" spans="1:1" x14ac:dyDescent="0.3">
      <c r="A4425" s="147"/>
    </row>
    <row r="4426" spans="1:1" x14ac:dyDescent="0.3">
      <c r="A4426" s="147"/>
    </row>
    <row r="4427" spans="1:1" x14ac:dyDescent="0.3">
      <c r="A4427" s="147"/>
    </row>
    <row r="4428" spans="1:1" x14ac:dyDescent="0.3">
      <c r="A4428" s="147"/>
    </row>
    <row r="4429" spans="1:1" x14ac:dyDescent="0.3">
      <c r="A4429" s="147"/>
    </row>
    <row r="4430" spans="1:1" x14ac:dyDescent="0.3">
      <c r="A4430" s="147"/>
    </row>
    <row r="4431" spans="1:1" x14ac:dyDescent="0.3">
      <c r="A4431" s="147"/>
    </row>
    <row r="4432" spans="1:1" x14ac:dyDescent="0.3">
      <c r="A4432" s="147"/>
    </row>
    <row r="4433" spans="1:1" x14ac:dyDescent="0.3">
      <c r="A4433" s="147"/>
    </row>
    <row r="4434" spans="1:1" x14ac:dyDescent="0.3">
      <c r="A4434" s="147"/>
    </row>
    <row r="4435" spans="1:1" x14ac:dyDescent="0.3">
      <c r="A4435" s="147"/>
    </row>
    <row r="4436" spans="1:1" x14ac:dyDescent="0.3">
      <c r="A4436" s="147"/>
    </row>
    <row r="4437" spans="1:1" x14ac:dyDescent="0.3">
      <c r="A4437" s="147"/>
    </row>
    <row r="4438" spans="1:1" x14ac:dyDescent="0.3">
      <c r="A4438" s="147"/>
    </row>
    <row r="4439" spans="1:1" x14ac:dyDescent="0.3">
      <c r="A4439" s="147"/>
    </row>
    <row r="4440" spans="1:1" x14ac:dyDescent="0.3">
      <c r="A4440" s="147"/>
    </row>
    <row r="4441" spans="1:1" x14ac:dyDescent="0.3">
      <c r="A4441" s="147"/>
    </row>
    <row r="4442" spans="1:1" x14ac:dyDescent="0.3">
      <c r="A4442" s="147"/>
    </row>
    <row r="4443" spans="1:1" x14ac:dyDescent="0.3">
      <c r="A4443" s="147"/>
    </row>
    <row r="4444" spans="1:1" x14ac:dyDescent="0.3">
      <c r="A4444" s="147"/>
    </row>
    <row r="4445" spans="1:1" x14ac:dyDescent="0.3">
      <c r="A4445" s="147"/>
    </row>
    <row r="4446" spans="1:1" x14ac:dyDescent="0.3">
      <c r="A4446" s="147"/>
    </row>
    <row r="4447" spans="1:1" x14ac:dyDescent="0.3">
      <c r="A4447" s="147"/>
    </row>
    <row r="4448" spans="1:1" x14ac:dyDescent="0.3">
      <c r="A4448" s="147"/>
    </row>
    <row r="4449" spans="1:1" x14ac:dyDescent="0.3">
      <c r="A4449" s="147"/>
    </row>
    <row r="4450" spans="1:1" x14ac:dyDescent="0.3">
      <c r="A4450" s="147"/>
    </row>
    <row r="4451" spans="1:1" x14ac:dyDescent="0.3">
      <c r="A4451" s="147"/>
    </row>
    <row r="4452" spans="1:1" x14ac:dyDescent="0.3">
      <c r="A4452" s="147"/>
    </row>
    <row r="4453" spans="1:1" x14ac:dyDescent="0.3">
      <c r="A4453" s="147"/>
    </row>
    <row r="4454" spans="1:1" x14ac:dyDescent="0.3">
      <c r="A4454" s="147"/>
    </row>
    <row r="4455" spans="1:1" x14ac:dyDescent="0.3">
      <c r="A4455" s="147"/>
    </row>
    <row r="4456" spans="1:1" x14ac:dyDescent="0.3">
      <c r="A4456" s="147"/>
    </row>
    <row r="4457" spans="1:1" x14ac:dyDescent="0.3">
      <c r="A4457" s="147"/>
    </row>
    <row r="4458" spans="1:1" x14ac:dyDescent="0.3">
      <c r="A4458" s="147"/>
    </row>
    <row r="4459" spans="1:1" x14ac:dyDescent="0.3">
      <c r="A4459" s="147"/>
    </row>
    <row r="4460" spans="1:1" x14ac:dyDescent="0.3">
      <c r="A4460" s="147"/>
    </row>
    <row r="4461" spans="1:1" x14ac:dyDescent="0.3">
      <c r="A4461" s="147"/>
    </row>
    <row r="4462" spans="1:1" x14ac:dyDescent="0.3">
      <c r="A4462" s="147"/>
    </row>
    <row r="4463" spans="1:1" x14ac:dyDescent="0.3">
      <c r="A4463" s="147"/>
    </row>
    <row r="4464" spans="1:1" x14ac:dyDescent="0.3">
      <c r="A4464" s="147"/>
    </row>
    <row r="4465" spans="1:1" x14ac:dyDescent="0.3">
      <c r="A4465" s="147"/>
    </row>
    <row r="4466" spans="1:1" x14ac:dyDescent="0.3">
      <c r="A4466" s="147"/>
    </row>
    <row r="4467" spans="1:1" x14ac:dyDescent="0.3">
      <c r="A4467" s="147"/>
    </row>
    <row r="4468" spans="1:1" x14ac:dyDescent="0.3">
      <c r="A4468" s="147"/>
    </row>
    <row r="4469" spans="1:1" x14ac:dyDescent="0.3">
      <c r="A4469" s="147"/>
    </row>
    <row r="4470" spans="1:1" x14ac:dyDescent="0.3">
      <c r="A4470" s="147"/>
    </row>
    <row r="4471" spans="1:1" x14ac:dyDescent="0.3">
      <c r="A4471" s="147"/>
    </row>
    <row r="4472" spans="1:1" x14ac:dyDescent="0.3">
      <c r="A4472" s="147"/>
    </row>
    <row r="4473" spans="1:1" x14ac:dyDescent="0.3">
      <c r="A4473" s="147"/>
    </row>
    <row r="4474" spans="1:1" x14ac:dyDescent="0.3">
      <c r="A4474" s="147"/>
    </row>
    <row r="4475" spans="1:1" x14ac:dyDescent="0.3">
      <c r="A4475" s="147"/>
    </row>
    <row r="4476" spans="1:1" x14ac:dyDescent="0.3">
      <c r="A4476" s="147"/>
    </row>
    <row r="4477" spans="1:1" x14ac:dyDescent="0.3">
      <c r="A4477" s="147"/>
    </row>
    <row r="4478" spans="1:1" x14ac:dyDescent="0.3">
      <c r="A4478" s="147"/>
    </row>
    <row r="4479" spans="1:1" x14ac:dyDescent="0.3">
      <c r="A4479" s="147"/>
    </row>
    <row r="4480" spans="1:1" x14ac:dyDescent="0.3">
      <c r="A4480" s="147"/>
    </row>
    <row r="4481" spans="1:1" x14ac:dyDescent="0.3">
      <c r="A4481" s="147"/>
    </row>
    <row r="4482" spans="1:1" x14ac:dyDescent="0.3">
      <c r="A4482" s="147"/>
    </row>
    <row r="4483" spans="1:1" x14ac:dyDescent="0.3">
      <c r="A4483" s="147"/>
    </row>
    <row r="4484" spans="1:1" x14ac:dyDescent="0.3">
      <c r="A4484" s="147"/>
    </row>
    <row r="4485" spans="1:1" x14ac:dyDescent="0.3">
      <c r="A4485" s="147"/>
    </row>
    <row r="4486" spans="1:1" x14ac:dyDescent="0.3">
      <c r="A4486" s="147"/>
    </row>
    <row r="4487" spans="1:1" x14ac:dyDescent="0.3">
      <c r="A4487" s="147"/>
    </row>
    <row r="4488" spans="1:1" x14ac:dyDescent="0.3">
      <c r="A4488" s="147"/>
    </row>
    <row r="4489" spans="1:1" x14ac:dyDescent="0.3">
      <c r="A4489" s="147"/>
    </row>
    <row r="4490" spans="1:1" x14ac:dyDescent="0.3">
      <c r="A4490" s="147"/>
    </row>
    <row r="4491" spans="1:1" x14ac:dyDescent="0.3">
      <c r="A4491" s="147"/>
    </row>
    <row r="4492" spans="1:1" x14ac:dyDescent="0.3">
      <c r="A4492" s="147"/>
    </row>
    <row r="4493" spans="1:1" x14ac:dyDescent="0.3">
      <c r="A4493" s="147"/>
    </row>
    <row r="4494" spans="1:1" x14ac:dyDescent="0.3">
      <c r="A4494" s="147"/>
    </row>
    <row r="4495" spans="1:1" x14ac:dyDescent="0.3">
      <c r="A4495" s="147"/>
    </row>
    <row r="4496" spans="1:1" x14ac:dyDescent="0.3">
      <c r="A4496" s="147"/>
    </row>
    <row r="4497" spans="1:1" x14ac:dyDescent="0.3">
      <c r="A4497" s="147"/>
    </row>
    <row r="4498" spans="1:1" x14ac:dyDescent="0.3">
      <c r="A4498" s="147"/>
    </row>
    <row r="4499" spans="1:1" x14ac:dyDescent="0.3">
      <c r="A4499" s="147"/>
    </row>
    <row r="4500" spans="1:1" x14ac:dyDescent="0.3">
      <c r="A4500" s="147"/>
    </row>
    <row r="4501" spans="1:1" x14ac:dyDescent="0.3">
      <c r="A4501" s="147"/>
    </row>
    <row r="4502" spans="1:1" x14ac:dyDescent="0.3">
      <c r="A4502" s="147"/>
    </row>
    <row r="4503" spans="1:1" x14ac:dyDescent="0.3">
      <c r="A4503" s="147"/>
    </row>
    <row r="4504" spans="1:1" x14ac:dyDescent="0.3">
      <c r="A4504" s="147"/>
    </row>
    <row r="4505" spans="1:1" x14ac:dyDescent="0.3">
      <c r="A4505" s="147"/>
    </row>
    <row r="4506" spans="1:1" x14ac:dyDescent="0.3">
      <c r="A4506" s="147"/>
    </row>
    <row r="4507" spans="1:1" x14ac:dyDescent="0.3">
      <c r="A4507" s="147"/>
    </row>
    <row r="4508" spans="1:1" x14ac:dyDescent="0.3">
      <c r="A4508" s="147"/>
    </row>
    <row r="4509" spans="1:1" x14ac:dyDescent="0.3">
      <c r="A4509" s="147"/>
    </row>
    <row r="4510" spans="1:1" x14ac:dyDescent="0.3">
      <c r="A4510" s="147"/>
    </row>
    <row r="4511" spans="1:1" x14ac:dyDescent="0.3">
      <c r="A4511" s="147"/>
    </row>
    <row r="4512" spans="1:1" x14ac:dyDescent="0.3">
      <c r="A4512" s="147"/>
    </row>
    <row r="4513" spans="1:1" x14ac:dyDescent="0.3">
      <c r="A4513" s="147"/>
    </row>
    <row r="4514" spans="1:1" x14ac:dyDescent="0.3">
      <c r="A4514" s="147"/>
    </row>
    <row r="4515" spans="1:1" x14ac:dyDescent="0.3">
      <c r="A4515" s="147"/>
    </row>
    <row r="4516" spans="1:1" x14ac:dyDescent="0.3">
      <c r="A4516" s="147"/>
    </row>
    <row r="4517" spans="1:1" x14ac:dyDescent="0.3">
      <c r="A4517" s="147"/>
    </row>
    <row r="4518" spans="1:1" x14ac:dyDescent="0.3">
      <c r="A4518" s="147"/>
    </row>
    <row r="4519" spans="1:1" x14ac:dyDescent="0.3">
      <c r="A4519" s="147"/>
    </row>
    <row r="4520" spans="1:1" x14ac:dyDescent="0.3">
      <c r="A4520" s="147"/>
    </row>
    <row r="4521" spans="1:1" x14ac:dyDescent="0.3">
      <c r="A4521" s="147"/>
    </row>
    <row r="4522" spans="1:1" x14ac:dyDescent="0.3">
      <c r="A4522" s="147"/>
    </row>
    <row r="4523" spans="1:1" x14ac:dyDescent="0.3">
      <c r="A4523" s="147"/>
    </row>
    <row r="4524" spans="1:1" x14ac:dyDescent="0.3">
      <c r="A4524" s="147"/>
    </row>
    <row r="4525" spans="1:1" x14ac:dyDescent="0.3">
      <c r="A4525" s="147"/>
    </row>
    <row r="4526" spans="1:1" x14ac:dyDescent="0.3">
      <c r="A4526" s="147"/>
    </row>
    <row r="4527" spans="1:1" x14ac:dyDescent="0.3">
      <c r="A4527" s="147"/>
    </row>
    <row r="4528" spans="1:1" x14ac:dyDescent="0.3">
      <c r="A4528" s="147"/>
    </row>
    <row r="4529" spans="1:1" x14ac:dyDescent="0.3">
      <c r="A4529" s="147"/>
    </row>
    <row r="4530" spans="1:1" x14ac:dyDescent="0.3">
      <c r="A4530" s="147"/>
    </row>
    <row r="4531" spans="1:1" x14ac:dyDescent="0.3">
      <c r="A4531" s="147"/>
    </row>
    <row r="4532" spans="1:1" x14ac:dyDescent="0.3">
      <c r="A4532" s="147"/>
    </row>
    <row r="4533" spans="1:1" x14ac:dyDescent="0.3">
      <c r="A4533" s="147"/>
    </row>
    <row r="4534" spans="1:1" x14ac:dyDescent="0.3">
      <c r="A4534" s="147"/>
    </row>
    <row r="4535" spans="1:1" x14ac:dyDescent="0.3">
      <c r="A4535" s="147"/>
    </row>
    <row r="4536" spans="1:1" x14ac:dyDescent="0.3">
      <c r="A4536" s="147"/>
    </row>
    <row r="4537" spans="1:1" x14ac:dyDescent="0.3">
      <c r="A4537" s="147"/>
    </row>
    <row r="4538" spans="1:1" x14ac:dyDescent="0.3">
      <c r="A4538" s="147"/>
    </row>
    <row r="4539" spans="1:1" x14ac:dyDescent="0.3">
      <c r="A4539" s="147"/>
    </row>
    <row r="4540" spans="1:1" x14ac:dyDescent="0.3">
      <c r="A4540" s="147"/>
    </row>
    <row r="4541" spans="1:1" x14ac:dyDescent="0.3">
      <c r="A4541" s="147"/>
    </row>
    <row r="4542" spans="1:1" x14ac:dyDescent="0.3">
      <c r="A4542" s="147"/>
    </row>
    <row r="4543" spans="1:1" x14ac:dyDescent="0.3">
      <c r="A4543" s="147"/>
    </row>
    <row r="4544" spans="1:1" x14ac:dyDescent="0.3">
      <c r="A4544" s="147"/>
    </row>
    <row r="4545" spans="1:1" x14ac:dyDescent="0.3">
      <c r="A4545" s="147"/>
    </row>
    <row r="4546" spans="1:1" x14ac:dyDescent="0.3">
      <c r="A4546" s="147"/>
    </row>
    <row r="4547" spans="1:1" x14ac:dyDescent="0.3">
      <c r="A4547" s="147"/>
    </row>
    <row r="4548" spans="1:1" x14ac:dyDescent="0.3">
      <c r="A4548" s="147"/>
    </row>
    <row r="4549" spans="1:1" x14ac:dyDescent="0.3">
      <c r="A4549" s="147"/>
    </row>
    <row r="4550" spans="1:1" x14ac:dyDescent="0.3">
      <c r="A4550" s="147"/>
    </row>
    <row r="4551" spans="1:1" x14ac:dyDescent="0.3">
      <c r="A4551" s="147"/>
    </row>
    <row r="4552" spans="1:1" x14ac:dyDescent="0.3">
      <c r="A4552" s="147"/>
    </row>
    <row r="4553" spans="1:1" x14ac:dyDescent="0.3">
      <c r="A4553" s="147"/>
    </row>
    <row r="4554" spans="1:1" x14ac:dyDescent="0.3">
      <c r="A4554" s="147"/>
    </row>
    <row r="4555" spans="1:1" x14ac:dyDescent="0.3">
      <c r="A4555" s="147"/>
    </row>
    <row r="4556" spans="1:1" x14ac:dyDescent="0.3">
      <c r="A4556" s="147"/>
    </row>
    <row r="4557" spans="1:1" x14ac:dyDescent="0.3">
      <c r="A4557" s="147"/>
    </row>
    <row r="4558" spans="1:1" x14ac:dyDescent="0.3">
      <c r="A4558" s="147"/>
    </row>
    <row r="4559" spans="1:1" x14ac:dyDescent="0.3">
      <c r="A4559" s="147"/>
    </row>
    <row r="4560" spans="1:1" x14ac:dyDescent="0.3">
      <c r="A4560" s="147"/>
    </row>
    <row r="4561" spans="1:1" x14ac:dyDescent="0.3">
      <c r="A4561" s="147"/>
    </row>
    <row r="4562" spans="1:1" x14ac:dyDescent="0.3">
      <c r="A4562" s="147"/>
    </row>
    <row r="4563" spans="1:1" x14ac:dyDescent="0.3">
      <c r="A4563" s="147"/>
    </row>
    <row r="4564" spans="1:1" x14ac:dyDescent="0.3">
      <c r="A4564" s="147"/>
    </row>
    <row r="4565" spans="1:1" x14ac:dyDescent="0.3">
      <c r="A4565" s="147"/>
    </row>
    <row r="4566" spans="1:1" x14ac:dyDescent="0.3">
      <c r="A4566" s="147"/>
    </row>
    <row r="4567" spans="1:1" x14ac:dyDescent="0.3">
      <c r="A4567" s="147"/>
    </row>
    <row r="4568" spans="1:1" x14ac:dyDescent="0.3">
      <c r="A4568" s="147"/>
    </row>
    <row r="4569" spans="1:1" x14ac:dyDescent="0.3">
      <c r="A4569" s="147"/>
    </row>
    <row r="4570" spans="1:1" x14ac:dyDescent="0.3">
      <c r="A4570" s="147"/>
    </row>
    <row r="4571" spans="1:1" x14ac:dyDescent="0.3">
      <c r="A4571" s="147"/>
    </row>
    <row r="4572" spans="1:1" x14ac:dyDescent="0.3">
      <c r="A4572" s="147"/>
    </row>
    <row r="4573" spans="1:1" x14ac:dyDescent="0.3">
      <c r="A4573" s="147"/>
    </row>
    <row r="4574" spans="1:1" x14ac:dyDescent="0.3">
      <c r="A4574" s="147"/>
    </row>
    <row r="4575" spans="1:1" x14ac:dyDescent="0.3">
      <c r="A4575" s="147"/>
    </row>
    <row r="4576" spans="1:1" x14ac:dyDescent="0.3">
      <c r="A4576" s="147"/>
    </row>
    <row r="4577" spans="1:1" x14ac:dyDescent="0.3">
      <c r="A4577" s="147"/>
    </row>
    <row r="4578" spans="1:1" x14ac:dyDescent="0.3">
      <c r="A4578" s="147"/>
    </row>
    <row r="4579" spans="1:1" x14ac:dyDescent="0.3">
      <c r="A4579" s="147"/>
    </row>
    <row r="4580" spans="1:1" x14ac:dyDescent="0.3">
      <c r="A4580" s="147"/>
    </row>
    <row r="4581" spans="1:1" x14ac:dyDescent="0.3">
      <c r="A4581" s="147"/>
    </row>
    <row r="4582" spans="1:1" x14ac:dyDescent="0.3">
      <c r="A4582" s="147"/>
    </row>
    <row r="4583" spans="1:1" x14ac:dyDescent="0.3">
      <c r="A4583" s="147"/>
    </row>
    <row r="4584" spans="1:1" x14ac:dyDescent="0.3">
      <c r="A4584" s="147"/>
    </row>
    <row r="4585" spans="1:1" x14ac:dyDescent="0.3">
      <c r="A4585" s="147"/>
    </row>
    <row r="4586" spans="1:1" x14ac:dyDescent="0.3">
      <c r="A4586" s="147"/>
    </row>
    <row r="4587" spans="1:1" x14ac:dyDescent="0.3">
      <c r="A4587" s="147"/>
    </row>
    <row r="4588" spans="1:1" x14ac:dyDescent="0.3">
      <c r="A4588" s="147"/>
    </row>
    <row r="4589" spans="1:1" x14ac:dyDescent="0.3">
      <c r="A4589" s="147"/>
    </row>
    <row r="4590" spans="1:1" x14ac:dyDescent="0.3">
      <c r="A4590" s="147"/>
    </row>
    <row r="4591" spans="1:1" x14ac:dyDescent="0.3">
      <c r="A4591" s="147"/>
    </row>
    <row r="4592" spans="1:1" x14ac:dyDescent="0.3">
      <c r="A4592" s="147"/>
    </row>
    <row r="4593" spans="1:1" x14ac:dyDescent="0.3">
      <c r="A4593" s="147"/>
    </row>
    <row r="4594" spans="1:1" x14ac:dyDescent="0.3">
      <c r="A4594" s="147"/>
    </row>
    <row r="4595" spans="1:1" x14ac:dyDescent="0.3">
      <c r="A4595" s="147"/>
    </row>
    <row r="4596" spans="1:1" x14ac:dyDescent="0.3">
      <c r="A4596" s="147"/>
    </row>
    <row r="4597" spans="1:1" x14ac:dyDescent="0.3">
      <c r="A4597" s="147"/>
    </row>
    <row r="4598" spans="1:1" x14ac:dyDescent="0.3">
      <c r="A4598" s="147"/>
    </row>
    <row r="4599" spans="1:1" x14ac:dyDescent="0.3">
      <c r="A4599" s="147"/>
    </row>
    <row r="4600" spans="1:1" x14ac:dyDescent="0.3">
      <c r="A4600" s="147"/>
    </row>
    <row r="4601" spans="1:1" x14ac:dyDescent="0.3">
      <c r="A4601" s="147"/>
    </row>
    <row r="4602" spans="1:1" x14ac:dyDescent="0.3">
      <c r="A4602" s="147"/>
    </row>
    <row r="4603" spans="1:1" x14ac:dyDescent="0.3">
      <c r="A4603" s="147"/>
    </row>
    <row r="4604" spans="1:1" x14ac:dyDescent="0.3">
      <c r="A4604" s="147"/>
    </row>
    <row r="4605" spans="1:1" x14ac:dyDescent="0.3">
      <c r="A4605" s="147"/>
    </row>
    <row r="4606" spans="1:1" x14ac:dyDescent="0.3">
      <c r="A4606" s="147"/>
    </row>
    <row r="4607" spans="1:1" x14ac:dyDescent="0.3">
      <c r="A4607" s="147"/>
    </row>
    <row r="4608" spans="1:1" x14ac:dyDescent="0.3">
      <c r="A4608" s="147"/>
    </row>
    <row r="4609" spans="1:1" x14ac:dyDescent="0.3">
      <c r="A4609" s="147"/>
    </row>
    <row r="4610" spans="1:1" x14ac:dyDescent="0.3">
      <c r="A4610" s="147"/>
    </row>
    <row r="4611" spans="1:1" x14ac:dyDescent="0.3">
      <c r="A4611" s="147"/>
    </row>
    <row r="4612" spans="1:1" x14ac:dyDescent="0.3">
      <c r="A4612" s="147"/>
    </row>
    <row r="4613" spans="1:1" x14ac:dyDescent="0.3">
      <c r="A4613" s="147"/>
    </row>
    <row r="4614" spans="1:1" x14ac:dyDescent="0.3">
      <c r="A4614" s="147"/>
    </row>
    <row r="4615" spans="1:1" x14ac:dyDescent="0.3">
      <c r="A4615" s="147"/>
    </row>
    <row r="4616" spans="1:1" x14ac:dyDescent="0.3">
      <c r="A4616" s="147"/>
    </row>
    <row r="4617" spans="1:1" x14ac:dyDescent="0.3">
      <c r="A4617" s="147"/>
    </row>
    <row r="4618" spans="1:1" x14ac:dyDescent="0.3">
      <c r="A4618" s="147"/>
    </row>
    <row r="4619" spans="1:1" x14ac:dyDescent="0.3">
      <c r="A4619" s="147"/>
    </row>
    <row r="4620" spans="1:1" x14ac:dyDescent="0.3">
      <c r="A4620" s="147"/>
    </row>
    <row r="4621" spans="1:1" x14ac:dyDescent="0.3">
      <c r="A4621" s="147"/>
    </row>
    <row r="4622" spans="1:1" x14ac:dyDescent="0.3">
      <c r="A4622" s="147"/>
    </row>
    <row r="4623" spans="1:1" x14ac:dyDescent="0.3">
      <c r="A4623" s="147"/>
    </row>
    <row r="4624" spans="1:1" x14ac:dyDescent="0.3">
      <c r="A4624" s="147"/>
    </row>
    <row r="4625" spans="1:1" x14ac:dyDescent="0.3">
      <c r="A4625" s="147"/>
    </row>
    <row r="4626" spans="1:1" x14ac:dyDescent="0.3">
      <c r="A4626" s="147"/>
    </row>
    <row r="4627" spans="1:1" x14ac:dyDescent="0.3">
      <c r="A4627" s="147"/>
    </row>
    <row r="4628" spans="1:1" x14ac:dyDescent="0.3">
      <c r="A4628" s="147"/>
    </row>
    <row r="4629" spans="1:1" x14ac:dyDescent="0.3">
      <c r="A4629" s="147"/>
    </row>
    <row r="4630" spans="1:1" x14ac:dyDescent="0.3">
      <c r="A4630" s="147"/>
    </row>
    <row r="4631" spans="1:1" x14ac:dyDescent="0.3">
      <c r="A4631" s="147"/>
    </row>
    <row r="4632" spans="1:1" x14ac:dyDescent="0.3">
      <c r="A4632" s="147"/>
    </row>
    <row r="4633" spans="1:1" x14ac:dyDescent="0.3">
      <c r="A4633" s="147"/>
    </row>
    <row r="4634" spans="1:1" x14ac:dyDescent="0.3">
      <c r="A4634" s="147"/>
    </row>
    <row r="4635" spans="1:1" x14ac:dyDescent="0.3">
      <c r="A4635" s="147"/>
    </row>
    <row r="4636" spans="1:1" x14ac:dyDescent="0.3">
      <c r="A4636" s="147"/>
    </row>
    <row r="4637" spans="1:1" x14ac:dyDescent="0.3">
      <c r="A4637" s="147"/>
    </row>
    <row r="4638" spans="1:1" x14ac:dyDescent="0.3">
      <c r="A4638" s="147"/>
    </row>
    <row r="4639" spans="1:1" x14ac:dyDescent="0.3">
      <c r="A4639" s="147"/>
    </row>
    <row r="4640" spans="1:1" x14ac:dyDescent="0.3">
      <c r="A4640" s="147"/>
    </row>
    <row r="4641" spans="1:1" x14ac:dyDescent="0.3">
      <c r="A4641" s="147"/>
    </row>
    <row r="4642" spans="1:1" x14ac:dyDescent="0.3">
      <c r="A4642" s="147"/>
    </row>
    <row r="4643" spans="1:1" x14ac:dyDescent="0.3">
      <c r="A4643" s="147"/>
    </row>
    <row r="4644" spans="1:1" x14ac:dyDescent="0.3">
      <c r="A4644" s="147"/>
    </row>
    <row r="4645" spans="1:1" x14ac:dyDescent="0.3">
      <c r="A4645" s="147"/>
    </row>
    <row r="4646" spans="1:1" x14ac:dyDescent="0.3">
      <c r="A4646" s="147"/>
    </row>
    <row r="4647" spans="1:1" x14ac:dyDescent="0.3">
      <c r="A4647" s="147"/>
    </row>
    <row r="4648" spans="1:1" x14ac:dyDescent="0.3">
      <c r="A4648" s="147"/>
    </row>
    <row r="4649" spans="1:1" x14ac:dyDescent="0.3">
      <c r="A4649" s="147"/>
    </row>
    <row r="4650" spans="1:1" x14ac:dyDescent="0.3">
      <c r="A4650" s="147"/>
    </row>
    <row r="4651" spans="1:1" x14ac:dyDescent="0.3">
      <c r="A4651" s="147"/>
    </row>
    <row r="4652" spans="1:1" x14ac:dyDescent="0.3">
      <c r="A4652" s="147"/>
    </row>
    <row r="4653" spans="1:1" x14ac:dyDescent="0.3">
      <c r="A4653" s="147"/>
    </row>
    <row r="4654" spans="1:1" x14ac:dyDescent="0.3">
      <c r="A4654" s="147"/>
    </row>
    <row r="4655" spans="1:1" x14ac:dyDescent="0.3">
      <c r="A4655" s="147"/>
    </row>
    <row r="4656" spans="1:1" x14ac:dyDescent="0.3">
      <c r="A4656" s="147"/>
    </row>
    <row r="4657" spans="1:1" x14ac:dyDescent="0.3">
      <c r="A4657" s="147"/>
    </row>
    <row r="4658" spans="1:1" x14ac:dyDescent="0.3">
      <c r="A4658" s="147"/>
    </row>
    <row r="4659" spans="1:1" x14ac:dyDescent="0.3">
      <c r="A4659" s="147"/>
    </row>
    <row r="4660" spans="1:1" x14ac:dyDescent="0.3">
      <c r="A4660" s="147"/>
    </row>
    <row r="4661" spans="1:1" x14ac:dyDescent="0.3">
      <c r="A4661" s="147"/>
    </row>
    <row r="4662" spans="1:1" x14ac:dyDescent="0.3">
      <c r="A4662" s="147"/>
    </row>
    <row r="4663" spans="1:1" x14ac:dyDescent="0.3">
      <c r="A4663" s="147"/>
    </row>
    <row r="4664" spans="1:1" x14ac:dyDescent="0.3">
      <c r="A4664" s="147"/>
    </row>
    <row r="4665" spans="1:1" x14ac:dyDescent="0.3">
      <c r="A4665" s="147"/>
    </row>
    <row r="4666" spans="1:1" x14ac:dyDescent="0.3">
      <c r="A4666" s="147"/>
    </row>
    <row r="4667" spans="1:1" x14ac:dyDescent="0.3">
      <c r="A4667" s="147"/>
    </row>
    <row r="4668" spans="1:1" x14ac:dyDescent="0.3">
      <c r="A4668" s="147"/>
    </row>
    <row r="4669" spans="1:1" x14ac:dyDescent="0.3">
      <c r="A4669" s="147"/>
    </row>
    <row r="4670" spans="1:1" x14ac:dyDescent="0.3">
      <c r="A4670" s="147"/>
    </row>
    <row r="4671" spans="1:1" x14ac:dyDescent="0.3">
      <c r="A4671" s="147"/>
    </row>
    <row r="4672" spans="1:1" x14ac:dyDescent="0.3">
      <c r="A4672" s="147"/>
    </row>
    <row r="4673" spans="1:1" x14ac:dyDescent="0.3">
      <c r="A4673" s="147"/>
    </row>
    <row r="4674" spans="1:1" x14ac:dyDescent="0.3">
      <c r="A4674" s="147"/>
    </row>
    <row r="4675" spans="1:1" x14ac:dyDescent="0.3">
      <c r="A4675" s="147"/>
    </row>
    <row r="4676" spans="1:1" x14ac:dyDescent="0.3">
      <c r="A4676" s="147"/>
    </row>
    <row r="4677" spans="1:1" x14ac:dyDescent="0.3">
      <c r="A4677" s="147"/>
    </row>
    <row r="4678" spans="1:1" x14ac:dyDescent="0.3">
      <c r="A4678" s="147"/>
    </row>
    <row r="4679" spans="1:1" x14ac:dyDescent="0.3">
      <c r="A4679" s="147"/>
    </row>
    <row r="4680" spans="1:1" x14ac:dyDescent="0.3">
      <c r="A4680" s="147"/>
    </row>
    <row r="4681" spans="1:1" x14ac:dyDescent="0.3">
      <c r="A4681" s="147"/>
    </row>
    <row r="4682" spans="1:1" x14ac:dyDescent="0.3">
      <c r="A4682" s="147"/>
    </row>
    <row r="4683" spans="1:1" x14ac:dyDescent="0.3">
      <c r="A4683" s="147"/>
    </row>
    <row r="4684" spans="1:1" x14ac:dyDescent="0.3">
      <c r="A4684" s="147"/>
    </row>
    <row r="4685" spans="1:1" x14ac:dyDescent="0.3">
      <c r="A4685" s="147"/>
    </row>
    <row r="4686" spans="1:1" x14ac:dyDescent="0.3">
      <c r="A4686" s="147"/>
    </row>
    <row r="4687" spans="1:1" x14ac:dyDescent="0.3">
      <c r="A4687" s="147"/>
    </row>
    <row r="4688" spans="1:1" x14ac:dyDescent="0.3">
      <c r="A4688" s="147"/>
    </row>
    <row r="4689" spans="1:1" x14ac:dyDescent="0.3">
      <c r="A4689" s="147"/>
    </row>
    <row r="4690" spans="1:1" x14ac:dyDescent="0.3">
      <c r="A4690" s="147"/>
    </row>
    <row r="4691" spans="1:1" x14ac:dyDescent="0.3">
      <c r="A4691" s="147"/>
    </row>
    <row r="4692" spans="1:1" x14ac:dyDescent="0.3">
      <c r="A4692" s="147"/>
    </row>
    <row r="4693" spans="1:1" x14ac:dyDescent="0.3">
      <c r="A4693" s="147"/>
    </row>
    <row r="4694" spans="1:1" x14ac:dyDescent="0.3">
      <c r="A4694" s="147"/>
    </row>
    <row r="4695" spans="1:1" x14ac:dyDescent="0.3">
      <c r="A4695" s="147"/>
    </row>
    <row r="4696" spans="1:1" x14ac:dyDescent="0.3">
      <c r="A4696" s="147"/>
    </row>
    <row r="4697" spans="1:1" x14ac:dyDescent="0.3">
      <c r="A4697" s="147"/>
    </row>
    <row r="4698" spans="1:1" x14ac:dyDescent="0.3">
      <c r="A4698" s="147"/>
    </row>
    <row r="4699" spans="1:1" x14ac:dyDescent="0.3">
      <c r="A4699" s="147"/>
    </row>
    <row r="4700" spans="1:1" x14ac:dyDescent="0.3">
      <c r="A4700" s="147"/>
    </row>
    <row r="4701" spans="1:1" x14ac:dyDescent="0.3">
      <c r="A4701" s="147"/>
    </row>
    <row r="4702" spans="1:1" x14ac:dyDescent="0.3">
      <c r="A4702" s="147"/>
    </row>
    <row r="4703" spans="1:1" x14ac:dyDescent="0.3">
      <c r="A4703" s="147"/>
    </row>
    <row r="4704" spans="1:1" x14ac:dyDescent="0.3">
      <c r="A4704" s="147"/>
    </row>
    <row r="4705" spans="1:1" x14ac:dyDescent="0.3">
      <c r="A4705" s="147"/>
    </row>
    <row r="4706" spans="1:1" x14ac:dyDescent="0.3">
      <c r="A4706" s="147"/>
    </row>
    <row r="4707" spans="1:1" x14ac:dyDescent="0.3">
      <c r="A4707" s="147"/>
    </row>
    <row r="4708" spans="1:1" x14ac:dyDescent="0.3">
      <c r="A4708" s="147"/>
    </row>
    <row r="4709" spans="1:1" x14ac:dyDescent="0.3">
      <c r="A4709" s="147"/>
    </row>
    <row r="4710" spans="1:1" x14ac:dyDescent="0.3">
      <c r="A4710" s="147"/>
    </row>
    <row r="4711" spans="1:1" x14ac:dyDescent="0.3">
      <c r="A4711" s="147"/>
    </row>
    <row r="4712" spans="1:1" x14ac:dyDescent="0.3">
      <c r="A4712" s="147"/>
    </row>
    <row r="4713" spans="1:1" x14ac:dyDescent="0.3">
      <c r="A4713" s="147"/>
    </row>
    <row r="4714" spans="1:1" x14ac:dyDescent="0.3">
      <c r="A4714" s="147"/>
    </row>
    <row r="4715" spans="1:1" x14ac:dyDescent="0.3">
      <c r="A4715" s="147"/>
    </row>
    <row r="4716" spans="1:1" x14ac:dyDescent="0.3">
      <c r="A4716" s="147"/>
    </row>
    <row r="4717" spans="1:1" x14ac:dyDescent="0.3">
      <c r="A4717" s="147"/>
    </row>
    <row r="4718" spans="1:1" x14ac:dyDescent="0.3">
      <c r="A4718" s="147"/>
    </row>
    <row r="4719" spans="1:1" x14ac:dyDescent="0.3">
      <c r="A4719" s="147"/>
    </row>
    <row r="4720" spans="1:1" x14ac:dyDescent="0.3">
      <c r="A4720" s="147"/>
    </row>
    <row r="4721" spans="1:1" x14ac:dyDescent="0.3">
      <c r="A4721" s="147"/>
    </row>
    <row r="4722" spans="1:1" x14ac:dyDescent="0.3">
      <c r="A4722" s="147"/>
    </row>
    <row r="4723" spans="1:1" x14ac:dyDescent="0.3">
      <c r="A4723" s="147"/>
    </row>
    <row r="4724" spans="1:1" x14ac:dyDescent="0.3">
      <c r="A4724" s="147"/>
    </row>
    <row r="4725" spans="1:1" x14ac:dyDescent="0.3">
      <c r="A4725" s="147"/>
    </row>
    <row r="4726" spans="1:1" x14ac:dyDescent="0.3">
      <c r="A4726" s="147"/>
    </row>
    <row r="4727" spans="1:1" x14ac:dyDescent="0.3">
      <c r="A4727" s="147"/>
    </row>
    <row r="4728" spans="1:1" x14ac:dyDescent="0.3">
      <c r="A4728" s="147"/>
    </row>
    <row r="4729" spans="1:1" x14ac:dyDescent="0.3">
      <c r="A4729" s="147"/>
    </row>
    <row r="4730" spans="1:1" x14ac:dyDescent="0.3">
      <c r="A4730" s="147"/>
    </row>
    <row r="4731" spans="1:1" x14ac:dyDescent="0.3">
      <c r="A4731" s="147"/>
    </row>
    <row r="4732" spans="1:1" x14ac:dyDescent="0.3">
      <c r="A4732" s="147"/>
    </row>
    <row r="4733" spans="1:1" x14ac:dyDescent="0.3">
      <c r="A4733" s="147"/>
    </row>
    <row r="4734" spans="1:1" x14ac:dyDescent="0.3">
      <c r="A4734" s="147"/>
    </row>
    <row r="4735" spans="1:1" x14ac:dyDescent="0.3">
      <c r="A4735" s="147"/>
    </row>
    <row r="4736" spans="1:1" x14ac:dyDescent="0.3">
      <c r="A4736" s="147"/>
    </row>
    <row r="4737" spans="1:1" x14ac:dyDescent="0.3">
      <c r="A4737" s="147"/>
    </row>
    <row r="4738" spans="1:1" x14ac:dyDescent="0.3">
      <c r="A4738" s="147"/>
    </row>
    <row r="4739" spans="1:1" x14ac:dyDescent="0.3">
      <c r="A4739" s="147"/>
    </row>
    <row r="4740" spans="1:1" x14ac:dyDescent="0.3">
      <c r="A4740" s="147"/>
    </row>
    <row r="4741" spans="1:1" x14ac:dyDescent="0.3">
      <c r="A4741" s="147"/>
    </row>
    <row r="4742" spans="1:1" x14ac:dyDescent="0.3">
      <c r="A4742" s="147"/>
    </row>
    <row r="4743" spans="1:1" x14ac:dyDescent="0.3">
      <c r="A4743" s="147"/>
    </row>
    <row r="4744" spans="1:1" x14ac:dyDescent="0.3">
      <c r="A4744" s="147"/>
    </row>
    <row r="4745" spans="1:1" x14ac:dyDescent="0.3">
      <c r="A4745" s="147"/>
    </row>
    <row r="4746" spans="1:1" x14ac:dyDescent="0.3">
      <c r="A4746" s="147"/>
    </row>
    <row r="4747" spans="1:1" x14ac:dyDescent="0.3">
      <c r="A4747" s="147"/>
    </row>
    <row r="4748" spans="1:1" x14ac:dyDescent="0.3">
      <c r="A4748" s="147"/>
    </row>
    <row r="4749" spans="1:1" x14ac:dyDescent="0.3">
      <c r="A4749" s="147"/>
    </row>
    <row r="4750" spans="1:1" x14ac:dyDescent="0.3">
      <c r="A4750" s="147"/>
    </row>
    <row r="4751" spans="1:1" x14ac:dyDescent="0.3">
      <c r="A4751" s="147"/>
    </row>
    <row r="4752" spans="1:1" x14ac:dyDescent="0.3">
      <c r="A4752" s="147"/>
    </row>
    <row r="4753" spans="1:1" x14ac:dyDescent="0.3">
      <c r="A4753" s="147"/>
    </row>
    <row r="4754" spans="1:1" x14ac:dyDescent="0.3">
      <c r="A4754" s="147"/>
    </row>
    <row r="4755" spans="1:1" x14ac:dyDescent="0.3">
      <c r="A4755" s="147"/>
    </row>
    <row r="4756" spans="1:1" x14ac:dyDescent="0.3">
      <c r="A4756" s="147"/>
    </row>
    <row r="4757" spans="1:1" x14ac:dyDescent="0.3">
      <c r="A4757" s="147"/>
    </row>
    <row r="4758" spans="1:1" x14ac:dyDescent="0.3">
      <c r="A4758" s="147"/>
    </row>
    <row r="4759" spans="1:1" x14ac:dyDescent="0.3">
      <c r="A4759" s="147"/>
    </row>
    <row r="4760" spans="1:1" x14ac:dyDescent="0.3">
      <c r="A4760" s="147"/>
    </row>
    <row r="4761" spans="1:1" x14ac:dyDescent="0.3">
      <c r="A4761" s="147"/>
    </row>
    <row r="4762" spans="1:1" x14ac:dyDescent="0.3">
      <c r="A4762" s="147"/>
    </row>
    <row r="4763" spans="1:1" x14ac:dyDescent="0.3">
      <c r="A4763" s="147"/>
    </row>
    <row r="4764" spans="1:1" x14ac:dyDescent="0.3">
      <c r="A4764" s="147"/>
    </row>
    <row r="4765" spans="1:1" x14ac:dyDescent="0.3">
      <c r="A4765" s="147"/>
    </row>
    <row r="4766" spans="1:1" x14ac:dyDescent="0.3">
      <c r="A4766" s="147"/>
    </row>
    <row r="4767" spans="1:1" x14ac:dyDescent="0.3">
      <c r="A4767" s="147"/>
    </row>
    <row r="4768" spans="1:1" x14ac:dyDescent="0.3">
      <c r="A4768" s="147"/>
    </row>
    <row r="4769" spans="1:1" x14ac:dyDescent="0.3">
      <c r="A4769" s="147"/>
    </row>
    <row r="4770" spans="1:1" x14ac:dyDescent="0.3">
      <c r="A4770" s="147"/>
    </row>
    <row r="4771" spans="1:1" x14ac:dyDescent="0.3">
      <c r="A4771" s="147"/>
    </row>
    <row r="4772" spans="1:1" x14ac:dyDescent="0.3">
      <c r="A4772" s="147"/>
    </row>
    <row r="4773" spans="1:1" x14ac:dyDescent="0.3">
      <c r="A4773" s="147"/>
    </row>
    <row r="4774" spans="1:1" x14ac:dyDescent="0.3">
      <c r="A4774" s="147"/>
    </row>
    <row r="4775" spans="1:1" x14ac:dyDescent="0.3">
      <c r="A4775" s="147"/>
    </row>
    <row r="4776" spans="1:1" x14ac:dyDescent="0.3">
      <c r="A4776" s="147"/>
    </row>
    <row r="4777" spans="1:1" x14ac:dyDescent="0.3">
      <c r="A4777" s="147"/>
    </row>
    <row r="4778" spans="1:1" x14ac:dyDescent="0.3">
      <c r="A4778" s="147"/>
    </row>
    <row r="4779" spans="1:1" x14ac:dyDescent="0.3">
      <c r="A4779" s="147"/>
    </row>
    <row r="4780" spans="1:1" x14ac:dyDescent="0.3">
      <c r="A4780" s="147"/>
    </row>
    <row r="4781" spans="1:1" x14ac:dyDescent="0.3">
      <c r="A4781" s="147"/>
    </row>
    <row r="4782" spans="1:1" x14ac:dyDescent="0.3">
      <c r="A4782" s="147"/>
    </row>
    <row r="4783" spans="1:1" x14ac:dyDescent="0.3">
      <c r="A4783" s="147"/>
    </row>
    <row r="4784" spans="1:1" x14ac:dyDescent="0.3">
      <c r="A4784" s="147"/>
    </row>
    <row r="4785" spans="1:1" x14ac:dyDescent="0.3">
      <c r="A4785" s="147"/>
    </row>
    <row r="4786" spans="1:1" x14ac:dyDescent="0.3">
      <c r="A4786" s="147"/>
    </row>
    <row r="4787" spans="1:1" x14ac:dyDescent="0.3">
      <c r="A4787" s="147"/>
    </row>
    <row r="4788" spans="1:1" x14ac:dyDescent="0.3">
      <c r="A4788" s="147"/>
    </row>
    <row r="4789" spans="1:1" x14ac:dyDescent="0.3">
      <c r="A4789" s="147"/>
    </row>
    <row r="4790" spans="1:1" x14ac:dyDescent="0.3">
      <c r="A4790" s="147"/>
    </row>
    <row r="4791" spans="1:1" x14ac:dyDescent="0.3">
      <c r="A4791" s="147"/>
    </row>
    <row r="4792" spans="1:1" x14ac:dyDescent="0.3">
      <c r="A4792" s="147"/>
    </row>
    <row r="4793" spans="1:1" x14ac:dyDescent="0.3">
      <c r="A4793" s="147"/>
    </row>
    <row r="4794" spans="1:1" x14ac:dyDescent="0.3">
      <c r="A4794" s="147"/>
    </row>
    <row r="4795" spans="1:1" x14ac:dyDescent="0.3">
      <c r="A4795" s="147"/>
    </row>
    <row r="4796" spans="1:1" x14ac:dyDescent="0.3">
      <c r="A4796" s="147"/>
    </row>
    <row r="4797" spans="1:1" x14ac:dyDescent="0.3">
      <c r="A4797" s="147"/>
    </row>
    <row r="4798" spans="1:1" x14ac:dyDescent="0.3">
      <c r="A4798" s="147"/>
    </row>
    <row r="4799" spans="1:1" x14ac:dyDescent="0.3">
      <c r="A4799" s="147"/>
    </row>
    <row r="4800" spans="1:1" x14ac:dyDescent="0.3">
      <c r="A4800" s="147"/>
    </row>
    <row r="4801" spans="1:1" x14ac:dyDescent="0.3">
      <c r="A4801" s="147"/>
    </row>
    <row r="4802" spans="1:1" x14ac:dyDescent="0.3">
      <c r="A4802" s="147"/>
    </row>
    <row r="4803" spans="1:1" x14ac:dyDescent="0.3">
      <c r="A4803" s="147"/>
    </row>
    <row r="4804" spans="1:1" x14ac:dyDescent="0.3">
      <c r="A4804" s="147"/>
    </row>
    <row r="4805" spans="1:1" x14ac:dyDescent="0.3">
      <c r="A4805" s="147"/>
    </row>
    <row r="4806" spans="1:1" x14ac:dyDescent="0.3">
      <c r="A4806" s="147"/>
    </row>
    <row r="4807" spans="1:1" x14ac:dyDescent="0.3">
      <c r="A4807" s="147"/>
    </row>
    <row r="4808" spans="1:1" x14ac:dyDescent="0.3">
      <c r="A4808" s="147"/>
    </row>
    <row r="4809" spans="1:1" x14ac:dyDescent="0.3">
      <c r="A4809" s="147"/>
    </row>
    <row r="4810" spans="1:1" x14ac:dyDescent="0.3">
      <c r="A4810" s="147"/>
    </row>
    <row r="4811" spans="1:1" x14ac:dyDescent="0.3">
      <c r="A4811" s="147"/>
    </row>
    <row r="4812" spans="1:1" x14ac:dyDescent="0.3">
      <c r="A4812" s="147"/>
    </row>
    <row r="4813" spans="1:1" x14ac:dyDescent="0.3">
      <c r="A4813" s="147"/>
    </row>
    <row r="4814" spans="1:1" x14ac:dyDescent="0.3">
      <c r="A4814" s="147"/>
    </row>
    <row r="4815" spans="1:1" x14ac:dyDescent="0.3">
      <c r="A4815" s="147"/>
    </row>
    <row r="4816" spans="1:1" x14ac:dyDescent="0.3">
      <c r="A4816" s="147"/>
    </row>
    <row r="4817" spans="1:1" x14ac:dyDescent="0.3">
      <c r="A4817" s="147"/>
    </row>
    <row r="4818" spans="1:1" x14ac:dyDescent="0.3">
      <c r="A4818" s="147"/>
    </row>
    <row r="4819" spans="1:1" x14ac:dyDescent="0.3">
      <c r="A4819" s="147"/>
    </row>
    <row r="4820" spans="1:1" x14ac:dyDescent="0.3">
      <c r="A4820" s="147"/>
    </row>
    <row r="4821" spans="1:1" x14ac:dyDescent="0.3">
      <c r="A4821" s="147"/>
    </row>
    <row r="4822" spans="1:1" x14ac:dyDescent="0.3">
      <c r="A4822" s="147"/>
    </row>
    <row r="4823" spans="1:1" x14ac:dyDescent="0.3">
      <c r="A4823" s="147"/>
    </row>
    <row r="4824" spans="1:1" x14ac:dyDescent="0.3">
      <c r="A4824" s="147"/>
    </row>
    <row r="4825" spans="1:1" x14ac:dyDescent="0.3">
      <c r="A4825" s="147"/>
    </row>
    <row r="4826" spans="1:1" x14ac:dyDescent="0.3">
      <c r="A4826" s="147"/>
    </row>
    <row r="4827" spans="1:1" x14ac:dyDescent="0.3">
      <c r="A4827" s="147"/>
    </row>
    <row r="4828" spans="1:1" x14ac:dyDescent="0.3">
      <c r="A4828" s="147"/>
    </row>
    <row r="4829" spans="1:1" x14ac:dyDescent="0.3">
      <c r="A4829" s="147"/>
    </row>
    <row r="4830" spans="1:1" x14ac:dyDescent="0.3">
      <c r="A4830" s="147"/>
    </row>
    <row r="4831" spans="1:1" x14ac:dyDescent="0.3">
      <c r="A4831" s="147"/>
    </row>
    <row r="4832" spans="1:1" x14ac:dyDescent="0.3">
      <c r="A4832" s="147"/>
    </row>
    <row r="4833" spans="1:1" x14ac:dyDescent="0.3">
      <c r="A4833" s="147"/>
    </row>
    <row r="4834" spans="1:1" x14ac:dyDescent="0.3">
      <c r="A4834" s="147"/>
    </row>
    <row r="4835" spans="1:1" x14ac:dyDescent="0.3">
      <c r="A4835" s="147"/>
    </row>
    <row r="4836" spans="1:1" x14ac:dyDescent="0.3">
      <c r="A4836" s="147"/>
    </row>
    <row r="4837" spans="1:1" x14ac:dyDescent="0.3">
      <c r="A4837" s="147"/>
    </row>
    <row r="4838" spans="1:1" x14ac:dyDescent="0.3">
      <c r="A4838" s="147"/>
    </row>
    <row r="4839" spans="1:1" x14ac:dyDescent="0.3">
      <c r="A4839" s="147"/>
    </row>
    <row r="4840" spans="1:1" x14ac:dyDescent="0.3">
      <c r="A4840" s="147"/>
    </row>
    <row r="4841" spans="1:1" x14ac:dyDescent="0.3">
      <c r="A4841" s="147"/>
    </row>
    <row r="4842" spans="1:1" x14ac:dyDescent="0.3">
      <c r="A4842" s="147"/>
    </row>
    <row r="4843" spans="1:1" x14ac:dyDescent="0.3">
      <c r="A4843" s="147"/>
    </row>
    <row r="4844" spans="1:1" x14ac:dyDescent="0.3">
      <c r="A4844" s="147"/>
    </row>
    <row r="4845" spans="1:1" x14ac:dyDescent="0.3">
      <c r="A4845" s="147"/>
    </row>
    <row r="4846" spans="1:1" x14ac:dyDescent="0.3">
      <c r="A4846" s="147"/>
    </row>
    <row r="4847" spans="1:1" x14ac:dyDescent="0.3">
      <c r="A4847" s="147"/>
    </row>
    <row r="4848" spans="1:1" x14ac:dyDescent="0.3">
      <c r="A4848" s="147"/>
    </row>
    <row r="4849" spans="1:1" x14ac:dyDescent="0.3">
      <c r="A4849" s="147"/>
    </row>
    <row r="4850" spans="1:1" x14ac:dyDescent="0.3">
      <c r="A4850" s="147"/>
    </row>
    <row r="4851" spans="1:1" x14ac:dyDescent="0.3">
      <c r="A4851" s="147"/>
    </row>
    <row r="4852" spans="1:1" x14ac:dyDescent="0.3">
      <c r="A4852" s="147"/>
    </row>
    <row r="4853" spans="1:1" x14ac:dyDescent="0.3">
      <c r="A4853" s="147"/>
    </row>
    <row r="4854" spans="1:1" x14ac:dyDescent="0.3">
      <c r="A4854" s="147"/>
    </row>
    <row r="4855" spans="1:1" x14ac:dyDescent="0.3">
      <c r="A4855" s="147"/>
    </row>
    <row r="4856" spans="1:1" x14ac:dyDescent="0.3">
      <c r="A4856" s="147"/>
    </row>
    <row r="4857" spans="1:1" x14ac:dyDescent="0.3">
      <c r="A4857" s="147"/>
    </row>
    <row r="4858" spans="1:1" x14ac:dyDescent="0.3">
      <c r="A4858" s="147"/>
    </row>
    <row r="4859" spans="1:1" x14ac:dyDescent="0.3">
      <c r="A4859" s="147"/>
    </row>
    <row r="4860" spans="1:1" x14ac:dyDescent="0.3">
      <c r="A4860" s="147"/>
    </row>
    <row r="4861" spans="1:1" x14ac:dyDescent="0.3">
      <c r="A4861" s="147"/>
    </row>
    <row r="4862" spans="1:1" x14ac:dyDescent="0.3">
      <c r="A4862" s="147"/>
    </row>
    <row r="4863" spans="1:1" x14ac:dyDescent="0.3">
      <c r="A4863" s="147"/>
    </row>
    <row r="4864" spans="1:1" x14ac:dyDescent="0.3">
      <c r="A4864" s="147"/>
    </row>
    <row r="4865" spans="1:1" x14ac:dyDescent="0.3">
      <c r="A4865" s="147"/>
    </row>
    <row r="4866" spans="1:1" x14ac:dyDescent="0.3">
      <c r="A4866" s="147"/>
    </row>
    <row r="4867" spans="1:1" x14ac:dyDescent="0.3">
      <c r="A4867" s="147"/>
    </row>
    <row r="4868" spans="1:1" x14ac:dyDescent="0.3">
      <c r="A4868" s="147"/>
    </row>
    <row r="4869" spans="1:1" x14ac:dyDescent="0.3">
      <c r="A4869" s="147"/>
    </row>
    <row r="4870" spans="1:1" x14ac:dyDescent="0.3">
      <c r="A4870" s="147"/>
    </row>
    <row r="4871" spans="1:1" x14ac:dyDescent="0.3">
      <c r="A4871" s="147"/>
    </row>
    <row r="4872" spans="1:1" x14ac:dyDescent="0.3">
      <c r="A4872" s="147"/>
    </row>
    <row r="4873" spans="1:1" x14ac:dyDescent="0.3">
      <c r="A4873" s="147"/>
    </row>
    <row r="4874" spans="1:1" x14ac:dyDescent="0.3">
      <c r="A4874" s="147"/>
    </row>
    <row r="4875" spans="1:1" x14ac:dyDescent="0.3">
      <c r="A4875" s="147"/>
    </row>
    <row r="4876" spans="1:1" x14ac:dyDescent="0.3">
      <c r="A4876" s="147"/>
    </row>
    <row r="4877" spans="1:1" x14ac:dyDescent="0.3">
      <c r="A4877" s="147"/>
    </row>
    <row r="4878" spans="1:1" x14ac:dyDescent="0.3">
      <c r="A4878" s="147"/>
    </row>
    <row r="4879" spans="1:1" x14ac:dyDescent="0.3">
      <c r="A4879" s="147"/>
    </row>
    <row r="4880" spans="1:1" x14ac:dyDescent="0.3">
      <c r="A4880" s="147"/>
    </row>
    <row r="4881" spans="1:1" x14ac:dyDescent="0.3">
      <c r="A4881" s="147"/>
    </row>
    <row r="4882" spans="1:1" x14ac:dyDescent="0.3">
      <c r="A4882" s="147"/>
    </row>
    <row r="4883" spans="1:1" x14ac:dyDescent="0.3">
      <c r="A4883" s="147"/>
    </row>
    <row r="4884" spans="1:1" x14ac:dyDescent="0.3">
      <c r="A4884" s="147"/>
    </row>
    <row r="4885" spans="1:1" x14ac:dyDescent="0.3">
      <c r="A4885" s="147"/>
    </row>
    <row r="4886" spans="1:1" x14ac:dyDescent="0.3">
      <c r="A4886" s="147"/>
    </row>
    <row r="4887" spans="1:1" x14ac:dyDescent="0.3">
      <c r="A4887" s="147"/>
    </row>
    <row r="4888" spans="1:1" x14ac:dyDescent="0.3">
      <c r="A4888" s="147"/>
    </row>
    <row r="4889" spans="1:1" x14ac:dyDescent="0.3">
      <c r="A4889" s="147"/>
    </row>
    <row r="4890" spans="1:1" x14ac:dyDescent="0.3">
      <c r="A4890" s="147"/>
    </row>
    <row r="4891" spans="1:1" x14ac:dyDescent="0.3">
      <c r="A4891" s="147"/>
    </row>
    <row r="4892" spans="1:1" x14ac:dyDescent="0.3">
      <c r="A4892" s="147"/>
    </row>
    <row r="4893" spans="1:1" x14ac:dyDescent="0.3">
      <c r="A4893" s="147"/>
    </row>
    <row r="4894" spans="1:1" x14ac:dyDescent="0.3">
      <c r="A4894" s="147"/>
    </row>
    <row r="4895" spans="1:1" x14ac:dyDescent="0.3">
      <c r="A4895" s="147"/>
    </row>
    <row r="4896" spans="1:1" x14ac:dyDescent="0.3">
      <c r="A4896" s="147"/>
    </row>
    <row r="4897" spans="1:1" x14ac:dyDescent="0.3">
      <c r="A4897" s="147"/>
    </row>
    <row r="4898" spans="1:1" x14ac:dyDescent="0.3">
      <c r="A4898" s="147"/>
    </row>
    <row r="4899" spans="1:1" x14ac:dyDescent="0.3">
      <c r="A4899" s="147"/>
    </row>
    <row r="4900" spans="1:1" x14ac:dyDescent="0.3">
      <c r="A4900" s="147"/>
    </row>
    <row r="4901" spans="1:1" x14ac:dyDescent="0.3">
      <c r="A4901" s="147"/>
    </row>
    <row r="4902" spans="1:1" x14ac:dyDescent="0.3">
      <c r="A4902" s="147"/>
    </row>
    <row r="4903" spans="1:1" x14ac:dyDescent="0.3">
      <c r="A4903" s="147"/>
    </row>
    <row r="4904" spans="1:1" x14ac:dyDescent="0.3">
      <c r="A4904" s="147"/>
    </row>
    <row r="4905" spans="1:1" x14ac:dyDescent="0.3">
      <c r="A4905" s="147"/>
    </row>
    <row r="4906" spans="1:1" x14ac:dyDescent="0.3">
      <c r="A4906" s="147"/>
    </row>
    <row r="4907" spans="1:1" x14ac:dyDescent="0.3">
      <c r="A4907" s="147"/>
    </row>
    <row r="4908" spans="1:1" x14ac:dyDescent="0.3">
      <c r="A4908" s="147"/>
    </row>
    <row r="4909" spans="1:1" x14ac:dyDescent="0.3">
      <c r="A4909" s="147"/>
    </row>
    <row r="4910" spans="1:1" x14ac:dyDescent="0.3">
      <c r="A4910" s="147"/>
    </row>
    <row r="4911" spans="1:1" x14ac:dyDescent="0.3">
      <c r="A4911" s="147"/>
    </row>
    <row r="4912" spans="1:1" x14ac:dyDescent="0.3">
      <c r="A4912" s="147"/>
    </row>
    <row r="4913" spans="1:1" x14ac:dyDescent="0.3">
      <c r="A4913" s="147"/>
    </row>
    <row r="4914" spans="1:1" x14ac:dyDescent="0.3">
      <c r="A4914" s="147"/>
    </row>
    <row r="4915" spans="1:1" x14ac:dyDescent="0.3">
      <c r="A4915" s="147"/>
    </row>
    <row r="4916" spans="1:1" x14ac:dyDescent="0.3">
      <c r="A4916" s="147"/>
    </row>
    <row r="4917" spans="1:1" x14ac:dyDescent="0.3">
      <c r="A4917" s="147"/>
    </row>
    <row r="4918" spans="1:1" x14ac:dyDescent="0.3">
      <c r="A4918" s="147"/>
    </row>
    <row r="4919" spans="1:1" x14ac:dyDescent="0.3">
      <c r="A4919" s="147"/>
    </row>
    <row r="4920" spans="1:1" x14ac:dyDescent="0.3">
      <c r="A4920" s="147"/>
    </row>
    <row r="4921" spans="1:1" x14ac:dyDescent="0.3">
      <c r="A4921" s="147"/>
    </row>
    <row r="4922" spans="1:1" x14ac:dyDescent="0.3">
      <c r="A4922" s="147"/>
    </row>
    <row r="4923" spans="1:1" x14ac:dyDescent="0.3">
      <c r="A4923" s="147"/>
    </row>
    <row r="4924" spans="1:1" x14ac:dyDescent="0.3">
      <c r="A4924" s="147"/>
    </row>
    <row r="4925" spans="1:1" x14ac:dyDescent="0.3">
      <c r="A4925" s="147"/>
    </row>
    <row r="4926" spans="1:1" x14ac:dyDescent="0.3">
      <c r="A4926" s="147"/>
    </row>
    <row r="4927" spans="1:1" x14ac:dyDescent="0.3">
      <c r="A4927" s="147"/>
    </row>
    <row r="4928" spans="1:1" x14ac:dyDescent="0.3">
      <c r="A4928" s="147"/>
    </row>
    <row r="4929" spans="1:1" x14ac:dyDescent="0.3">
      <c r="A4929" s="147"/>
    </row>
    <row r="4930" spans="1:1" x14ac:dyDescent="0.3">
      <c r="A4930" s="147"/>
    </row>
    <row r="4931" spans="1:1" x14ac:dyDescent="0.3">
      <c r="A4931" s="147"/>
    </row>
    <row r="4932" spans="1:1" x14ac:dyDescent="0.3">
      <c r="A4932" s="147"/>
    </row>
    <row r="4933" spans="1:1" x14ac:dyDescent="0.3">
      <c r="A4933" s="147"/>
    </row>
    <row r="4934" spans="1:1" x14ac:dyDescent="0.3">
      <c r="A4934" s="147"/>
    </row>
    <row r="4935" spans="1:1" x14ac:dyDescent="0.3">
      <c r="A4935" s="147"/>
    </row>
    <row r="4936" spans="1:1" x14ac:dyDescent="0.3">
      <c r="A4936" s="147"/>
    </row>
    <row r="4937" spans="1:1" x14ac:dyDescent="0.3">
      <c r="A4937" s="147"/>
    </row>
    <row r="4938" spans="1:1" x14ac:dyDescent="0.3">
      <c r="A4938" s="147"/>
    </row>
    <row r="4939" spans="1:1" x14ac:dyDescent="0.3">
      <c r="A4939" s="147"/>
    </row>
    <row r="4940" spans="1:1" x14ac:dyDescent="0.3">
      <c r="A4940" s="147"/>
    </row>
    <row r="4941" spans="1:1" x14ac:dyDescent="0.3">
      <c r="A4941" s="147"/>
    </row>
    <row r="4942" spans="1:1" x14ac:dyDescent="0.3">
      <c r="A4942" s="147"/>
    </row>
    <row r="4943" spans="1:1" x14ac:dyDescent="0.3">
      <c r="A4943" s="147"/>
    </row>
    <row r="4944" spans="1:1" x14ac:dyDescent="0.3">
      <c r="A4944" s="147"/>
    </row>
    <row r="4945" spans="1:1" x14ac:dyDescent="0.3">
      <c r="A4945" s="147"/>
    </row>
    <row r="4946" spans="1:1" x14ac:dyDescent="0.3">
      <c r="A4946" s="147"/>
    </row>
    <row r="4947" spans="1:1" x14ac:dyDescent="0.3">
      <c r="A4947" s="147"/>
    </row>
    <row r="4948" spans="1:1" x14ac:dyDescent="0.3">
      <c r="A4948" s="147"/>
    </row>
    <row r="4949" spans="1:1" x14ac:dyDescent="0.3">
      <c r="A4949" s="147"/>
    </row>
    <row r="4950" spans="1:1" x14ac:dyDescent="0.3">
      <c r="A4950" s="147"/>
    </row>
    <row r="4951" spans="1:1" x14ac:dyDescent="0.3">
      <c r="A4951" s="147"/>
    </row>
    <row r="4952" spans="1:1" x14ac:dyDescent="0.3">
      <c r="A4952" s="147"/>
    </row>
    <row r="4953" spans="1:1" x14ac:dyDescent="0.3">
      <c r="A4953" s="147"/>
    </row>
    <row r="4954" spans="1:1" x14ac:dyDescent="0.3">
      <c r="A4954" s="147"/>
    </row>
    <row r="4955" spans="1:1" x14ac:dyDescent="0.3">
      <c r="A4955" s="147"/>
    </row>
    <row r="4956" spans="1:1" x14ac:dyDescent="0.3">
      <c r="A4956" s="147"/>
    </row>
    <row r="4957" spans="1:1" x14ac:dyDescent="0.3">
      <c r="A4957" s="147"/>
    </row>
    <row r="4958" spans="1:1" x14ac:dyDescent="0.3">
      <c r="A4958" s="147"/>
    </row>
    <row r="4959" spans="1:1" x14ac:dyDescent="0.3">
      <c r="A4959" s="147"/>
    </row>
    <row r="4960" spans="1:1" x14ac:dyDescent="0.3">
      <c r="A4960" s="147"/>
    </row>
    <row r="4961" spans="1:1" x14ac:dyDescent="0.3">
      <c r="A4961" s="147"/>
    </row>
    <row r="4962" spans="1:1" x14ac:dyDescent="0.3">
      <c r="A4962" s="147"/>
    </row>
    <row r="4963" spans="1:1" x14ac:dyDescent="0.3">
      <c r="A4963" s="147"/>
    </row>
    <row r="4964" spans="1:1" x14ac:dyDescent="0.3">
      <c r="A4964" s="147"/>
    </row>
    <row r="4965" spans="1:1" x14ac:dyDescent="0.3">
      <c r="A4965" s="147"/>
    </row>
    <row r="4966" spans="1:1" x14ac:dyDescent="0.3">
      <c r="A4966" s="147"/>
    </row>
    <row r="4967" spans="1:1" x14ac:dyDescent="0.3">
      <c r="A4967" s="147"/>
    </row>
    <row r="4968" spans="1:1" x14ac:dyDescent="0.3">
      <c r="A4968" s="147"/>
    </row>
    <row r="4969" spans="1:1" x14ac:dyDescent="0.3">
      <c r="A4969" s="147"/>
    </row>
    <row r="4970" spans="1:1" x14ac:dyDescent="0.3">
      <c r="A4970" s="147"/>
    </row>
    <row r="4971" spans="1:1" x14ac:dyDescent="0.3">
      <c r="A4971" s="147"/>
    </row>
    <row r="4972" spans="1:1" x14ac:dyDescent="0.3">
      <c r="A4972" s="147"/>
    </row>
    <row r="4973" spans="1:1" x14ac:dyDescent="0.3">
      <c r="A4973" s="147"/>
    </row>
    <row r="4974" spans="1:1" x14ac:dyDescent="0.3">
      <c r="A4974" s="147"/>
    </row>
    <row r="4975" spans="1:1" x14ac:dyDescent="0.3">
      <c r="A4975" s="147"/>
    </row>
    <row r="4976" spans="1:1" x14ac:dyDescent="0.3">
      <c r="A4976" s="147"/>
    </row>
    <row r="4977" spans="1:1" x14ac:dyDescent="0.3">
      <c r="A4977" s="147"/>
    </row>
    <row r="4978" spans="1:1" x14ac:dyDescent="0.3">
      <c r="A4978" s="147"/>
    </row>
    <row r="4979" spans="1:1" x14ac:dyDescent="0.3">
      <c r="A4979" s="147"/>
    </row>
    <row r="4980" spans="1:1" x14ac:dyDescent="0.3">
      <c r="A4980" s="147"/>
    </row>
    <row r="4981" spans="1:1" x14ac:dyDescent="0.3">
      <c r="A4981" s="147"/>
    </row>
    <row r="4982" spans="1:1" x14ac:dyDescent="0.3">
      <c r="A4982" s="147"/>
    </row>
    <row r="4983" spans="1:1" x14ac:dyDescent="0.3">
      <c r="A4983" s="147"/>
    </row>
    <row r="4984" spans="1:1" x14ac:dyDescent="0.3">
      <c r="A4984" s="147"/>
    </row>
    <row r="4985" spans="1:1" x14ac:dyDescent="0.3">
      <c r="A4985" s="147"/>
    </row>
    <row r="4986" spans="1:1" x14ac:dyDescent="0.3">
      <c r="A4986" s="147"/>
    </row>
    <row r="4987" spans="1:1" x14ac:dyDescent="0.3">
      <c r="A4987" s="147"/>
    </row>
    <row r="4988" spans="1:1" x14ac:dyDescent="0.3">
      <c r="A4988" s="147"/>
    </row>
    <row r="4989" spans="1:1" x14ac:dyDescent="0.3">
      <c r="A4989" s="147"/>
    </row>
    <row r="4990" spans="1:1" x14ac:dyDescent="0.3">
      <c r="A4990" s="147"/>
    </row>
    <row r="4991" spans="1:1" x14ac:dyDescent="0.3">
      <c r="A4991" s="147"/>
    </row>
    <row r="4992" spans="1:1" x14ac:dyDescent="0.3">
      <c r="A4992" s="147"/>
    </row>
    <row r="4993" spans="1:1" x14ac:dyDescent="0.3">
      <c r="A4993" s="147"/>
    </row>
    <row r="4994" spans="1:1" x14ac:dyDescent="0.3">
      <c r="A4994" s="147"/>
    </row>
    <row r="4995" spans="1:1" x14ac:dyDescent="0.3">
      <c r="A4995" s="147"/>
    </row>
    <row r="4996" spans="1:1" x14ac:dyDescent="0.3">
      <c r="A4996" s="147"/>
    </row>
    <row r="4997" spans="1:1" x14ac:dyDescent="0.3">
      <c r="A4997" s="147"/>
    </row>
    <row r="4998" spans="1:1" x14ac:dyDescent="0.3">
      <c r="A4998" s="147"/>
    </row>
    <row r="4999" spans="1:1" x14ac:dyDescent="0.3">
      <c r="A4999" s="147"/>
    </row>
    <row r="5000" spans="1:1" x14ac:dyDescent="0.3">
      <c r="A5000" s="147"/>
    </row>
    <row r="5001" spans="1:1" x14ac:dyDescent="0.3">
      <c r="A5001" s="147"/>
    </row>
    <row r="5002" spans="1:1" x14ac:dyDescent="0.3">
      <c r="A5002" s="147"/>
    </row>
    <row r="5003" spans="1:1" x14ac:dyDescent="0.3">
      <c r="A5003" s="147"/>
    </row>
    <row r="5004" spans="1:1" x14ac:dyDescent="0.3">
      <c r="A5004" s="147"/>
    </row>
    <row r="5005" spans="1:1" x14ac:dyDescent="0.3">
      <c r="A5005" s="147"/>
    </row>
    <row r="5006" spans="1:1" x14ac:dyDescent="0.3">
      <c r="A5006" s="147"/>
    </row>
    <row r="5007" spans="1:1" x14ac:dyDescent="0.3">
      <c r="A5007" s="147"/>
    </row>
    <row r="5008" spans="1:1" x14ac:dyDescent="0.3">
      <c r="A5008" s="147"/>
    </row>
    <row r="5009" spans="1:1" x14ac:dyDescent="0.3">
      <c r="A5009" s="147"/>
    </row>
    <row r="5010" spans="1:1" x14ac:dyDescent="0.3">
      <c r="A5010" s="147"/>
    </row>
    <row r="5011" spans="1:1" x14ac:dyDescent="0.3">
      <c r="A5011" s="147"/>
    </row>
    <row r="5012" spans="1:1" x14ac:dyDescent="0.3">
      <c r="A5012" s="147"/>
    </row>
    <row r="5013" spans="1:1" x14ac:dyDescent="0.3">
      <c r="A5013" s="147"/>
    </row>
    <row r="5014" spans="1:1" x14ac:dyDescent="0.3">
      <c r="A5014" s="147"/>
    </row>
    <row r="5015" spans="1:1" x14ac:dyDescent="0.3">
      <c r="A5015" s="147"/>
    </row>
    <row r="5016" spans="1:1" x14ac:dyDescent="0.3">
      <c r="A5016" s="147"/>
    </row>
    <row r="5017" spans="1:1" x14ac:dyDescent="0.3">
      <c r="A5017" s="147"/>
    </row>
    <row r="5018" spans="1:1" x14ac:dyDescent="0.3">
      <c r="A5018" s="147"/>
    </row>
    <row r="5019" spans="1:1" x14ac:dyDescent="0.3">
      <c r="A5019" s="147"/>
    </row>
    <row r="5020" spans="1:1" x14ac:dyDescent="0.3">
      <c r="A5020" s="147"/>
    </row>
    <row r="5021" spans="1:1" x14ac:dyDescent="0.3">
      <c r="A5021" s="147"/>
    </row>
    <row r="5022" spans="1:1" x14ac:dyDescent="0.3">
      <c r="A5022" s="147"/>
    </row>
    <row r="5023" spans="1:1" x14ac:dyDescent="0.3">
      <c r="A5023" s="147"/>
    </row>
    <row r="5024" spans="1:1" x14ac:dyDescent="0.3">
      <c r="A5024" s="147"/>
    </row>
    <row r="5025" spans="1:1" x14ac:dyDescent="0.3">
      <c r="A5025" s="147"/>
    </row>
    <row r="5026" spans="1:1" x14ac:dyDescent="0.3">
      <c r="A5026" s="147"/>
    </row>
    <row r="5027" spans="1:1" x14ac:dyDescent="0.3">
      <c r="A5027" s="147"/>
    </row>
    <row r="5028" spans="1:1" x14ac:dyDescent="0.3">
      <c r="A5028" s="147"/>
    </row>
    <row r="5029" spans="1:1" x14ac:dyDescent="0.3">
      <c r="A5029" s="147"/>
    </row>
    <row r="5030" spans="1:1" x14ac:dyDescent="0.3">
      <c r="A5030" s="147"/>
    </row>
    <row r="5031" spans="1:1" x14ac:dyDescent="0.3">
      <c r="A5031" s="147"/>
    </row>
    <row r="5032" spans="1:1" x14ac:dyDescent="0.3">
      <c r="A5032" s="147"/>
    </row>
    <row r="5033" spans="1:1" x14ac:dyDescent="0.3">
      <c r="A5033" s="147"/>
    </row>
    <row r="5034" spans="1:1" x14ac:dyDescent="0.3">
      <c r="A5034" s="147"/>
    </row>
    <row r="5035" spans="1:1" x14ac:dyDescent="0.3">
      <c r="A5035" s="147"/>
    </row>
    <row r="5036" spans="1:1" x14ac:dyDescent="0.3">
      <c r="A5036" s="147"/>
    </row>
    <row r="5037" spans="1:1" x14ac:dyDescent="0.3">
      <c r="A5037" s="147"/>
    </row>
    <row r="5038" spans="1:1" x14ac:dyDescent="0.3">
      <c r="A5038" s="147"/>
    </row>
    <row r="5039" spans="1:1" x14ac:dyDescent="0.3">
      <c r="A5039" s="147"/>
    </row>
    <row r="5040" spans="1:1" x14ac:dyDescent="0.3">
      <c r="A5040" s="147"/>
    </row>
    <row r="5041" spans="1:1" x14ac:dyDescent="0.3">
      <c r="A5041" s="147"/>
    </row>
    <row r="5042" spans="1:1" x14ac:dyDescent="0.3">
      <c r="A5042" s="147"/>
    </row>
    <row r="5043" spans="1:1" x14ac:dyDescent="0.3">
      <c r="A5043" s="147"/>
    </row>
    <row r="5044" spans="1:1" x14ac:dyDescent="0.3">
      <c r="A5044" s="147"/>
    </row>
    <row r="5045" spans="1:1" x14ac:dyDescent="0.3">
      <c r="A5045" s="147"/>
    </row>
    <row r="5046" spans="1:1" x14ac:dyDescent="0.3">
      <c r="A5046" s="147"/>
    </row>
    <row r="5047" spans="1:1" x14ac:dyDescent="0.3">
      <c r="A5047" s="147"/>
    </row>
    <row r="5048" spans="1:1" x14ac:dyDescent="0.3">
      <c r="A5048" s="147"/>
    </row>
    <row r="5049" spans="1:1" x14ac:dyDescent="0.3">
      <c r="A5049" s="147"/>
    </row>
    <row r="5050" spans="1:1" x14ac:dyDescent="0.3">
      <c r="A5050" s="147"/>
    </row>
    <row r="5051" spans="1:1" x14ac:dyDescent="0.3">
      <c r="A5051" s="147"/>
    </row>
    <row r="5052" spans="1:1" x14ac:dyDescent="0.3">
      <c r="A5052" s="147"/>
    </row>
    <row r="5053" spans="1:1" x14ac:dyDescent="0.3">
      <c r="A5053" s="147"/>
    </row>
    <row r="5054" spans="1:1" x14ac:dyDescent="0.3">
      <c r="A5054" s="147"/>
    </row>
    <row r="5055" spans="1:1" x14ac:dyDescent="0.3">
      <c r="A5055" s="147"/>
    </row>
    <row r="5056" spans="1:1" x14ac:dyDescent="0.3">
      <c r="A5056" s="147"/>
    </row>
    <row r="5057" spans="1:1" x14ac:dyDescent="0.3">
      <c r="A5057" s="147"/>
    </row>
    <row r="5058" spans="1:1" x14ac:dyDescent="0.3">
      <c r="A5058" s="147"/>
    </row>
    <row r="5059" spans="1:1" x14ac:dyDescent="0.3">
      <c r="A5059" s="147"/>
    </row>
    <row r="5060" spans="1:1" x14ac:dyDescent="0.3">
      <c r="A5060" s="147"/>
    </row>
    <row r="5061" spans="1:1" x14ac:dyDescent="0.3">
      <c r="A5061" s="147"/>
    </row>
    <row r="5062" spans="1:1" x14ac:dyDescent="0.3">
      <c r="A5062" s="147"/>
    </row>
    <row r="5063" spans="1:1" x14ac:dyDescent="0.3">
      <c r="A5063" s="147"/>
    </row>
    <row r="5064" spans="1:1" x14ac:dyDescent="0.3">
      <c r="A5064" s="147"/>
    </row>
    <row r="5065" spans="1:1" x14ac:dyDescent="0.3">
      <c r="A5065" s="147"/>
    </row>
    <row r="5066" spans="1:1" x14ac:dyDescent="0.3">
      <c r="A5066" s="147"/>
    </row>
    <row r="5067" spans="1:1" x14ac:dyDescent="0.3">
      <c r="A5067" s="147"/>
    </row>
    <row r="5068" spans="1:1" x14ac:dyDescent="0.3">
      <c r="A5068" s="147"/>
    </row>
    <row r="5069" spans="1:1" x14ac:dyDescent="0.3">
      <c r="A5069" s="147"/>
    </row>
    <row r="5070" spans="1:1" x14ac:dyDescent="0.3">
      <c r="A5070" s="147"/>
    </row>
    <row r="5071" spans="1:1" x14ac:dyDescent="0.3">
      <c r="A5071" s="147"/>
    </row>
    <row r="5072" spans="1:1" x14ac:dyDescent="0.3">
      <c r="A5072" s="147"/>
    </row>
    <row r="5073" spans="1:1" x14ac:dyDescent="0.3">
      <c r="A5073" s="147"/>
    </row>
    <row r="5074" spans="1:1" x14ac:dyDescent="0.3">
      <c r="A5074" s="147"/>
    </row>
    <row r="5075" spans="1:1" x14ac:dyDescent="0.3">
      <c r="A5075" s="147"/>
    </row>
    <row r="5076" spans="1:1" x14ac:dyDescent="0.3">
      <c r="A5076" s="147"/>
    </row>
    <row r="5077" spans="1:1" x14ac:dyDescent="0.3">
      <c r="A5077" s="147"/>
    </row>
    <row r="5078" spans="1:1" x14ac:dyDescent="0.3">
      <c r="A5078" s="147"/>
    </row>
    <row r="5079" spans="1:1" x14ac:dyDescent="0.3">
      <c r="A5079" s="147"/>
    </row>
    <row r="5080" spans="1:1" x14ac:dyDescent="0.3">
      <c r="A5080" s="147"/>
    </row>
    <row r="5081" spans="1:1" x14ac:dyDescent="0.3">
      <c r="A5081" s="147"/>
    </row>
    <row r="5082" spans="1:1" x14ac:dyDescent="0.3">
      <c r="A5082" s="147"/>
    </row>
    <row r="5083" spans="1:1" x14ac:dyDescent="0.3">
      <c r="A5083" s="147"/>
    </row>
    <row r="5084" spans="1:1" x14ac:dyDescent="0.3">
      <c r="A5084" s="147"/>
    </row>
    <row r="5085" spans="1:1" x14ac:dyDescent="0.3">
      <c r="A5085" s="147"/>
    </row>
    <row r="5086" spans="1:1" x14ac:dyDescent="0.3">
      <c r="A5086" s="147"/>
    </row>
    <row r="5087" spans="1:1" x14ac:dyDescent="0.3">
      <c r="A5087" s="147"/>
    </row>
    <row r="5088" spans="1:1" x14ac:dyDescent="0.3">
      <c r="A5088" s="147"/>
    </row>
    <row r="5089" spans="1:1" x14ac:dyDescent="0.3">
      <c r="A5089" s="147"/>
    </row>
    <row r="5090" spans="1:1" x14ac:dyDescent="0.3">
      <c r="A5090" s="147"/>
    </row>
    <row r="5091" spans="1:1" x14ac:dyDescent="0.3">
      <c r="A5091" s="147"/>
    </row>
    <row r="5092" spans="1:1" x14ac:dyDescent="0.3">
      <c r="A5092" s="147"/>
    </row>
    <row r="5093" spans="1:1" x14ac:dyDescent="0.3">
      <c r="A5093" s="147"/>
    </row>
    <row r="5094" spans="1:1" x14ac:dyDescent="0.3">
      <c r="A5094" s="147"/>
    </row>
    <row r="5095" spans="1:1" x14ac:dyDescent="0.3">
      <c r="A5095" s="147"/>
    </row>
    <row r="5096" spans="1:1" x14ac:dyDescent="0.3">
      <c r="A5096" s="147"/>
    </row>
    <row r="5097" spans="1:1" x14ac:dyDescent="0.3">
      <c r="A5097" s="147"/>
    </row>
    <row r="5098" spans="1:1" x14ac:dyDescent="0.3">
      <c r="A5098" s="147"/>
    </row>
    <row r="5099" spans="1:1" x14ac:dyDescent="0.3">
      <c r="A5099" s="147"/>
    </row>
    <row r="5100" spans="1:1" x14ac:dyDescent="0.3">
      <c r="A5100" s="147"/>
    </row>
    <row r="5101" spans="1:1" x14ac:dyDescent="0.3">
      <c r="A5101" s="147"/>
    </row>
    <row r="5102" spans="1:1" x14ac:dyDescent="0.3">
      <c r="A5102" s="147"/>
    </row>
    <row r="5103" spans="1:1" x14ac:dyDescent="0.3">
      <c r="A5103" s="147"/>
    </row>
    <row r="5104" spans="1:1" x14ac:dyDescent="0.3">
      <c r="A5104" s="147"/>
    </row>
    <row r="5105" spans="1:1" x14ac:dyDescent="0.3">
      <c r="A5105" s="147"/>
    </row>
    <row r="5106" spans="1:1" x14ac:dyDescent="0.3">
      <c r="A5106" s="147"/>
    </row>
    <row r="5107" spans="1:1" x14ac:dyDescent="0.3">
      <c r="A5107" s="147"/>
    </row>
    <row r="5108" spans="1:1" x14ac:dyDescent="0.3">
      <c r="A5108" s="147"/>
    </row>
    <row r="5109" spans="1:1" x14ac:dyDescent="0.3">
      <c r="A5109" s="147"/>
    </row>
    <row r="5110" spans="1:1" x14ac:dyDescent="0.3">
      <c r="A5110" s="147"/>
    </row>
    <row r="5111" spans="1:1" x14ac:dyDescent="0.3">
      <c r="A5111" s="147"/>
    </row>
    <row r="5112" spans="1:1" x14ac:dyDescent="0.3">
      <c r="A5112" s="147"/>
    </row>
    <row r="5113" spans="1:1" x14ac:dyDescent="0.3">
      <c r="A5113" s="147"/>
    </row>
    <row r="5114" spans="1:1" x14ac:dyDescent="0.3">
      <c r="A5114" s="147"/>
    </row>
    <row r="5115" spans="1:1" x14ac:dyDescent="0.3">
      <c r="A5115" s="147"/>
    </row>
    <row r="5116" spans="1:1" x14ac:dyDescent="0.3">
      <c r="A5116" s="147"/>
    </row>
    <row r="5117" spans="1:1" x14ac:dyDescent="0.3">
      <c r="A5117" s="147"/>
    </row>
    <row r="5118" spans="1:1" x14ac:dyDescent="0.3">
      <c r="A5118" s="147"/>
    </row>
    <row r="5119" spans="1:1" x14ac:dyDescent="0.3">
      <c r="A5119" s="147"/>
    </row>
    <row r="5120" spans="1:1" x14ac:dyDescent="0.3">
      <c r="A5120" s="147"/>
    </row>
    <row r="5121" spans="1:1" x14ac:dyDescent="0.3">
      <c r="A5121" s="147"/>
    </row>
    <row r="5122" spans="1:1" x14ac:dyDescent="0.3">
      <c r="A5122" s="147"/>
    </row>
    <row r="5123" spans="1:1" x14ac:dyDescent="0.3">
      <c r="A5123" s="147"/>
    </row>
    <row r="5124" spans="1:1" x14ac:dyDescent="0.3">
      <c r="A5124" s="147"/>
    </row>
    <row r="5125" spans="1:1" x14ac:dyDescent="0.3">
      <c r="A5125" s="147"/>
    </row>
    <row r="5126" spans="1:1" x14ac:dyDescent="0.3">
      <c r="A5126" s="147"/>
    </row>
    <row r="5127" spans="1:1" x14ac:dyDescent="0.3">
      <c r="A5127" s="147"/>
    </row>
    <row r="5128" spans="1:1" x14ac:dyDescent="0.3">
      <c r="A5128" s="147"/>
    </row>
    <row r="5129" spans="1:1" x14ac:dyDescent="0.3">
      <c r="A5129" s="147"/>
    </row>
    <row r="5130" spans="1:1" x14ac:dyDescent="0.3">
      <c r="A5130" s="147"/>
    </row>
    <row r="5131" spans="1:1" x14ac:dyDescent="0.3">
      <c r="A5131" s="147"/>
    </row>
    <row r="5132" spans="1:1" x14ac:dyDescent="0.3">
      <c r="A5132" s="147"/>
    </row>
    <row r="5133" spans="1:1" x14ac:dyDescent="0.3">
      <c r="A5133" s="147"/>
    </row>
    <row r="5134" spans="1:1" x14ac:dyDescent="0.3">
      <c r="A5134" s="147"/>
    </row>
    <row r="5135" spans="1:1" x14ac:dyDescent="0.3">
      <c r="A5135" s="147"/>
    </row>
    <row r="5136" spans="1:1" x14ac:dyDescent="0.3">
      <c r="A5136" s="147"/>
    </row>
    <row r="5137" spans="1:1" x14ac:dyDescent="0.3">
      <c r="A5137" s="147"/>
    </row>
    <row r="5138" spans="1:1" x14ac:dyDescent="0.3">
      <c r="A5138" s="147"/>
    </row>
    <row r="5139" spans="1:1" x14ac:dyDescent="0.3">
      <c r="A5139" s="147"/>
    </row>
    <row r="5140" spans="1:1" x14ac:dyDescent="0.3">
      <c r="A5140" s="147"/>
    </row>
    <row r="5141" spans="1:1" x14ac:dyDescent="0.3">
      <c r="A5141" s="147"/>
    </row>
    <row r="5142" spans="1:1" x14ac:dyDescent="0.3">
      <c r="A5142" s="147"/>
    </row>
    <row r="5143" spans="1:1" x14ac:dyDescent="0.3">
      <c r="A5143" s="147"/>
    </row>
    <row r="5144" spans="1:1" x14ac:dyDescent="0.3">
      <c r="A5144" s="147"/>
    </row>
    <row r="5145" spans="1:1" x14ac:dyDescent="0.3">
      <c r="A5145" s="147"/>
    </row>
    <row r="5146" spans="1:1" x14ac:dyDescent="0.3">
      <c r="A5146" s="147"/>
    </row>
    <row r="5147" spans="1:1" x14ac:dyDescent="0.3">
      <c r="A5147" s="147"/>
    </row>
    <row r="5148" spans="1:1" x14ac:dyDescent="0.3">
      <c r="A5148" s="147"/>
    </row>
    <row r="5149" spans="1:1" x14ac:dyDescent="0.3">
      <c r="A5149" s="147"/>
    </row>
    <row r="5150" spans="1:1" x14ac:dyDescent="0.3">
      <c r="A5150" s="147"/>
    </row>
    <row r="5151" spans="1:1" x14ac:dyDescent="0.3">
      <c r="A5151" s="147"/>
    </row>
    <row r="5152" spans="1:1" x14ac:dyDescent="0.3">
      <c r="A5152" s="147"/>
    </row>
    <row r="5153" spans="1:1" x14ac:dyDescent="0.3">
      <c r="A5153" s="147"/>
    </row>
    <row r="5154" spans="1:1" x14ac:dyDescent="0.3">
      <c r="A5154" s="147"/>
    </row>
    <row r="5155" spans="1:1" x14ac:dyDescent="0.3">
      <c r="A5155" s="147"/>
    </row>
    <row r="5156" spans="1:1" x14ac:dyDescent="0.3">
      <c r="A5156" s="147"/>
    </row>
    <row r="5157" spans="1:1" x14ac:dyDescent="0.3">
      <c r="A5157" s="147"/>
    </row>
    <row r="5158" spans="1:1" x14ac:dyDescent="0.3">
      <c r="A5158" s="147"/>
    </row>
    <row r="5159" spans="1:1" x14ac:dyDescent="0.3">
      <c r="A5159" s="147"/>
    </row>
    <row r="5160" spans="1:1" x14ac:dyDescent="0.3">
      <c r="A5160" s="147"/>
    </row>
    <row r="5161" spans="1:1" x14ac:dyDescent="0.3">
      <c r="A5161" s="147"/>
    </row>
    <row r="5162" spans="1:1" x14ac:dyDescent="0.3">
      <c r="A5162" s="147"/>
    </row>
    <row r="5163" spans="1:1" x14ac:dyDescent="0.3">
      <c r="A5163" s="147"/>
    </row>
    <row r="5164" spans="1:1" x14ac:dyDescent="0.3">
      <c r="A5164" s="147"/>
    </row>
    <row r="5165" spans="1:1" x14ac:dyDescent="0.3">
      <c r="A5165" s="147"/>
    </row>
    <row r="5166" spans="1:1" x14ac:dyDescent="0.3">
      <c r="A5166" s="147"/>
    </row>
    <row r="5167" spans="1:1" x14ac:dyDescent="0.3">
      <c r="A5167" s="147"/>
    </row>
    <row r="5168" spans="1:1" x14ac:dyDescent="0.3">
      <c r="A5168" s="147"/>
    </row>
    <row r="5169" spans="1:1" x14ac:dyDescent="0.3">
      <c r="A5169" s="147"/>
    </row>
    <row r="5170" spans="1:1" x14ac:dyDescent="0.3">
      <c r="A5170" s="147"/>
    </row>
    <row r="5171" spans="1:1" x14ac:dyDescent="0.3">
      <c r="A5171" s="147"/>
    </row>
    <row r="5172" spans="1:1" x14ac:dyDescent="0.3">
      <c r="A5172" s="147"/>
    </row>
    <row r="5173" spans="1:1" x14ac:dyDescent="0.3">
      <c r="A5173" s="147"/>
    </row>
    <row r="5174" spans="1:1" x14ac:dyDescent="0.3">
      <c r="A5174" s="147"/>
    </row>
    <row r="5175" spans="1:1" x14ac:dyDescent="0.3">
      <c r="A5175" s="147"/>
    </row>
    <row r="5176" spans="1:1" x14ac:dyDescent="0.3">
      <c r="A5176" s="147"/>
    </row>
    <row r="5177" spans="1:1" x14ac:dyDescent="0.3">
      <c r="A5177" s="147"/>
    </row>
    <row r="5178" spans="1:1" x14ac:dyDescent="0.3">
      <c r="A5178" s="147"/>
    </row>
    <row r="5179" spans="1:1" x14ac:dyDescent="0.3">
      <c r="A5179" s="147"/>
    </row>
    <row r="5180" spans="1:1" x14ac:dyDescent="0.3">
      <c r="A5180" s="147"/>
    </row>
    <row r="5181" spans="1:1" x14ac:dyDescent="0.3">
      <c r="A5181" s="147"/>
    </row>
    <row r="5182" spans="1:1" x14ac:dyDescent="0.3">
      <c r="A5182" s="147"/>
    </row>
    <row r="5183" spans="1:1" x14ac:dyDescent="0.3">
      <c r="A5183" s="147"/>
    </row>
    <row r="5184" spans="1:1" x14ac:dyDescent="0.3">
      <c r="A5184" s="147"/>
    </row>
    <row r="5185" spans="1:1" x14ac:dyDescent="0.3">
      <c r="A5185" s="147"/>
    </row>
    <row r="5186" spans="1:1" x14ac:dyDescent="0.3">
      <c r="A5186" s="147"/>
    </row>
    <row r="5187" spans="1:1" x14ac:dyDescent="0.3">
      <c r="A5187" s="147"/>
    </row>
    <row r="5188" spans="1:1" x14ac:dyDescent="0.3">
      <c r="A5188" s="147"/>
    </row>
    <row r="5189" spans="1:1" x14ac:dyDescent="0.3">
      <c r="A5189" s="147"/>
    </row>
    <row r="5190" spans="1:1" x14ac:dyDescent="0.3">
      <c r="A5190" s="147"/>
    </row>
    <row r="5191" spans="1:1" x14ac:dyDescent="0.3">
      <c r="A5191" s="147"/>
    </row>
    <row r="5192" spans="1:1" x14ac:dyDescent="0.3">
      <c r="A5192" s="147"/>
    </row>
    <row r="5193" spans="1:1" x14ac:dyDescent="0.3">
      <c r="A5193" s="147"/>
    </row>
    <row r="5194" spans="1:1" x14ac:dyDescent="0.3">
      <c r="A5194" s="147"/>
    </row>
    <row r="5195" spans="1:1" x14ac:dyDescent="0.3">
      <c r="A5195" s="147"/>
    </row>
    <row r="5196" spans="1:1" x14ac:dyDescent="0.3">
      <c r="A5196" s="147"/>
    </row>
    <row r="5197" spans="1:1" x14ac:dyDescent="0.3">
      <c r="A5197" s="147"/>
    </row>
    <row r="5198" spans="1:1" x14ac:dyDescent="0.3">
      <c r="A5198" s="147"/>
    </row>
    <row r="5199" spans="1:1" x14ac:dyDescent="0.3">
      <c r="A5199" s="147"/>
    </row>
    <row r="5200" spans="1:1" x14ac:dyDescent="0.3">
      <c r="A5200" s="147"/>
    </row>
    <row r="5201" spans="1:1" x14ac:dyDescent="0.3">
      <c r="A5201" s="147"/>
    </row>
    <row r="5202" spans="1:1" x14ac:dyDescent="0.3">
      <c r="A5202" s="147"/>
    </row>
    <row r="5203" spans="1:1" x14ac:dyDescent="0.3">
      <c r="A5203" s="147"/>
    </row>
    <row r="5204" spans="1:1" x14ac:dyDescent="0.3">
      <c r="A5204" s="147"/>
    </row>
    <row r="5205" spans="1:1" x14ac:dyDescent="0.3">
      <c r="A5205" s="147"/>
    </row>
    <row r="5206" spans="1:1" x14ac:dyDescent="0.3">
      <c r="A5206" s="147"/>
    </row>
    <row r="5207" spans="1:1" x14ac:dyDescent="0.3">
      <c r="A5207" s="147"/>
    </row>
    <row r="5208" spans="1:1" x14ac:dyDescent="0.3">
      <c r="A5208" s="147"/>
    </row>
    <row r="5209" spans="1:1" x14ac:dyDescent="0.3">
      <c r="A5209" s="147"/>
    </row>
    <row r="5210" spans="1:1" x14ac:dyDescent="0.3">
      <c r="A5210" s="147"/>
    </row>
    <row r="5211" spans="1:1" x14ac:dyDescent="0.3">
      <c r="A5211" s="147"/>
    </row>
    <row r="5212" spans="1:1" x14ac:dyDescent="0.3">
      <c r="A5212" s="147"/>
    </row>
    <row r="5213" spans="1:1" x14ac:dyDescent="0.3">
      <c r="A5213" s="147"/>
    </row>
    <row r="5214" spans="1:1" x14ac:dyDescent="0.3">
      <c r="A5214" s="147"/>
    </row>
    <row r="5215" spans="1:1" x14ac:dyDescent="0.3">
      <c r="A5215" s="147"/>
    </row>
    <row r="5216" spans="1:1" x14ac:dyDescent="0.3">
      <c r="A5216" s="147"/>
    </row>
    <row r="5217" spans="1:1" x14ac:dyDescent="0.3">
      <c r="A5217" s="147"/>
    </row>
    <row r="5218" spans="1:1" x14ac:dyDescent="0.3">
      <c r="A5218" s="147"/>
    </row>
    <row r="5219" spans="1:1" x14ac:dyDescent="0.3">
      <c r="A5219" s="147"/>
    </row>
    <row r="5220" spans="1:1" x14ac:dyDescent="0.3">
      <c r="A5220" s="147"/>
    </row>
    <row r="5221" spans="1:1" x14ac:dyDescent="0.3">
      <c r="A5221" s="147"/>
    </row>
    <row r="5222" spans="1:1" x14ac:dyDescent="0.3">
      <c r="A5222" s="147"/>
    </row>
    <row r="5223" spans="1:1" x14ac:dyDescent="0.3">
      <c r="A5223" s="147"/>
    </row>
    <row r="5224" spans="1:1" x14ac:dyDescent="0.3">
      <c r="A5224" s="147"/>
    </row>
    <row r="5225" spans="1:1" x14ac:dyDescent="0.3">
      <c r="A5225" s="147"/>
    </row>
    <row r="5226" spans="1:1" x14ac:dyDescent="0.3">
      <c r="A5226" s="147"/>
    </row>
    <row r="5227" spans="1:1" x14ac:dyDescent="0.3">
      <c r="A5227" s="147"/>
    </row>
    <row r="5228" spans="1:1" x14ac:dyDescent="0.3">
      <c r="A5228" s="147"/>
    </row>
    <row r="5229" spans="1:1" x14ac:dyDescent="0.3">
      <c r="A5229" s="147"/>
    </row>
    <row r="5230" spans="1:1" x14ac:dyDescent="0.3">
      <c r="A5230" s="147"/>
    </row>
    <row r="5231" spans="1:1" x14ac:dyDescent="0.3">
      <c r="A5231" s="147"/>
    </row>
    <row r="5232" spans="1:1" x14ac:dyDescent="0.3">
      <c r="A5232" s="147"/>
    </row>
    <row r="5233" spans="1:1" x14ac:dyDescent="0.3">
      <c r="A5233" s="147"/>
    </row>
    <row r="5234" spans="1:1" x14ac:dyDescent="0.3">
      <c r="A5234" s="147"/>
    </row>
    <row r="5235" spans="1:1" x14ac:dyDescent="0.3">
      <c r="A5235" s="147"/>
    </row>
    <row r="5236" spans="1:1" x14ac:dyDescent="0.3">
      <c r="A5236" s="147"/>
    </row>
    <row r="5237" spans="1:1" x14ac:dyDescent="0.3">
      <c r="A5237" s="147"/>
    </row>
    <row r="5238" spans="1:1" x14ac:dyDescent="0.3">
      <c r="A5238" s="147"/>
    </row>
    <row r="5239" spans="1:1" x14ac:dyDescent="0.3">
      <c r="A5239" s="147"/>
    </row>
    <row r="5240" spans="1:1" x14ac:dyDescent="0.3">
      <c r="A5240" s="147"/>
    </row>
    <row r="5241" spans="1:1" x14ac:dyDescent="0.3">
      <c r="A5241" s="147"/>
    </row>
    <row r="5242" spans="1:1" x14ac:dyDescent="0.3">
      <c r="A5242" s="147"/>
    </row>
    <row r="5243" spans="1:1" x14ac:dyDescent="0.3">
      <c r="A5243" s="147"/>
    </row>
    <row r="5244" spans="1:1" x14ac:dyDescent="0.3">
      <c r="A5244" s="147"/>
    </row>
    <row r="5245" spans="1:1" x14ac:dyDescent="0.3">
      <c r="A5245" s="147"/>
    </row>
    <row r="5246" spans="1:1" x14ac:dyDescent="0.3">
      <c r="A5246" s="147"/>
    </row>
    <row r="5247" spans="1:1" x14ac:dyDescent="0.3">
      <c r="A5247" s="147"/>
    </row>
    <row r="5248" spans="1:1" x14ac:dyDescent="0.3">
      <c r="A5248" s="147"/>
    </row>
    <row r="5249" spans="1:1" x14ac:dyDescent="0.3">
      <c r="A5249" s="147"/>
    </row>
    <row r="5250" spans="1:1" x14ac:dyDescent="0.3">
      <c r="A5250" s="147"/>
    </row>
    <row r="5251" spans="1:1" x14ac:dyDescent="0.3">
      <c r="A5251" s="147"/>
    </row>
    <row r="5252" spans="1:1" x14ac:dyDescent="0.3">
      <c r="A5252" s="147"/>
    </row>
    <row r="5253" spans="1:1" x14ac:dyDescent="0.3">
      <c r="A5253" s="147"/>
    </row>
    <row r="5254" spans="1:1" x14ac:dyDescent="0.3">
      <c r="A5254" s="147"/>
    </row>
    <row r="5255" spans="1:1" x14ac:dyDescent="0.3">
      <c r="A5255" s="147"/>
    </row>
    <row r="5256" spans="1:1" x14ac:dyDescent="0.3">
      <c r="A5256" s="147"/>
    </row>
    <row r="5257" spans="1:1" x14ac:dyDescent="0.3">
      <c r="A5257" s="147"/>
    </row>
    <row r="5258" spans="1:1" x14ac:dyDescent="0.3">
      <c r="A5258" s="147"/>
    </row>
    <row r="5259" spans="1:1" x14ac:dyDescent="0.3">
      <c r="A5259" s="147"/>
    </row>
    <row r="5260" spans="1:1" x14ac:dyDescent="0.3">
      <c r="A5260" s="147"/>
    </row>
    <row r="5261" spans="1:1" x14ac:dyDescent="0.3">
      <c r="A5261" s="147"/>
    </row>
    <row r="5262" spans="1:1" x14ac:dyDescent="0.3">
      <c r="A5262" s="147"/>
    </row>
    <row r="5263" spans="1:1" x14ac:dyDescent="0.3">
      <c r="A5263" s="147"/>
    </row>
    <row r="5264" spans="1:1" x14ac:dyDescent="0.3">
      <c r="A5264" s="147"/>
    </row>
    <row r="5265" spans="1:1" x14ac:dyDescent="0.3">
      <c r="A5265" s="147"/>
    </row>
    <row r="5266" spans="1:1" x14ac:dyDescent="0.3">
      <c r="A5266" s="147"/>
    </row>
    <row r="5267" spans="1:1" x14ac:dyDescent="0.3">
      <c r="A5267" s="147"/>
    </row>
    <row r="5268" spans="1:1" x14ac:dyDescent="0.3">
      <c r="A5268" s="147"/>
    </row>
    <row r="5269" spans="1:1" x14ac:dyDescent="0.3">
      <c r="A5269" s="147"/>
    </row>
    <row r="5270" spans="1:1" x14ac:dyDescent="0.3">
      <c r="A5270" s="147"/>
    </row>
    <row r="5271" spans="1:1" x14ac:dyDescent="0.3">
      <c r="A5271" s="147"/>
    </row>
    <row r="5272" spans="1:1" x14ac:dyDescent="0.3">
      <c r="A5272" s="147"/>
    </row>
    <row r="5273" spans="1:1" x14ac:dyDescent="0.3">
      <c r="A5273" s="147"/>
    </row>
    <row r="5274" spans="1:1" x14ac:dyDescent="0.3">
      <c r="A5274" s="147"/>
    </row>
    <row r="5275" spans="1:1" x14ac:dyDescent="0.3">
      <c r="A5275" s="147"/>
    </row>
    <row r="5276" spans="1:1" x14ac:dyDescent="0.3">
      <c r="A5276" s="147"/>
    </row>
    <row r="5277" spans="1:1" x14ac:dyDescent="0.3">
      <c r="A5277" s="147"/>
    </row>
    <row r="5278" spans="1:1" x14ac:dyDescent="0.3">
      <c r="A5278" s="147"/>
    </row>
    <row r="5279" spans="1:1" x14ac:dyDescent="0.3">
      <c r="A5279" s="147"/>
    </row>
    <row r="5280" spans="1:1" x14ac:dyDescent="0.3">
      <c r="A5280" s="147"/>
    </row>
    <row r="5281" spans="1:1" x14ac:dyDescent="0.3">
      <c r="A5281" s="147"/>
    </row>
    <row r="5282" spans="1:1" x14ac:dyDescent="0.3">
      <c r="A5282" s="147"/>
    </row>
    <row r="5283" spans="1:1" x14ac:dyDescent="0.3">
      <c r="A5283" s="147"/>
    </row>
    <row r="5284" spans="1:1" x14ac:dyDescent="0.3">
      <c r="A5284" s="147"/>
    </row>
    <row r="5285" spans="1:1" x14ac:dyDescent="0.3">
      <c r="A5285" s="147"/>
    </row>
    <row r="5286" spans="1:1" x14ac:dyDescent="0.3">
      <c r="A5286" s="147"/>
    </row>
    <row r="5287" spans="1:1" x14ac:dyDescent="0.3">
      <c r="A5287" s="147"/>
    </row>
    <row r="5288" spans="1:1" x14ac:dyDescent="0.3">
      <c r="A5288" s="147"/>
    </row>
    <row r="5289" spans="1:1" x14ac:dyDescent="0.3">
      <c r="A5289" s="147"/>
    </row>
    <row r="5290" spans="1:1" x14ac:dyDescent="0.3">
      <c r="A5290" s="147"/>
    </row>
    <row r="5291" spans="1:1" x14ac:dyDescent="0.3">
      <c r="A5291" s="147"/>
    </row>
    <row r="5292" spans="1:1" x14ac:dyDescent="0.3">
      <c r="A5292" s="147"/>
    </row>
    <row r="5293" spans="1:1" x14ac:dyDescent="0.3">
      <c r="A5293" s="147"/>
    </row>
    <row r="5294" spans="1:1" x14ac:dyDescent="0.3">
      <c r="A5294" s="147"/>
    </row>
    <row r="5295" spans="1:1" x14ac:dyDescent="0.3">
      <c r="A5295" s="147"/>
    </row>
    <row r="5296" spans="1:1" x14ac:dyDescent="0.3">
      <c r="A5296" s="147"/>
    </row>
    <row r="5297" spans="1:1" x14ac:dyDescent="0.3">
      <c r="A5297" s="147"/>
    </row>
    <row r="5298" spans="1:1" x14ac:dyDescent="0.3">
      <c r="A5298" s="147"/>
    </row>
    <row r="5299" spans="1:1" x14ac:dyDescent="0.3">
      <c r="A5299" s="147"/>
    </row>
    <row r="5300" spans="1:1" x14ac:dyDescent="0.3">
      <c r="A5300" s="147"/>
    </row>
    <row r="5301" spans="1:1" x14ac:dyDescent="0.3">
      <c r="A5301" s="147"/>
    </row>
    <row r="5302" spans="1:1" x14ac:dyDescent="0.3">
      <c r="A5302" s="147"/>
    </row>
    <row r="5303" spans="1:1" x14ac:dyDescent="0.3">
      <c r="A5303" s="147"/>
    </row>
    <row r="5304" spans="1:1" x14ac:dyDescent="0.3">
      <c r="A5304" s="147"/>
    </row>
    <row r="5305" spans="1:1" x14ac:dyDescent="0.3">
      <c r="A5305" s="147"/>
    </row>
    <row r="5306" spans="1:1" x14ac:dyDescent="0.3">
      <c r="A5306" s="147"/>
    </row>
    <row r="5307" spans="1:1" x14ac:dyDescent="0.3">
      <c r="A5307" s="147"/>
    </row>
    <row r="5308" spans="1:1" x14ac:dyDescent="0.3">
      <c r="A5308" s="147"/>
    </row>
    <row r="5309" spans="1:1" x14ac:dyDescent="0.3">
      <c r="A5309" s="147"/>
    </row>
    <row r="5310" spans="1:1" x14ac:dyDescent="0.3">
      <c r="A5310" s="147"/>
    </row>
    <row r="5311" spans="1:1" x14ac:dyDescent="0.3">
      <c r="A5311" s="147"/>
    </row>
    <row r="5312" spans="1:1" x14ac:dyDescent="0.3">
      <c r="A5312" s="147"/>
    </row>
    <row r="5313" spans="1:1" x14ac:dyDescent="0.3">
      <c r="A5313" s="147"/>
    </row>
    <row r="5314" spans="1:1" x14ac:dyDescent="0.3">
      <c r="A5314" s="147"/>
    </row>
    <row r="5315" spans="1:1" x14ac:dyDescent="0.3">
      <c r="A5315" s="147"/>
    </row>
    <row r="5316" spans="1:1" x14ac:dyDescent="0.3">
      <c r="A5316" s="147"/>
    </row>
    <row r="5317" spans="1:1" x14ac:dyDescent="0.3">
      <c r="A5317" s="147"/>
    </row>
    <row r="5318" spans="1:1" x14ac:dyDescent="0.3">
      <c r="A5318" s="147"/>
    </row>
    <row r="5319" spans="1:1" x14ac:dyDescent="0.3">
      <c r="A5319" s="147"/>
    </row>
    <row r="5320" spans="1:1" x14ac:dyDescent="0.3">
      <c r="A5320" s="147"/>
    </row>
    <row r="5321" spans="1:1" x14ac:dyDescent="0.3">
      <c r="A5321" s="147"/>
    </row>
    <row r="5322" spans="1:1" x14ac:dyDescent="0.3">
      <c r="A5322" s="147"/>
    </row>
    <row r="5323" spans="1:1" x14ac:dyDescent="0.3">
      <c r="A5323" s="147"/>
    </row>
    <row r="5324" spans="1:1" x14ac:dyDescent="0.3">
      <c r="A5324" s="147"/>
    </row>
    <row r="5325" spans="1:1" x14ac:dyDescent="0.3">
      <c r="A5325" s="147"/>
    </row>
    <row r="5326" spans="1:1" x14ac:dyDescent="0.3">
      <c r="A5326" s="147"/>
    </row>
    <row r="5327" spans="1:1" x14ac:dyDescent="0.3">
      <c r="A5327" s="147"/>
    </row>
    <row r="5328" spans="1:1" x14ac:dyDescent="0.3">
      <c r="A5328" s="147"/>
    </row>
    <row r="5329" spans="1:1" x14ac:dyDescent="0.3">
      <c r="A5329" s="147"/>
    </row>
    <row r="5330" spans="1:1" x14ac:dyDescent="0.3">
      <c r="A5330" s="147"/>
    </row>
    <row r="5331" spans="1:1" x14ac:dyDescent="0.3">
      <c r="A5331" s="147"/>
    </row>
    <row r="5332" spans="1:1" x14ac:dyDescent="0.3">
      <c r="A5332" s="147"/>
    </row>
    <row r="5333" spans="1:1" x14ac:dyDescent="0.3">
      <c r="A5333" s="147"/>
    </row>
    <row r="5334" spans="1:1" x14ac:dyDescent="0.3">
      <c r="A5334" s="147"/>
    </row>
    <row r="5335" spans="1:1" x14ac:dyDescent="0.3">
      <c r="A5335" s="147"/>
    </row>
    <row r="5336" spans="1:1" x14ac:dyDescent="0.3">
      <c r="A5336" s="147"/>
    </row>
    <row r="5337" spans="1:1" x14ac:dyDescent="0.3">
      <c r="A5337" s="147"/>
    </row>
    <row r="5338" spans="1:1" x14ac:dyDescent="0.3">
      <c r="A5338" s="147"/>
    </row>
    <row r="5339" spans="1:1" x14ac:dyDescent="0.3">
      <c r="A5339" s="147"/>
    </row>
    <row r="5340" spans="1:1" x14ac:dyDescent="0.3">
      <c r="A5340" s="147"/>
    </row>
    <row r="5341" spans="1:1" x14ac:dyDescent="0.3">
      <c r="A5341" s="147"/>
    </row>
    <row r="5342" spans="1:1" x14ac:dyDescent="0.3">
      <c r="A5342" s="147"/>
    </row>
    <row r="5343" spans="1:1" x14ac:dyDescent="0.3">
      <c r="A5343" s="147"/>
    </row>
    <row r="5344" spans="1:1" x14ac:dyDescent="0.3">
      <c r="A5344" s="147"/>
    </row>
    <row r="5345" spans="1:1" x14ac:dyDescent="0.3">
      <c r="A5345" s="147"/>
    </row>
    <row r="5346" spans="1:1" x14ac:dyDescent="0.3">
      <c r="A5346" s="147"/>
    </row>
    <row r="5347" spans="1:1" x14ac:dyDescent="0.3">
      <c r="A5347" s="147"/>
    </row>
    <row r="5348" spans="1:1" x14ac:dyDescent="0.3">
      <c r="A5348" s="147"/>
    </row>
    <row r="5349" spans="1:1" x14ac:dyDescent="0.3">
      <c r="A5349" s="147"/>
    </row>
    <row r="5350" spans="1:1" x14ac:dyDescent="0.3">
      <c r="A5350" s="147"/>
    </row>
    <row r="5351" spans="1:1" x14ac:dyDescent="0.3">
      <c r="A5351" s="147"/>
    </row>
    <row r="5352" spans="1:1" x14ac:dyDescent="0.3">
      <c r="A5352" s="147"/>
    </row>
    <row r="5353" spans="1:1" x14ac:dyDescent="0.3">
      <c r="A5353" s="147"/>
    </row>
    <row r="5354" spans="1:1" x14ac:dyDescent="0.3">
      <c r="A5354" s="147"/>
    </row>
    <row r="5355" spans="1:1" x14ac:dyDescent="0.3">
      <c r="A5355" s="147"/>
    </row>
    <row r="5356" spans="1:1" x14ac:dyDescent="0.3">
      <c r="A5356" s="147"/>
    </row>
    <row r="5357" spans="1:1" x14ac:dyDescent="0.3">
      <c r="A5357" s="147"/>
    </row>
    <row r="5358" spans="1:1" x14ac:dyDescent="0.3">
      <c r="A5358" s="147"/>
    </row>
    <row r="5359" spans="1:1" x14ac:dyDescent="0.3">
      <c r="A5359" s="147"/>
    </row>
    <row r="5360" spans="1:1" x14ac:dyDescent="0.3">
      <c r="A5360" s="147"/>
    </row>
    <row r="5361" spans="1:1" x14ac:dyDescent="0.3">
      <c r="A5361" s="147"/>
    </row>
    <row r="5362" spans="1:1" x14ac:dyDescent="0.3">
      <c r="A5362" s="147"/>
    </row>
    <row r="5363" spans="1:1" x14ac:dyDescent="0.3">
      <c r="A5363" s="147"/>
    </row>
    <row r="5364" spans="1:1" x14ac:dyDescent="0.3">
      <c r="A5364" s="147"/>
    </row>
    <row r="5365" spans="1:1" x14ac:dyDescent="0.3">
      <c r="A5365" s="147"/>
    </row>
    <row r="5366" spans="1:1" x14ac:dyDescent="0.3">
      <c r="A5366" s="147"/>
    </row>
    <row r="5367" spans="1:1" x14ac:dyDescent="0.3">
      <c r="A5367" s="147"/>
    </row>
    <row r="5368" spans="1:1" x14ac:dyDescent="0.3">
      <c r="A5368" s="147"/>
    </row>
    <row r="5369" spans="1:1" x14ac:dyDescent="0.3">
      <c r="A5369" s="147"/>
    </row>
    <row r="5370" spans="1:1" x14ac:dyDescent="0.3">
      <c r="A5370" s="147"/>
    </row>
    <row r="5371" spans="1:1" x14ac:dyDescent="0.3">
      <c r="A5371" s="147"/>
    </row>
    <row r="5372" spans="1:1" x14ac:dyDescent="0.3">
      <c r="A5372" s="147"/>
    </row>
    <row r="5373" spans="1:1" x14ac:dyDescent="0.3">
      <c r="A5373" s="147"/>
    </row>
    <row r="5374" spans="1:1" x14ac:dyDescent="0.3">
      <c r="A5374" s="147"/>
    </row>
    <row r="5375" spans="1:1" x14ac:dyDescent="0.3">
      <c r="A5375" s="147"/>
    </row>
    <row r="5376" spans="1:1" x14ac:dyDescent="0.3">
      <c r="A5376" s="147"/>
    </row>
    <row r="5377" spans="1:1" x14ac:dyDescent="0.3">
      <c r="A5377" s="147"/>
    </row>
    <row r="5378" spans="1:1" x14ac:dyDescent="0.3">
      <c r="A5378" s="147"/>
    </row>
    <row r="5379" spans="1:1" x14ac:dyDescent="0.3">
      <c r="A5379" s="147"/>
    </row>
    <row r="5380" spans="1:1" x14ac:dyDescent="0.3">
      <c r="A5380" s="147"/>
    </row>
    <row r="5381" spans="1:1" x14ac:dyDescent="0.3">
      <c r="A5381" s="147"/>
    </row>
    <row r="5382" spans="1:1" x14ac:dyDescent="0.3">
      <c r="A5382" s="147"/>
    </row>
    <row r="5383" spans="1:1" x14ac:dyDescent="0.3">
      <c r="A5383" s="147"/>
    </row>
    <row r="5384" spans="1:1" x14ac:dyDescent="0.3">
      <c r="A5384" s="147"/>
    </row>
    <row r="5385" spans="1:1" x14ac:dyDescent="0.3">
      <c r="A5385" s="147"/>
    </row>
    <row r="5386" spans="1:1" x14ac:dyDescent="0.3">
      <c r="A5386" s="147"/>
    </row>
    <row r="5387" spans="1:1" x14ac:dyDescent="0.3">
      <c r="A5387" s="147"/>
    </row>
    <row r="5388" spans="1:1" x14ac:dyDescent="0.3">
      <c r="A5388" s="147"/>
    </row>
    <row r="5389" spans="1:1" x14ac:dyDescent="0.3">
      <c r="A5389" s="147"/>
    </row>
    <row r="5390" spans="1:1" x14ac:dyDescent="0.3">
      <c r="A5390" s="147"/>
    </row>
    <row r="5391" spans="1:1" x14ac:dyDescent="0.3">
      <c r="A5391" s="147"/>
    </row>
    <row r="5392" spans="1:1" x14ac:dyDescent="0.3">
      <c r="A5392" s="147"/>
    </row>
    <row r="5393" spans="1:1" x14ac:dyDescent="0.3">
      <c r="A5393" s="147"/>
    </row>
    <row r="5394" spans="1:1" x14ac:dyDescent="0.3">
      <c r="A5394" s="147"/>
    </row>
    <row r="5395" spans="1:1" x14ac:dyDescent="0.3">
      <c r="A5395" s="147"/>
    </row>
    <row r="5396" spans="1:1" x14ac:dyDescent="0.3">
      <c r="A5396" s="147"/>
    </row>
    <row r="5397" spans="1:1" x14ac:dyDescent="0.3">
      <c r="A5397" s="147"/>
    </row>
    <row r="5398" spans="1:1" x14ac:dyDescent="0.3">
      <c r="A5398" s="147"/>
    </row>
    <row r="5399" spans="1:1" x14ac:dyDescent="0.3">
      <c r="A5399" s="147"/>
    </row>
    <row r="5400" spans="1:1" x14ac:dyDescent="0.3">
      <c r="A5400" s="147"/>
    </row>
    <row r="5401" spans="1:1" x14ac:dyDescent="0.3">
      <c r="A5401" s="147"/>
    </row>
    <row r="5402" spans="1:1" x14ac:dyDescent="0.3">
      <c r="A5402" s="147"/>
    </row>
    <row r="5403" spans="1:1" x14ac:dyDescent="0.3">
      <c r="A5403" s="147"/>
    </row>
    <row r="5404" spans="1:1" x14ac:dyDescent="0.3">
      <c r="A5404" s="147"/>
    </row>
    <row r="5405" spans="1:1" x14ac:dyDescent="0.3">
      <c r="A5405" s="147"/>
    </row>
    <row r="5406" spans="1:1" x14ac:dyDescent="0.3">
      <c r="A5406" s="147"/>
    </row>
    <row r="5407" spans="1:1" x14ac:dyDescent="0.3">
      <c r="A5407" s="147"/>
    </row>
    <row r="5408" spans="1:1" x14ac:dyDescent="0.3">
      <c r="A5408" s="147"/>
    </row>
    <row r="5409" spans="1:1" x14ac:dyDescent="0.3">
      <c r="A5409" s="147"/>
    </row>
    <row r="5410" spans="1:1" x14ac:dyDescent="0.3">
      <c r="A5410" s="147"/>
    </row>
    <row r="5411" spans="1:1" x14ac:dyDescent="0.3">
      <c r="A5411" s="147"/>
    </row>
    <row r="5412" spans="1:1" x14ac:dyDescent="0.3">
      <c r="A5412" s="147"/>
    </row>
    <row r="5413" spans="1:1" x14ac:dyDescent="0.3">
      <c r="A5413" s="147"/>
    </row>
    <row r="5414" spans="1:1" x14ac:dyDescent="0.3">
      <c r="A5414" s="147"/>
    </row>
    <row r="5415" spans="1:1" x14ac:dyDescent="0.3">
      <c r="A5415" s="147"/>
    </row>
    <row r="5416" spans="1:1" x14ac:dyDescent="0.3">
      <c r="A5416" s="147"/>
    </row>
    <row r="5417" spans="1:1" x14ac:dyDescent="0.3">
      <c r="A5417" s="147"/>
    </row>
    <row r="5418" spans="1:1" x14ac:dyDescent="0.3">
      <c r="A5418" s="147"/>
    </row>
    <row r="5419" spans="1:1" x14ac:dyDescent="0.3">
      <c r="A5419" s="147"/>
    </row>
    <row r="5420" spans="1:1" x14ac:dyDescent="0.3">
      <c r="A5420" s="147"/>
    </row>
    <row r="5421" spans="1:1" x14ac:dyDescent="0.3">
      <c r="A5421" s="147"/>
    </row>
    <row r="5422" spans="1:1" x14ac:dyDescent="0.3">
      <c r="A5422" s="147"/>
    </row>
    <row r="5423" spans="1:1" x14ac:dyDescent="0.3">
      <c r="A5423" s="147"/>
    </row>
    <row r="5424" spans="1:1" x14ac:dyDescent="0.3">
      <c r="A5424" s="147"/>
    </row>
    <row r="5425" spans="1:1" x14ac:dyDescent="0.3">
      <c r="A5425" s="147"/>
    </row>
    <row r="5426" spans="1:1" x14ac:dyDescent="0.3">
      <c r="A5426" s="147"/>
    </row>
    <row r="5427" spans="1:1" x14ac:dyDescent="0.3">
      <c r="A5427" s="147"/>
    </row>
    <row r="5428" spans="1:1" x14ac:dyDescent="0.3">
      <c r="A5428" s="147"/>
    </row>
    <row r="5429" spans="1:1" x14ac:dyDescent="0.3">
      <c r="A5429" s="147"/>
    </row>
    <row r="5430" spans="1:1" x14ac:dyDescent="0.3">
      <c r="A5430" s="147"/>
    </row>
    <row r="5431" spans="1:1" x14ac:dyDescent="0.3">
      <c r="A5431" s="147"/>
    </row>
    <row r="5432" spans="1:1" x14ac:dyDescent="0.3">
      <c r="A5432" s="147"/>
    </row>
    <row r="5433" spans="1:1" x14ac:dyDescent="0.3">
      <c r="A5433" s="147"/>
    </row>
    <row r="5434" spans="1:1" x14ac:dyDescent="0.3">
      <c r="A5434" s="147"/>
    </row>
    <row r="5435" spans="1:1" x14ac:dyDescent="0.3">
      <c r="A5435" s="147"/>
    </row>
    <row r="5436" spans="1:1" x14ac:dyDescent="0.3">
      <c r="A5436" s="147"/>
    </row>
    <row r="5437" spans="1:1" x14ac:dyDescent="0.3">
      <c r="A5437" s="147"/>
    </row>
    <row r="5438" spans="1:1" x14ac:dyDescent="0.3">
      <c r="A5438" s="147"/>
    </row>
    <row r="5439" spans="1:1" x14ac:dyDescent="0.3">
      <c r="A5439" s="147"/>
    </row>
    <row r="5440" spans="1:1" x14ac:dyDescent="0.3">
      <c r="A5440" s="147"/>
    </row>
    <row r="5441" spans="1:1" x14ac:dyDescent="0.3">
      <c r="A5441" s="147"/>
    </row>
    <row r="5442" spans="1:1" x14ac:dyDescent="0.3">
      <c r="A5442" s="147"/>
    </row>
    <row r="5443" spans="1:1" x14ac:dyDescent="0.3">
      <c r="A5443" s="147"/>
    </row>
    <row r="5444" spans="1:1" x14ac:dyDescent="0.3">
      <c r="A5444" s="147"/>
    </row>
    <row r="5445" spans="1:1" x14ac:dyDescent="0.3">
      <c r="A5445" s="147"/>
    </row>
    <row r="5446" spans="1:1" x14ac:dyDescent="0.3">
      <c r="A5446" s="147"/>
    </row>
    <row r="5447" spans="1:1" x14ac:dyDescent="0.3">
      <c r="A5447" s="147"/>
    </row>
    <row r="5448" spans="1:1" x14ac:dyDescent="0.3">
      <c r="A5448" s="147"/>
    </row>
    <row r="5449" spans="1:1" x14ac:dyDescent="0.3">
      <c r="A5449" s="147"/>
    </row>
    <row r="5450" spans="1:1" x14ac:dyDescent="0.3">
      <c r="A5450" s="147"/>
    </row>
    <row r="5451" spans="1:1" x14ac:dyDescent="0.3">
      <c r="A5451" s="147"/>
    </row>
    <row r="5452" spans="1:1" x14ac:dyDescent="0.3">
      <c r="A5452" s="147"/>
    </row>
    <row r="5453" spans="1:1" x14ac:dyDescent="0.3">
      <c r="A5453" s="147"/>
    </row>
    <row r="5454" spans="1:1" x14ac:dyDescent="0.3">
      <c r="A5454" s="147"/>
    </row>
    <row r="5455" spans="1:1" x14ac:dyDescent="0.3">
      <c r="A5455" s="147"/>
    </row>
    <row r="5456" spans="1:1" x14ac:dyDescent="0.3">
      <c r="A5456" s="147"/>
    </row>
    <row r="5457" spans="1:1" x14ac:dyDescent="0.3">
      <c r="A5457" s="147"/>
    </row>
    <row r="5458" spans="1:1" x14ac:dyDescent="0.3">
      <c r="A5458" s="147"/>
    </row>
    <row r="5459" spans="1:1" x14ac:dyDescent="0.3">
      <c r="A5459" s="147"/>
    </row>
    <row r="5460" spans="1:1" x14ac:dyDescent="0.3">
      <c r="A5460" s="147"/>
    </row>
    <row r="5461" spans="1:1" x14ac:dyDescent="0.3">
      <c r="A5461" s="147"/>
    </row>
    <row r="5462" spans="1:1" x14ac:dyDescent="0.3">
      <c r="A5462" s="147"/>
    </row>
    <row r="5463" spans="1:1" x14ac:dyDescent="0.3">
      <c r="A5463" s="147"/>
    </row>
    <row r="5464" spans="1:1" x14ac:dyDescent="0.3">
      <c r="A5464" s="147"/>
    </row>
    <row r="5465" spans="1:1" x14ac:dyDescent="0.3">
      <c r="A5465" s="147"/>
    </row>
    <row r="5466" spans="1:1" x14ac:dyDescent="0.3">
      <c r="A5466" s="147"/>
    </row>
    <row r="5467" spans="1:1" x14ac:dyDescent="0.3">
      <c r="A5467" s="147"/>
    </row>
    <row r="5468" spans="1:1" x14ac:dyDescent="0.3">
      <c r="A5468" s="147"/>
    </row>
    <row r="5469" spans="1:1" x14ac:dyDescent="0.3">
      <c r="A5469" s="147"/>
    </row>
    <row r="5470" spans="1:1" x14ac:dyDescent="0.3">
      <c r="A5470" s="147"/>
    </row>
    <row r="5471" spans="1:1" x14ac:dyDescent="0.3">
      <c r="A5471" s="147"/>
    </row>
    <row r="5472" spans="1:1" x14ac:dyDescent="0.3">
      <c r="A5472" s="147"/>
    </row>
    <row r="5473" spans="1:1" x14ac:dyDescent="0.3">
      <c r="A5473" s="147"/>
    </row>
    <row r="5474" spans="1:1" x14ac:dyDescent="0.3">
      <c r="A5474" s="147"/>
    </row>
    <row r="5475" spans="1:1" x14ac:dyDescent="0.3">
      <c r="A5475" s="147"/>
    </row>
    <row r="5476" spans="1:1" x14ac:dyDescent="0.3">
      <c r="A5476" s="147"/>
    </row>
    <row r="5477" spans="1:1" x14ac:dyDescent="0.3">
      <c r="A5477" s="147"/>
    </row>
    <row r="5478" spans="1:1" x14ac:dyDescent="0.3">
      <c r="A5478" s="147"/>
    </row>
    <row r="5479" spans="1:1" x14ac:dyDescent="0.3">
      <c r="A5479" s="147"/>
    </row>
    <row r="5480" spans="1:1" x14ac:dyDescent="0.3">
      <c r="A5480" s="147"/>
    </row>
    <row r="5481" spans="1:1" x14ac:dyDescent="0.3">
      <c r="A5481" s="147"/>
    </row>
    <row r="5482" spans="1:1" x14ac:dyDescent="0.3">
      <c r="A5482" s="147"/>
    </row>
    <row r="5483" spans="1:1" x14ac:dyDescent="0.3">
      <c r="A5483" s="147"/>
    </row>
    <row r="5484" spans="1:1" x14ac:dyDescent="0.3">
      <c r="A5484" s="147"/>
    </row>
    <row r="5485" spans="1:1" x14ac:dyDescent="0.3">
      <c r="A5485" s="147"/>
    </row>
    <row r="5486" spans="1:1" x14ac:dyDescent="0.3">
      <c r="A5486" s="147"/>
    </row>
    <row r="5487" spans="1:1" x14ac:dyDescent="0.3">
      <c r="A5487" s="147"/>
    </row>
    <row r="5488" spans="1:1" x14ac:dyDescent="0.3">
      <c r="A5488" s="147"/>
    </row>
    <row r="5489" spans="1:1" x14ac:dyDescent="0.3">
      <c r="A5489" s="147"/>
    </row>
    <row r="5490" spans="1:1" x14ac:dyDescent="0.3">
      <c r="A5490" s="147"/>
    </row>
    <row r="5491" spans="1:1" x14ac:dyDescent="0.3">
      <c r="A5491" s="147"/>
    </row>
    <row r="5492" spans="1:1" x14ac:dyDescent="0.3">
      <c r="A5492" s="147"/>
    </row>
    <row r="5493" spans="1:1" x14ac:dyDescent="0.3">
      <c r="A5493" s="147"/>
    </row>
    <row r="5494" spans="1:1" x14ac:dyDescent="0.3">
      <c r="A5494" s="147"/>
    </row>
    <row r="5495" spans="1:1" x14ac:dyDescent="0.3">
      <c r="A5495" s="147"/>
    </row>
    <row r="5496" spans="1:1" x14ac:dyDescent="0.3">
      <c r="A5496" s="147"/>
    </row>
    <row r="5497" spans="1:1" x14ac:dyDescent="0.3">
      <c r="A5497" s="147"/>
    </row>
    <row r="5498" spans="1:1" x14ac:dyDescent="0.3">
      <c r="A5498" s="147"/>
    </row>
    <row r="5499" spans="1:1" x14ac:dyDescent="0.3">
      <c r="A5499" s="147"/>
    </row>
    <row r="5500" spans="1:1" x14ac:dyDescent="0.3">
      <c r="A5500" s="147"/>
    </row>
    <row r="5501" spans="1:1" x14ac:dyDescent="0.3">
      <c r="A5501" s="147"/>
    </row>
    <row r="5502" spans="1:1" x14ac:dyDescent="0.3">
      <c r="A5502" s="147"/>
    </row>
    <row r="5503" spans="1:1" x14ac:dyDescent="0.3">
      <c r="A5503" s="147"/>
    </row>
    <row r="5504" spans="1:1" x14ac:dyDescent="0.3">
      <c r="A5504" s="147"/>
    </row>
    <row r="5505" spans="1:1" x14ac:dyDescent="0.3">
      <c r="A5505" s="147"/>
    </row>
    <row r="5506" spans="1:1" x14ac:dyDescent="0.3">
      <c r="A5506" s="147"/>
    </row>
    <row r="5507" spans="1:1" x14ac:dyDescent="0.3">
      <c r="A5507" s="147"/>
    </row>
    <row r="5508" spans="1:1" x14ac:dyDescent="0.3">
      <c r="A5508" s="147"/>
    </row>
    <row r="5509" spans="1:1" x14ac:dyDescent="0.3">
      <c r="A5509" s="147"/>
    </row>
    <row r="5510" spans="1:1" x14ac:dyDescent="0.3">
      <c r="A5510" s="147"/>
    </row>
    <row r="5511" spans="1:1" x14ac:dyDescent="0.3">
      <c r="A5511" s="147"/>
    </row>
    <row r="5512" spans="1:1" x14ac:dyDescent="0.3">
      <c r="A5512" s="147"/>
    </row>
    <row r="5513" spans="1:1" x14ac:dyDescent="0.3">
      <c r="A5513" s="147"/>
    </row>
    <row r="5514" spans="1:1" x14ac:dyDescent="0.3">
      <c r="A5514" s="147"/>
    </row>
    <row r="5515" spans="1:1" x14ac:dyDescent="0.3">
      <c r="A5515" s="147"/>
    </row>
    <row r="5516" spans="1:1" x14ac:dyDescent="0.3">
      <c r="A5516" s="147"/>
    </row>
    <row r="5517" spans="1:1" x14ac:dyDescent="0.3">
      <c r="A5517" s="147"/>
    </row>
    <row r="5518" spans="1:1" x14ac:dyDescent="0.3">
      <c r="A5518" s="147"/>
    </row>
    <row r="5519" spans="1:1" x14ac:dyDescent="0.3">
      <c r="A5519" s="147"/>
    </row>
    <row r="5520" spans="1:1" x14ac:dyDescent="0.3">
      <c r="A5520" s="147"/>
    </row>
    <row r="5521" spans="1:1" x14ac:dyDescent="0.3">
      <c r="A5521" s="147"/>
    </row>
    <row r="5522" spans="1:1" x14ac:dyDescent="0.3">
      <c r="A5522" s="147"/>
    </row>
    <row r="5523" spans="1:1" x14ac:dyDescent="0.3">
      <c r="A5523" s="147"/>
    </row>
    <row r="5524" spans="1:1" x14ac:dyDescent="0.3">
      <c r="A5524" s="147"/>
    </row>
    <row r="5525" spans="1:1" x14ac:dyDescent="0.3">
      <c r="A5525" s="147"/>
    </row>
    <row r="5526" spans="1:1" x14ac:dyDescent="0.3">
      <c r="A5526" s="147"/>
    </row>
    <row r="5527" spans="1:1" x14ac:dyDescent="0.3">
      <c r="A5527" s="147"/>
    </row>
    <row r="5528" spans="1:1" x14ac:dyDescent="0.3">
      <c r="A5528" s="147"/>
    </row>
    <row r="5529" spans="1:1" x14ac:dyDescent="0.3">
      <c r="A5529" s="147"/>
    </row>
    <row r="5530" spans="1:1" x14ac:dyDescent="0.3">
      <c r="A5530" s="147"/>
    </row>
    <row r="5531" spans="1:1" x14ac:dyDescent="0.3">
      <c r="A5531" s="147"/>
    </row>
    <row r="5532" spans="1:1" x14ac:dyDescent="0.3">
      <c r="A5532" s="147"/>
    </row>
    <row r="5533" spans="1:1" x14ac:dyDescent="0.3">
      <c r="A5533" s="147"/>
    </row>
    <row r="5534" spans="1:1" x14ac:dyDescent="0.3">
      <c r="A5534" s="147"/>
    </row>
    <row r="5535" spans="1:1" x14ac:dyDescent="0.3">
      <c r="A5535" s="147"/>
    </row>
    <row r="5536" spans="1:1" x14ac:dyDescent="0.3">
      <c r="A5536" s="147"/>
    </row>
    <row r="5537" spans="1:1" x14ac:dyDescent="0.3">
      <c r="A5537" s="147"/>
    </row>
    <row r="5538" spans="1:1" x14ac:dyDescent="0.3">
      <c r="A5538" s="147"/>
    </row>
    <row r="5539" spans="1:1" x14ac:dyDescent="0.3">
      <c r="A5539" s="147"/>
    </row>
    <row r="5540" spans="1:1" x14ac:dyDescent="0.3">
      <c r="A5540" s="147"/>
    </row>
    <row r="5541" spans="1:1" x14ac:dyDescent="0.3">
      <c r="A5541" s="147"/>
    </row>
    <row r="5542" spans="1:1" x14ac:dyDescent="0.3">
      <c r="A5542" s="147"/>
    </row>
    <row r="5543" spans="1:1" x14ac:dyDescent="0.3">
      <c r="A5543" s="147"/>
    </row>
    <row r="5544" spans="1:1" x14ac:dyDescent="0.3">
      <c r="A5544" s="147"/>
    </row>
    <row r="5545" spans="1:1" x14ac:dyDescent="0.3">
      <c r="A5545" s="147"/>
    </row>
    <row r="5546" spans="1:1" x14ac:dyDescent="0.3">
      <c r="A5546" s="147"/>
    </row>
    <row r="5547" spans="1:1" x14ac:dyDescent="0.3">
      <c r="A5547" s="147"/>
    </row>
    <row r="5548" spans="1:1" x14ac:dyDescent="0.3">
      <c r="A5548" s="147"/>
    </row>
    <row r="5549" spans="1:1" x14ac:dyDescent="0.3">
      <c r="A5549" s="147"/>
    </row>
    <row r="5550" spans="1:1" x14ac:dyDescent="0.3">
      <c r="A5550" s="147"/>
    </row>
    <row r="5551" spans="1:1" x14ac:dyDescent="0.3">
      <c r="A5551" s="147"/>
    </row>
    <row r="5552" spans="1:1" x14ac:dyDescent="0.3">
      <c r="A5552" s="147"/>
    </row>
    <row r="5553" spans="1:1" x14ac:dyDescent="0.3">
      <c r="A5553" s="147"/>
    </row>
    <row r="5554" spans="1:1" x14ac:dyDescent="0.3">
      <c r="A5554" s="147"/>
    </row>
    <row r="5555" spans="1:1" x14ac:dyDescent="0.3">
      <c r="A5555" s="147"/>
    </row>
    <row r="5556" spans="1:1" x14ac:dyDescent="0.3">
      <c r="A5556" s="147"/>
    </row>
    <row r="5557" spans="1:1" x14ac:dyDescent="0.3">
      <c r="A5557" s="147"/>
    </row>
    <row r="5558" spans="1:1" x14ac:dyDescent="0.3">
      <c r="A5558" s="147"/>
    </row>
    <row r="5559" spans="1:1" x14ac:dyDescent="0.3">
      <c r="A5559" s="147"/>
    </row>
    <row r="5560" spans="1:1" x14ac:dyDescent="0.3">
      <c r="A5560" s="147"/>
    </row>
    <row r="5561" spans="1:1" x14ac:dyDescent="0.3">
      <c r="A5561" s="147"/>
    </row>
    <row r="5562" spans="1:1" x14ac:dyDescent="0.3">
      <c r="A5562" s="147"/>
    </row>
    <row r="5563" spans="1:1" x14ac:dyDescent="0.3">
      <c r="A5563" s="147"/>
    </row>
    <row r="5564" spans="1:1" x14ac:dyDescent="0.3">
      <c r="A5564" s="147"/>
    </row>
    <row r="5565" spans="1:1" x14ac:dyDescent="0.3">
      <c r="A5565" s="147"/>
    </row>
    <row r="5566" spans="1:1" x14ac:dyDescent="0.3">
      <c r="A5566" s="147"/>
    </row>
    <row r="5567" spans="1:1" x14ac:dyDescent="0.3">
      <c r="A5567" s="147"/>
    </row>
    <row r="5568" spans="1:1" x14ac:dyDescent="0.3">
      <c r="A5568" s="147"/>
    </row>
    <row r="5569" spans="1:1" x14ac:dyDescent="0.3">
      <c r="A5569" s="147"/>
    </row>
    <row r="5570" spans="1:1" x14ac:dyDescent="0.3">
      <c r="A5570" s="147"/>
    </row>
    <row r="5571" spans="1:1" x14ac:dyDescent="0.3">
      <c r="A5571" s="147"/>
    </row>
    <row r="5572" spans="1:1" x14ac:dyDescent="0.3">
      <c r="A5572" s="147"/>
    </row>
    <row r="5573" spans="1:1" x14ac:dyDescent="0.3">
      <c r="A5573" s="147"/>
    </row>
    <row r="5574" spans="1:1" x14ac:dyDescent="0.3">
      <c r="A5574" s="147"/>
    </row>
    <row r="5575" spans="1:1" x14ac:dyDescent="0.3">
      <c r="A5575" s="147"/>
    </row>
    <row r="5576" spans="1:1" x14ac:dyDescent="0.3">
      <c r="A5576" s="147"/>
    </row>
    <row r="5577" spans="1:1" x14ac:dyDescent="0.3">
      <c r="A5577" s="147"/>
    </row>
    <row r="5578" spans="1:1" x14ac:dyDescent="0.3">
      <c r="A5578" s="147"/>
    </row>
    <row r="5579" spans="1:1" x14ac:dyDescent="0.3">
      <c r="A5579" s="147"/>
    </row>
    <row r="5580" spans="1:1" x14ac:dyDescent="0.3">
      <c r="A5580" s="147"/>
    </row>
    <row r="5581" spans="1:1" x14ac:dyDescent="0.3">
      <c r="A5581" s="147"/>
    </row>
    <row r="5582" spans="1:1" x14ac:dyDescent="0.3">
      <c r="A5582" s="147"/>
    </row>
    <row r="5583" spans="1:1" x14ac:dyDescent="0.3">
      <c r="A5583" s="147"/>
    </row>
    <row r="5584" spans="1:1" x14ac:dyDescent="0.3">
      <c r="A5584" s="147"/>
    </row>
    <row r="5585" spans="1:1" x14ac:dyDescent="0.3">
      <c r="A5585" s="147"/>
    </row>
    <row r="5586" spans="1:1" x14ac:dyDescent="0.3">
      <c r="A5586" s="147"/>
    </row>
    <row r="5587" spans="1:1" x14ac:dyDescent="0.3">
      <c r="A5587" s="147"/>
    </row>
    <row r="5588" spans="1:1" x14ac:dyDescent="0.3">
      <c r="A5588" s="147"/>
    </row>
    <row r="5589" spans="1:1" x14ac:dyDescent="0.3">
      <c r="A5589" s="147"/>
    </row>
    <row r="5590" spans="1:1" x14ac:dyDescent="0.3">
      <c r="A5590" s="147"/>
    </row>
    <row r="5591" spans="1:1" x14ac:dyDescent="0.3">
      <c r="A5591" s="147"/>
    </row>
    <row r="5592" spans="1:1" x14ac:dyDescent="0.3">
      <c r="A5592" s="147"/>
    </row>
    <row r="5593" spans="1:1" x14ac:dyDescent="0.3">
      <c r="A5593" s="147"/>
    </row>
    <row r="5594" spans="1:1" x14ac:dyDescent="0.3">
      <c r="A5594" s="147"/>
    </row>
    <row r="5595" spans="1:1" x14ac:dyDescent="0.3">
      <c r="A5595" s="147"/>
    </row>
    <row r="5596" spans="1:1" x14ac:dyDescent="0.3">
      <c r="A5596" s="147"/>
    </row>
    <row r="5597" spans="1:1" x14ac:dyDescent="0.3">
      <c r="A5597" s="147"/>
    </row>
    <row r="5598" spans="1:1" x14ac:dyDescent="0.3">
      <c r="A5598" s="147"/>
    </row>
    <row r="5599" spans="1:1" x14ac:dyDescent="0.3">
      <c r="A5599" s="147"/>
    </row>
    <row r="5600" spans="1:1" x14ac:dyDescent="0.3">
      <c r="A5600" s="147"/>
    </row>
    <row r="5601" spans="1:1" x14ac:dyDescent="0.3">
      <c r="A5601" s="147"/>
    </row>
    <row r="5602" spans="1:1" x14ac:dyDescent="0.3">
      <c r="A5602" s="147"/>
    </row>
    <row r="5603" spans="1:1" x14ac:dyDescent="0.3">
      <c r="A5603" s="147"/>
    </row>
    <row r="5604" spans="1:1" x14ac:dyDescent="0.3">
      <c r="A5604" s="147"/>
    </row>
    <row r="5605" spans="1:1" x14ac:dyDescent="0.3">
      <c r="A5605" s="147"/>
    </row>
    <row r="5606" spans="1:1" x14ac:dyDescent="0.3">
      <c r="A5606" s="147"/>
    </row>
    <row r="5607" spans="1:1" x14ac:dyDescent="0.3">
      <c r="A5607" s="147"/>
    </row>
    <row r="5608" spans="1:1" x14ac:dyDescent="0.3">
      <c r="A5608" s="147"/>
    </row>
    <row r="5609" spans="1:1" x14ac:dyDescent="0.3">
      <c r="A5609" s="147"/>
    </row>
    <row r="5610" spans="1:1" x14ac:dyDescent="0.3">
      <c r="A5610" s="147"/>
    </row>
    <row r="5611" spans="1:1" x14ac:dyDescent="0.3">
      <c r="A5611" s="147"/>
    </row>
    <row r="5612" spans="1:1" x14ac:dyDescent="0.3">
      <c r="A5612" s="147"/>
    </row>
    <row r="5613" spans="1:1" x14ac:dyDescent="0.3">
      <c r="A5613" s="147"/>
    </row>
    <row r="5614" spans="1:1" x14ac:dyDescent="0.3">
      <c r="A5614" s="147"/>
    </row>
    <row r="5615" spans="1:1" x14ac:dyDescent="0.3">
      <c r="A5615" s="147"/>
    </row>
    <row r="5616" spans="1:1" x14ac:dyDescent="0.3">
      <c r="A5616" s="147"/>
    </row>
    <row r="5617" spans="1:1" x14ac:dyDescent="0.3">
      <c r="A5617" s="147"/>
    </row>
    <row r="5618" spans="1:1" x14ac:dyDescent="0.3">
      <c r="A5618" s="147"/>
    </row>
    <row r="5619" spans="1:1" x14ac:dyDescent="0.3">
      <c r="A5619" s="147"/>
    </row>
    <row r="5620" spans="1:1" x14ac:dyDescent="0.3">
      <c r="A5620" s="147"/>
    </row>
    <row r="5621" spans="1:1" x14ac:dyDescent="0.3">
      <c r="A5621" s="147"/>
    </row>
    <row r="5622" spans="1:1" x14ac:dyDescent="0.3">
      <c r="A5622" s="147"/>
    </row>
    <row r="5623" spans="1:1" x14ac:dyDescent="0.3">
      <c r="A5623" s="147"/>
    </row>
    <row r="5624" spans="1:1" x14ac:dyDescent="0.3">
      <c r="A5624" s="147"/>
    </row>
    <row r="5625" spans="1:1" x14ac:dyDescent="0.3">
      <c r="A5625" s="147"/>
    </row>
    <row r="5626" spans="1:1" x14ac:dyDescent="0.3">
      <c r="A5626" s="147"/>
    </row>
    <row r="5627" spans="1:1" x14ac:dyDescent="0.3">
      <c r="A5627" s="147"/>
    </row>
    <row r="5628" spans="1:1" x14ac:dyDescent="0.3">
      <c r="A5628" s="147"/>
    </row>
    <row r="5629" spans="1:1" x14ac:dyDescent="0.3">
      <c r="A5629" s="147"/>
    </row>
    <row r="5630" spans="1:1" x14ac:dyDescent="0.3">
      <c r="A5630" s="147"/>
    </row>
    <row r="5631" spans="1:1" x14ac:dyDescent="0.3">
      <c r="A5631" s="147"/>
    </row>
    <row r="5632" spans="1:1" x14ac:dyDescent="0.3">
      <c r="A5632" s="147"/>
    </row>
    <row r="5633" spans="1:1" x14ac:dyDescent="0.3">
      <c r="A5633" s="147"/>
    </row>
    <row r="5634" spans="1:1" x14ac:dyDescent="0.3">
      <c r="A5634" s="147"/>
    </row>
    <row r="5635" spans="1:1" x14ac:dyDescent="0.3">
      <c r="A5635" s="147"/>
    </row>
    <row r="5636" spans="1:1" x14ac:dyDescent="0.3">
      <c r="A5636" s="147"/>
    </row>
    <row r="5637" spans="1:1" x14ac:dyDescent="0.3">
      <c r="A5637" s="147"/>
    </row>
    <row r="5638" spans="1:1" x14ac:dyDescent="0.3">
      <c r="A5638" s="147"/>
    </row>
    <row r="5639" spans="1:1" x14ac:dyDescent="0.3">
      <c r="A5639" s="147"/>
    </row>
    <row r="5640" spans="1:1" x14ac:dyDescent="0.3">
      <c r="A5640" s="147"/>
    </row>
    <row r="5641" spans="1:1" x14ac:dyDescent="0.3">
      <c r="A5641" s="147"/>
    </row>
    <row r="5642" spans="1:1" x14ac:dyDescent="0.3">
      <c r="A5642" s="147"/>
    </row>
    <row r="5643" spans="1:1" x14ac:dyDescent="0.3">
      <c r="A5643" s="147"/>
    </row>
    <row r="5644" spans="1:1" x14ac:dyDescent="0.3">
      <c r="A5644" s="147"/>
    </row>
    <row r="5645" spans="1:1" x14ac:dyDescent="0.3">
      <c r="A5645" s="147"/>
    </row>
    <row r="5646" spans="1:1" x14ac:dyDescent="0.3">
      <c r="A5646" s="147"/>
    </row>
    <row r="5647" spans="1:1" x14ac:dyDescent="0.3">
      <c r="A5647" s="147"/>
    </row>
    <row r="5648" spans="1:1" x14ac:dyDescent="0.3">
      <c r="A5648" s="147"/>
    </row>
    <row r="5649" spans="1:1" x14ac:dyDescent="0.3">
      <c r="A5649" s="147"/>
    </row>
    <row r="5650" spans="1:1" x14ac:dyDescent="0.3">
      <c r="A5650" s="147"/>
    </row>
    <row r="5651" spans="1:1" x14ac:dyDescent="0.3">
      <c r="A5651" s="147"/>
    </row>
    <row r="5652" spans="1:1" x14ac:dyDescent="0.3">
      <c r="A5652" s="147"/>
    </row>
    <row r="5653" spans="1:1" x14ac:dyDescent="0.3">
      <c r="A5653" s="147"/>
    </row>
    <row r="5654" spans="1:1" x14ac:dyDescent="0.3">
      <c r="A5654" s="147"/>
    </row>
    <row r="5655" spans="1:1" x14ac:dyDescent="0.3">
      <c r="A5655" s="147"/>
    </row>
    <row r="5656" spans="1:1" x14ac:dyDescent="0.3">
      <c r="A5656" s="147"/>
    </row>
    <row r="5657" spans="1:1" x14ac:dyDescent="0.3">
      <c r="A5657" s="147"/>
    </row>
    <row r="5658" spans="1:1" x14ac:dyDescent="0.3">
      <c r="A5658" s="147"/>
    </row>
    <row r="5659" spans="1:1" x14ac:dyDescent="0.3">
      <c r="A5659" s="147"/>
    </row>
    <row r="5660" spans="1:1" x14ac:dyDescent="0.3">
      <c r="A5660" s="147"/>
    </row>
    <row r="5661" spans="1:1" x14ac:dyDescent="0.3">
      <c r="A5661" s="147"/>
    </row>
    <row r="5662" spans="1:1" x14ac:dyDescent="0.3">
      <c r="A5662" s="147"/>
    </row>
    <row r="5663" spans="1:1" x14ac:dyDescent="0.3">
      <c r="A5663" s="147"/>
    </row>
    <row r="5664" spans="1:1" x14ac:dyDescent="0.3">
      <c r="A5664" s="147"/>
    </row>
    <row r="5665" spans="1:1" x14ac:dyDescent="0.3">
      <c r="A5665" s="147"/>
    </row>
    <row r="5666" spans="1:1" x14ac:dyDescent="0.3">
      <c r="A5666" s="147"/>
    </row>
    <row r="5667" spans="1:1" x14ac:dyDescent="0.3">
      <c r="A5667" s="147"/>
    </row>
    <row r="5668" spans="1:1" x14ac:dyDescent="0.3">
      <c r="A5668" s="147"/>
    </row>
    <row r="5669" spans="1:1" x14ac:dyDescent="0.3">
      <c r="A5669" s="147"/>
    </row>
    <row r="5670" spans="1:1" x14ac:dyDescent="0.3">
      <c r="A5670" s="147"/>
    </row>
    <row r="5671" spans="1:1" x14ac:dyDescent="0.3">
      <c r="A5671" s="147"/>
    </row>
    <row r="5672" spans="1:1" x14ac:dyDescent="0.3">
      <c r="A5672" s="147"/>
    </row>
    <row r="5673" spans="1:1" x14ac:dyDescent="0.3">
      <c r="A5673" s="147"/>
    </row>
    <row r="5674" spans="1:1" x14ac:dyDescent="0.3">
      <c r="A5674" s="147"/>
    </row>
    <row r="5675" spans="1:1" x14ac:dyDescent="0.3">
      <c r="A5675" s="147"/>
    </row>
    <row r="5676" spans="1:1" x14ac:dyDescent="0.3">
      <c r="A5676" s="147"/>
    </row>
    <row r="5677" spans="1:1" x14ac:dyDescent="0.3">
      <c r="A5677" s="147"/>
    </row>
    <row r="5678" spans="1:1" x14ac:dyDescent="0.3">
      <c r="A5678" s="147"/>
    </row>
    <row r="5679" spans="1:1" x14ac:dyDescent="0.3">
      <c r="A5679" s="147"/>
    </row>
    <row r="5680" spans="1:1" x14ac:dyDescent="0.3">
      <c r="A5680" s="147"/>
    </row>
    <row r="5681" spans="1:1" x14ac:dyDescent="0.3">
      <c r="A5681" s="147"/>
    </row>
    <row r="5682" spans="1:1" x14ac:dyDescent="0.3">
      <c r="A5682" s="147"/>
    </row>
    <row r="5683" spans="1:1" x14ac:dyDescent="0.3">
      <c r="A5683" s="147"/>
    </row>
    <row r="5684" spans="1:1" x14ac:dyDescent="0.3">
      <c r="A5684" s="147"/>
    </row>
    <row r="5685" spans="1:1" x14ac:dyDescent="0.3">
      <c r="A5685" s="147"/>
    </row>
    <row r="5686" spans="1:1" x14ac:dyDescent="0.3">
      <c r="A5686" s="147"/>
    </row>
    <row r="5687" spans="1:1" x14ac:dyDescent="0.3">
      <c r="A5687" s="147"/>
    </row>
    <row r="5688" spans="1:1" x14ac:dyDescent="0.3">
      <c r="A5688" s="147"/>
    </row>
    <row r="5689" spans="1:1" x14ac:dyDescent="0.3">
      <c r="A5689" s="147"/>
    </row>
    <row r="5690" spans="1:1" x14ac:dyDescent="0.3">
      <c r="A5690" s="147"/>
    </row>
    <row r="5691" spans="1:1" x14ac:dyDescent="0.3">
      <c r="A5691" s="147"/>
    </row>
    <row r="5692" spans="1:1" x14ac:dyDescent="0.3">
      <c r="A5692" s="147"/>
    </row>
    <row r="5693" spans="1:1" x14ac:dyDescent="0.3">
      <c r="A5693" s="147"/>
    </row>
    <row r="5694" spans="1:1" x14ac:dyDescent="0.3">
      <c r="A5694" s="147"/>
    </row>
    <row r="5695" spans="1:1" x14ac:dyDescent="0.3">
      <c r="A5695" s="147"/>
    </row>
    <row r="5696" spans="1:1" x14ac:dyDescent="0.3">
      <c r="A5696" s="147"/>
    </row>
    <row r="5697" spans="1:1" x14ac:dyDescent="0.3">
      <c r="A5697" s="147"/>
    </row>
    <row r="5698" spans="1:1" x14ac:dyDescent="0.3">
      <c r="A5698" s="147"/>
    </row>
    <row r="5699" spans="1:1" x14ac:dyDescent="0.3">
      <c r="A5699" s="147"/>
    </row>
    <row r="5700" spans="1:1" x14ac:dyDescent="0.3">
      <c r="A5700" s="147"/>
    </row>
    <row r="5701" spans="1:1" x14ac:dyDescent="0.3">
      <c r="A5701" s="147"/>
    </row>
    <row r="5702" spans="1:1" x14ac:dyDescent="0.3">
      <c r="A5702" s="147"/>
    </row>
    <row r="5703" spans="1:1" x14ac:dyDescent="0.3">
      <c r="A5703" s="147"/>
    </row>
    <row r="5704" spans="1:1" x14ac:dyDescent="0.3">
      <c r="A5704" s="147"/>
    </row>
    <row r="5705" spans="1:1" x14ac:dyDescent="0.3">
      <c r="A5705" s="147"/>
    </row>
    <row r="5706" spans="1:1" x14ac:dyDescent="0.3">
      <c r="A5706" s="147"/>
    </row>
    <row r="5707" spans="1:1" x14ac:dyDescent="0.3">
      <c r="A5707" s="147"/>
    </row>
    <row r="5708" spans="1:1" x14ac:dyDescent="0.3">
      <c r="A5708" s="147"/>
    </row>
    <row r="5709" spans="1:1" x14ac:dyDescent="0.3">
      <c r="A5709" s="147"/>
    </row>
    <row r="5710" spans="1:1" x14ac:dyDescent="0.3">
      <c r="A5710" s="147"/>
    </row>
    <row r="5711" spans="1:1" x14ac:dyDescent="0.3">
      <c r="A5711" s="147"/>
    </row>
    <row r="5712" spans="1:1" x14ac:dyDescent="0.3">
      <c r="A5712" s="147"/>
    </row>
    <row r="5713" spans="1:1" x14ac:dyDescent="0.3">
      <c r="A5713" s="147"/>
    </row>
    <row r="5714" spans="1:1" x14ac:dyDescent="0.3">
      <c r="A5714" s="147"/>
    </row>
    <row r="5715" spans="1:1" x14ac:dyDescent="0.3">
      <c r="A5715" s="147"/>
    </row>
    <row r="5716" spans="1:1" x14ac:dyDescent="0.3">
      <c r="A5716" s="147"/>
    </row>
    <row r="5717" spans="1:1" x14ac:dyDescent="0.3">
      <c r="A5717" s="147"/>
    </row>
    <row r="5718" spans="1:1" x14ac:dyDescent="0.3">
      <c r="A5718" s="147"/>
    </row>
    <row r="5719" spans="1:1" x14ac:dyDescent="0.3">
      <c r="A5719" s="147"/>
    </row>
    <row r="5720" spans="1:1" x14ac:dyDescent="0.3">
      <c r="A5720" s="147"/>
    </row>
    <row r="5721" spans="1:1" x14ac:dyDescent="0.3">
      <c r="A5721" s="147"/>
    </row>
    <row r="5722" spans="1:1" x14ac:dyDescent="0.3">
      <c r="A5722" s="147"/>
    </row>
    <row r="5723" spans="1:1" x14ac:dyDescent="0.3">
      <c r="A5723" s="147"/>
    </row>
    <row r="5724" spans="1:1" x14ac:dyDescent="0.3">
      <c r="A5724" s="147"/>
    </row>
    <row r="5725" spans="1:1" x14ac:dyDescent="0.3">
      <c r="A5725" s="147"/>
    </row>
    <row r="5726" spans="1:1" x14ac:dyDescent="0.3">
      <c r="A5726" s="147"/>
    </row>
    <row r="5727" spans="1:1" x14ac:dyDescent="0.3">
      <c r="A5727" s="147"/>
    </row>
    <row r="5728" spans="1:1" x14ac:dyDescent="0.3">
      <c r="A5728" s="147"/>
    </row>
    <row r="5729" spans="1:1" x14ac:dyDescent="0.3">
      <c r="A5729" s="147"/>
    </row>
    <row r="5730" spans="1:1" x14ac:dyDescent="0.3">
      <c r="A5730" s="147"/>
    </row>
    <row r="5731" spans="1:1" x14ac:dyDescent="0.3">
      <c r="A5731" s="147"/>
    </row>
    <row r="5732" spans="1:1" x14ac:dyDescent="0.3">
      <c r="A5732" s="147"/>
    </row>
    <row r="5733" spans="1:1" x14ac:dyDescent="0.3">
      <c r="A5733" s="147"/>
    </row>
    <row r="5734" spans="1:1" x14ac:dyDescent="0.3">
      <c r="A5734" s="147"/>
    </row>
    <row r="5735" spans="1:1" x14ac:dyDescent="0.3">
      <c r="A5735" s="147"/>
    </row>
    <row r="5736" spans="1:1" x14ac:dyDescent="0.3">
      <c r="A5736" s="147"/>
    </row>
    <row r="5737" spans="1:1" x14ac:dyDescent="0.3">
      <c r="A5737" s="147"/>
    </row>
    <row r="5738" spans="1:1" x14ac:dyDescent="0.3">
      <c r="A5738" s="147"/>
    </row>
    <row r="5739" spans="1:1" x14ac:dyDescent="0.3">
      <c r="A5739" s="147"/>
    </row>
    <row r="5740" spans="1:1" x14ac:dyDescent="0.3">
      <c r="A5740" s="147"/>
    </row>
    <row r="5741" spans="1:1" x14ac:dyDescent="0.3">
      <c r="A5741" s="147"/>
    </row>
    <row r="5742" spans="1:1" x14ac:dyDescent="0.3">
      <c r="A5742" s="147"/>
    </row>
    <row r="5743" spans="1:1" x14ac:dyDescent="0.3">
      <c r="A5743" s="147"/>
    </row>
    <row r="5744" spans="1:1" x14ac:dyDescent="0.3">
      <c r="A5744" s="147"/>
    </row>
    <row r="5745" spans="1:1" x14ac:dyDescent="0.3">
      <c r="A5745" s="147"/>
    </row>
    <row r="5746" spans="1:1" x14ac:dyDescent="0.3">
      <c r="A5746" s="147"/>
    </row>
    <row r="5747" spans="1:1" x14ac:dyDescent="0.3">
      <c r="A5747" s="147"/>
    </row>
    <row r="5748" spans="1:1" x14ac:dyDescent="0.3">
      <c r="A5748" s="147"/>
    </row>
    <row r="5749" spans="1:1" x14ac:dyDescent="0.3">
      <c r="A5749" s="147"/>
    </row>
    <row r="5750" spans="1:1" x14ac:dyDescent="0.3">
      <c r="A5750" s="147"/>
    </row>
    <row r="5751" spans="1:1" x14ac:dyDescent="0.3">
      <c r="A5751" s="147"/>
    </row>
    <row r="5752" spans="1:1" x14ac:dyDescent="0.3">
      <c r="A5752" s="147"/>
    </row>
    <row r="5753" spans="1:1" x14ac:dyDescent="0.3">
      <c r="A5753" s="147"/>
    </row>
    <row r="5754" spans="1:1" x14ac:dyDescent="0.3">
      <c r="A5754" s="147"/>
    </row>
    <row r="5755" spans="1:1" x14ac:dyDescent="0.3">
      <c r="A5755" s="147"/>
    </row>
    <row r="5756" spans="1:1" x14ac:dyDescent="0.3">
      <c r="A5756" s="147"/>
    </row>
    <row r="5757" spans="1:1" x14ac:dyDescent="0.3">
      <c r="A5757" s="147"/>
    </row>
    <row r="5758" spans="1:1" x14ac:dyDescent="0.3">
      <c r="A5758" s="147"/>
    </row>
    <row r="5759" spans="1:1" x14ac:dyDescent="0.3">
      <c r="A5759" s="147"/>
    </row>
    <row r="5760" spans="1:1" x14ac:dyDescent="0.3">
      <c r="A5760" s="147"/>
    </row>
    <row r="5761" spans="1:1" x14ac:dyDescent="0.3">
      <c r="A5761" s="147"/>
    </row>
    <row r="5762" spans="1:1" x14ac:dyDescent="0.3">
      <c r="A5762" s="147"/>
    </row>
    <row r="5763" spans="1:1" x14ac:dyDescent="0.3">
      <c r="A5763" s="147"/>
    </row>
    <row r="5764" spans="1:1" x14ac:dyDescent="0.3">
      <c r="A5764" s="147"/>
    </row>
    <row r="5765" spans="1:1" x14ac:dyDescent="0.3">
      <c r="A5765" s="147"/>
    </row>
    <row r="5766" spans="1:1" x14ac:dyDescent="0.3">
      <c r="A5766" s="147"/>
    </row>
    <row r="5767" spans="1:1" x14ac:dyDescent="0.3">
      <c r="A5767" s="147"/>
    </row>
    <row r="5768" spans="1:1" x14ac:dyDescent="0.3">
      <c r="A5768" s="147"/>
    </row>
    <row r="5769" spans="1:1" x14ac:dyDescent="0.3">
      <c r="A5769" s="147"/>
    </row>
    <row r="5770" spans="1:1" x14ac:dyDescent="0.3">
      <c r="A5770" s="147"/>
    </row>
    <row r="5771" spans="1:1" x14ac:dyDescent="0.3">
      <c r="A5771" s="147"/>
    </row>
    <row r="5772" spans="1:1" x14ac:dyDescent="0.3">
      <c r="A5772" s="147"/>
    </row>
    <row r="5773" spans="1:1" x14ac:dyDescent="0.3">
      <c r="A5773" s="147"/>
    </row>
    <row r="5774" spans="1:1" x14ac:dyDescent="0.3">
      <c r="A5774" s="147"/>
    </row>
    <row r="5775" spans="1:1" x14ac:dyDescent="0.3">
      <c r="A5775" s="147"/>
    </row>
    <row r="5776" spans="1:1" x14ac:dyDescent="0.3">
      <c r="A5776" s="147"/>
    </row>
    <row r="5777" spans="1:1" x14ac:dyDescent="0.3">
      <c r="A5777" s="147"/>
    </row>
    <row r="5778" spans="1:1" x14ac:dyDescent="0.3">
      <c r="A5778" s="147"/>
    </row>
    <row r="5779" spans="1:1" x14ac:dyDescent="0.3">
      <c r="A5779" s="147"/>
    </row>
    <row r="5780" spans="1:1" x14ac:dyDescent="0.3">
      <c r="A5780" s="147"/>
    </row>
    <row r="5781" spans="1:1" x14ac:dyDescent="0.3">
      <c r="A5781" s="147"/>
    </row>
    <row r="5782" spans="1:1" x14ac:dyDescent="0.3">
      <c r="A5782" s="147"/>
    </row>
    <row r="5783" spans="1:1" x14ac:dyDescent="0.3">
      <c r="A5783" s="147"/>
    </row>
    <row r="5784" spans="1:1" x14ac:dyDescent="0.3">
      <c r="A5784" s="147"/>
    </row>
    <row r="5785" spans="1:1" x14ac:dyDescent="0.3">
      <c r="A5785" s="147"/>
    </row>
    <row r="5786" spans="1:1" x14ac:dyDescent="0.3">
      <c r="A5786" s="147"/>
    </row>
    <row r="5787" spans="1:1" x14ac:dyDescent="0.3">
      <c r="A5787" s="147"/>
    </row>
    <row r="5788" spans="1:1" x14ac:dyDescent="0.3">
      <c r="A5788" s="147"/>
    </row>
    <row r="5789" spans="1:1" x14ac:dyDescent="0.3">
      <c r="A5789" s="147"/>
    </row>
    <row r="5790" spans="1:1" x14ac:dyDescent="0.3">
      <c r="A5790" s="147"/>
    </row>
    <row r="5791" spans="1:1" x14ac:dyDescent="0.3">
      <c r="A5791" s="147"/>
    </row>
    <row r="5792" spans="1:1" x14ac:dyDescent="0.3">
      <c r="A5792" s="147"/>
    </row>
    <row r="5793" spans="1:1" x14ac:dyDescent="0.3">
      <c r="A5793" s="147"/>
    </row>
    <row r="5794" spans="1:1" x14ac:dyDescent="0.3">
      <c r="A5794" s="147"/>
    </row>
    <row r="5795" spans="1:1" x14ac:dyDescent="0.3">
      <c r="A5795" s="147"/>
    </row>
    <row r="5796" spans="1:1" x14ac:dyDescent="0.3">
      <c r="A5796" s="147"/>
    </row>
    <row r="5797" spans="1:1" x14ac:dyDescent="0.3">
      <c r="A5797" s="147"/>
    </row>
    <row r="5798" spans="1:1" x14ac:dyDescent="0.3">
      <c r="A5798" s="147"/>
    </row>
    <row r="5799" spans="1:1" x14ac:dyDescent="0.3">
      <c r="A5799" s="147"/>
    </row>
    <row r="5800" spans="1:1" x14ac:dyDescent="0.3">
      <c r="A5800" s="147"/>
    </row>
    <row r="5801" spans="1:1" x14ac:dyDescent="0.3">
      <c r="A5801" s="147"/>
    </row>
    <row r="5802" spans="1:1" x14ac:dyDescent="0.3">
      <c r="A5802" s="147"/>
    </row>
    <row r="5803" spans="1:1" x14ac:dyDescent="0.3">
      <c r="A5803" s="147"/>
    </row>
    <row r="5804" spans="1:1" x14ac:dyDescent="0.3">
      <c r="A5804" s="147"/>
    </row>
    <row r="5805" spans="1:1" x14ac:dyDescent="0.3">
      <c r="A5805" s="147"/>
    </row>
    <row r="5806" spans="1:1" x14ac:dyDescent="0.3">
      <c r="A5806" s="147"/>
    </row>
    <row r="5807" spans="1:1" x14ac:dyDescent="0.3">
      <c r="A5807" s="147"/>
    </row>
    <row r="5808" spans="1:1" x14ac:dyDescent="0.3">
      <c r="A5808" s="147"/>
    </row>
    <row r="5809" spans="1:1" x14ac:dyDescent="0.3">
      <c r="A5809" s="147"/>
    </row>
    <row r="5810" spans="1:1" x14ac:dyDescent="0.3">
      <c r="A5810" s="147"/>
    </row>
    <row r="5811" spans="1:1" x14ac:dyDescent="0.3">
      <c r="A5811" s="147"/>
    </row>
    <row r="5812" spans="1:1" x14ac:dyDescent="0.3">
      <c r="A5812" s="147"/>
    </row>
    <row r="5813" spans="1:1" x14ac:dyDescent="0.3">
      <c r="A5813" s="147"/>
    </row>
    <row r="5814" spans="1:1" x14ac:dyDescent="0.3">
      <c r="A5814" s="147"/>
    </row>
    <row r="5815" spans="1:1" x14ac:dyDescent="0.3">
      <c r="A5815" s="147"/>
    </row>
    <row r="5816" spans="1:1" x14ac:dyDescent="0.3">
      <c r="A5816" s="147"/>
    </row>
    <row r="5817" spans="1:1" x14ac:dyDescent="0.3">
      <c r="A5817" s="147"/>
    </row>
    <row r="5818" spans="1:1" x14ac:dyDescent="0.3">
      <c r="A5818" s="147"/>
    </row>
    <row r="5819" spans="1:1" x14ac:dyDescent="0.3">
      <c r="A5819" s="147"/>
    </row>
    <row r="5820" spans="1:1" x14ac:dyDescent="0.3">
      <c r="A5820" s="147"/>
    </row>
    <row r="5821" spans="1:1" x14ac:dyDescent="0.3">
      <c r="A5821" s="147"/>
    </row>
    <row r="5822" spans="1:1" x14ac:dyDescent="0.3">
      <c r="A5822" s="147"/>
    </row>
    <row r="5823" spans="1:1" x14ac:dyDescent="0.3">
      <c r="A5823" s="147"/>
    </row>
    <row r="5824" spans="1:1" x14ac:dyDescent="0.3">
      <c r="A5824" s="147"/>
    </row>
    <row r="5825" spans="1:1" x14ac:dyDescent="0.3">
      <c r="A5825" s="147"/>
    </row>
    <row r="5826" spans="1:1" x14ac:dyDescent="0.3">
      <c r="A5826" s="147"/>
    </row>
    <row r="5827" spans="1:1" x14ac:dyDescent="0.3">
      <c r="A5827" s="147"/>
    </row>
    <row r="5828" spans="1:1" x14ac:dyDescent="0.3">
      <c r="A5828" s="147"/>
    </row>
    <row r="5829" spans="1:1" x14ac:dyDescent="0.3">
      <c r="A5829" s="147"/>
    </row>
    <row r="5830" spans="1:1" x14ac:dyDescent="0.3">
      <c r="A5830" s="147"/>
    </row>
    <row r="5831" spans="1:1" x14ac:dyDescent="0.3">
      <c r="A5831" s="147"/>
    </row>
    <row r="5832" spans="1:1" x14ac:dyDescent="0.3">
      <c r="A5832" s="147"/>
    </row>
    <row r="5833" spans="1:1" x14ac:dyDescent="0.3">
      <c r="A5833" s="147"/>
    </row>
    <row r="5834" spans="1:1" x14ac:dyDescent="0.3">
      <c r="A5834" s="147"/>
    </row>
    <row r="5835" spans="1:1" x14ac:dyDescent="0.3">
      <c r="A5835" s="147"/>
    </row>
    <row r="5836" spans="1:1" x14ac:dyDescent="0.3">
      <c r="A5836" s="147"/>
    </row>
    <row r="5837" spans="1:1" x14ac:dyDescent="0.3">
      <c r="A5837" s="147"/>
    </row>
    <row r="5838" spans="1:1" x14ac:dyDescent="0.3">
      <c r="A5838" s="147"/>
    </row>
    <row r="5839" spans="1:1" x14ac:dyDescent="0.3">
      <c r="A5839" s="147"/>
    </row>
    <row r="5840" spans="1:1" x14ac:dyDescent="0.3">
      <c r="A5840" s="147"/>
    </row>
    <row r="5841" spans="1:1" x14ac:dyDescent="0.3">
      <c r="A5841" s="147"/>
    </row>
    <row r="5842" spans="1:1" x14ac:dyDescent="0.3">
      <c r="A5842" s="147"/>
    </row>
    <row r="5843" spans="1:1" x14ac:dyDescent="0.3">
      <c r="A5843" s="147"/>
    </row>
    <row r="5844" spans="1:1" x14ac:dyDescent="0.3">
      <c r="A5844" s="147"/>
    </row>
    <row r="5845" spans="1:1" x14ac:dyDescent="0.3">
      <c r="A5845" s="147"/>
    </row>
    <row r="5846" spans="1:1" x14ac:dyDescent="0.3">
      <c r="A5846" s="147"/>
    </row>
    <row r="5847" spans="1:1" x14ac:dyDescent="0.3">
      <c r="A5847" s="147"/>
    </row>
    <row r="5848" spans="1:1" x14ac:dyDescent="0.3">
      <c r="A5848" s="147"/>
    </row>
    <row r="5849" spans="1:1" x14ac:dyDescent="0.3">
      <c r="A5849" s="147"/>
    </row>
    <row r="5850" spans="1:1" x14ac:dyDescent="0.3">
      <c r="A5850" s="147"/>
    </row>
    <row r="5851" spans="1:1" x14ac:dyDescent="0.3">
      <c r="A5851" s="147"/>
    </row>
    <row r="5852" spans="1:1" x14ac:dyDescent="0.3">
      <c r="A5852" s="147"/>
    </row>
    <row r="5853" spans="1:1" x14ac:dyDescent="0.3">
      <c r="A5853" s="147"/>
    </row>
    <row r="5854" spans="1:1" x14ac:dyDescent="0.3">
      <c r="A5854" s="147"/>
    </row>
    <row r="5855" spans="1:1" x14ac:dyDescent="0.3">
      <c r="A5855" s="147"/>
    </row>
    <row r="5856" spans="1:1" x14ac:dyDescent="0.3">
      <c r="A5856" s="147"/>
    </row>
    <row r="5857" spans="1:1" x14ac:dyDescent="0.3">
      <c r="A5857" s="147"/>
    </row>
    <row r="5858" spans="1:1" x14ac:dyDescent="0.3">
      <c r="A5858" s="147"/>
    </row>
    <row r="5859" spans="1:1" x14ac:dyDescent="0.3">
      <c r="A5859" s="147"/>
    </row>
    <row r="5860" spans="1:1" x14ac:dyDescent="0.3">
      <c r="A5860" s="147"/>
    </row>
    <row r="5861" spans="1:1" x14ac:dyDescent="0.3">
      <c r="A5861" s="147"/>
    </row>
    <row r="5862" spans="1:1" x14ac:dyDescent="0.3">
      <c r="A5862" s="147"/>
    </row>
    <row r="5863" spans="1:1" x14ac:dyDescent="0.3">
      <c r="A5863" s="147"/>
    </row>
    <row r="5864" spans="1:1" x14ac:dyDescent="0.3">
      <c r="A5864" s="147"/>
    </row>
    <row r="5865" spans="1:1" x14ac:dyDescent="0.3">
      <c r="A5865" s="147"/>
    </row>
    <row r="5866" spans="1:1" x14ac:dyDescent="0.3">
      <c r="A5866" s="147"/>
    </row>
    <row r="5867" spans="1:1" x14ac:dyDescent="0.3">
      <c r="A5867" s="147"/>
    </row>
    <row r="5868" spans="1:1" x14ac:dyDescent="0.3">
      <c r="A5868" s="147"/>
    </row>
    <row r="5869" spans="1:1" x14ac:dyDescent="0.3">
      <c r="A5869" s="147"/>
    </row>
    <row r="5870" spans="1:1" x14ac:dyDescent="0.3">
      <c r="A5870" s="147"/>
    </row>
    <row r="5871" spans="1:1" x14ac:dyDescent="0.3">
      <c r="A5871" s="147"/>
    </row>
    <row r="5872" spans="1:1" x14ac:dyDescent="0.3">
      <c r="A5872" s="147"/>
    </row>
    <row r="5873" spans="1:1" x14ac:dyDescent="0.3">
      <c r="A5873" s="147"/>
    </row>
    <row r="5874" spans="1:1" x14ac:dyDescent="0.3">
      <c r="A5874" s="147"/>
    </row>
    <row r="5875" spans="1:1" x14ac:dyDescent="0.3">
      <c r="A5875" s="147"/>
    </row>
    <row r="5876" spans="1:1" x14ac:dyDescent="0.3">
      <c r="A5876" s="147"/>
    </row>
    <row r="5877" spans="1:1" x14ac:dyDescent="0.3">
      <c r="A5877" s="147"/>
    </row>
    <row r="5878" spans="1:1" x14ac:dyDescent="0.3">
      <c r="A5878" s="147"/>
    </row>
    <row r="5879" spans="1:1" x14ac:dyDescent="0.3">
      <c r="A5879" s="147"/>
    </row>
    <row r="5880" spans="1:1" x14ac:dyDescent="0.3">
      <c r="A5880" s="147"/>
    </row>
    <row r="5881" spans="1:1" x14ac:dyDescent="0.3">
      <c r="A5881" s="147"/>
    </row>
    <row r="5882" spans="1:1" x14ac:dyDescent="0.3">
      <c r="A5882" s="147"/>
    </row>
    <row r="5883" spans="1:1" x14ac:dyDescent="0.3">
      <c r="A5883" s="147"/>
    </row>
    <row r="5884" spans="1:1" x14ac:dyDescent="0.3">
      <c r="A5884" s="147"/>
    </row>
    <row r="5885" spans="1:1" x14ac:dyDescent="0.3">
      <c r="A5885" s="147"/>
    </row>
    <row r="5886" spans="1:1" x14ac:dyDescent="0.3">
      <c r="A5886" s="147"/>
    </row>
    <row r="5887" spans="1:1" x14ac:dyDescent="0.3">
      <c r="A5887" s="147"/>
    </row>
    <row r="5888" spans="1:1" x14ac:dyDescent="0.3">
      <c r="A5888" s="147"/>
    </row>
    <row r="5889" spans="1:1" x14ac:dyDescent="0.3">
      <c r="A5889" s="147"/>
    </row>
    <row r="5890" spans="1:1" x14ac:dyDescent="0.3">
      <c r="A5890" s="147"/>
    </row>
    <row r="5891" spans="1:1" x14ac:dyDescent="0.3">
      <c r="A5891" s="147"/>
    </row>
    <row r="5892" spans="1:1" x14ac:dyDescent="0.3">
      <c r="A5892" s="147"/>
    </row>
    <row r="5893" spans="1:1" x14ac:dyDescent="0.3">
      <c r="A5893" s="147"/>
    </row>
    <row r="5894" spans="1:1" x14ac:dyDescent="0.3">
      <c r="A5894" s="147"/>
    </row>
    <row r="5895" spans="1:1" x14ac:dyDescent="0.3">
      <c r="A5895" s="147"/>
    </row>
    <row r="5896" spans="1:1" x14ac:dyDescent="0.3">
      <c r="A5896" s="147"/>
    </row>
    <row r="5897" spans="1:1" x14ac:dyDescent="0.3">
      <c r="A5897" s="147"/>
    </row>
    <row r="5898" spans="1:1" x14ac:dyDescent="0.3">
      <c r="A5898" s="147"/>
    </row>
    <row r="5899" spans="1:1" x14ac:dyDescent="0.3">
      <c r="A5899" s="147"/>
    </row>
    <row r="5900" spans="1:1" x14ac:dyDescent="0.3">
      <c r="A5900" s="147"/>
    </row>
    <row r="5901" spans="1:1" x14ac:dyDescent="0.3">
      <c r="A5901" s="147"/>
    </row>
    <row r="5902" spans="1:1" x14ac:dyDescent="0.3">
      <c r="A5902" s="147"/>
    </row>
    <row r="5903" spans="1:1" x14ac:dyDescent="0.3">
      <c r="A5903" s="147"/>
    </row>
    <row r="5904" spans="1:1" x14ac:dyDescent="0.3">
      <c r="A5904" s="147"/>
    </row>
    <row r="5905" spans="1:1" x14ac:dyDescent="0.3">
      <c r="A5905" s="147"/>
    </row>
    <row r="5906" spans="1:1" x14ac:dyDescent="0.3">
      <c r="A5906" s="147"/>
    </row>
    <row r="5907" spans="1:1" x14ac:dyDescent="0.3">
      <c r="A5907" s="147"/>
    </row>
    <row r="5908" spans="1:1" x14ac:dyDescent="0.3">
      <c r="A5908" s="147"/>
    </row>
    <row r="5909" spans="1:1" x14ac:dyDescent="0.3">
      <c r="A5909" s="147"/>
    </row>
    <row r="5910" spans="1:1" x14ac:dyDescent="0.3">
      <c r="A5910" s="147"/>
    </row>
    <row r="5911" spans="1:1" x14ac:dyDescent="0.3">
      <c r="A5911" s="147"/>
    </row>
    <row r="5912" spans="1:1" x14ac:dyDescent="0.3">
      <c r="A5912" s="147"/>
    </row>
    <row r="5913" spans="1:1" x14ac:dyDescent="0.3">
      <c r="A5913" s="147"/>
    </row>
    <row r="5914" spans="1:1" x14ac:dyDescent="0.3">
      <c r="A5914" s="147"/>
    </row>
    <row r="5915" spans="1:1" x14ac:dyDescent="0.3">
      <c r="A5915" s="147"/>
    </row>
    <row r="5916" spans="1:1" x14ac:dyDescent="0.3">
      <c r="A5916" s="147"/>
    </row>
    <row r="5917" spans="1:1" x14ac:dyDescent="0.3">
      <c r="A5917" s="147"/>
    </row>
    <row r="5918" spans="1:1" x14ac:dyDescent="0.3">
      <c r="A5918" s="147"/>
    </row>
    <row r="5919" spans="1:1" x14ac:dyDescent="0.3">
      <c r="A5919" s="147"/>
    </row>
    <row r="5920" spans="1:1" x14ac:dyDescent="0.3">
      <c r="A5920" s="147"/>
    </row>
    <row r="5921" spans="1:1" x14ac:dyDescent="0.3">
      <c r="A5921" s="147"/>
    </row>
    <row r="5922" spans="1:1" x14ac:dyDescent="0.3">
      <c r="A5922" s="147"/>
    </row>
    <row r="5923" spans="1:1" x14ac:dyDescent="0.3">
      <c r="A5923" s="147"/>
    </row>
    <row r="5924" spans="1:1" x14ac:dyDescent="0.3">
      <c r="A5924" s="147"/>
    </row>
    <row r="5925" spans="1:1" x14ac:dyDescent="0.3">
      <c r="A5925" s="147"/>
    </row>
    <row r="5926" spans="1:1" x14ac:dyDescent="0.3">
      <c r="A5926" s="147"/>
    </row>
    <row r="5927" spans="1:1" x14ac:dyDescent="0.3">
      <c r="A5927" s="147"/>
    </row>
    <row r="5928" spans="1:1" x14ac:dyDescent="0.3">
      <c r="A5928" s="147"/>
    </row>
    <row r="5929" spans="1:1" x14ac:dyDescent="0.3">
      <c r="A5929" s="147"/>
    </row>
    <row r="5930" spans="1:1" x14ac:dyDescent="0.3">
      <c r="A5930" s="147"/>
    </row>
    <row r="5931" spans="1:1" x14ac:dyDescent="0.3">
      <c r="A5931" s="147"/>
    </row>
    <row r="5932" spans="1:1" x14ac:dyDescent="0.3">
      <c r="A5932" s="147"/>
    </row>
    <row r="5933" spans="1:1" x14ac:dyDescent="0.3">
      <c r="A5933" s="147"/>
    </row>
    <row r="5934" spans="1:1" x14ac:dyDescent="0.3">
      <c r="A5934" s="147"/>
    </row>
    <row r="5935" spans="1:1" x14ac:dyDescent="0.3">
      <c r="A5935" s="147"/>
    </row>
    <row r="5936" spans="1:1" x14ac:dyDescent="0.3">
      <c r="A5936" s="147"/>
    </row>
    <row r="5937" spans="1:1" x14ac:dyDescent="0.3">
      <c r="A5937" s="147"/>
    </row>
    <row r="5938" spans="1:1" x14ac:dyDescent="0.3">
      <c r="A5938" s="147"/>
    </row>
    <row r="5939" spans="1:1" x14ac:dyDescent="0.3">
      <c r="A5939" s="147"/>
    </row>
    <row r="5940" spans="1:1" x14ac:dyDescent="0.3">
      <c r="A5940" s="147"/>
    </row>
    <row r="5941" spans="1:1" x14ac:dyDescent="0.3">
      <c r="A5941" s="147"/>
    </row>
    <row r="5942" spans="1:1" x14ac:dyDescent="0.3">
      <c r="A5942" s="147"/>
    </row>
    <row r="5943" spans="1:1" x14ac:dyDescent="0.3">
      <c r="A5943" s="147"/>
    </row>
    <row r="5944" spans="1:1" x14ac:dyDescent="0.3">
      <c r="A5944" s="147"/>
    </row>
    <row r="5945" spans="1:1" x14ac:dyDescent="0.3">
      <c r="A5945" s="147"/>
    </row>
    <row r="5946" spans="1:1" x14ac:dyDescent="0.3">
      <c r="A5946" s="147"/>
    </row>
    <row r="5947" spans="1:1" x14ac:dyDescent="0.3">
      <c r="A5947" s="147"/>
    </row>
    <row r="5948" spans="1:1" x14ac:dyDescent="0.3">
      <c r="A5948" s="147"/>
    </row>
    <row r="5949" spans="1:1" x14ac:dyDescent="0.3">
      <c r="A5949" s="147"/>
    </row>
    <row r="5950" spans="1:1" x14ac:dyDescent="0.3">
      <c r="A5950" s="147"/>
    </row>
    <row r="5951" spans="1:1" x14ac:dyDescent="0.3">
      <c r="A5951" s="147"/>
    </row>
    <row r="5952" spans="1:1" x14ac:dyDescent="0.3">
      <c r="A5952" s="147"/>
    </row>
    <row r="5953" spans="1:1" x14ac:dyDescent="0.3">
      <c r="A5953" s="147"/>
    </row>
    <row r="5954" spans="1:1" x14ac:dyDescent="0.3">
      <c r="A5954" s="147"/>
    </row>
    <row r="5955" spans="1:1" x14ac:dyDescent="0.3">
      <c r="A5955" s="147"/>
    </row>
    <row r="5956" spans="1:1" x14ac:dyDescent="0.3">
      <c r="A5956" s="147"/>
    </row>
    <row r="5957" spans="1:1" x14ac:dyDescent="0.3">
      <c r="A5957" s="147"/>
    </row>
    <row r="5958" spans="1:1" x14ac:dyDescent="0.3">
      <c r="A5958" s="147"/>
    </row>
    <row r="5959" spans="1:1" x14ac:dyDescent="0.3">
      <c r="A5959" s="147"/>
    </row>
    <row r="5960" spans="1:1" x14ac:dyDescent="0.3">
      <c r="A5960" s="147"/>
    </row>
    <row r="5961" spans="1:1" x14ac:dyDescent="0.3">
      <c r="A5961" s="147"/>
    </row>
    <row r="5962" spans="1:1" x14ac:dyDescent="0.3">
      <c r="A5962" s="147"/>
    </row>
    <row r="5963" spans="1:1" x14ac:dyDescent="0.3">
      <c r="A5963" s="147"/>
    </row>
    <row r="5964" spans="1:1" x14ac:dyDescent="0.3">
      <c r="A5964" s="147"/>
    </row>
    <row r="5965" spans="1:1" x14ac:dyDescent="0.3">
      <c r="A5965" s="147"/>
    </row>
    <row r="5966" spans="1:1" x14ac:dyDescent="0.3">
      <c r="A5966" s="147"/>
    </row>
    <row r="5967" spans="1:1" x14ac:dyDescent="0.3">
      <c r="A5967" s="147"/>
    </row>
    <row r="5968" spans="1:1" x14ac:dyDescent="0.3">
      <c r="A5968" s="147"/>
    </row>
    <row r="5969" spans="1:1" x14ac:dyDescent="0.3">
      <c r="A5969" s="147"/>
    </row>
    <row r="5970" spans="1:1" x14ac:dyDescent="0.3">
      <c r="A5970" s="147"/>
    </row>
    <row r="5971" spans="1:1" x14ac:dyDescent="0.3">
      <c r="A5971" s="147"/>
    </row>
    <row r="5972" spans="1:1" x14ac:dyDescent="0.3">
      <c r="A5972" s="147"/>
    </row>
    <row r="5973" spans="1:1" x14ac:dyDescent="0.3">
      <c r="A5973" s="147"/>
    </row>
    <row r="5974" spans="1:1" x14ac:dyDescent="0.3">
      <c r="A5974" s="147"/>
    </row>
    <row r="5975" spans="1:1" x14ac:dyDescent="0.3">
      <c r="A5975" s="147"/>
    </row>
    <row r="5976" spans="1:1" x14ac:dyDescent="0.3">
      <c r="A5976" s="147"/>
    </row>
    <row r="5977" spans="1:1" x14ac:dyDescent="0.3">
      <c r="A5977" s="147"/>
    </row>
    <row r="5978" spans="1:1" x14ac:dyDescent="0.3">
      <c r="A5978" s="147"/>
    </row>
    <row r="5979" spans="1:1" x14ac:dyDescent="0.3">
      <c r="A5979" s="147"/>
    </row>
    <row r="5980" spans="1:1" x14ac:dyDescent="0.3">
      <c r="A5980" s="147"/>
    </row>
    <row r="5981" spans="1:1" x14ac:dyDescent="0.3">
      <c r="A5981" s="147"/>
    </row>
    <row r="5982" spans="1:1" x14ac:dyDescent="0.3">
      <c r="A5982" s="147"/>
    </row>
    <row r="5983" spans="1:1" x14ac:dyDescent="0.3">
      <c r="A5983" s="147"/>
    </row>
    <row r="5984" spans="1:1" x14ac:dyDescent="0.3">
      <c r="A5984" s="147"/>
    </row>
    <row r="5985" spans="1:1" x14ac:dyDescent="0.3">
      <c r="A5985" s="147"/>
    </row>
    <row r="5986" spans="1:1" x14ac:dyDescent="0.3">
      <c r="A5986" s="147"/>
    </row>
    <row r="5987" spans="1:1" x14ac:dyDescent="0.3">
      <c r="A5987" s="147"/>
    </row>
    <row r="5988" spans="1:1" x14ac:dyDescent="0.3">
      <c r="A5988" s="147"/>
    </row>
    <row r="5989" spans="1:1" x14ac:dyDescent="0.3">
      <c r="A5989" s="147"/>
    </row>
    <row r="5990" spans="1:1" x14ac:dyDescent="0.3">
      <c r="A5990" s="147"/>
    </row>
    <row r="5991" spans="1:1" x14ac:dyDescent="0.3">
      <c r="A5991" s="147"/>
    </row>
    <row r="5992" spans="1:1" x14ac:dyDescent="0.3">
      <c r="A5992" s="147"/>
    </row>
    <row r="5993" spans="1:1" x14ac:dyDescent="0.3">
      <c r="A5993" s="147"/>
    </row>
    <row r="5994" spans="1:1" x14ac:dyDescent="0.3">
      <c r="A5994" s="147"/>
    </row>
    <row r="5995" spans="1:1" x14ac:dyDescent="0.3">
      <c r="A5995" s="147"/>
    </row>
    <row r="5996" spans="1:1" x14ac:dyDescent="0.3">
      <c r="A5996" s="147"/>
    </row>
    <row r="5997" spans="1:1" x14ac:dyDescent="0.3">
      <c r="A5997" s="147"/>
    </row>
    <row r="5998" spans="1:1" x14ac:dyDescent="0.3">
      <c r="A5998" s="147"/>
    </row>
    <row r="5999" spans="1:1" x14ac:dyDescent="0.3">
      <c r="A5999" s="147"/>
    </row>
    <row r="6000" spans="1:1" x14ac:dyDescent="0.3">
      <c r="A6000" s="147"/>
    </row>
    <row r="6001" spans="1:1" x14ac:dyDescent="0.3">
      <c r="A6001" s="147"/>
    </row>
    <row r="6002" spans="1:1" x14ac:dyDescent="0.3">
      <c r="A6002" s="147"/>
    </row>
    <row r="6003" spans="1:1" x14ac:dyDescent="0.3">
      <c r="A6003" s="147"/>
    </row>
    <row r="6004" spans="1:1" x14ac:dyDescent="0.3">
      <c r="A6004" s="147"/>
    </row>
    <row r="6005" spans="1:1" x14ac:dyDescent="0.3">
      <c r="A6005" s="147"/>
    </row>
    <row r="6006" spans="1:1" x14ac:dyDescent="0.3">
      <c r="A6006" s="147"/>
    </row>
    <row r="6007" spans="1:1" x14ac:dyDescent="0.3">
      <c r="A6007" s="147"/>
    </row>
    <row r="6008" spans="1:1" x14ac:dyDescent="0.3">
      <c r="A6008" s="147"/>
    </row>
    <row r="6009" spans="1:1" x14ac:dyDescent="0.3">
      <c r="A6009" s="147"/>
    </row>
    <row r="6010" spans="1:1" x14ac:dyDescent="0.3">
      <c r="A6010" s="147"/>
    </row>
    <row r="6011" spans="1:1" x14ac:dyDescent="0.3">
      <c r="A6011" s="147"/>
    </row>
    <row r="6012" spans="1:1" x14ac:dyDescent="0.3">
      <c r="A6012" s="147"/>
    </row>
    <row r="6013" spans="1:1" x14ac:dyDescent="0.3">
      <c r="A6013" s="147"/>
    </row>
    <row r="6014" spans="1:1" x14ac:dyDescent="0.3">
      <c r="A6014" s="147"/>
    </row>
    <row r="6015" spans="1:1" x14ac:dyDescent="0.3">
      <c r="A6015" s="147"/>
    </row>
    <row r="6016" spans="1:1" x14ac:dyDescent="0.3">
      <c r="A6016" s="147"/>
    </row>
    <row r="6017" spans="1:1" x14ac:dyDescent="0.3">
      <c r="A6017" s="147"/>
    </row>
    <row r="6018" spans="1:1" x14ac:dyDescent="0.3">
      <c r="A6018" s="147"/>
    </row>
    <row r="6019" spans="1:1" x14ac:dyDescent="0.3">
      <c r="A6019" s="147"/>
    </row>
    <row r="6020" spans="1:1" x14ac:dyDescent="0.3">
      <c r="A6020" s="147"/>
    </row>
    <row r="6021" spans="1:1" x14ac:dyDescent="0.3">
      <c r="A6021" s="147"/>
    </row>
    <row r="6022" spans="1:1" x14ac:dyDescent="0.3">
      <c r="A6022" s="147"/>
    </row>
    <row r="6023" spans="1:1" x14ac:dyDescent="0.3">
      <c r="A6023" s="147"/>
    </row>
    <row r="6024" spans="1:1" x14ac:dyDescent="0.3">
      <c r="A6024" s="147"/>
    </row>
    <row r="6025" spans="1:1" x14ac:dyDescent="0.3">
      <c r="A6025" s="147"/>
    </row>
    <row r="6026" spans="1:1" x14ac:dyDescent="0.3">
      <c r="A6026" s="147"/>
    </row>
    <row r="6027" spans="1:1" x14ac:dyDescent="0.3">
      <c r="A6027" s="147"/>
    </row>
    <row r="6028" spans="1:1" x14ac:dyDescent="0.3">
      <c r="A6028" s="147"/>
    </row>
    <row r="6029" spans="1:1" x14ac:dyDescent="0.3">
      <c r="A6029" s="147"/>
    </row>
    <row r="6030" spans="1:1" x14ac:dyDescent="0.3">
      <c r="A6030" s="147"/>
    </row>
    <row r="6031" spans="1:1" x14ac:dyDescent="0.3">
      <c r="A6031" s="147"/>
    </row>
    <row r="6032" spans="1:1" x14ac:dyDescent="0.3">
      <c r="A6032" s="147"/>
    </row>
    <row r="6033" spans="1:1" x14ac:dyDescent="0.3">
      <c r="A6033" s="147"/>
    </row>
    <row r="6034" spans="1:1" x14ac:dyDescent="0.3">
      <c r="A6034" s="147"/>
    </row>
    <row r="6035" spans="1:1" x14ac:dyDescent="0.3">
      <c r="A6035" s="147"/>
    </row>
    <row r="6036" spans="1:1" x14ac:dyDescent="0.3">
      <c r="A6036" s="147"/>
    </row>
    <row r="6037" spans="1:1" x14ac:dyDescent="0.3">
      <c r="A6037" s="147"/>
    </row>
    <row r="6038" spans="1:1" x14ac:dyDescent="0.3">
      <c r="A6038" s="147"/>
    </row>
    <row r="6039" spans="1:1" x14ac:dyDescent="0.3">
      <c r="A6039" s="147"/>
    </row>
    <row r="6040" spans="1:1" x14ac:dyDescent="0.3">
      <c r="A6040" s="147"/>
    </row>
    <row r="6041" spans="1:1" x14ac:dyDescent="0.3">
      <c r="A6041" s="147"/>
    </row>
    <row r="6042" spans="1:1" x14ac:dyDescent="0.3">
      <c r="A6042" s="147"/>
    </row>
    <row r="6043" spans="1:1" x14ac:dyDescent="0.3">
      <c r="A6043" s="147"/>
    </row>
    <row r="6044" spans="1:1" x14ac:dyDescent="0.3">
      <c r="A6044" s="147"/>
    </row>
    <row r="6045" spans="1:1" x14ac:dyDescent="0.3">
      <c r="A6045" s="147"/>
    </row>
    <row r="6046" spans="1:1" x14ac:dyDescent="0.3">
      <c r="A6046" s="147"/>
    </row>
    <row r="6047" spans="1:1" x14ac:dyDescent="0.3">
      <c r="A6047" s="147"/>
    </row>
    <row r="6048" spans="1:1" x14ac:dyDescent="0.3">
      <c r="A6048" s="147"/>
    </row>
    <row r="6049" spans="1:1" x14ac:dyDescent="0.3">
      <c r="A6049" s="147"/>
    </row>
    <row r="6050" spans="1:1" x14ac:dyDescent="0.3">
      <c r="A6050" s="147"/>
    </row>
    <row r="6051" spans="1:1" x14ac:dyDescent="0.3">
      <c r="A6051" s="147"/>
    </row>
    <row r="6052" spans="1:1" x14ac:dyDescent="0.3">
      <c r="A6052" s="147"/>
    </row>
    <row r="6053" spans="1:1" x14ac:dyDescent="0.3">
      <c r="A6053" s="147"/>
    </row>
    <row r="6054" spans="1:1" x14ac:dyDescent="0.3">
      <c r="A6054" s="147"/>
    </row>
    <row r="6055" spans="1:1" x14ac:dyDescent="0.3">
      <c r="A6055" s="147"/>
    </row>
    <row r="6056" spans="1:1" x14ac:dyDescent="0.3">
      <c r="A6056" s="147"/>
    </row>
    <row r="6057" spans="1:1" x14ac:dyDescent="0.3">
      <c r="A6057" s="147"/>
    </row>
    <row r="6058" spans="1:1" x14ac:dyDescent="0.3">
      <c r="A6058" s="147"/>
    </row>
    <row r="6059" spans="1:1" x14ac:dyDescent="0.3">
      <c r="A6059" s="147"/>
    </row>
    <row r="6060" spans="1:1" x14ac:dyDescent="0.3">
      <c r="A6060" s="147"/>
    </row>
    <row r="6061" spans="1:1" x14ac:dyDescent="0.3">
      <c r="A6061" s="147"/>
    </row>
    <row r="6062" spans="1:1" x14ac:dyDescent="0.3">
      <c r="A6062" s="147"/>
    </row>
    <row r="6063" spans="1:1" x14ac:dyDescent="0.3">
      <c r="A6063" s="147"/>
    </row>
    <row r="6064" spans="1:1" x14ac:dyDescent="0.3">
      <c r="A6064" s="147"/>
    </row>
    <row r="6065" spans="1:1" x14ac:dyDescent="0.3">
      <c r="A6065" s="147"/>
    </row>
    <row r="6066" spans="1:1" x14ac:dyDescent="0.3">
      <c r="A6066" s="147"/>
    </row>
    <row r="6067" spans="1:1" x14ac:dyDescent="0.3">
      <c r="A6067" s="147"/>
    </row>
    <row r="6068" spans="1:1" x14ac:dyDescent="0.3">
      <c r="A6068" s="147"/>
    </row>
    <row r="6069" spans="1:1" x14ac:dyDescent="0.3">
      <c r="A6069" s="147"/>
    </row>
    <row r="6070" spans="1:1" x14ac:dyDescent="0.3">
      <c r="A6070" s="147"/>
    </row>
    <row r="6071" spans="1:1" x14ac:dyDescent="0.3">
      <c r="A6071" s="147"/>
    </row>
    <row r="6072" spans="1:1" x14ac:dyDescent="0.3">
      <c r="A6072" s="147"/>
    </row>
    <row r="6073" spans="1:1" x14ac:dyDescent="0.3">
      <c r="A6073" s="147"/>
    </row>
    <row r="6074" spans="1:1" x14ac:dyDescent="0.3">
      <c r="A6074" s="147"/>
    </row>
    <row r="6075" spans="1:1" x14ac:dyDescent="0.3">
      <c r="A6075" s="147"/>
    </row>
    <row r="6076" spans="1:1" x14ac:dyDescent="0.3">
      <c r="A6076" s="147"/>
    </row>
    <row r="6077" spans="1:1" x14ac:dyDescent="0.3">
      <c r="A6077" s="147"/>
    </row>
    <row r="6078" spans="1:1" x14ac:dyDescent="0.3">
      <c r="A6078" s="147"/>
    </row>
    <row r="6079" spans="1:1" x14ac:dyDescent="0.3">
      <c r="A6079" s="147"/>
    </row>
    <row r="6080" spans="1:1" x14ac:dyDescent="0.3">
      <c r="A6080" s="147"/>
    </row>
    <row r="6081" spans="1:1" x14ac:dyDescent="0.3">
      <c r="A6081" s="147"/>
    </row>
    <row r="6082" spans="1:1" x14ac:dyDescent="0.3">
      <c r="A6082" s="147"/>
    </row>
    <row r="6083" spans="1:1" x14ac:dyDescent="0.3">
      <c r="A6083" s="147"/>
    </row>
    <row r="6084" spans="1:1" x14ac:dyDescent="0.3">
      <c r="A6084" s="147"/>
    </row>
    <row r="6085" spans="1:1" x14ac:dyDescent="0.3">
      <c r="A6085" s="147"/>
    </row>
    <row r="6086" spans="1:1" x14ac:dyDescent="0.3">
      <c r="A6086" s="147"/>
    </row>
    <row r="6087" spans="1:1" x14ac:dyDescent="0.3">
      <c r="A6087" s="147"/>
    </row>
    <row r="6088" spans="1:1" x14ac:dyDescent="0.3">
      <c r="A6088" s="147"/>
    </row>
    <row r="6089" spans="1:1" x14ac:dyDescent="0.3">
      <c r="A6089" s="147"/>
    </row>
    <row r="6090" spans="1:1" x14ac:dyDescent="0.3">
      <c r="A6090" s="147"/>
    </row>
    <row r="6091" spans="1:1" x14ac:dyDescent="0.3">
      <c r="A6091" s="147"/>
    </row>
    <row r="6092" spans="1:1" x14ac:dyDescent="0.3">
      <c r="A6092" s="147"/>
    </row>
    <row r="6093" spans="1:1" x14ac:dyDescent="0.3">
      <c r="A6093" s="147"/>
    </row>
    <row r="6094" spans="1:1" x14ac:dyDescent="0.3">
      <c r="A6094" s="147"/>
    </row>
    <row r="6095" spans="1:1" x14ac:dyDescent="0.3">
      <c r="A6095" s="147"/>
    </row>
    <row r="6096" spans="1:1" x14ac:dyDescent="0.3">
      <c r="A6096" s="147"/>
    </row>
    <row r="6097" spans="1:1" x14ac:dyDescent="0.3">
      <c r="A6097" s="147"/>
    </row>
    <row r="6098" spans="1:1" x14ac:dyDescent="0.3">
      <c r="A6098" s="147"/>
    </row>
    <row r="6099" spans="1:1" x14ac:dyDescent="0.3">
      <c r="A6099" s="147"/>
    </row>
    <row r="6100" spans="1:1" x14ac:dyDescent="0.3">
      <c r="A6100" s="147"/>
    </row>
    <row r="6101" spans="1:1" x14ac:dyDescent="0.3">
      <c r="A6101" s="147"/>
    </row>
    <row r="6102" spans="1:1" x14ac:dyDescent="0.3">
      <c r="A6102" s="147"/>
    </row>
    <row r="6103" spans="1:1" x14ac:dyDescent="0.3">
      <c r="A6103" s="147"/>
    </row>
    <row r="6104" spans="1:1" x14ac:dyDescent="0.3">
      <c r="A6104" s="147"/>
    </row>
    <row r="6105" spans="1:1" x14ac:dyDescent="0.3">
      <c r="A6105" s="147"/>
    </row>
    <row r="6106" spans="1:1" x14ac:dyDescent="0.3">
      <c r="A6106" s="147"/>
    </row>
    <row r="6107" spans="1:1" x14ac:dyDescent="0.3">
      <c r="A6107" s="147"/>
    </row>
    <row r="6108" spans="1:1" x14ac:dyDescent="0.3">
      <c r="A6108" s="147"/>
    </row>
    <row r="6109" spans="1:1" x14ac:dyDescent="0.3">
      <c r="A6109" s="147"/>
    </row>
    <row r="6110" spans="1:1" x14ac:dyDescent="0.3">
      <c r="A6110" s="147"/>
    </row>
    <row r="6111" spans="1:1" x14ac:dyDescent="0.3">
      <c r="A6111" s="147"/>
    </row>
    <row r="6112" spans="1:1" x14ac:dyDescent="0.3">
      <c r="A6112" s="147"/>
    </row>
    <row r="6113" spans="1:1" x14ac:dyDescent="0.3">
      <c r="A6113" s="147"/>
    </row>
    <row r="6114" spans="1:1" x14ac:dyDescent="0.3">
      <c r="A6114" s="147"/>
    </row>
    <row r="6115" spans="1:1" x14ac:dyDescent="0.3">
      <c r="A6115" s="147"/>
    </row>
    <row r="6116" spans="1:1" x14ac:dyDescent="0.3">
      <c r="A6116" s="147"/>
    </row>
    <row r="6117" spans="1:1" x14ac:dyDescent="0.3">
      <c r="A6117" s="147"/>
    </row>
    <row r="6118" spans="1:1" x14ac:dyDescent="0.3">
      <c r="A6118" s="147"/>
    </row>
    <row r="6119" spans="1:1" x14ac:dyDescent="0.3">
      <c r="A6119" s="147"/>
    </row>
    <row r="6120" spans="1:1" x14ac:dyDescent="0.3">
      <c r="A6120" s="147"/>
    </row>
    <row r="6121" spans="1:1" x14ac:dyDescent="0.3">
      <c r="A6121" s="147"/>
    </row>
    <row r="6122" spans="1:1" x14ac:dyDescent="0.3">
      <c r="A6122" s="147"/>
    </row>
    <row r="6123" spans="1:1" x14ac:dyDescent="0.3">
      <c r="A6123" s="147"/>
    </row>
    <row r="6124" spans="1:1" x14ac:dyDescent="0.3">
      <c r="A6124" s="147"/>
    </row>
    <row r="6125" spans="1:1" x14ac:dyDescent="0.3">
      <c r="A6125" s="147"/>
    </row>
    <row r="6126" spans="1:1" x14ac:dyDescent="0.3">
      <c r="A6126" s="147"/>
    </row>
    <row r="6127" spans="1:1" x14ac:dyDescent="0.3">
      <c r="A6127" s="147"/>
    </row>
    <row r="6128" spans="1:1" x14ac:dyDescent="0.3">
      <c r="A6128" s="147"/>
    </row>
    <row r="6129" spans="1:1" x14ac:dyDescent="0.3">
      <c r="A6129" s="147"/>
    </row>
    <row r="6130" spans="1:1" x14ac:dyDescent="0.3">
      <c r="A6130" s="147"/>
    </row>
    <row r="6131" spans="1:1" x14ac:dyDescent="0.3">
      <c r="A6131" s="147"/>
    </row>
    <row r="6132" spans="1:1" x14ac:dyDescent="0.3">
      <c r="A6132" s="147"/>
    </row>
    <row r="6133" spans="1:1" x14ac:dyDescent="0.3">
      <c r="A6133" s="147"/>
    </row>
    <row r="6134" spans="1:1" x14ac:dyDescent="0.3">
      <c r="A6134" s="147"/>
    </row>
    <row r="6135" spans="1:1" x14ac:dyDescent="0.3">
      <c r="A6135" s="147"/>
    </row>
    <row r="6136" spans="1:1" x14ac:dyDescent="0.3">
      <c r="A6136" s="147"/>
    </row>
    <row r="6137" spans="1:1" x14ac:dyDescent="0.3">
      <c r="A6137" s="147"/>
    </row>
    <row r="6138" spans="1:1" x14ac:dyDescent="0.3">
      <c r="A6138" s="147"/>
    </row>
    <row r="6139" spans="1:1" x14ac:dyDescent="0.3">
      <c r="A6139" s="147"/>
    </row>
    <row r="6140" spans="1:1" x14ac:dyDescent="0.3">
      <c r="A6140" s="147"/>
    </row>
    <row r="6141" spans="1:1" x14ac:dyDescent="0.3">
      <c r="A6141" s="147"/>
    </row>
    <row r="6142" spans="1:1" x14ac:dyDescent="0.3">
      <c r="A6142" s="147"/>
    </row>
    <row r="6143" spans="1:1" x14ac:dyDescent="0.3">
      <c r="A6143" s="147"/>
    </row>
    <row r="6144" spans="1:1" x14ac:dyDescent="0.3">
      <c r="A6144" s="147"/>
    </row>
    <row r="6145" spans="1:1" x14ac:dyDescent="0.3">
      <c r="A6145" s="147"/>
    </row>
    <row r="6146" spans="1:1" x14ac:dyDescent="0.3">
      <c r="A6146" s="147"/>
    </row>
    <row r="6147" spans="1:1" x14ac:dyDescent="0.3">
      <c r="A6147" s="147"/>
    </row>
    <row r="6148" spans="1:1" x14ac:dyDescent="0.3">
      <c r="A6148" s="147"/>
    </row>
    <row r="6149" spans="1:1" x14ac:dyDescent="0.3">
      <c r="A6149" s="147"/>
    </row>
    <row r="6150" spans="1:1" x14ac:dyDescent="0.3">
      <c r="A6150" s="147"/>
    </row>
    <row r="6151" spans="1:1" x14ac:dyDescent="0.3">
      <c r="A6151" s="147"/>
    </row>
    <row r="6152" spans="1:1" x14ac:dyDescent="0.3">
      <c r="A6152" s="147"/>
    </row>
    <row r="6153" spans="1:1" x14ac:dyDescent="0.3">
      <c r="A6153" s="147"/>
    </row>
    <row r="6154" spans="1:1" x14ac:dyDescent="0.3">
      <c r="A6154" s="147"/>
    </row>
    <row r="6155" spans="1:1" x14ac:dyDescent="0.3">
      <c r="A6155" s="147"/>
    </row>
    <row r="6156" spans="1:1" x14ac:dyDescent="0.3">
      <c r="A6156" s="147"/>
    </row>
    <row r="6157" spans="1:1" x14ac:dyDescent="0.3">
      <c r="A6157" s="147"/>
    </row>
    <row r="6158" spans="1:1" x14ac:dyDescent="0.3">
      <c r="A6158" s="147"/>
    </row>
    <row r="6159" spans="1:1" x14ac:dyDescent="0.3">
      <c r="A6159" s="147"/>
    </row>
    <row r="6160" spans="1:1" x14ac:dyDescent="0.3">
      <c r="A6160" s="147"/>
    </row>
    <row r="6161" spans="1:1" x14ac:dyDescent="0.3">
      <c r="A6161" s="147"/>
    </row>
    <row r="6162" spans="1:1" x14ac:dyDescent="0.3">
      <c r="A6162" s="147"/>
    </row>
    <row r="6163" spans="1:1" x14ac:dyDescent="0.3">
      <c r="A6163" s="147"/>
    </row>
    <row r="6164" spans="1:1" x14ac:dyDescent="0.3">
      <c r="A6164" s="147"/>
    </row>
    <row r="6165" spans="1:1" x14ac:dyDescent="0.3">
      <c r="A6165" s="147"/>
    </row>
    <row r="6166" spans="1:1" x14ac:dyDescent="0.3">
      <c r="A6166" s="147"/>
    </row>
    <row r="6167" spans="1:1" x14ac:dyDescent="0.3">
      <c r="A6167" s="147"/>
    </row>
    <row r="6168" spans="1:1" x14ac:dyDescent="0.3">
      <c r="A6168" s="147"/>
    </row>
    <row r="6169" spans="1:1" x14ac:dyDescent="0.3">
      <c r="A6169" s="147"/>
    </row>
    <row r="6170" spans="1:1" x14ac:dyDescent="0.3">
      <c r="A6170" s="147"/>
    </row>
    <row r="6171" spans="1:1" x14ac:dyDescent="0.3">
      <c r="A6171" s="147"/>
    </row>
    <row r="6172" spans="1:1" x14ac:dyDescent="0.3">
      <c r="A6172" s="147"/>
    </row>
    <row r="6173" spans="1:1" x14ac:dyDescent="0.3">
      <c r="A6173" s="147"/>
    </row>
    <row r="6174" spans="1:1" x14ac:dyDescent="0.3">
      <c r="A6174" s="147"/>
    </row>
    <row r="6175" spans="1:1" x14ac:dyDescent="0.3">
      <c r="A6175" s="147"/>
    </row>
    <row r="6176" spans="1:1" x14ac:dyDescent="0.3">
      <c r="A6176" s="147"/>
    </row>
    <row r="6177" spans="1:1" x14ac:dyDescent="0.3">
      <c r="A6177" s="147"/>
    </row>
    <row r="6178" spans="1:1" x14ac:dyDescent="0.3">
      <c r="A6178" s="147"/>
    </row>
    <row r="6179" spans="1:1" x14ac:dyDescent="0.3">
      <c r="A6179" s="147"/>
    </row>
    <row r="6180" spans="1:1" x14ac:dyDescent="0.3">
      <c r="A6180" s="147"/>
    </row>
    <row r="6181" spans="1:1" x14ac:dyDescent="0.3">
      <c r="A6181" s="147"/>
    </row>
    <row r="6182" spans="1:1" x14ac:dyDescent="0.3">
      <c r="A6182" s="147"/>
    </row>
    <row r="6183" spans="1:1" x14ac:dyDescent="0.3">
      <c r="A6183" s="147"/>
    </row>
    <row r="6184" spans="1:1" x14ac:dyDescent="0.3">
      <c r="A6184" s="147"/>
    </row>
    <row r="6185" spans="1:1" x14ac:dyDescent="0.3">
      <c r="A6185" s="147"/>
    </row>
    <row r="6186" spans="1:1" x14ac:dyDescent="0.3">
      <c r="A6186" s="147"/>
    </row>
    <row r="6187" spans="1:1" x14ac:dyDescent="0.3">
      <c r="A6187" s="147"/>
    </row>
    <row r="6188" spans="1:1" x14ac:dyDescent="0.3">
      <c r="A6188" s="147"/>
    </row>
    <row r="6189" spans="1:1" x14ac:dyDescent="0.3">
      <c r="A6189" s="147"/>
    </row>
    <row r="6190" spans="1:1" x14ac:dyDescent="0.3">
      <c r="A6190" s="147"/>
    </row>
    <row r="6191" spans="1:1" x14ac:dyDescent="0.3">
      <c r="A6191" s="147"/>
    </row>
    <row r="6192" spans="1:1" x14ac:dyDescent="0.3">
      <c r="A6192" s="147"/>
    </row>
    <row r="6193" spans="1:1" x14ac:dyDescent="0.3">
      <c r="A6193" s="147"/>
    </row>
    <row r="6194" spans="1:1" x14ac:dyDescent="0.3">
      <c r="A6194" s="147"/>
    </row>
    <row r="6195" spans="1:1" x14ac:dyDescent="0.3">
      <c r="A6195" s="147"/>
    </row>
    <row r="6196" spans="1:1" x14ac:dyDescent="0.3">
      <c r="A6196" s="147"/>
    </row>
    <row r="6197" spans="1:1" x14ac:dyDescent="0.3">
      <c r="A6197" s="147"/>
    </row>
    <row r="6198" spans="1:1" x14ac:dyDescent="0.3">
      <c r="A6198" s="147"/>
    </row>
    <row r="6199" spans="1:1" x14ac:dyDescent="0.3">
      <c r="A6199" s="147"/>
    </row>
    <row r="6200" spans="1:1" x14ac:dyDescent="0.3">
      <c r="A6200" s="147"/>
    </row>
    <row r="6201" spans="1:1" x14ac:dyDescent="0.3">
      <c r="A6201" s="147"/>
    </row>
    <row r="6202" spans="1:1" x14ac:dyDescent="0.3">
      <c r="A6202" s="147"/>
    </row>
    <row r="6203" spans="1:1" x14ac:dyDescent="0.3">
      <c r="A6203" s="147"/>
    </row>
    <row r="6204" spans="1:1" x14ac:dyDescent="0.3">
      <c r="A6204" s="147"/>
    </row>
    <row r="6205" spans="1:1" x14ac:dyDescent="0.3">
      <c r="A6205" s="147"/>
    </row>
    <row r="6206" spans="1:1" x14ac:dyDescent="0.3">
      <c r="A6206" s="147"/>
    </row>
    <row r="6207" spans="1:1" x14ac:dyDescent="0.3">
      <c r="A6207" s="147"/>
    </row>
    <row r="6208" spans="1:1" x14ac:dyDescent="0.3">
      <c r="A6208" s="147"/>
    </row>
    <row r="6209" spans="1:1" x14ac:dyDescent="0.3">
      <c r="A6209" s="147"/>
    </row>
    <row r="6210" spans="1:1" x14ac:dyDescent="0.3">
      <c r="A6210" s="147"/>
    </row>
    <row r="6211" spans="1:1" x14ac:dyDescent="0.3">
      <c r="A6211" s="147"/>
    </row>
    <row r="6212" spans="1:1" x14ac:dyDescent="0.3">
      <c r="A6212" s="147"/>
    </row>
    <row r="6213" spans="1:1" x14ac:dyDescent="0.3">
      <c r="A6213" s="147"/>
    </row>
    <row r="6214" spans="1:1" x14ac:dyDescent="0.3">
      <c r="A6214" s="147"/>
    </row>
    <row r="6215" spans="1:1" x14ac:dyDescent="0.3">
      <c r="A6215" s="147"/>
    </row>
    <row r="6216" spans="1:1" x14ac:dyDescent="0.3">
      <c r="A6216" s="147"/>
    </row>
    <row r="6217" spans="1:1" x14ac:dyDescent="0.3">
      <c r="A6217" s="147"/>
    </row>
    <row r="6218" spans="1:1" x14ac:dyDescent="0.3">
      <c r="A6218" s="147"/>
    </row>
    <row r="6219" spans="1:1" x14ac:dyDescent="0.3">
      <c r="A6219" s="147"/>
    </row>
    <row r="6220" spans="1:1" x14ac:dyDescent="0.3">
      <c r="A6220" s="147"/>
    </row>
    <row r="6221" spans="1:1" x14ac:dyDescent="0.3">
      <c r="A6221" s="147"/>
    </row>
    <row r="6222" spans="1:1" x14ac:dyDescent="0.3">
      <c r="A6222" s="147"/>
    </row>
    <row r="6223" spans="1:1" x14ac:dyDescent="0.3">
      <c r="A6223" s="147"/>
    </row>
    <row r="6224" spans="1:1" x14ac:dyDescent="0.3">
      <c r="A6224" s="147"/>
    </row>
    <row r="6225" spans="1:1" x14ac:dyDescent="0.3">
      <c r="A6225" s="147"/>
    </row>
    <row r="6226" spans="1:1" x14ac:dyDescent="0.3">
      <c r="A6226" s="147"/>
    </row>
    <row r="6227" spans="1:1" x14ac:dyDescent="0.3">
      <c r="A6227" s="147"/>
    </row>
    <row r="6228" spans="1:1" x14ac:dyDescent="0.3">
      <c r="A6228" s="147"/>
    </row>
    <row r="6229" spans="1:1" x14ac:dyDescent="0.3">
      <c r="A6229" s="147"/>
    </row>
    <row r="6230" spans="1:1" x14ac:dyDescent="0.3">
      <c r="A6230" s="147"/>
    </row>
    <row r="6231" spans="1:1" x14ac:dyDescent="0.3">
      <c r="A6231" s="147"/>
    </row>
    <row r="6232" spans="1:1" x14ac:dyDescent="0.3">
      <c r="A6232" s="147"/>
    </row>
    <row r="6233" spans="1:1" x14ac:dyDescent="0.3">
      <c r="A6233" s="147"/>
    </row>
    <row r="6234" spans="1:1" x14ac:dyDescent="0.3">
      <c r="A6234" s="147"/>
    </row>
    <row r="6235" spans="1:1" x14ac:dyDescent="0.3">
      <c r="A6235" s="147"/>
    </row>
    <row r="6236" spans="1:1" x14ac:dyDescent="0.3">
      <c r="A6236" s="147"/>
    </row>
    <row r="6237" spans="1:1" x14ac:dyDescent="0.3">
      <c r="A6237" s="147"/>
    </row>
    <row r="6238" spans="1:1" x14ac:dyDescent="0.3">
      <c r="A6238" s="147"/>
    </row>
    <row r="6239" spans="1:1" x14ac:dyDescent="0.3">
      <c r="A6239" s="147"/>
    </row>
    <row r="6240" spans="1:1" x14ac:dyDescent="0.3">
      <c r="A6240" s="147"/>
    </row>
    <row r="6241" spans="1:1" x14ac:dyDescent="0.3">
      <c r="A6241" s="147"/>
    </row>
    <row r="6242" spans="1:1" x14ac:dyDescent="0.3">
      <c r="A6242" s="147"/>
    </row>
    <row r="6243" spans="1:1" x14ac:dyDescent="0.3">
      <c r="A6243" s="147"/>
    </row>
    <row r="6244" spans="1:1" x14ac:dyDescent="0.3">
      <c r="A6244" s="147"/>
    </row>
    <row r="6245" spans="1:1" x14ac:dyDescent="0.3">
      <c r="A6245" s="147"/>
    </row>
    <row r="6246" spans="1:1" x14ac:dyDescent="0.3">
      <c r="A6246" s="147"/>
    </row>
    <row r="6247" spans="1:1" x14ac:dyDescent="0.3">
      <c r="A6247" s="147"/>
    </row>
    <row r="6248" spans="1:1" x14ac:dyDescent="0.3">
      <c r="A6248" s="147"/>
    </row>
    <row r="6249" spans="1:1" x14ac:dyDescent="0.3">
      <c r="A6249" s="147"/>
    </row>
    <row r="6250" spans="1:1" x14ac:dyDescent="0.3">
      <c r="A6250" s="147"/>
    </row>
    <row r="6251" spans="1:1" x14ac:dyDescent="0.3">
      <c r="A6251" s="147"/>
    </row>
    <row r="6252" spans="1:1" x14ac:dyDescent="0.3">
      <c r="A6252" s="147"/>
    </row>
    <row r="6253" spans="1:1" x14ac:dyDescent="0.3">
      <c r="A6253" s="147"/>
    </row>
    <row r="6254" spans="1:1" x14ac:dyDescent="0.3">
      <c r="A6254" s="147"/>
    </row>
    <row r="6255" spans="1:1" x14ac:dyDescent="0.3">
      <c r="A6255" s="147"/>
    </row>
    <row r="6256" spans="1:1" x14ac:dyDescent="0.3">
      <c r="A6256" s="147"/>
    </row>
    <row r="6257" spans="1:1" x14ac:dyDescent="0.3">
      <c r="A6257" s="147"/>
    </row>
    <row r="6258" spans="1:1" x14ac:dyDescent="0.3">
      <c r="A6258" s="147"/>
    </row>
    <row r="6259" spans="1:1" x14ac:dyDescent="0.3">
      <c r="A6259" s="147"/>
    </row>
    <row r="6260" spans="1:1" x14ac:dyDescent="0.3">
      <c r="A6260" s="147"/>
    </row>
    <row r="6261" spans="1:1" x14ac:dyDescent="0.3">
      <c r="A6261" s="147"/>
    </row>
    <row r="6262" spans="1:1" x14ac:dyDescent="0.3">
      <c r="A6262" s="147"/>
    </row>
    <row r="6263" spans="1:1" x14ac:dyDescent="0.3">
      <c r="A6263" s="147"/>
    </row>
    <row r="6264" spans="1:1" x14ac:dyDescent="0.3">
      <c r="A6264" s="147"/>
    </row>
    <row r="6265" spans="1:1" x14ac:dyDescent="0.3">
      <c r="A6265" s="147"/>
    </row>
    <row r="6266" spans="1:1" x14ac:dyDescent="0.3">
      <c r="A6266" s="147"/>
    </row>
    <row r="6267" spans="1:1" x14ac:dyDescent="0.3">
      <c r="A6267" s="147"/>
    </row>
    <row r="6268" spans="1:1" x14ac:dyDescent="0.3">
      <c r="A6268" s="147"/>
    </row>
    <row r="6269" spans="1:1" x14ac:dyDescent="0.3">
      <c r="A6269" s="147"/>
    </row>
    <row r="6270" spans="1:1" x14ac:dyDescent="0.3">
      <c r="A6270" s="147"/>
    </row>
    <row r="6271" spans="1:1" x14ac:dyDescent="0.3">
      <c r="A6271" s="147"/>
    </row>
    <row r="6272" spans="1:1" x14ac:dyDescent="0.3">
      <c r="A6272" s="147"/>
    </row>
    <row r="6273" spans="1:1" x14ac:dyDescent="0.3">
      <c r="A6273" s="147"/>
    </row>
    <row r="6274" spans="1:1" x14ac:dyDescent="0.3">
      <c r="A6274" s="147"/>
    </row>
    <row r="6275" spans="1:1" x14ac:dyDescent="0.3">
      <c r="A6275" s="147"/>
    </row>
    <row r="6276" spans="1:1" x14ac:dyDescent="0.3">
      <c r="A6276" s="147"/>
    </row>
    <row r="6277" spans="1:1" x14ac:dyDescent="0.3">
      <c r="A6277" s="147"/>
    </row>
    <row r="6278" spans="1:1" x14ac:dyDescent="0.3">
      <c r="A6278" s="147"/>
    </row>
    <row r="6279" spans="1:1" x14ac:dyDescent="0.3">
      <c r="A6279" s="147"/>
    </row>
    <row r="6280" spans="1:1" x14ac:dyDescent="0.3">
      <c r="A6280" s="147"/>
    </row>
    <row r="6281" spans="1:1" x14ac:dyDescent="0.3">
      <c r="A6281" s="147"/>
    </row>
    <row r="6282" spans="1:1" x14ac:dyDescent="0.3">
      <c r="A6282" s="147"/>
    </row>
    <row r="6283" spans="1:1" x14ac:dyDescent="0.3">
      <c r="A6283" s="147"/>
    </row>
    <row r="6284" spans="1:1" x14ac:dyDescent="0.3">
      <c r="A6284" s="147"/>
    </row>
    <row r="6285" spans="1:1" x14ac:dyDescent="0.3">
      <c r="A6285" s="147"/>
    </row>
    <row r="6286" spans="1:1" x14ac:dyDescent="0.3">
      <c r="A6286" s="147"/>
    </row>
    <row r="6287" spans="1:1" x14ac:dyDescent="0.3">
      <c r="A6287" s="147"/>
    </row>
    <row r="6288" spans="1:1" x14ac:dyDescent="0.3">
      <c r="A6288" s="147"/>
    </row>
    <row r="6289" spans="1:1" x14ac:dyDescent="0.3">
      <c r="A6289" s="147"/>
    </row>
    <row r="6290" spans="1:1" x14ac:dyDescent="0.3">
      <c r="A6290" s="147"/>
    </row>
    <row r="6291" spans="1:1" x14ac:dyDescent="0.3">
      <c r="A6291" s="147"/>
    </row>
    <row r="6292" spans="1:1" x14ac:dyDescent="0.3">
      <c r="A6292" s="147"/>
    </row>
    <row r="6293" spans="1:1" x14ac:dyDescent="0.3">
      <c r="A6293" s="147"/>
    </row>
    <row r="6294" spans="1:1" x14ac:dyDescent="0.3">
      <c r="A6294" s="147"/>
    </row>
    <row r="6295" spans="1:1" x14ac:dyDescent="0.3">
      <c r="A6295" s="147"/>
    </row>
    <row r="6296" spans="1:1" x14ac:dyDescent="0.3">
      <c r="A6296" s="147"/>
    </row>
    <row r="6297" spans="1:1" x14ac:dyDescent="0.3">
      <c r="A6297" s="147"/>
    </row>
    <row r="6298" spans="1:1" x14ac:dyDescent="0.3">
      <c r="A6298" s="147"/>
    </row>
    <row r="6299" spans="1:1" x14ac:dyDescent="0.3">
      <c r="A6299" s="147"/>
    </row>
    <row r="6300" spans="1:1" x14ac:dyDescent="0.3">
      <c r="A6300" s="147"/>
    </row>
    <row r="6301" spans="1:1" x14ac:dyDescent="0.3">
      <c r="A6301" s="147"/>
    </row>
    <row r="6302" spans="1:1" x14ac:dyDescent="0.3">
      <c r="A6302" s="147"/>
    </row>
    <row r="6303" spans="1:1" x14ac:dyDescent="0.3">
      <c r="A6303" s="147"/>
    </row>
    <row r="6304" spans="1:1" x14ac:dyDescent="0.3">
      <c r="A6304" s="147"/>
    </row>
    <row r="6305" spans="1:1" x14ac:dyDescent="0.3">
      <c r="A6305" s="147"/>
    </row>
    <row r="6306" spans="1:1" x14ac:dyDescent="0.3">
      <c r="A6306" s="147"/>
    </row>
    <row r="6307" spans="1:1" x14ac:dyDescent="0.3">
      <c r="A6307" s="147"/>
    </row>
    <row r="6308" spans="1:1" x14ac:dyDescent="0.3">
      <c r="A6308" s="147"/>
    </row>
    <row r="6309" spans="1:1" x14ac:dyDescent="0.3">
      <c r="A6309" s="147"/>
    </row>
    <row r="6310" spans="1:1" x14ac:dyDescent="0.3">
      <c r="A6310" s="147"/>
    </row>
    <row r="6311" spans="1:1" x14ac:dyDescent="0.3">
      <c r="A6311" s="147"/>
    </row>
    <row r="6312" spans="1:1" x14ac:dyDescent="0.3">
      <c r="A6312" s="147"/>
    </row>
    <row r="6313" spans="1:1" x14ac:dyDescent="0.3">
      <c r="A6313" s="147"/>
    </row>
    <row r="6314" spans="1:1" x14ac:dyDescent="0.3">
      <c r="A6314" s="147"/>
    </row>
    <row r="6315" spans="1:1" x14ac:dyDescent="0.3">
      <c r="A6315" s="147"/>
    </row>
    <row r="6316" spans="1:1" x14ac:dyDescent="0.3">
      <c r="A6316" s="147"/>
    </row>
    <row r="6317" spans="1:1" x14ac:dyDescent="0.3">
      <c r="A6317" s="147"/>
    </row>
    <row r="6318" spans="1:1" x14ac:dyDescent="0.3">
      <c r="A6318" s="147"/>
    </row>
    <row r="6319" spans="1:1" x14ac:dyDescent="0.3">
      <c r="A6319" s="147"/>
    </row>
    <row r="6320" spans="1:1" x14ac:dyDescent="0.3">
      <c r="A6320" s="147"/>
    </row>
    <row r="6321" spans="1:1" x14ac:dyDescent="0.3">
      <c r="A6321" s="147"/>
    </row>
    <row r="6322" spans="1:1" x14ac:dyDescent="0.3">
      <c r="A6322" s="147"/>
    </row>
    <row r="6323" spans="1:1" x14ac:dyDescent="0.3">
      <c r="A6323" s="147"/>
    </row>
    <row r="6324" spans="1:1" x14ac:dyDescent="0.3">
      <c r="A6324" s="147"/>
    </row>
    <row r="6325" spans="1:1" x14ac:dyDescent="0.3">
      <c r="A6325" s="147"/>
    </row>
    <row r="6326" spans="1:1" x14ac:dyDescent="0.3">
      <c r="A6326" s="147"/>
    </row>
    <row r="6327" spans="1:1" x14ac:dyDescent="0.3">
      <c r="A6327" s="147"/>
    </row>
    <row r="6328" spans="1:1" x14ac:dyDescent="0.3">
      <c r="A6328" s="147"/>
    </row>
    <row r="6329" spans="1:1" x14ac:dyDescent="0.3">
      <c r="A6329" s="147"/>
    </row>
    <row r="6330" spans="1:1" x14ac:dyDescent="0.3">
      <c r="A6330" s="147"/>
    </row>
    <row r="6331" spans="1:1" x14ac:dyDescent="0.3">
      <c r="A6331" s="147"/>
    </row>
    <row r="6332" spans="1:1" x14ac:dyDescent="0.3">
      <c r="A6332" s="147"/>
    </row>
    <row r="6333" spans="1:1" x14ac:dyDescent="0.3">
      <c r="A6333" s="147"/>
    </row>
    <row r="6334" spans="1:1" x14ac:dyDescent="0.3">
      <c r="A6334" s="147"/>
    </row>
    <row r="6335" spans="1:1" x14ac:dyDescent="0.3">
      <c r="A6335" s="147"/>
    </row>
    <row r="6336" spans="1:1" x14ac:dyDescent="0.3">
      <c r="A6336" s="147"/>
    </row>
    <row r="6337" spans="1:1" x14ac:dyDescent="0.3">
      <c r="A6337" s="147"/>
    </row>
    <row r="6338" spans="1:1" x14ac:dyDescent="0.3">
      <c r="A6338" s="147"/>
    </row>
    <row r="6339" spans="1:1" x14ac:dyDescent="0.3">
      <c r="A6339" s="147"/>
    </row>
    <row r="6340" spans="1:1" x14ac:dyDescent="0.3">
      <c r="A6340" s="147"/>
    </row>
    <row r="6341" spans="1:1" x14ac:dyDescent="0.3">
      <c r="A6341" s="147"/>
    </row>
    <row r="6342" spans="1:1" x14ac:dyDescent="0.3">
      <c r="A6342" s="147"/>
    </row>
    <row r="6343" spans="1:1" x14ac:dyDescent="0.3">
      <c r="A6343" s="147"/>
    </row>
    <row r="6344" spans="1:1" x14ac:dyDescent="0.3">
      <c r="A6344" s="147"/>
    </row>
    <row r="6345" spans="1:1" x14ac:dyDescent="0.3">
      <c r="A6345" s="147"/>
    </row>
    <row r="6346" spans="1:1" x14ac:dyDescent="0.3">
      <c r="A6346" s="147"/>
    </row>
    <row r="6347" spans="1:1" x14ac:dyDescent="0.3">
      <c r="A6347" s="147"/>
    </row>
    <row r="6348" spans="1:1" x14ac:dyDescent="0.3">
      <c r="A6348" s="147"/>
    </row>
    <row r="6349" spans="1:1" x14ac:dyDescent="0.3">
      <c r="A6349" s="147"/>
    </row>
    <row r="6350" spans="1:1" x14ac:dyDescent="0.3">
      <c r="A6350" s="147"/>
    </row>
    <row r="6351" spans="1:1" x14ac:dyDescent="0.3">
      <c r="A6351" s="147"/>
    </row>
    <row r="6352" spans="1:1" x14ac:dyDescent="0.3">
      <c r="A6352" s="147"/>
    </row>
    <row r="6353" spans="1:1" x14ac:dyDescent="0.3">
      <c r="A6353" s="147"/>
    </row>
    <row r="6354" spans="1:1" x14ac:dyDescent="0.3">
      <c r="A6354" s="147"/>
    </row>
    <row r="6355" spans="1:1" x14ac:dyDescent="0.3">
      <c r="A6355" s="147"/>
    </row>
    <row r="6356" spans="1:1" x14ac:dyDescent="0.3">
      <c r="A6356" s="147"/>
    </row>
    <row r="6357" spans="1:1" x14ac:dyDescent="0.3">
      <c r="A6357" s="147"/>
    </row>
    <row r="6358" spans="1:1" x14ac:dyDescent="0.3">
      <c r="A6358" s="147"/>
    </row>
    <row r="6359" spans="1:1" x14ac:dyDescent="0.3">
      <c r="A6359" s="147"/>
    </row>
    <row r="6360" spans="1:1" x14ac:dyDescent="0.3">
      <c r="A6360" s="147"/>
    </row>
    <row r="6361" spans="1:1" x14ac:dyDescent="0.3">
      <c r="A6361" s="147"/>
    </row>
    <row r="6362" spans="1:1" x14ac:dyDescent="0.3">
      <c r="A6362" s="147"/>
    </row>
    <row r="6363" spans="1:1" x14ac:dyDescent="0.3">
      <c r="A6363" s="147"/>
    </row>
    <row r="6364" spans="1:1" x14ac:dyDescent="0.3">
      <c r="A6364" s="147"/>
    </row>
    <row r="6365" spans="1:1" x14ac:dyDescent="0.3">
      <c r="A6365" s="147"/>
    </row>
    <row r="6366" spans="1:1" x14ac:dyDescent="0.3">
      <c r="A6366" s="147"/>
    </row>
    <row r="6367" spans="1:1" x14ac:dyDescent="0.3">
      <c r="A6367" s="147"/>
    </row>
    <row r="6368" spans="1:1" x14ac:dyDescent="0.3">
      <c r="A6368" s="147"/>
    </row>
    <row r="6369" spans="1:1" x14ac:dyDescent="0.3">
      <c r="A6369" s="147"/>
    </row>
    <row r="6370" spans="1:1" x14ac:dyDescent="0.3">
      <c r="A6370" s="147"/>
    </row>
    <row r="6371" spans="1:1" x14ac:dyDescent="0.3">
      <c r="A6371" s="147"/>
    </row>
    <row r="6372" spans="1:1" x14ac:dyDescent="0.3">
      <c r="A6372" s="147"/>
    </row>
    <row r="6373" spans="1:1" x14ac:dyDescent="0.3">
      <c r="A6373" s="147"/>
    </row>
    <row r="6374" spans="1:1" x14ac:dyDescent="0.3">
      <c r="A6374" s="147"/>
    </row>
    <row r="6375" spans="1:1" x14ac:dyDescent="0.3">
      <c r="A6375" s="147"/>
    </row>
    <row r="6376" spans="1:1" x14ac:dyDescent="0.3">
      <c r="A6376" s="147"/>
    </row>
    <row r="6377" spans="1:1" x14ac:dyDescent="0.3">
      <c r="A6377" s="147"/>
    </row>
    <row r="6378" spans="1:1" x14ac:dyDescent="0.3">
      <c r="A6378" s="147"/>
    </row>
    <row r="6379" spans="1:1" x14ac:dyDescent="0.3">
      <c r="A6379" s="147"/>
    </row>
    <row r="6380" spans="1:1" x14ac:dyDescent="0.3">
      <c r="A6380" s="147"/>
    </row>
    <row r="6381" spans="1:1" x14ac:dyDescent="0.3">
      <c r="A6381" s="147"/>
    </row>
    <row r="6382" spans="1:1" x14ac:dyDescent="0.3">
      <c r="A6382" s="147"/>
    </row>
    <row r="6383" spans="1:1" x14ac:dyDescent="0.3">
      <c r="A6383" s="147"/>
    </row>
    <row r="6384" spans="1:1" x14ac:dyDescent="0.3">
      <c r="A6384" s="147"/>
    </row>
    <row r="6385" spans="1:1" x14ac:dyDescent="0.3">
      <c r="A6385" s="147"/>
    </row>
    <row r="6386" spans="1:1" x14ac:dyDescent="0.3">
      <c r="A6386" s="147"/>
    </row>
    <row r="6387" spans="1:1" x14ac:dyDescent="0.3">
      <c r="A6387" s="147"/>
    </row>
    <row r="6388" spans="1:1" x14ac:dyDescent="0.3">
      <c r="A6388" s="147"/>
    </row>
    <row r="6389" spans="1:1" x14ac:dyDescent="0.3">
      <c r="A6389" s="147"/>
    </row>
    <row r="6390" spans="1:1" x14ac:dyDescent="0.3">
      <c r="A6390" s="147"/>
    </row>
    <row r="6391" spans="1:1" x14ac:dyDescent="0.3">
      <c r="A6391" s="147"/>
    </row>
    <row r="6392" spans="1:1" x14ac:dyDescent="0.3">
      <c r="A6392" s="147"/>
    </row>
    <row r="6393" spans="1:1" x14ac:dyDescent="0.3">
      <c r="A6393" s="147"/>
    </row>
    <row r="6394" spans="1:1" x14ac:dyDescent="0.3">
      <c r="A6394" s="147"/>
    </row>
    <row r="6395" spans="1:1" x14ac:dyDescent="0.3">
      <c r="A6395" s="147"/>
    </row>
    <row r="6396" spans="1:1" x14ac:dyDescent="0.3">
      <c r="A6396" s="147"/>
    </row>
    <row r="6397" spans="1:1" x14ac:dyDescent="0.3">
      <c r="A6397" s="147"/>
    </row>
    <row r="6398" spans="1:1" x14ac:dyDescent="0.3">
      <c r="A6398" s="147"/>
    </row>
    <row r="6399" spans="1:1" x14ac:dyDescent="0.3">
      <c r="A6399" s="147"/>
    </row>
    <row r="6400" spans="1:1" x14ac:dyDescent="0.3">
      <c r="A6400" s="147"/>
    </row>
    <row r="6401" spans="1:1" x14ac:dyDescent="0.3">
      <c r="A6401" s="147"/>
    </row>
    <row r="6402" spans="1:1" x14ac:dyDescent="0.3">
      <c r="A6402" s="147"/>
    </row>
    <row r="6403" spans="1:1" x14ac:dyDescent="0.3">
      <c r="A6403" s="147"/>
    </row>
    <row r="6404" spans="1:1" x14ac:dyDescent="0.3">
      <c r="A6404" s="147"/>
    </row>
    <row r="6405" spans="1:1" x14ac:dyDescent="0.3">
      <c r="A6405" s="147"/>
    </row>
    <row r="6406" spans="1:1" x14ac:dyDescent="0.3">
      <c r="A6406" s="147"/>
    </row>
    <row r="6407" spans="1:1" x14ac:dyDescent="0.3">
      <c r="A6407" s="147"/>
    </row>
    <row r="6408" spans="1:1" x14ac:dyDescent="0.3">
      <c r="A6408" s="147"/>
    </row>
    <row r="6409" spans="1:1" x14ac:dyDescent="0.3">
      <c r="A6409" s="147"/>
    </row>
    <row r="6410" spans="1:1" x14ac:dyDescent="0.3">
      <c r="A6410" s="147"/>
    </row>
    <row r="6411" spans="1:1" x14ac:dyDescent="0.3">
      <c r="A6411" s="147"/>
    </row>
    <row r="6412" spans="1:1" x14ac:dyDescent="0.3">
      <c r="A6412" s="147"/>
    </row>
    <row r="6413" spans="1:1" x14ac:dyDescent="0.3">
      <c r="A6413" s="147"/>
    </row>
    <row r="6414" spans="1:1" x14ac:dyDescent="0.3">
      <c r="A6414" s="147"/>
    </row>
    <row r="6415" spans="1:1" x14ac:dyDescent="0.3">
      <c r="A6415" s="147"/>
    </row>
    <row r="6416" spans="1:1" x14ac:dyDescent="0.3">
      <c r="A6416" s="147"/>
    </row>
    <row r="6417" spans="1:1" x14ac:dyDescent="0.3">
      <c r="A6417" s="147"/>
    </row>
    <row r="6418" spans="1:1" x14ac:dyDescent="0.3">
      <c r="A6418" s="147"/>
    </row>
    <row r="6419" spans="1:1" x14ac:dyDescent="0.3">
      <c r="A6419" s="147"/>
    </row>
    <row r="6420" spans="1:1" x14ac:dyDescent="0.3">
      <c r="A6420" s="147"/>
    </row>
    <row r="6421" spans="1:1" x14ac:dyDescent="0.3">
      <c r="A6421" s="147"/>
    </row>
    <row r="6422" spans="1:1" x14ac:dyDescent="0.3">
      <c r="A6422" s="147"/>
    </row>
    <row r="6423" spans="1:1" x14ac:dyDescent="0.3">
      <c r="A6423" s="147"/>
    </row>
    <row r="6424" spans="1:1" x14ac:dyDescent="0.3">
      <c r="A6424" s="147"/>
    </row>
    <row r="6425" spans="1:1" x14ac:dyDescent="0.3">
      <c r="A6425" s="147"/>
    </row>
    <row r="6426" spans="1:1" x14ac:dyDescent="0.3">
      <c r="A6426" s="147"/>
    </row>
    <row r="6427" spans="1:1" x14ac:dyDescent="0.3">
      <c r="A6427" s="147"/>
    </row>
    <row r="6428" spans="1:1" x14ac:dyDescent="0.3">
      <c r="A6428" s="147"/>
    </row>
    <row r="6429" spans="1:1" x14ac:dyDescent="0.3">
      <c r="A6429" s="147"/>
    </row>
    <row r="6430" spans="1:1" x14ac:dyDescent="0.3">
      <c r="A6430" s="147"/>
    </row>
    <row r="6431" spans="1:1" x14ac:dyDescent="0.3">
      <c r="A6431" s="147"/>
    </row>
    <row r="6432" spans="1:1" x14ac:dyDescent="0.3">
      <c r="A6432" s="147"/>
    </row>
    <row r="6433" spans="1:1" x14ac:dyDescent="0.3">
      <c r="A6433" s="147"/>
    </row>
    <row r="6434" spans="1:1" x14ac:dyDescent="0.3">
      <c r="A6434" s="147"/>
    </row>
    <row r="6435" spans="1:1" x14ac:dyDescent="0.3">
      <c r="A6435" s="147"/>
    </row>
    <row r="6436" spans="1:1" x14ac:dyDescent="0.3">
      <c r="A6436" s="147"/>
    </row>
    <row r="6437" spans="1:1" x14ac:dyDescent="0.3">
      <c r="A6437" s="147"/>
    </row>
    <row r="6438" spans="1:1" x14ac:dyDescent="0.3">
      <c r="A6438" s="147"/>
    </row>
    <row r="6439" spans="1:1" x14ac:dyDescent="0.3">
      <c r="A6439" s="147"/>
    </row>
    <row r="6440" spans="1:1" x14ac:dyDescent="0.3">
      <c r="A6440" s="147"/>
    </row>
    <row r="6441" spans="1:1" x14ac:dyDescent="0.3">
      <c r="A6441" s="147"/>
    </row>
    <row r="6442" spans="1:1" x14ac:dyDescent="0.3">
      <c r="A6442" s="147"/>
    </row>
    <row r="6443" spans="1:1" x14ac:dyDescent="0.3">
      <c r="A6443" s="147"/>
    </row>
    <row r="6444" spans="1:1" x14ac:dyDescent="0.3">
      <c r="A6444" s="147"/>
    </row>
    <row r="6445" spans="1:1" x14ac:dyDescent="0.3">
      <c r="A6445" s="147"/>
    </row>
    <row r="6446" spans="1:1" x14ac:dyDescent="0.3">
      <c r="A6446" s="147"/>
    </row>
    <row r="6447" spans="1:1" x14ac:dyDescent="0.3">
      <c r="A6447" s="147"/>
    </row>
    <row r="6448" spans="1:1" x14ac:dyDescent="0.3">
      <c r="A6448" s="147"/>
    </row>
    <row r="6449" spans="1:1" x14ac:dyDescent="0.3">
      <c r="A6449" s="147"/>
    </row>
    <row r="6450" spans="1:1" x14ac:dyDescent="0.3">
      <c r="A6450" s="147"/>
    </row>
    <row r="6451" spans="1:1" x14ac:dyDescent="0.3">
      <c r="A6451" s="147"/>
    </row>
    <row r="6452" spans="1:1" x14ac:dyDescent="0.3">
      <c r="A6452" s="147"/>
    </row>
    <row r="6453" spans="1:1" x14ac:dyDescent="0.3">
      <c r="A6453" s="147"/>
    </row>
    <row r="6454" spans="1:1" x14ac:dyDescent="0.3">
      <c r="A6454" s="147"/>
    </row>
    <row r="6455" spans="1:1" x14ac:dyDescent="0.3">
      <c r="A6455" s="147"/>
    </row>
    <row r="6456" spans="1:1" x14ac:dyDescent="0.3">
      <c r="A6456" s="147"/>
    </row>
    <row r="6457" spans="1:1" x14ac:dyDescent="0.3">
      <c r="A6457" s="147"/>
    </row>
    <row r="6458" spans="1:1" x14ac:dyDescent="0.3">
      <c r="A6458" s="147"/>
    </row>
    <row r="6459" spans="1:1" x14ac:dyDescent="0.3">
      <c r="A6459" s="147"/>
    </row>
    <row r="6460" spans="1:1" x14ac:dyDescent="0.3">
      <c r="A6460" s="147"/>
    </row>
    <row r="6461" spans="1:1" x14ac:dyDescent="0.3">
      <c r="A6461" s="147"/>
    </row>
    <row r="6462" spans="1:1" x14ac:dyDescent="0.3">
      <c r="A6462" s="147"/>
    </row>
    <row r="6463" spans="1:1" x14ac:dyDescent="0.3">
      <c r="A6463" s="147"/>
    </row>
    <row r="6464" spans="1:1" x14ac:dyDescent="0.3">
      <c r="A6464" s="147"/>
    </row>
    <row r="6465" spans="1:1" x14ac:dyDescent="0.3">
      <c r="A6465" s="147"/>
    </row>
    <row r="6466" spans="1:1" x14ac:dyDescent="0.3">
      <c r="A6466" s="147"/>
    </row>
    <row r="6467" spans="1:1" x14ac:dyDescent="0.3">
      <c r="A6467" s="147"/>
    </row>
    <row r="6468" spans="1:1" x14ac:dyDescent="0.3">
      <c r="A6468" s="147"/>
    </row>
    <row r="6469" spans="1:1" x14ac:dyDescent="0.3">
      <c r="A6469" s="147"/>
    </row>
    <row r="6470" spans="1:1" x14ac:dyDescent="0.3">
      <c r="A6470" s="147"/>
    </row>
    <row r="6471" spans="1:1" x14ac:dyDescent="0.3">
      <c r="A6471" s="147"/>
    </row>
    <row r="6472" spans="1:1" x14ac:dyDescent="0.3">
      <c r="A6472" s="147"/>
    </row>
    <row r="6473" spans="1:1" x14ac:dyDescent="0.3">
      <c r="A6473" s="147"/>
    </row>
    <row r="6474" spans="1:1" x14ac:dyDescent="0.3">
      <c r="A6474" s="147"/>
    </row>
    <row r="6475" spans="1:1" x14ac:dyDescent="0.3">
      <c r="A6475" s="147"/>
    </row>
    <row r="6476" spans="1:1" x14ac:dyDescent="0.3">
      <c r="A6476" s="147"/>
    </row>
    <row r="6477" spans="1:1" x14ac:dyDescent="0.3">
      <c r="A6477" s="147"/>
    </row>
    <row r="6478" spans="1:1" x14ac:dyDescent="0.3">
      <c r="A6478" s="147"/>
    </row>
    <row r="6479" spans="1:1" x14ac:dyDescent="0.3">
      <c r="A6479" s="147"/>
    </row>
    <row r="6480" spans="1:1" x14ac:dyDescent="0.3">
      <c r="A6480" s="147"/>
    </row>
    <row r="6481" spans="1:1" x14ac:dyDescent="0.3">
      <c r="A6481" s="147"/>
    </row>
    <row r="6482" spans="1:1" x14ac:dyDescent="0.3">
      <c r="A6482" s="147"/>
    </row>
    <row r="6483" spans="1:1" x14ac:dyDescent="0.3">
      <c r="A6483" s="147"/>
    </row>
    <row r="6484" spans="1:1" x14ac:dyDescent="0.3">
      <c r="A6484" s="147"/>
    </row>
    <row r="6485" spans="1:1" x14ac:dyDescent="0.3">
      <c r="A6485" s="147"/>
    </row>
    <row r="6486" spans="1:1" x14ac:dyDescent="0.3">
      <c r="A6486" s="147"/>
    </row>
    <row r="6487" spans="1:1" x14ac:dyDescent="0.3">
      <c r="A6487" s="147"/>
    </row>
    <row r="6488" spans="1:1" x14ac:dyDescent="0.3">
      <c r="A6488" s="147"/>
    </row>
    <row r="6489" spans="1:1" x14ac:dyDescent="0.3">
      <c r="A6489" s="147"/>
    </row>
    <row r="6490" spans="1:1" x14ac:dyDescent="0.3">
      <c r="A6490" s="147"/>
    </row>
    <row r="6491" spans="1:1" x14ac:dyDescent="0.3">
      <c r="A6491" s="147"/>
    </row>
    <row r="6492" spans="1:1" x14ac:dyDescent="0.3">
      <c r="A6492" s="147"/>
    </row>
    <row r="6493" spans="1:1" x14ac:dyDescent="0.3">
      <c r="A6493" s="147"/>
    </row>
    <row r="6494" spans="1:1" x14ac:dyDescent="0.3">
      <c r="A6494" s="147"/>
    </row>
    <row r="6495" spans="1:1" x14ac:dyDescent="0.3">
      <c r="A6495" s="147"/>
    </row>
    <row r="6496" spans="1:1" x14ac:dyDescent="0.3">
      <c r="A6496" s="147"/>
    </row>
    <row r="6497" spans="1:1" x14ac:dyDescent="0.3">
      <c r="A6497" s="147"/>
    </row>
    <row r="6498" spans="1:1" x14ac:dyDescent="0.3">
      <c r="A6498" s="147"/>
    </row>
    <row r="6499" spans="1:1" x14ac:dyDescent="0.3">
      <c r="A6499" s="147"/>
    </row>
    <row r="6500" spans="1:1" x14ac:dyDescent="0.3">
      <c r="A6500" s="147"/>
    </row>
    <row r="6501" spans="1:1" x14ac:dyDescent="0.3">
      <c r="A6501" s="147"/>
    </row>
    <row r="6502" spans="1:1" x14ac:dyDescent="0.3">
      <c r="A6502" s="147"/>
    </row>
    <row r="6503" spans="1:1" x14ac:dyDescent="0.3">
      <c r="A6503" s="147"/>
    </row>
    <row r="6504" spans="1:1" x14ac:dyDescent="0.3">
      <c r="A6504" s="147"/>
    </row>
    <row r="6505" spans="1:1" x14ac:dyDescent="0.3">
      <c r="A6505" s="147"/>
    </row>
    <row r="6506" spans="1:1" x14ac:dyDescent="0.3">
      <c r="A6506" s="147"/>
    </row>
    <row r="6507" spans="1:1" x14ac:dyDescent="0.3">
      <c r="A6507" s="147"/>
    </row>
    <row r="6508" spans="1:1" x14ac:dyDescent="0.3">
      <c r="A6508" s="147"/>
    </row>
    <row r="6509" spans="1:1" x14ac:dyDescent="0.3">
      <c r="A6509" s="147"/>
    </row>
    <row r="6510" spans="1:1" x14ac:dyDescent="0.3">
      <c r="A6510" s="147"/>
    </row>
    <row r="6511" spans="1:1" x14ac:dyDescent="0.3">
      <c r="A6511" s="147"/>
    </row>
    <row r="6512" spans="1:1" x14ac:dyDescent="0.3">
      <c r="A6512" s="147"/>
    </row>
    <row r="6513" spans="1:1" x14ac:dyDescent="0.3">
      <c r="A6513" s="147"/>
    </row>
    <row r="6514" spans="1:1" x14ac:dyDescent="0.3">
      <c r="A6514" s="147"/>
    </row>
    <row r="6515" spans="1:1" x14ac:dyDescent="0.3">
      <c r="A6515" s="147"/>
    </row>
    <row r="6516" spans="1:1" x14ac:dyDescent="0.3">
      <c r="A6516" s="147"/>
    </row>
    <row r="6517" spans="1:1" x14ac:dyDescent="0.3">
      <c r="A6517" s="147"/>
    </row>
    <row r="6518" spans="1:1" x14ac:dyDescent="0.3">
      <c r="A6518" s="147"/>
    </row>
    <row r="6519" spans="1:1" x14ac:dyDescent="0.3">
      <c r="A6519" s="147"/>
    </row>
    <row r="6520" spans="1:1" x14ac:dyDescent="0.3">
      <c r="A6520" s="147"/>
    </row>
    <row r="6521" spans="1:1" x14ac:dyDescent="0.3">
      <c r="A6521" s="147"/>
    </row>
    <row r="6522" spans="1:1" x14ac:dyDescent="0.3">
      <c r="A6522" s="147"/>
    </row>
    <row r="6523" spans="1:1" x14ac:dyDescent="0.3">
      <c r="A6523" s="147"/>
    </row>
    <row r="6524" spans="1:1" x14ac:dyDescent="0.3">
      <c r="A6524" s="147"/>
    </row>
    <row r="6525" spans="1:1" x14ac:dyDescent="0.3">
      <c r="A6525" s="147"/>
    </row>
    <row r="6526" spans="1:1" x14ac:dyDescent="0.3">
      <c r="A6526" s="147"/>
    </row>
    <row r="6527" spans="1:1" x14ac:dyDescent="0.3">
      <c r="A6527" s="147"/>
    </row>
    <row r="6528" spans="1:1" x14ac:dyDescent="0.3">
      <c r="A6528" s="147"/>
    </row>
    <row r="6529" spans="1:1" x14ac:dyDescent="0.3">
      <c r="A6529" s="147"/>
    </row>
    <row r="6530" spans="1:1" x14ac:dyDescent="0.3">
      <c r="A6530" s="147"/>
    </row>
    <row r="6531" spans="1:1" x14ac:dyDescent="0.3">
      <c r="A6531" s="147"/>
    </row>
    <row r="6532" spans="1:1" x14ac:dyDescent="0.3">
      <c r="A6532" s="147"/>
    </row>
    <row r="6533" spans="1:1" x14ac:dyDescent="0.3">
      <c r="A6533" s="147"/>
    </row>
    <row r="6534" spans="1:1" x14ac:dyDescent="0.3">
      <c r="A6534" s="147"/>
    </row>
    <row r="6535" spans="1:1" x14ac:dyDescent="0.3">
      <c r="A6535" s="147"/>
    </row>
    <row r="6536" spans="1:1" x14ac:dyDescent="0.3">
      <c r="A6536" s="147"/>
    </row>
    <row r="6537" spans="1:1" x14ac:dyDescent="0.3">
      <c r="A6537" s="147"/>
    </row>
    <row r="6538" spans="1:1" x14ac:dyDescent="0.3">
      <c r="A6538" s="147"/>
    </row>
    <row r="6539" spans="1:1" x14ac:dyDescent="0.3">
      <c r="A6539" s="147"/>
    </row>
    <row r="6540" spans="1:1" x14ac:dyDescent="0.3">
      <c r="A6540" s="147"/>
    </row>
    <row r="6541" spans="1:1" x14ac:dyDescent="0.3">
      <c r="A6541" s="147"/>
    </row>
    <row r="6542" spans="1:1" x14ac:dyDescent="0.3">
      <c r="A6542" s="147"/>
    </row>
    <row r="6543" spans="1:1" x14ac:dyDescent="0.3">
      <c r="A6543" s="147"/>
    </row>
    <row r="6544" spans="1:1" x14ac:dyDescent="0.3">
      <c r="A6544" s="147"/>
    </row>
    <row r="6545" spans="1:1" x14ac:dyDescent="0.3">
      <c r="A6545" s="147"/>
    </row>
    <row r="6546" spans="1:1" x14ac:dyDescent="0.3">
      <c r="A6546" s="147"/>
    </row>
    <row r="6547" spans="1:1" x14ac:dyDescent="0.3">
      <c r="A6547" s="147"/>
    </row>
    <row r="6548" spans="1:1" x14ac:dyDescent="0.3">
      <c r="A6548" s="147"/>
    </row>
    <row r="6549" spans="1:1" x14ac:dyDescent="0.3">
      <c r="A6549" s="147"/>
    </row>
    <row r="6550" spans="1:1" x14ac:dyDescent="0.3">
      <c r="A6550" s="147"/>
    </row>
    <row r="6551" spans="1:1" x14ac:dyDescent="0.3">
      <c r="A6551" s="147"/>
    </row>
    <row r="6552" spans="1:1" x14ac:dyDescent="0.3">
      <c r="A6552" s="147"/>
    </row>
    <row r="6553" spans="1:1" x14ac:dyDescent="0.3">
      <c r="A6553" s="147"/>
    </row>
    <row r="6554" spans="1:1" x14ac:dyDescent="0.3">
      <c r="A6554" s="147"/>
    </row>
    <row r="6555" spans="1:1" x14ac:dyDescent="0.3">
      <c r="A6555" s="147"/>
    </row>
    <row r="6556" spans="1:1" x14ac:dyDescent="0.3">
      <c r="A6556" s="147"/>
    </row>
    <row r="6557" spans="1:1" x14ac:dyDescent="0.3">
      <c r="A6557" s="147"/>
    </row>
    <row r="6558" spans="1:1" x14ac:dyDescent="0.3">
      <c r="A6558" s="147"/>
    </row>
    <row r="6559" spans="1:1" x14ac:dyDescent="0.3">
      <c r="A6559" s="147"/>
    </row>
    <row r="6560" spans="1:1" x14ac:dyDescent="0.3">
      <c r="A6560" s="147"/>
    </row>
    <row r="6561" spans="1:1" x14ac:dyDescent="0.3">
      <c r="A6561" s="147"/>
    </row>
    <row r="6562" spans="1:1" x14ac:dyDescent="0.3">
      <c r="A6562" s="147"/>
    </row>
    <row r="6563" spans="1:1" x14ac:dyDescent="0.3">
      <c r="A6563" s="147"/>
    </row>
    <row r="6564" spans="1:1" x14ac:dyDescent="0.3">
      <c r="A6564" s="147"/>
    </row>
    <row r="6565" spans="1:1" x14ac:dyDescent="0.3">
      <c r="A6565" s="147"/>
    </row>
    <row r="6566" spans="1:1" x14ac:dyDescent="0.3">
      <c r="A6566" s="147"/>
    </row>
    <row r="6567" spans="1:1" x14ac:dyDescent="0.3">
      <c r="A6567" s="147"/>
    </row>
    <row r="6568" spans="1:1" x14ac:dyDescent="0.3">
      <c r="A6568" s="147"/>
    </row>
    <row r="6569" spans="1:1" x14ac:dyDescent="0.3">
      <c r="A6569" s="147"/>
    </row>
    <row r="6570" spans="1:1" x14ac:dyDescent="0.3">
      <c r="A6570" s="147"/>
    </row>
    <row r="6571" spans="1:1" x14ac:dyDescent="0.3">
      <c r="A6571" s="147"/>
    </row>
    <row r="6572" spans="1:1" x14ac:dyDescent="0.3">
      <c r="A6572" s="147"/>
    </row>
    <row r="6573" spans="1:1" x14ac:dyDescent="0.3">
      <c r="A6573" s="147"/>
    </row>
    <row r="6574" spans="1:1" x14ac:dyDescent="0.3">
      <c r="A6574" s="147"/>
    </row>
    <row r="6575" spans="1:1" x14ac:dyDescent="0.3">
      <c r="A6575" s="147"/>
    </row>
    <row r="6576" spans="1:1" x14ac:dyDescent="0.3">
      <c r="A6576" s="147"/>
    </row>
    <row r="6577" spans="1:1" x14ac:dyDescent="0.3">
      <c r="A6577" s="147"/>
    </row>
    <row r="6578" spans="1:1" x14ac:dyDescent="0.3">
      <c r="A6578" s="147"/>
    </row>
    <row r="6579" spans="1:1" x14ac:dyDescent="0.3">
      <c r="A6579" s="147"/>
    </row>
    <row r="6580" spans="1:1" x14ac:dyDescent="0.3">
      <c r="A6580" s="147"/>
    </row>
    <row r="6581" spans="1:1" x14ac:dyDescent="0.3">
      <c r="A6581" s="147"/>
    </row>
    <row r="6582" spans="1:1" x14ac:dyDescent="0.3">
      <c r="A6582" s="147"/>
    </row>
    <row r="6583" spans="1:1" x14ac:dyDescent="0.3">
      <c r="A6583" s="147"/>
    </row>
    <row r="6584" spans="1:1" x14ac:dyDescent="0.3">
      <c r="A6584" s="147"/>
    </row>
    <row r="6585" spans="1:1" x14ac:dyDescent="0.3">
      <c r="A6585" s="147"/>
    </row>
    <row r="6586" spans="1:1" x14ac:dyDescent="0.3">
      <c r="A6586" s="147"/>
    </row>
    <row r="6587" spans="1:1" x14ac:dyDescent="0.3">
      <c r="A6587" s="147"/>
    </row>
    <row r="6588" spans="1:1" x14ac:dyDescent="0.3">
      <c r="A6588" s="147"/>
    </row>
    <row r="6589" spans="1:1" x14ac:dyDescent="0.3">
      <c r="A6589" s="147"/>
    </row>
    <row r="6590" spans="1:1" x14ac:dyDescent="0.3">
      <c r="A6590" s="147"/>
    </row>
    <row r="6591" spans="1:1" x14ac:dyDescent="0.3">
      <c r="A6591" s="147"/>
    </row>
    <row r="6592" spans="1:1" x14ac:dyDescent="0.3">
      <c r="A6592" s="147"/>
    </row>
    <row r="6593" spans="1:1" x14ac:dyDescent="0.3">
      <c r="A6593" s="147"/>
    </row>
    <row r="6594" spans="1:1" x14ac:dyDescent="0.3">
      <c r="A6594" s="147"/>
    </row>
    <row r="6595" spans="1:1" x14ac:dyDescent="0.3">
      <c r="A6595" s="147"/>
    </row>
    <row r="6596" spans="1:1" x14ac:dyDescent="0.3">
      <c r="A6596" s="147"/>
    </row>
    <row r="6597" spans="1:1" x14ac:dyDescent="0.3">
      <c r="A6597" s="147"/>
    </row>
    <row r="6598" spans="1:1" x14ac:dyDescent="0.3">
      <c r="A6598" s="147"/>
    </row>
    <row r="6599" spans="1:1" x14ac:dyDescent="0.3">
      <c r="A6599" s="147"/>
    </row>
    <row r="6600" spans="1:1" x14ac:dyDescent="0.3">
      <c r="A6600" s="147"/>
    </row>
    <row r="6601" spans="1:1" x14ac:dyDescent="0.3">
      <c r="A6601" s="147"/>
    </row>
    <row r="6602" spans="1:1" x14ac:dyDescent="0.3">
      <c r="A6602" s="147"/>
    </row>
    <row r="6603" spans="1:1" x14ac:dyDescent="0.3">
      <c r="A6603" s="147"/>
    </row>
    <row r="6604" spans="1:1" x14ac:dyDescent="0.3">
      <c r="A6604" s="147"/>
    </row>
    <row r="6605" spans="1:1" x14ac:dyDescent="0.3">
      <c r="A6605" s="147"/>
    </row>
    <row r="6606" spans="1:1" x14ac:dyDescent="0.3">
      <c r="A6606" s="147"/>
    </row>
    <row r="6607" spans="1:1" x14ac:dyDescent="0.3">
      <c r="A6607" s="147"/>
    </row>
    <row r="6608" spans="1:1" x14ac:dyDescent="0.3">
      <c r="A6608" s="147"/>
    </row>
    <row r="6609" spans="1:1" x14ac:dyDescent="0.3">
      <c r="A6609" s="147"/>
    </row>
    <row r="6610" spans="1:1" x14ac:dyDescent="0.3">
      <c r="A6610" s="147"/>
    </row>
    <row r="6611" spans="1:1" x14ac:dyDescent="0.3">
      <c r="A6611" s="147"/>
    </row>
    <row r="6612" spans="1:1" x14ac:dyDescent="0.3">
      <c r="A6612" s="147"/>
    </row>
    <row r="6613" spans="1:1" x14ac:dyDescent="0.3">
      <c r="A6613" s="147"/>
    </row>
    <row r="6614" spans="1:1" x14ac:dyDescent="0.3">
      <c r="A6614" s="147"/>
    </row>
    <row r="6615" spans="1:1" x14ac:dyDescent="0.3">
      <c r="A6615" s="147"/>
    </row>
    <row r="6616" spans="1:1" x14ac:dyDescent="0.3">
      <c r="A6616" s="147"/>
    </row>
    <row r="6617" spans="1:1" x14ac:dyDescent="0.3">
      <c r="A6617" s="147"/>
    </row>
    <row r="6618" spans="1:1" x14ac:dyDescent="0.3">
      <c r="A6618" s="147"/>
    </row>
    <row r="6619" spans="1:1" x14ac:dyDescent="0.3">
      <c r="A6619" s="147"/>
    </row>
    <row r="6620" spans="1:1" x14ac:dyDescent="0.3">
      <c r="A6620" s="147"/>
    </row>
    <row r="6621" spans="1:1" x14ac:dyDescent="0.3">
      <c r="A6621" s="147"/>
    </row>
    <row r="6622" spans="1:1" x14ac:dyDescent="0.3">
      <c r="A6622" s="147"/>
    </row>
    <row r="6623" spans="1:1" x14ac:dyDescent="0.3">
      <c r="A6623" s="147"/>
    </row>
    <row r="6624" spans="1:1" x14ac:dyDescent="0.3">
      <c r="A6624" s="147"/>
    </row>
    <row r="6625" spans="1:1" x14ac:dyDescent="0.3">
      <c r="A6625" s="147"/>
    </row>
    <row r="6626" spans="1:1" x14ac:dyDescent="0.3">
      <c r="A6626" s="147"/>
    </row>
    <row r="6627" spans="1:1" x14ac:dyDescent="0.3">
      <c r="A6627" s="147"/>
    </row>
    <row r="6628" spans="1:1" x14ac:dyDescent="0.3">
      <c r="A6628" s="147"/>
    </row>
    <row r="6629" spans="1:1" x14ac:dyDescent="0.3">
      <c r="A6629" s="147"/>
    </row>
    <row r="6630" spans="1:1" x14ac:dyDescent="0.3">
      <c r="A6630" s="147"/>
    </row>
    <row r="6631" spans="1:1" x14ac:dyDescent="0.3">
      <c r="A6631" s="147"/>
    </row>
    <row r="6632" spans="1:1" x14ac:dyDescent="0.3">
      <c r="A6632" s="147"/>
    </row>
    <row r="6633" spans="1:1" x14ac:dyDescent="0.3">
      <c r="A6633" s="147"/>
    </row>
    <row r="6634" spans="1:1" x14ac:dyDescent="0.3">
      <c r="A6634" s="147"/>
    </row>
    <row r="6635" spans="1:1" x14ac:dyDescent="0.3">
      <c r="A6635" s="147"/>
    </row>
    <row r="6636" spans="1:1" x14ac:dyDescent="0.3">
      <c r="A6636" s="147"/>
    </row>
    <row r="6637" spans="1:1" x14ac:dyDescent="0.3">
      <c r="A6637" s="147"/>
    </row>
    <row r="6638" spans="1:1" x14ac:dyDescent="0.3">
      <c r="A6638" s="147"/>
    </row>
    <row r="6639" spans="1:1" x14ac:dyDescent="0.3">
      <c r="A6639" s="147"/>
    </row>
    <row r="6640" spans="1:1" x14ac:dyDescent="0.3">
      <c r="A6640" s="147"/>
    </row>
    <row r="6641" spans="1:1" x14ac:dyDescent="0.3">
      <c r="A6641" s="147"/>
    </row>
    <row r="6642" spans="1:1" x14ac:dyDescent="0.3">
      <c r="A6642" s="147"/>
    </row>
    <row r="6643" spans="1:1" x14ac:dyDescent="0.3">
      <c r="A6643" s="147"/>
    </row>
    <row r="6644" spans="1:1" x14ac:dyDescent="0.3">
      <c r="A6644" s="147"/>
    </row>
    <row r="6645" spans="1:1" x14ac:dyDescent="0.3">
      <c r="A6645" s="147"/>
    </row>
    <row r="6646" spans="1:1" x14ac:dyDescent="0.3">
      <c r="A6646" s="147"/>
    </row>
    <row r="6647" spans="1:1" x14ac:dyDescent="0.3">
      <c r="A6647" s="147"/>
    </row>
    <row r="6648" spans="1:1" x14ac:dyDescent="0.3">
      <c r="A6648" s="147"/>
    </row>
    <row r="6649" spans="1:1" x14ac:dyDescent="0.3">
      <c r="A6649" s="147"/>
    </row>
    <row r="6650" spans="1:1" x14ac:dyDescent="0.3">
      <c r="A6650" s="147"/>
    </row>
    <row r="6651" spans="1:1" x14ac:dyDescent="0.3">
      <c r="A6651" s="147"/>
    </row>
    <row r="6652" spans="1:1" x14ac:dyDescent="0.3">
      <c r="A6652" s="147"/>
    </row>
    <row r="6653" spans="1:1" x14ac:dyDescent="0.3">
      <c r="A6653" s="147"/>
    </row>
    <row r="6654" spans="1:1" x14ac:dyDescent="0.3">
      <c r="A6654" s="147"/>
    </row>
    <row r="6655" spans="1:1" x14ac:dyDescent="0.3">
      <c r="A6655" s="147"/>
    </row>
    <row r="6656" spans="1:1" x14ac:dyDescent="0.3">
      <c r="A6656" s="147"/>
    </row>
    <row r="6657" spans="1:1" x14ac:dyDescent="0.3">
      <c r="A6657" s="147"/>
    </row>
    <row r="6658" spans="1:1" x14ac:dyDescent="0.3">
      <c r="A6658" s="147"/>
    </row>
    <row r="6659" spans="1:1" x14ac:dyDescent="0.3">
      <c r="A6659" s="147"/>
    </row>
    <row r="6660" spans="1:1" x14ac:dyDescent="0.3">
      <c r="A6660" s="147"/>
    </row>
    <row r="6661" spans="1:1" x14ac:dyDescent="0.3">
      <c r="A6661" s="147"/>
    </row>
    <row r="6662" spans="1:1" x14ac:dyDescent="0.3">
      <c r="A6662" s="147"/>
    </row>
    <row r="6663" spans="1:1" x14ac:dyDescent="0.3">
      <c r="A6663" s="147"/>
    </row>
    <row r="6664" spans="1:1" x14ac:dyDescent="0.3">
      <c r="A6664" s="147"/>
    </row>
    <row r="6665" spans="1:1" x14ac:dyDescent="0.3">
      <c r="A6665" s="147"/>
    </row>
    <row r="6666" spans="1:1" x14ac:dyDescent="0.3">
      <c r="A6666" s="147"/>
    </row>
    <row r="6667" spans="1:1" x14ac:dyDescent="0.3">
      <c r="A6667" s="147"/>
    </row>
    <row r="6668" spans="1:1" x14ac:dyDescent="0.3">
      <c r="A6668" s="147"/>
    </row>
    <row r="6669" spans="1:1" x14ac:dyDescent="0.3">
      <c r="A6669" s="147"/>
    </row>
    <row r="6670" spans="1:1" x14ac:dyDescent="0.3">
      <c r="A6670" s="147"/>
    </row>
    <row r="6671" spans="1:1" x14ac:dyDescent="0.3">
      <c r="A6671" s="147"/>
    </row>
    <row r="6672" spans="1:1" x14ac:dyDescent="0.3">
      <c r="A6672" s="147"/>
    </row>
    <row r="6673" spans="1:1" x14ac:dyDescent="0.3">
      <c r="A6673" s="147"/>
    </row>
    <row r="6674" spans="1:1" x14ac:dyDescent="0.3">
      <c r="A6674" s="147"/>
    </row>
    <row r="6675" spans="1:1" x14ac:dyDescent="0.3">
      <c r="A6675" s="147"/>
    </row>
    <row r="6676" spans="1:1" x14ac:dyDescent="0.3">
      <c r="A6676" s="147"/>
    </row>
    <row r="6677" spans="1:1" x14ac:dyDescent="0.3">
      <c r="A6677" s="147"/>
    </row>
    <row r="6678" spans="1:1" x14ac:dyDescent="0.3">
      <c r="A6678" s="147"/>
    </row>
    <row r="6679" spans="1:1" x14ac:dyDescent="0.3">
      <c r="A6679" s="147"/>
    </row>
    <row r="6680" spans="1:1" x14ac:dyDescent="0.3">
      <c r="A6680" s="147"/>
    </row>
    <row r="6681" spans="1:1" x14ac:dyDescent="0.3">
      <c r="A6681" s="147"/>
    </row>
    <row r="6682" spans="1:1" x14ac:dyDescent="0.3">
      <c r="A6682" s="147"/>
    </row>
    <row r="6683" spans="1:1" x14ac:dyDescent="0.3">
      <c r="A6683" s="147"/>
    </row>
    <row r="6684" spans="1:1" x14ac:dyDescent="0.3">
      <c r="A6684" s="147"/>
    </row>
    <row r="6685" spans="1:1" x14ac:dyDescent="0.3">
      <c r="A6685" s="147"/>
    </row>
    <row r="6686" spans="1:1" x14ac:dyDescent="0.3">
      <c r="A6686" s="147"/>
    </row>
    <row r="6687" spans="1:1" x14ac:dyDescent="0.3">
      <c r="A6687" s="147"/>
    </row>
    <row r="6688" spans="1:1" x14ac:dyDescent="0.3">
      <c r="A6688" s="147"/>
    </row>
    <row r="6689" spans="1:1" x14ac:dyDescent="0.3">
      <c r="A6689" s="147"/>
    </row>
    <row r="6690" spans="1:1" x14ac:dyDescent="0.3">
      <c r="A6690" s="147"/>
    </row>
    <row r="6691" spans="1:1" x14ac:dyDescent="0.3">
      <c r="A6691" s="147"/>
    </row>
    <row r="6692" spans="1:1" x14ac:dyDescent="0.3">
      <c r="A6692" s="147"/>
    </row>
    <row r="6693" spans="1:1" x14ac:dyDescent="0.3">
      <c r="A6693" s="147"/>
    </row>
    <row r="6694" spans="1:1" x14ac:dyDescent="0.3">
      <c r="A6694" s="147"/>
    </row>
    <row r="6695" spans="1:1" x14ac:dyDescent="0.3">
      <c r="A6695" s="147"/>
    </row>
    <row r="6696" spans="1:1" x14ac:dyDescent="0.3">
      <c r="A6696" s="147"/>
    </row>
    <row r="6697" spans="1:1" x14ac:dyDescent="0.3">
      <c r="A6697" s="147"/>
    </row>
    <row r="6698" spans="1:1" x14ac:dyDescent="0.3">
      <c r="A6698" s="147"/>
    </row>
    <row r="6699" spans="1:1" x14ac:dyDescent="0.3">
      <c r="A6699" s="147"/>
    </row>
    <row r="6700" spans="1:1" x14ac:dyDescent="0.3">
      <c r="A6700" s="147"/>
    </row>
    <row r="6701" spans="1:1" x14ac:dyDescent="0.3">
      <c r="A6701" s="147"/>
    </row>
    <row r="6702" spans="1:1" x14ac:dyDescent="0.3">
      <c r="A6702" s="147"/>
    </row>
    <row r="6703" spans="1:1" x14ac:dyDescent="0.3">
      <c r="A6703" s="147"/>
    </row>
    <row r="6704" spans="1:1" x14ac:dyDescent="0.3">
      <c r="A6704" s="147"/>
    </row>
    <row r="6705" spans="1:1" x14ac:dyDescent="0.3">
      <c r="A6705" s="147"/>
    </row>
    <row r="6706" spans="1:1" x14ac:dyDescent="0.3">
      <c r="A6706" s="147"/>
    </row>
    <row r="6707" spans="1:1" x14ac:dyDescent="0.3">
      <c r="A6707" s="147"/>
    </row>
    <row r="6708" spans="1:1" x14ac:dyDescent="0.3">
      <c r="A6708" s="147"/>
    </row>
    <row r="6709" spans="1:1" x14ac:dyDescent="0.3">
      <c r="A6709" s="147"/>
    </row>
    <row r="6710" spans="1:1" x14ac:dyDescent="0.3">
      <c r="A6710" s="147"/>
    </row>
    <row r="6711" spans="1:1" x14ac:dyDescent="0.3">
      <c r="A6711" s="147"/>
    </row>
    <row r="6712" spans="1:1" x14ac:dyDescent="0.3">
      <c r="A6712" s="147"/>
    </row>
    <row r="6713" spans="1:1" x14ac:dyDescent="0.3">
      <c r="A6713" s="147"/>
    </row>
    <row r="6714" spans="1:1" x14ac:dyDescent="0.3">
      <c r="A6714" s="147"/>
    </row>
    <row r="6715" spans="1:1" x14ac:dyDescent="0.3">
      <c r="A6715" s="147"/>
    </row>
    <row r="6716" spans="1:1" x14ac:dyDescent="0.3">
      <c r="A6716" s="147"/>
    </row>
    <row r="6717" spans="1:1" x14ac:dyDescent="0.3">
      <c r="A6717" s="147"/>
    </row>
    <row r="6718" spans="1:1" x14ac:dyDescent="0.3">
      <c r="A6718" s="147"/>
    </row>
    <row r="6719" spans="1:1" x14ac:dyDescent="0.3">
      <c r="A6719" s="147"/>
    </row>
    <row r="6720" spans="1:1" x14ac:dyDescent="0.3">
      <c r="A6720" s="147"/>
    </row>
    <row r="6721" spans="1:1" x14ac:dyDescent="0.3">
      <c r="A6721" s="147"/>
    </row>
    <row r="6722" spans="1:1" x14ac:dyDescent="0.3">
      <c r="A6722" s="147"/>
    </row>
    <row r="6723" spans="1:1" x14ac:dyDescent="0.3">
      <c r="A6723" s="147"/>
    </row>
    <row r="6724" spans="1:1" x14ac:dyDescent="0.3">
      <c r="A6724" s="147"/>
    </row>
    <row r="6725" spans="1:1" x14ac:dyDescent="0.3">
      <c r="A6725" s="147"/>
    </row>
    <row r="6726" spans="1:1" x14ac:dyDescent="0.3">
      <c r="A6726" s="147"/>
    </row>
    <row r="6727" spans="1:1" x14ac:dyDescent="0.3">
      <c r="A6727" s="147"/>
    </row>
    <row r="6728" spans="1:1" x14ac:dyDescent="0.3">
      <c r="A6728" s="147"/>
    </row>
    <row r="6729" spans="1:1" x14ac:dyDescent="0.3">
      <c r="A6729" s="147"/>
    </row>
    <row r="6730" spans="1:1" x14ac:dyDescent="0.3">
      <c r="A6730" s="147"/>
    </row>
    <row r="6731" spans="1:1" x14ac:dyDescent="0.3">
      <c r="A6731" s="147"/>
    </row>
    <row r="6732" spans="1:1" x14ac:dyDescent="0.3">
      <c r="A6732" s="147"/>
    </row>
    <row r="6733" spans="1:1" x14ac:dyDescent="0.3">
      <c r="A6733" s="147"/>
    </row>
    <row r="6734" spans="1:1" x14ac:dyDescent="0.3">
      <c r="A6734" s="147"/>
    </row>
    <row r="6735" spans="1:1" x14ac:dyDescent="0.3">
      <c r="A6735" s="147"/>
    </row>
    <row r="6736" spans="1:1" x14ac:dyDescent="0.3">
      <c r="A6736" s="147"/>
    </row>
    <row r="6737" spans="1:1" x14ac:dyDescent="0.3">
      <c r="A6737" s="147"/>
    </row>
    <row r="6738" spans="1:1" x14ac:dyDescent="0.3">
      <c r="A6738" s="147"/>
    </row>
    <row r="6739" spans="1:1" x14ac:dyDescent="0.3">
      <c r="A6739" s="147"/>
    </row>
    <row r="6740" spans="1:1" x14ac:dyDescent="0.3">
      <c r="A6740" s="147"/>
    </row>
    <row r="6741" spans="1:1" x14ac:dyDescent="0.3">
      <c r="A6741" s="147"/>
    </row>
    <row r="6742" spans="1:1" x14ac:dyDescent="0.3">
      <c r="A6742" s="147"/>
    </row>
    <row r="6743" spans="1:1" x14ac:dyDescent="0.3">
      <c r="A6743" s="147"/>
    </row>
    <row r="6744" spans="1:1" x14ac:dyDescent="0.3">
      <c r="A6744" s="147"/>
    </row>
    <row r="6745" spans="1:1" x14ac:dyDescent="0.3">
      <c r="A6745" s="147"/>
    </row>
    <row r="6746" spans="1:1" x14ac:dyDescent="0.3">
      <c r="A6746" s="147"/>
    </row>
    <row r="6747" spans="1:1" x14ac:dyDescent="0.3">
      <c r="A6747" s="147"/>
    </row>
    <row r="6748" spans="1:1" x14ac:dyDescent="0.3">
      <c r="A6748" s="147"/>
    </row>
    <row r="6749" spans="1:1" x14ac:dyDescent="0.3">
      <c r="A6749" s="147"/>
    </row>
    <row r="6750" spans="1:1" x14ac:dyDescent="0.3">
      <c r="A6750" s="147"/>
    </row>
    <row r="6751" spans="1:1" x14ac:dyDescent="0.3">
      <c r="A6751" s="147"/>
    </row>
    <row r="6752" spans="1:1" x14ac:dyDescent="0.3">
      <c r="A6752" s="147"/>
    </row>
    <row r="6753" spans="1:1" x14ac:dyDescent="0.3">
      <c r="A6753" s="147"/>
    </row>
    <row r="6754" spans="1:1" x14ac:dyDescent="0.3">
      <c r="A6754" s="147"/>
    </row>
    <row r="6755" spans="1:1" x14ac:dyDescent="0.3">
      <c r="A6755" s="147"/>
    </row>
    <row r="6756" spans="1:1" x14ac:dyDescent="0.3">
      <c r="A6756" s="147"/>
    </row>
    <row r="6757" spans="1:1" x14ac:dyDescent="0.3">
      <c r="A6757" s="147"/>
    </row>
    <row r="6758" spans="1:1" x14ac:dyDescent="0.3">
      <c r="A6758" s="147"/>
    </row>
    <row r="6759" spans="1:1" x14ac:dyDescent="0.3">
      <c r="A6759" s="147"/>
    </row>
    <row r="6760" spans="1:1" x14ac:dyDescent="0.3">
      <c r="A6760" s="147"/>
    </row>
    <row r="6761" spans="1:1" x14ac:dyDescent="0.3">
      <c r="A6761" s="147"/>
    </row>
    <row r="6762" spans="1:1" x14ac:dyDescent="0.3">
      <c r="A6762" s="147"/>
    </row>
    <row r="6763" spans="1:1" x14ac:dyDescent="0.3">
      <c r="A6763" s="147"/>
    </row>
    <row r="6764" spans="1:1" x14ac:dyDescent="0.3">
      <c r="A6764" s="147"/>
    </row>
    <row r="6765" spans="1:1" x14ac:dyDescent="0.3">
      <c r="A6765" s="147"/>
    </row>
    <row r="6766" spans="1:1" x14ac:dyDescent="0.3">
      <c r="A6766" s="147"/>
    </row>
    <row r="6767" spans="1:1" x14ac:dyDescent="0.3">
      <c r="A6767" s="147"/>
    </row>
    <row r="6768" spans="1:1" x14ac:dyDescent="0.3">
      <c r="A6768" s="147"/>
    </row>
    <row r="6769" spans="1:1" x14ac:dyDescent="0.3">
      <c r="A6769" s="147"/>
    </row>
    <row r="6770" spans="1:1" x14ac:dyDescent="0.3">
      <c r="A6770" s="147"/>
    </row>
    <row r="6771" spans="1:1" x14ac:dyDescent="0.3">
      <c r="A6771" s="147"/>
    </row>
    <row r="6772" spans="1:1" x14ac:dyDescent="0.3">
      <c r="A6772" s="147"/>
    </row>
    <row r="6773" spans="1:1" x14ac:dyDescent="0.3">
      <c r="A6773" s="147"/>
    </row>
    <row r="6774" spans="1:1" x14ac:dyDescent="0.3">
      <c r="A6774" s="147"/>
    </row>
    <row r="6775" spans="1:1" x14ac:dyDescent="0.3">
      <c r="A6775" s="147"/>
    </row>
    <row r="6776" spans="1:1" x14ac:dyDescent="0.3">
      <c r="A6776" s="147"/>
    </row>
    <row r="6777" spans="1:1" x14ac:dyDescent="0.3">
      <c r="A6777" s="147"/>
    </row>
    <row r="6778" spans="1:1" x14ac:dyDescent="0.3">
      <c r="A6778" s="147"/>
    </row>
    <row r="6779" spans="1:1" x14ac:dyDescent="0.3">
      <c r="A6779" s="147"/>
    </row>
    <row r="6780" spans="1:1" x14ac:dyDescent="0.3">
      <c r="A6780" s="147"/>
    </row>
    <row r="6781" spans="1:1" x14ac:dyDescent="0.3">
      <c r="A6781" s="147"/>
    </row>
    <row r="6782" spans="1:1" x14ac:dyDescent="0.3">
      <c r="A6782" s="147"/>
    </row>
    <row r="6783" spans="1:1" x14ac:dyDescent="0.3">
      <c r="A6783" s="147"/>
    </row>
    <row r="6784" spans="1:1" x14ac:dyDescent="0.3">
      <c r="A6784" s="147"/>
    </row>
    <row r="6785" spans="1:1" x14ac:dyDescent="0.3">
      <c r="A6785" s="147"/>
    </row>
    <row r="6786" spans="1:1" x14ac:dyDescent="0.3">
      <c r="A6786" s="147"/>
    </row>
    <row r="6787" spans="1:1" x14ac:dyDescent="0.3">
      <c r="A6787" s="147"/>
    </row>
    <row r="6788" spans="1:1" x14ac:dyDescent="0.3">
      <c r="A6788" s="147"/>
    </row>
    <row r="6789" spans="1:1" x14ac:dyDescent="0.3">
      <c r="A6789" s="147"/>
    </row>
    <row r="6790" spans="1:1" x14ac:dyDescent="0.3">
      <c r="A6790" s="147"/>
    </row>
    <row r="6791" spans="1:1" x14ac:dyDescent="0.3">
      <c r="A6791" s="147"/>
    </row>
    <row r="6792" spans="1:1" x14ac:dyDescent="0.3">
      <c r="A6792" s="147"/>
    </row>
    <row r="6793" spans="1:1" x14ac:dyDescent="0.3">
      <c r="A6793" s="147"/>
    </row>
    <row r="6794" spans="1:1" x14ac:dyDescent="0.3">
      <c r="A6794" s="147"/>
    </row>
    <row r="6795" spans="1:1" x14ac:dyDescent="0.3">
      <c r="A6795" s="147"/>
    </row>
    <row r="6796" spans="1:1" x14ac:dyDescent="0.3">
      <c r="A6796" s="147"/>
    </row>
    <row r="6797" spans="1:1" x14ac:dyDescent="0.3">
      <c r="A6797" s="147"/>
    </row>
    <row r="6798" spans="1:1" x14ac:dyDescent="0.3">
      <c r="A6798" s="147"/>
    </row>
    <row r="6799" spans="1:1" x14ac:dyDescent="0.3">
      <c r="A6799" s="147"/>
    </row>
    <row r="6800" spans="1:1" x14ac:dyDescent="0.3">
      <c r="A6800" s="147"/>
    </row>
    <row r="6801" spans="1:1" x14ac:dyDescent="0.3">
      <c r="A6801" s="147"/>
    </row>
    <row r="6802" spans="1:1" x14ac:dyDescent="0.3">
      <c r="A6802" s="147"/>
    </row>
    <row r="6803" spans="1:1" x14ac:dyDescent="0.3">
      <c r="A6803" s="147"/>
    </row>
    <row r="6804" spans="1:1" x14ac:dyDescent="0.3">
      <c r="A6804" s="147"/>
    </row>
    <row r="6805" spans="1:1" x14ac:dyDescent="0.3">
      <c r="A6805" s="147"/>
    </row>
    <row r="6806" spans="1:1" x14ac:dyDescent="0.3">
      <c r="A6806" s="147"/>
    </row>
    <row r="6807" spans="1:1" x14ac:dyDescent="0.3">
      <c r="A6807" s="147"/>
    </row>
    <row r="6808" spans="1:1" x14ac:dyDescent="0.3">
      <c r="A6808" s="147"/>
    </row>
    <row r="6809" spans="1:1" x14ac:dyDescent="0.3">
      <c r="A6809" s="147"/>
    </row>
    <row r="6810" spans="1:1" x14ac:dyDescent="0.3">
      <c r="A6810" s="147"/>
    </row>
    <row r="6811" spans="1:1" x14ac:dyDescent="0.3">
      <c r="A6811" s="147"/>
    </row>
    <row r="6812" spans="1:1" x14ac:dyDescent="0.3">
      <c r="A6812" s="147"/>
    </row>
    <row r="6813" spans="1:1" x14ac:dyDescent="0.3">
      <c r="A6813" s="147"/>
    </row>
    <row r="6814" spans="1:1" x14ac:dyDescent="0.3">
      <c r="A6814" s="147"/>
    </row>
    <row r="6815" spans="1:1" x14ac:dyDescent="0.3">
      <c r="A6815" s="147"/>
    </row>
    <row r="6816" spans="1:1" x14ac:dyDescent="0.3">
      <c r="A6816" s="147"/>
    </row>
    <row r="6817" spans="1:1" x14ac:dyDescent="0.3">
      <c r="A6817" s="147"/>
    </row>
    <row r="6818" spans="1:1" x14ac:dyDescent="0.3">
      <c r="A6818" s="147"/>
    </row>
    <row r="6819" spans="1:1" x14ac:dyDescent="0.3">
      <c r="A6819" s="147"/>
    </row>
    <row r="6820" spans="1:1" x14ac:dyDescent="0.3">
      <c r="A6820" s="147"/>
    </row>
    <row r="6821" spans="1:1" x14ac:dyDescent="0.3">
      <c r="A6821" s="147"/>
    </row>
    <row r="6822" spans="1:1" x14ac:dyDescent="0.3">
      <c r="A6822" s="147"/>
    </row>
    <row r="6823" spans="1:1" x14ac:dyDescent="0.3">
      <c r="A6823" s="147"/>
    </row>
    <row r="6824" spans="1:1" x14ac:dyDescent="0.3">
      <c r="A6824" s="147"/>
    </row>
    <row r="6825" spans="1:1" x14ac:dyDescent="0.3">
      <c r="A6825" s="147"/>
    </row>
    <row r="6826" spans="1:1" x14ac:dyDescent="0.3">
      <c r="A6826" s="147"/>
    </row>
    <row r="6827" spans="1:1" x14ac:dyDescent="0.3">
      <c r="A6827" s="147"/>
    </row>
    <row r="6828" spans="1:1" x14ac:dyDescent="0.3">
      <c r="A6828" s="147"/>
    </row>
    <row r="6829" spans="1:1" x14ac:dyDescent="0.3">
      <c r="A6829" s="147"/>
    </row>
    <row r="6830" spans="1:1" x14ac:dyDescent="0.3">
      <c r="A6830" s="147"/>
    </row>
    <row r="6831" spans="1:1" x14ac:dyDescent="0.3">
      <c r="A6831" s="147"/>
    </row>
    <row r="6832" spans="1:1" x14ac:dyDescent="0.3">
      <c r="A6832" s="147"/>
    </row>
    <row r="6833" spans="1:1" x14ac:dyDescent="0.3">
      <c r="A6833" s="147"/>
    </row>
    <row r="6834" spans="1:1" x14ac:dyDescent="0.3">
      <c r="A6834" s="147"/>
    </row>
    <row r="6835" spans="1:1" x14ac:dyDescent="0.3">
      <c r="A6835" s="147"/>
    </row>
    <row r="6836" spans="1:1" x14ac:dyDescent="0.3">
      <c r="A6836" s="147"/>
    </row>
    <row r="6837" spans="1:1" x14ac:dyDescent="0.3">
      <c r="A6837" s="147"/>
    </row>
    <row r="6838" spans="1:1" x14ac:dyDescent="0.3">
      <c r="A6838" s="147"/>
    </row>
    <row r="6839" spans="1:1" x14ac:dyDescent="0.3">
      <c r="A6839" s="147"/>
    </row>
    <row r="6840" spans="1:1" x14ac:dyDescent="0.3">
      <c r="A6840" s="147"/>
    </row>
    <row r="6841" spans="1:1" x14ac:dyDescent="0.3">
      <c r="A6841" s="147"/>
    </row>
    <row r="6842" spans="1:1" x14ac:dyDescent="0.3">
      <c r="A6842" s="147"/>
    </row>
    <row r="6843" spans="1:1" x14ac:dyDescent="0.3">
      <c r="A6843" s="147"/>
    </row>
    <row r="6844" spans="1:1" x14ac:dyDescent="0.3">
      <c r="A6844" s="147"/>
    </row>
    <row r="6845" spans="1:1" x14ac:dyDescent="0.3">
      <c r="A6845" s="147"/>
    </row>
    <row r="6846" spans="1:1" x14ac:dyDescent="0.3">
      <c r="A6846" s="147"/>
    </row>
    <row r="6847" spans="1:1" x14ac:dyDescent="0.3">
      <c r="A6847" s="147"/>
    </row>
    <row r="6848" spans="1:1" x14ac:dyDescent="0.3">
      <c r="A6848" s="147"/>
    </row>
    <row r="6849" spans="1:1" x14ac:dyDescent="0.3">
      <c r="A6849" s="147"/>
    </row>
    <row r="6850" spans="1:1" x14ac:dyDescent="0.3">
      <c r="A6850" s="147"/>
    </row>
    <row r="6851" spans="1:1" x14ac:dyDescent="0.3">
      <c r="A6851" s="147"/>
    </row>
    <row r="6852" spans="1:1" x14ac:dyDescent="0.3">
      <c r="A6852" s="147"/>
    </row>
    <row r="6853" spans="1:1" x14ac:dyDescent="0.3">
      <c r="A6853" s="147"/>
    </row>
    <row r="6854" spans="1:1" x14ac:dyDescent="0.3">
      <c r="A6854" s="147"/>
    </row>
    <row r="6855" spans="1:1" x14ac:dyDescent="0.3">
      <c r="A6855" s="147"/>
    </row>
    <row r="6856" spans="1:1" x14ac:dyDescent="0.3">
      <c r="A6856" s="147"/>
    </row>
    <row r="6857" spans="1:1" x14ac:dyDescent="0.3">
      <c r="A6857" s="147"/>
    </row>
    <row r="6858" spans="1:1" x14ac:dyDescent="0.3">
      <c r="A6858" s="147"/>
    </row>
    <row r="6859" spans="1:1" x14ac:dyDescent="0.3">
      <c r="A6859" s="147"/>
    </row>
    <row r="6860" spans="1:1" x14ac:dyDescent="0.3">
      <c r="A6860" s="147"/>
    </row>
    <row r="6861" spans="1:1" x14ac:dyDescent="0.3">
      <c r="A6861" s="147"/>
    </row>
    <row r="6862" spans="1:1" x14ac:dyDescent="0.3">
      <c r="A6862" s="147"/>
    </row>
    <row r="6863" spans="1:1" x14ac:dyDescent="0.3">
      <c r="A6863" s="147"/>
    </row>
    <row r="6864" spans="1:1" x14ac:dyDescent="0.3">
      <c r="A6864" s="147"/>
    </row>
    <row r="6865" spans="1:1" x14ac:dyDescent="0.3">
      <c r="A6865" s="147"/>
    </row>
    <row r="6866" spans="1:1" x14ac:dyDescent="0.3">
      <c r="A6866" s="147"/>
    </row>
    <row r="6867" spans="1:1" x14ac:dyDescent="0.3">
      <c r="A6867" s="147"/>
    </row>
    <row r="6868" spans="1:1" x14ac:dyDescent="0.3">
      <c r="A6868" s="147"/>
    </row>
    <row r="6869" spans="1:1" x14ac:dyDescent="0.3">
      <c r="A6869" s="147"/>
    </row>
    <row r="6870" spans="1:1" x14ac:dyDescent="0.3">
      <c r="A6870" s="147"/>
    </row>
    <row r="6871" spans="1:1" x14ac:dyDescent="0.3">
      <c r="A6871" s="147"/>
    </row>
    <row r="6872" spans="1:1" x14ac:dyDescent="0.3">
      <c r="A6872" s="147"/>
    </row>
    <row r="6873" spans="1:1" x14ac:dyDescent="0.3">
      <c r="A6873" s="147"/>
    </row>
    <row r="6874" spans="1:1" x14ac:dyDescent="0.3">
      <c r="A6874" s="147"/>
    </row>
    <row r="6875" spans="1:1" x14ac:dyDescent="0.3">
      <c r="A6875" s="147"/>
    </row>
    <row r="6876" spans="1:1" x14ac:dyDescent="0.3">
      <c r="A6876" s="147"/>
    </row>
    <row r="6877" spans="1:1" x14ac:dyDescent="0.3">
      <c r="A6877" s="147"/>
    </row>
    <row r="6878" spans="1:1" x14ac:dyDescent="0.3">
      <c r="A6878" s="147"/>
    </row>
    <row r="6879" spans="1:1" x14ac:dyDescent="0.3">
      <c r="A6879" s="147"/>
    </row>
    <row r="6880" spans="1:1" x14ac:dyDescent="0.3">
      <c r="A6880" s="147"/>
    </row>
    <row r="6881" spans="1:1" x14ac:dyDescent="0.3">
      <c r="A6881" s="147"/>
    </row>
    <row r="6882" spans="1:1" x14ac:dyDescent="0.3">
      <c r="A6882" s="147"/>
    </row>
    <row r="6883" spans="1:1" x14ac:dyDescent="0.3">
      <c r="A6883" s="147"/>
    </row>
    <row r="6884" spans="1:1" x14ac:dyDescent="0.3">
      <c r="A6884" s="147"/>
    </row>
    <row r="6885" spans="1:1" x14ac:dyDescent="0.3">
      <c r="A6885" s="147"/>
    </row>
    <row r="6886" spans="1:1" x14ac:dyDescent="0.3">
      <c r="A6886" s="147"/>
    </row>
    <row r="6887" spans="1:1" x14ac:dyDescent="0.3">
      <c r="A6887" s="147"/>
    </row>
    <row r="6888" spans="1:1" x14ac:dyDescent="0.3">
      <c r="A6888" s="147"/>
    </row>
    <row r="6889" spans="1:1" x14ac:dyDescent="0.3">
      <c r="A6889" s="147"/>
    </row>
    <row r="6890" spans="1:1" x14ac:dyDescent="0.3">
      <c r="A6890" s="147"/>
    </row>
    <row r="6891" spans="1:1" x14ac:dyDescent="0.3">
      <c r="A6891" s="147"/>
    </row>
    <row r="6892" spans="1:1" x14ac:dyDescent="0.3">
      <c r="A6892" s="147"/>
    </row>
    <row r="6893" spans="1:1" x14ac:dyDescent="0.3">
      <c r="A6893" s="147"/>
    </row>
    <row r="6894" spans="1:1" x14ac:dyDescent="0.3">
      <c r="A6894" s="147"/>
    </row>
    <row r="6895" spans="1:1" x14ac:dyDescent="0.3">
      <c r="A6895" s="147"/>
    </row>
    <row r="6896" spans="1:1" x14ac:dyDescent="0.3">
      <c r="A6896" s="147"/>
    </row>
    <row r="6897" spans="1:1" x14ac:dyDescent="0.3">
      <c r="A6897" s="147"/>
    </row>
    <row r="6898" spans="1:1" x14ac:dyDescent="0.3">
      <c r="A6898" s="147"/>
    </row>
    <row r="6899" spans="1:1" x14ac:dyDescent="0.3">
      <c r="A6899" s="147"/>
    </row>
    <row r="6900" spans="1:1" x14ac:dyDescent="0.3">
      <c r="A6900" s="147"/>
    </row>
    <row r="6901" spans="1:1" x14ac:dyDescent="0.3">
      <c r="A6901" s="147"/>
    </row>
    <row r="6902" spans="1:1" x14ac:dyDescent="0.3">
      <c r="A6902" s="147"/>
    </row>
    <row r="6903" spans="1:1" x14ac:dyDescent="0.3">
      <c r="A6903" s="147"/>
    </row>
    <row r="6904" spans="1:1" x14ac:dyDescent="0.3">
      <c r="A6904" s="147"/>
    </row>
    <row r="6905" spans="1:1" x14ac:dyDescent="0.3">
      <c r="A6905" s="147"/>
    </row>
    <row r="6906" spans="1:1" x14ac:dyDescent="0.3">
      <c r="A6906" s="147"/>
    </row>
    <row r="6907" spans="1:1" x14ac:dyDescent="0.3">
      <c r="A6907" s="147"/>
    </row>
    <row r="6908" spans="1:1" x14ac:dyDescent="0.3">
      <c r="A6908" s="147"/>
    </row>
    <row r="6909" spans="1:1" x14ac:dyDescent="0.3">
      <c r="A6909" s="147"/>
    </row>
    <row r="6910" spans="1:1" x14ac:dyDescent="0.3">
      <c r="A6910" s="147"/>
    </row>
    <row r="6911" spans="1:1" x14ac:dyDescent="0.3">
      <c r="A6911" s="147"/>
    </row>
    <row r="6912" spans="1:1" x14ac:dyDescent="0.3">
      <c r="A6912" s="147"/>
    </row>
    <row r="6913" spans="1:1" x14ac:dyDescent="0.3">
      <c r="A6913" s="147"/>
    </row>
    <row r="6914" spans="1:1" x14ac:dyDescent="0.3">
      <c r="A6914" s="147"/>
    </row>
    <row r="6915" spans="1:1" x14ac:dyDescent="0.3">
      <c r="A6915" s="147"/>
    </row>
    <row r="6916" spans="1:1" x14ac:dyDescent="0.3">
      <c r="A6916" s="147"/>
    </row>
    <row r="6917" spans="1:1" x14ac:dyDescent="0.3">
      <c r="A6917" s="147"/>
    </row>
    <row r="6918" spans="1:1" x14ac:dyDescent="0.3">
      <c r="A6918" s="147"/>
    </row>
    <row r="6919" spans="1:1" x14ac:dyDescent="0.3">
      <c r="A6919" s="147"/>
    </row>
    <row r="6920" spans="1:1" x14ac:dyDescent="0.3">
      <c r="A6920" s="147"/>
    </row>
    <row r="6921" spans="1:1" x14ac:dyDescent="0.3">
      <c r="A6921" s="147"/>
    </row>
    <row r="6922" spans="1:1" x14ac:dyDescent="0.3">
      <c r="A6922" s="147"/>
    </row>
    <row r="6923" spans="1:1" x14ac:dyDescent="0.3">
      <c r="A6923" s="147"/>
    </row>
    <row r="6924" spans="1:1" x14ac:dyDescent="0.3">
      <c r="A6924" s="147"/>
    </row>
    <row r="6925" spans="1:1" x14ac:dyDescent="0.3">
      <c r="A6925" s="147"/>
    </row>
    <row r="6926" spans="1:1" x14ac:dyDescent="0.3">
      <c r="A6926" s="147"/>
    </row>
    <row r="6927" spans="1:1" x14ac:dyDescent="0.3">
      <c r="A6927" s="147"/>
    </row>
    <row r="6928" spans="1:1" x14ac:dyDescent="0.3">
      <c r="A6928" s="147"/>
    </row>
    <row r="6929" spans="1:1" x14ac:dyDescent="0.3">
      <c r="A6929" s="147"/>
    </row>
    <row r="6930" spans="1:1" x14ac:dyDescent="0.3">
      <c r="A6930" s="147"/>
    </row>
    <row r="6931" spans="1:1" x14ac:dyDescent="0.3">
      <c r="A6931" s="147"/>
    </row>
    <row r="6932" spans="1:1" x14ac:dyDescent="0.3">
      <c r="A6932" s="147"/>
    </row>
    <row r="6933" spans="1:1" x14ac:dyDescent="0.3">
      <c r="A6933" s="147"/>
    </row>
    <row r="6934" spans="1:1" x14ac:dyDescent="0.3">
      <c r="A6934" s="147"/>
    </row>
    <row r="6935" spans="1:1" x14ac:dyDescent="0.3">
      <c r="A6935" s="147"/>
    </row>
    <row r="6936" spans="1:1" x14ac:dyDescent="0.3">
      <c r="A6936" s="147"/>
    </row>
    <row r="6937" spans="1:1" x14ac:dyDescent="0.3">
      <c r="A6937" s="147"/>
    </row>
    <row r="6938" spans="1:1" x14ac:dyDescent="0.3">
      <c r="A6938" s="147"/>
    </row>
    <row r="6939" spans="1:1" x14ac:dyDescent="0.3">
      <c r="A6939" s="147"/>
    </row>
    <row r="6940" spans="1:1" x14ac:dyDescent="0.3">
      <c r="A6940" s="147"/>
    </row>
    <row r="6941" spans="1:1" x14ac:dyDescent="0.3">
      <c r="A6941" s="147"/>
    </row>
    <row r="6942" spans="1:1" x14ac:dyDescent="0.3">
      <c r="A6942" s="147"/>
    </row>
    <row r="6943" spans="1:1" x14ac:dyDescent="0.3">
      <c r="A6943" s="147"/>
    </row>
    <row r="6944" spans="1:1" x14ac:dyDescent="0.3">
      <c r="A6944" s="147"/>
    </row>
    <row r="6945" spans="1:1" x14ac:dyDescent="0.3">
      <c r="A6945" s="147"/>
    </row>
    <row r="6946" spans="1:1" x14ac:dyDescent="0.3">
      <c r="A6946" s="147"/>
    </row>
    <row r="6947" spans="1:1" x14ac:dyDescent="0.3">
      <c r="A6947" s="147"/>
    </row>
    <row r="6948" spans="1:1" x14ac:dyDescent="0.3">
      <c r="A6948" s="147"/>
    </row>
    <row r="6949" spans="1:1" x14ac:dyDescent="0.3">
      <c r="A6949" s="147"/>
    </row>
    <row r="6950" spans="1:1" x14ac:dyDescent="0.3">
      <c r="A6950" s="147"/>
    </row>
    <row r="6951" spans="1:1" x14ac:dyDescent="0.3">
      <c r="A6951" s="147"/>
    </row>
    <row r="6952" spans="1:1" x14ac:dyDescent="0.3">
      <c r="A6952" s="147"/>
    </row>
    <row r="6953" spans="1:1" x14ac:dyDescent="0.3">
      <c r="A6953" s="147"/>
    </row>
    <row r="6954" spans="1:1" x14ac:dyDescent="0.3">
      <c r="A6954" s="147"/>
    </row>
    <row r="6955" spans="1:1" x14ac:dyDescent="0.3">
      <c r="A6955" s="147"/>
    </row>
    <row r="6956" spans="1:1" x14ac:dyDescent="0.3">
      <c r="A6956" s="147"/>
    </row>
    <row r="6957" spans="1:1" x14ac:dyDescent="0.3">
      <c r="A6957" s="147"/>
    </row>
    <row r="6958" spans="1:1" x14ac:dyDescent="0.3">
      <c r="A6958" s="147"/>
    </row>
    <row r="6959" spans="1:1" x14ac:dyDescent="0.3">
      <c r="A6959" s="147"/>
    </row>
    <row r="6960" spans="1:1" x14ac:dyDescent="0.3">
      <c r="A6960" s="147"/>
    </row>
    <row r="6961" spans="1:1" x14ac:dyDescent="0.3">
      <c r="A6961" s="147"/>
    </row>
    <row r="6962" spans="1:1" x14ac:dyDescent="0.3">
      <c r="A6962" s="147"/>
    </row>
    <row r="6963" spans="1:1" x14ac:dyDescent="0.3">
      <c r="A6963" s="147"/>
    </row>
    <row r="6964" spans="1:1" x14ac:dyDescent="0.3">
      <c r="A6964" s="147"/>
    </row>
    <row r="6965" spans="1:1" x14ac:dyDescent="0.3">
      <c r="A6965" s="147"/>
    </row>
    <row r="6966" spans="1:1" x14ac:dyDescent="0.3">
      <c r="A6966" s="147"/>
    </row>
    <row r="6967" spans="1:1" x14ac:dyDescent="0.3">
      <c r="A6967" s="147"/>
    </row>
    <row r="6968" spans="1:1" x14ac:dyDescent="0.3">
      <c r="A6968" s="147"/>
    </row>
    <row r="6969" spans="1:1" x14ac:dyDescent="0.3">
      <c r="A6969" s="147"/>
    </row>
    <row r="6970" spans="1:1" x14ac:dyDescent="0.3">
      <c r="A6970" s="147"/>
    </row>
    <row r="6971" spans="1:1" x14ac:dyDescent="0.3">
      <c r="A6971" s="147"/>
    </row>
    <row r="6972" spans="1:1" x14ac:dyDescent="0.3">
      <c r="A6972" s="147"/>
    </row>
    <row r="6973" spans="1:1" x14ac:dyDescent="0.3">
      <c r="A6973" s="147"/>
    </row>
    <row r="6974" spans="1:1" x14ac:dyDescent="0.3">
      <c r="A6974" s="147"/>
    </row>
    <row r="6975" spans="1:1" x14ac:dyDescent="0.3">
      <c r="A6975" s="147"/>
    </row>
    <row r="6976" spans="1:1" x14ac:dyDescent="0.3">
      <c r="A6976" s="147"/>
    </row>
    <row r="6977" spans="1:1" x14ac:dyDescent="0.3">
      <c r="A6977" s="147"/>
    </row>
    <row r="6978" spans="1:1" x14ac:dyDescent="0.3">
      <c r="A6978" s="147"/>
    </row>
    <row r="6979" spans="1:1" x14ac:dyDescent="0.3">
      <c r="A6979" s="147"/>
    </row>
    <row r="6980" spans="1:1" x14ac:dyDescent="0.3">
      <c r="A6980" s="147"/>
    </row>
    <row r="6981" spans="1:1" x14ac:dyDescent="0.3">
      <c r="A6981" s="147"/>
    </row>
    <row r="6982" spans="1:1" x14ac:dyDescent="0.3">
      <c r="A6982" s="147"/>
    </row>
    <row r="6983" spans="1:1" x14ac:dyDescent="0.3">
      <c r="A6983" s="147"/>
    </row>
    <row r="6984" spans="1:1" x14ac:dyDescent="0.3">
      <c r="A6984" s="147"/>
    </row>
    <row r="6985" spans="1:1" x14ac:dyDescent="0.3">
      <c r="A6985" s="147"/>
    </row>
    <row r="6986" spans="1:1" x14ac:dyDescent="0.3">
      <c r="A6986" s="147"/>
    </row>
    <row r="6987" spans="1:1" x14ac:dyDescent="0.3">
      <c r="A6987" s="147"/>
    </row>
    <row r="6988" spans="1:1" x14ac:dyDescent="0.3">
      <c r="A6988" s="147"/>
    </row>
    <row r="6989" spans="1:1" x14ac:dyDescent="0.3">
      <c r="A6989" s="147"/>
    </row>
    <row r="6990" spans="1:1" x14ac:dyDescent="0.3">
      <c r="A6990" s="147"/>
    </row>
    <row r="6991" spans="1:1" x14ac:dyDescent="0.3">
      <c r="A6991" s="147"/>
    </row>
    <row r="6992" spans="1:1" x14ac:dyDescent="0.3">
      <c r="A6992" s="147"/>
    </row>
    <row r="6993" spans="1:1" x14ac:dyDescent="0.3">
      <c r="A6993" s="147"/>
    </row>
    <row r="6994" spans="1:1" x14ac:dyDescent="0.3">
      <c r="A6994" s="147"/>
    </row>
    <row r="6995" spans="1:1" x14ac:dyDescent="0.3">
      <c r="A6995" s="147"/>
    </row>
    <row r="6996" spans="1:1" x14ac:dyDescent="0.3">
      <c r="A6996" s="147"/>
    </row>
    <row r="6997" spans="1:1" x14ac:dyDescent="0.3">
      <c r="A6997" s="147"/>
    </row>
    <row r="6998" spans="1:1" x14ac:dyDescent="0.3">
      <c r="A6998" s="147"/>
    </row>
    <row r="6999" spans="1:1" x14ac:dyDescent="0.3">
      <c r="A6999" s="147"/>
    </row>
    <row r="7000" spans="1:1" x14ac:dyDescent="0.3">
      <c r="A7000" s="147"/>
    </row>
    <row r="7001" spans="1:1" x14ac:dyDescent="0.3">
      <c r="A7001" s="147"/>
    </row>
    <row r="7002" spans="1:1" x14ac:dyDescent="0.3">
      <c r="A7002" s="147"/>
    </row>
    <row r="7003" spans="1:1" x14ac:dyDescent="0.3">
      <c r="A7003" s="147"/>
    </row>
    <row r="7004" spans="1:1" x14ac:dyDescent="0.3">
      <c r="A7004" s="147"/>
    </row>
    <row r="7005" spans="1:1" x14ac:dyDescent="0.3">
      <c r="A7005" s="147"/>
    </row>
    <row r="7006" spans="1:1" x14ac:dyDescent="0.3">
      <c r="A7006" s="147"/>
    </row>
    <row r="7007" spans="1:1" x14ac:dyDescent="0.3">
      <c r="A7007" s="147"/>
    </row>
    <row r="7008" spans="1:1" x14ac:dyDescent="0.3">
      <c r="A7008" s="147"/>
    </row>
    <row r="7009" spans="1:1" x14ac:dyDescent="0.3">
      <c r="A7009" s="147"/>
    </row>
    <row r="7010" spans="1:1" x14ac:dyDescent="0.3">
      <c r="A7010" s="147"/>
    </row>
    <row r="7011" spans="1:1" x14ac:dyDescent="0.3">
      <c r="A7011" s="147"/>
    </row>
    <row r="7012" spans="1:1" x14ac:dyDescent="0.3">
      <c r="A7012" s="147"/>
    </row>
    <row r="7013" spans="1:1" x14ac:dyDescent="0.3">
      <c r="A7013" s="147"/>
    </row>
    <row r="7014" spans="1:1" x14ac:dyDescent="0.3">
      <c r="A7014" s="147"/>
    </row>
    <row r="7015" spans="1:1" x14ac:dyDescent="0.3">
      <c r="A7015" s="147"/>
    </row>
    <row r="7016" spans="1:1" x14ac:dyDescent="0.3">
      <c r="A7016" s="147"/>
    </row>
    <row r="7017" spans="1:1" x14ac:dyDescent="0.3">
      <c r="A7017" s="147"/>
    </row>
    <row r="7018" spans="1:1" x14ac:dyDescent="0.3">
      <c r="A7018" s="147"/>
    </row>
    <row r="7019" spans="1:1" x14ac:dyDescent="0.3">
      <c r="A7019" s="147"/>
    </row>
    <row r="7020" spans="1:1" x14ac:dyDescent="0.3">
      <c r="A7020" s="147"/>
    </row>
    <row r="7021" spans="1:1" x14ac:dyDescent="0.3">
      <c r="A7021" s="147"/>
    </row>
    <row r="7022" spans="1:1" x14ac:dyDescent="0.3">
      <c r="A7022" s="147"/>
    </row>
    <row r="7023" spans="1:1" x14ac:dyDescent="0.3">
      <c r="A7023" s="147"/>
    </row>
    <row r="7024" spans="1:1" x14ac:dyDescent="0.3">
      <c r="A7024" s="147"/>
    </row>
    <row r="7025" spans="1:1" x14ac:dyDescent="0.3">
      <c r="A7025" s="147"/>
    </row>
    <row r="7026" spans="1:1" x14ac:dyDescent="0.3">
      <c r="A7026" s="147"/>
    </row>
    <row r="7027" spans="1:1" x14ac:dyDescent="0.3">
      <c r="A7027" s="147"/>
    </row>
    <row r="7028" spans="1:1" x14ac:dyDescent="0.3">
      <c r="A7028" s="147"/>
    </row>
    <row r="7029" spans="1:1" x14ac:dyDescent="0.3">
      <c r="A7029" s="147"/>
    </row>
    <row r="7030" spans="1:1" x14ac:dyDescent="0.3">
      <c r="A7030" s="147"/>
    </row>
    <row r="7031" spans="1:1" x14ac:dyDescent="0.3">
      <c r="A7031" s="147"/>
    </row>
    <row r="7032" spans="1:1" x14ac:dyDescent="0.3">
      <c r="A7032" s="147"/>
    </row>
    <row r="7033" spans="1:1" x14ac:dyDescent="0.3">
      <c r="A7033" s="147"/>
    </row>
    <row r="7034" spans="1:1" x14ac:dyDescent="0.3">
      <c r="A7034" s="147"/>
    </row>
    <row r="7035" spans="1:1" x14ac:dyDescent="0.3">
      <c r="A7035" s="147"/>
    </row>
    <row r="7036" spans="1:1" x14ac:dyDescent="0.3">
      <c r="A7036" s="147"/>
    </row>
    <row r="7037" spans="1:1" x14ac:dyDescent="0.3">
      <c r="A7037" s="147"/>
    </row>
    <row r="7038" spans="1:1" x14ac:dyDescent="0.3">
      <c r="A7038" s="147"/>
    </row>
    <row r="7039" spans="1:1" x14ac:dyDescent="0.3">
      <c r="A7039" s="147"/>
    </row>
    <row r="7040" spans="1:1" x14ac:dyDescent="0.3">
      <c r="A7040" s="147"/>
    </row>
    <row r="7041" spans="1:1" x14ac:dyDescent="0.3">
      <c r="A7041" s="147"/>
    </row>
    <row r="7042" spans="1:1" x14ac:dyDescent="0.3">
      <c r="A7042" s="147"/>
    </row>
    <row r="7043" spans="1:1" x14ac:dyDescent="0.3">
      <c r="A7043" s="147"/>
    </row>
    <row r="7044" spans="1:1" x14ac:dyDescent="0.3">
      <c r="A7044" s="147"/>
    </row>
    <row r="7045" spans="1:1" x14ac:dyDescent="0.3">
      <c r="A7045" s="147"/>
    </row>
    <row r="7046" spans="1:1" x14ac:dyDescent="0.3">
      <c r="A7046" s="147"/>
    </row>
    <row r="7047" spans="1:1" x14ac:dyDescent="0.3">
      <c r="A7047" s="147"/>
    </row>
    <row r="7048" spans="1:1" x14ac:dyDescent="0.3">
      <c r="A7048" s="147"/>
    </row>
    <row r="7049" spans="1:1" x14ac:dyDescent="0.3">
      <c r="A7049" s="147"/>
    </row>
    <row r="7050" spans="1:1" x14ac:dyDescent="0.3">
      <c r="A7050" s="147"/>
    </row>
    <row r="7051" spans="1:1" x14ac:dyDescent="0.3">
      <c r="A7051" s="147"/>
    </row>
    <row r="7052" spans="1:1" x14ac:dyDescent="0.3">
      <c r="A7052" s="147"/>
    </row>
    <row r="7053" spans="1:1" x14ac:dyDescent="0.3">
      <c r="A7053" s="147"/>
    </row>
    <row r="7054" spans="1:1" x14ac:dyDescent="0.3">
      <c r="A7054" s="147"/>
    </row>
    <row r="7055" spans="1:1" x14ac:dyDescent="0.3">
      <c r="A7055" s="147"/>
    </row>
    <row r="7056" spans="1:1" x14ac:dyDescent="0.3">
      <c r="A7056" s="147"/>
    </row>
    <row r="7057" spans="1:1" x14ac:dyDescent="0.3">
      <c r="A7057" s="147"/>
    </row>
    <row r="7058" spans="1:1" x14ac:dyDescent="0.3">
      <c r="A7058" s="147"/>
    </row>
    <row r="7059" spans="1:1" x14ac:dyDescent="0.3">
      <c r="A7059" s="147"/>
    </row>
    <row r="7060" spans="1:1" x14ac:dyDescent="0.3">
      <c r="A7060" s="147"/>
    </row>
    <row r="7061" spans="1:1" x14ac:dyDescent="0.3">
      <c r="A7061" s="147"/>
    </row>
    <row r="7062" spans="1:1" x14ac:dyDescent="0.3">
      <c r="A7062" s="147"/>
    </row>
    <row r="7063" spans="1:1" x14ac:dyDescent="0.3">
      <c r="A7063" s="147"/>
    </row>
    <row r="7064" spans="1:1" x14ac:dyDescent="0.3">
      <c r="A7064" s="147"/>
    </row>
    <row r="7065" spans="1:1" x14ac:dyDescent="0.3">
      <c r="A7065" s="147"/>
    </row>
    <row r="7066" spans="1:1" x14ac:dyDescent="0.3">
      <c r="A7066" s="147"/>
    </row>
    <row r="7067" spans="1:1" x14ac:dyDescent="0.3">
      <c r="A7067" s="147"/>
    </row>
    <row r="7068" spans="1:1" x14ac:dyDescent="0.3">
      <c r="A7068" s="147"/>
    </row>
    <row r="7069" spans="1:1" x14ac:dyDescent="0.3">
      <c r="A7069" s="147"/>
    </row>
    <row r="7070" spans="1:1" x14ac:dyDescent="0.3">
      <c r="A7070" s="147"/>
    </row>
    <row r="7071" spans="1:1" x14ac:dyDescent="0.3">
      <c r="A7071" s="147"/>
    </row>
    <row r="7072" spans="1:1" x14ac:dyDescent="0.3">
      <c r="A7072" s="147"/>
    </row>
    <row r="7073" spans="1:1" x14ac:dyDescent="0.3">
      <c r="A7073" s="147"/>
    </row>
    <row r="7074" spans="1:1" x14ac:dyDescent="0.3">
      <c r="A7074" s="147"/>
    </row>
    <row r="7075" spans="1:1" x14ac:dyDescent="0.3">
      <c r="A7075" s="147"/>
    </row>
    <row r="7076" spans="1:1" x14ac:dyDescent="0.3">
      <c r="A7076" s="147"/>
    </row>
    <row r="7077" spans="1:1" x14ac:dyDescent="0.3">
      <c r="A7077" s="147"/>
    </row>
    <row r="7078" spans="1:1" x14ac:dyDescent="0.3">
      <c r="A7078" s="147"/>
    </row>
    <row r="7079" spans="1:1" x14ac:dyDescent="0.3">
      <c r="A7079" s="147"/>
    </row>
    <row r="7080" spans="1:1" x14ac:dyDescent="0.3">
      <c r="A7080" s="147"/>
    </row>
    <row r="7081" spans="1:1" x14ac:dyDescent="0.3">
      <c r="A7081" s="147"/>
    </row>
    <row r="7082" spans="1:1" x14ac:dyDescent="0.3">
      <c r="A7082" s="147"/>
    </row>
    <row r="7083" spans="1:1" x14ac:dyDescent="0.3">
      <c r="A7083" s="147"/>
    </row>
    <row r="7084" spans="1:1" x14ac:dyDescent="0.3">
      <c r="A7084" s="147"/>
    </row>
    <row r="7085" spans="1:1" x14ac:dyDescent="0.3">
      <c r="A7085" s="147"/>
    </row>
    <row r="7086" spans="1:1" x14ac:dyDescent="0.3">
      <c r="A7086" s="147"/>
    </row>
    <row r="7087" spans="1:1" x14ac:dyDescent="0.3">
      <c r="A7087" s="147"/>
    </row>
    <row r="7088" spans="1:1" x14ac:dyDescent="0.3">
      <c r="A7088" s="147"/>
    </row>
    <row r="7089" spans="1:1" x14ac:dyDescent="0.3">
      <c r="A7089" s="147"/>
    </row>
    <row r="7090" spans="1:1" x14ac:dyDescent="0.3">
      <c r="A7090" s="147"/>
    </row>
    <row r="7091" spans="1:1" x14ac:dyDescent="0.3">
      <c r="A7091" s="147"/>
    </row>
    <row r="7092" spans="1:1" x14ac:dyDescent="0.3">
      <c r="A7092" s="147"/>
    </row>
    <row r="7093" spans="1:1" x14ac:dyDescent="0.3">
      <c r="A7093" s="147"/>
    </row>
    <row r="7094" spans="1:1" x14ac:dyDescent="0.3">
      <c r="A7094" s="147"/>
    </row>
    <row r="7095" spans="1:1" x14ac:dyDescent="0.3">
      <c r="A7095" s="147"/>
    </row>
    <row r="7096" spans="1:1" x14ac:dyDescent="0.3">
      <c r="A7096" s="147"/>
    </row>
    <row r="7097" spans="1:1" x14ac:dyDescent="0.3">
      <c r="A7097" s="147"/>
    </row>
    <row r="7098" spans="1:1" x14ac:dyDescent="0.3">
      <c r="A7098" s="147"/>
    </row>
    <row r="7099" spans="1:1" x14ac:dyDescent="0.3">
      <c r="A7099" s="147"/>
    </row>
    <row r="7100" spans="1:1" x14ac:dyDescent="0.3">
      <c r="A7100" s="147"/>
    </row>
    <row r="7101" spans="1:1" x14ac:dyDescent="0.3">
      <c r="A7101" s="147"/>
    </row>
    <row r="7102" spans="1:1" x14ac:dyDescent="0.3">
      <c r="A7102" s="147"/>
    </row>
    <row r="7103" spans="1:1" x14ac:dyDescent="0.3">
      <c r="A7103" s="147"/>
    </row>
    <row r="7104" spans="1:1" x14ac:dyDescent="0.3">
      <c r="A7104" s="147"/>
    </row>
    <row r="7105" spans="1:1" x14ac:dyDescent="0.3">
      <c r="A7105" s="147"/>
    </row>
    <row r="7106" spans="1:1" x14ac:dyDescent="0.3">
      <c r="A7106" s="147"/>
    </row>
    <row r="7107" spans="1:1" x14ac:dyDescent="0.3">
      <c r="A7107" s="147"/>
    </row>
    <row r="7108" spans="1:1" x14ac:dyDescent="0.3">
      <c r="A7108" s="147"/>
    </row>
    <row r="7109" spans="1:1" x14ac:dyDescent="0.3">
      <c r="A7109" s="147"/>
    </row>
    <row r="7110" spans="1:1" x14ac:dyDescent="0.3">
      <c r="A7110" s="147"/>
    </row>
    <row r="7111" spans="1:1" x14ac:dyDescent="0.3">
      <c r="A7111" s="147"/>
    </row>
    <row r="7112" spans="1:1" x14ac:dyDescent="0.3">
      <c r="A7112" s="147"/>
    </row>
    <row r="7113" spans="1:1" x14ac:dyDescent="0.3">
      <c r="A7113" s="147"/>
    </row>
    <row r="7114" spans="1:1" x14ac:dyDescent="0.3">
      <c r="A7114" s="147"/>
    </row>
    <row r="7115" spans="1:1" x14ac:dyDescent="0.3">
      <c r="A7115" s="147"/>
    </row>
    <row r="7116" spans="1:1" x14ac:dyDescent="0.3">
      <c r="A7116" s="147"/>
    </row>
    <row r="7117" spans="1:1" x14ac:dyDescent="0.3">
      <c r="A7117" s="147"/>
    </row>
    <row r="7118" spans="1:1" x14ac:dyDescent="0.3">
      <c r="A7118" s="147"/>
    </row>
    <row r="7119" spans="1:1" x14ac:dyDescent="0.3">
      <c r="A7119" s="147"/>
    </row>
    <row r="7120" spans="1:1" x14ac:dyDescent="0.3">
      <c r="A7120" s="147"/>
    </row>
    <row r="7121" spans="1:1" x14ac:dyDescent="0.3">
      <c r="A7121" s="147"/>
    </row>
    <row r="7122" spans="1:1" x14ac:dyDescent="0.3">
      <c r="A7122" s="147"/>
    </row>
    <row r="7123" spans="1:1" x14ac:dyDescent="0.3">
      <c r="A7123" s="147"/>
    </row>
    <row r="7124" spans="1:1" x14ac:dyDescent="0.3">
      <c r="A7124" s="147"/>
    </row>
    <row r="7125" spans="1:1" x14ac:dyDescent="0.3">
      <c r="A7125" s="147"/>
    </row>
    <row r="7126" spans="1:1" x14ac:dyDescent="0.3">
      <c r="A7126" s="147"/>
    </row>
    <row r="7127" spans="1:1" x14ac:dyDescent="0.3">
      <c r="A7127" s="147"/>
    </row>
    <row r="7128" spans="1:1" x14ac:dyDescent="0.3">
      <c r="A7128" s="147"/>
    </row>
    <row r="7129" spans="1:1" x14ac:dyDescent="0.3">
      <c r="A7129" s="147"/>
    </row>
    <row r="7130" spans="1:1" x14ac:dyDescent="0.3">
      <c r="A7130" s="147"/>
    </row>
    <row r="7131" spans="1:1" x14ac:dyDescent="0.3">
      <c r="A7131" s="147"/>
    </row>
    <row r="7132" spans="1:1" x14ac:dyDescent="0.3">
      <c r="A7132" s="147"/>
    </row>
    <row r="7133" spans="1:1" x14ac:dyDescent="0.3">
      <c r="A7133" s="147"/>
    </row>
    <row r="7134" spans="1:1" x14ac:dyDescent="0.3">
      <c r="A7134" s="147"/>
    </row>
    <row r="7135" spans="1:1" x14ac:dyDescent="0.3">
      <c r="A7135" s="147"/>
    </row>
    <row r="7136" spans="1:1" x14ac:dyDescent="0.3">
      <c r="A7136" s="147"/>
    </row>
    <row r="7137" spans="1:1" x14ac:dyDescent="0.3">
      <c r="A7137" s="147"/>
    </row>
    <row r="7138" spans="1:1" x14ac:dyDescent="0.3">
      <c r="A7138" s="147"/>
    </row>
    <row r="7139" spans="1:1" x14ac:dyDescent="0.3">
      <c r="A7139" s="147"/>
    </row>
    <row r="7140" spans="1:1" x14ac:dyDescent="0.3">
      <c r="A7140" s="147"/>
    </row>
    <row r="7141" spans="1:1" x14ac:dyDescent="0.3">
      <c r="A7141" s="147"/>
    </row>
    <row r="7142" spans="1:1" x14ac:dyDescent="0.3">
      <c r="A7142" s="147"/>
    </row>
    <row r="7143" spans="1:1" x14ac:dyDescent="0.3">
      <c r="A7143" s="147"/>
    </row>
    <row r="7144" spans="1:1" x14ac:dyDescent="0.3">
      <c r="A7144" s="147"/>
    </row>
    <row r="7145" spans="1:1" x14ac:dyDescent="0.3">
      <c r="A7145" s="147"/>
    </row>
    <row r="7146" spans="1:1" x14ac:dyDescent="0.3">
      <c r="A7146" s="147"/>
    </row>
    <row r="7147" spans="1:1" x14ac:dyDescent="0.3">
      <c r="A7147" s="147"/>
    </row>
    <row r="7148" spans="1:1" x14ac:dyDescent="0.3">
      <c r="A7148" s="147"/>
    </row>
    <row r="7149" spans="1:1" x14ac:dyDescent="0.3">
      <c r="A7149" s="147"/>
    </row>
    <row r="7150" spans="1:1" x14ac:dyDescent="0.3">
      <c r="A7150" s="147"/>
    </row>
    <row r="7151" spans="1:1" x14ac:dyDescent="0.3">
      <c r="A7151" s="147"/>
    </row>
    <row r="7152" spans="1:1" x14ac:dyDescent="0.3">
      <c r="A7152" s="147"/>
    </row>
    <row r="7153" spans="1:1" x14ac:dyDescent="0.3">
      <c r="A7153" s="147"/>
    </row>
    <row r="7154" spans="1:1" x14ac:dyDescent="0.3">
      <c r="A7154" s="147"/>
    </row>
    <row r="7155" spans="1:1" x14ac:dyDescent="0.3">
      <c r="A7155" s="147"/>
    </row>
    <row r="7156" spans="1:1" x14ac:dyDescent="0.3">
      <c r="A7156" s="147"/>
    </row>
    <row r="7157" spans="1:1" x14ac:dyDescent="0.3">
      <c r="A7157" s="147"/>
    </row>
    <row r="7158" spans="1:1" x14ac:dyDescent="0.3">
      <c r="A7158" s="147"/>
    </row>
    <row r="7159" spans="1:1" x14ac:dyDescent="0.3">
      <c r="A7159" s="147"/>
    </row>
    <row r="7160" spans="1:1" x14ac:dyDescent="0.3">
      <c r="A7160" s="147"/>
    </row>
    <row r="7161" spans="1:1" x14ac:dyDescent="0.3">
      <c r="A7161" s="147"/>
    </row>
    <row r="7162" spans="1:1" x14ac:dyDescent="0.3">
      <c r="A7162" s="147"/>
    </row>
    <row r="7163" spans="1:1" x14ac:dyDescent="0.3">
      <c r="A7163" s="147"/>
    </row>
    <row r="7164" spans="1:1" x14ac:dyDescent="0.3">
      <c r="A7164" s="147"/>
    </row>
    <row r="7165" spans="1:1" x14ac:dyDescent="0.3">
      <c r="A7165" s="147"/>
    </row>
    <row r="7166" spans="1:1" x14ac:dyDescent="0.3">
      <c r="A7166" s="147"/>
    </row>
    <row r="7167" spans="1:1" x14ac:dyDescent="0.3">
      <c r="A7167" s="147"/>
    </row>
    <row r="7168" spans="1:1" x14ac:dyDescent="0.3">
      <c r="A7168" s="147"/>
    </row>
    <row r="7169" spans="1:1" x14ac:dyDescent="0.3">
      <c r="A7169" s="147"/>
    </row>
    <row r="7170" spans="1:1" x14ac:dyDescent="0.3">
      <c r="A7170" s="147"/>
    </row>
    <row r="7171" spans="1:1" x14ac:dyDescent="0.3">
      <c r="A7171" s="147"/>
    </row>
    <row r="7172" spans="1:1" x14ac:dyDescent="0.3">
      <c r="A7172" s="147"/>
    </row>
    <row r="7173" spans="1:1" x14ac:dyDescent="0.3">
      <c r="A7173" s="147"/>
    </row>
    <row r="7174" spans="1:1" x14ac:dyDescent="0.3">
      <c r="A7174" s="147"/>
    </row>
    <row r="7175" spans="1:1" x14ac:dyDescent="0.3">
      <c r="A7175" s="147"/>
    </row>
    <row r="7176" spans="1:1" x14ac:dyDescent="0.3">
      <c r="A7176" s="147"/>
    </row>
    <row r="7177" spans="1:1" x14ac:dyDescent="0.3">
      <c r="A7177" s="147"/>
    </row>
    <row r="7178" spans="1:1" x14ac:dyDescent="0.3">
      <c r="A7178" s="147"/>
    </row>
    <row r="7179" spans="1:1" x14ac:dyDescent="0.3">
      <c r="A7179" s="147"/>
    </row>
    <row r="7180" spans="1:1" x14ac:dyDescent="0.3">
      <c r="A7180" s="147"/>
    </row>
    <row r="7181" spans="1:1" x14ac:dyDescent="0.3">
      <c r="A7181" s="147"/>
    </row>
    <row r="7182" spans="1:1" x14ac:dyDescent="0.3">
      <c r="A7182" s="147"/>
    </row>
    <row r="7183" spans="1:1" x14ac:dyDescent="0.3">
      <c r="A7183" s="147"/>
    </row>
    <row r="7184" spans="1:1" x14ac:dyDescent="0.3">
      <c r="A7184" s="147"/>
    </row>
    <row r="7185" spans="1:1" x14ac:dyDescent="0.3">
      <c r="A7185" s="147"/>
    </row>
    <row r="7186" spans="1:1" x14ac:dyDescent="0.3">
      <c r="A7186" s="147"/>
    </row>
    <row r="7187" spans="1:1" x14ac:dyDescent="0.3">
      <c r="A7187" s="147"/>
    </row>
    <row r="7188" spans="1:1" x14ac:dyDescent="0.3">
      <c r="A7188" s="147"/>
    </row>
    <row r="7189" spans="1:1" x14ac:dyDescent="0.3">
      <c r="A7189" s="147"/>
    </row>
    <row r="7190" spans="1:1" x14ac:dyDescent="0.3">
      <c r="A7190" s="147"/>
    </row>
    <row r="7191" spans="1:1" x14ac:dyDescent="0.3">
      <c r="A7191" s="147"/>
    </row>
    <row r="7192" spans="1:1" x14ac:dyDescent="0.3">
      <c r="A7192" s="147"/>
    </row>
    <row r="7193" spans="1:1" x14ac:dyDescent="0.3">
      <c r="A7193" s="147"/>
    </row>
    <row r="7194" spans="1:1" x14ac:dyDescent="0.3">
      <c r="A7194" s="147"/>
    </row>
    <row r="7195" spans="1:1" x14ac:dyDescent="0.3">
      <c r="A7195" s="147"/>
    </row>
    <row r="7196" spans="1:1" x14ac:dyDescent="0.3">
      <c r="A7196" s="147"/>
    </row>
    <row r="7197" spans="1:1" x14ac:dyDescent="0.3">
      <c r="A7197" s="147"/>
    </row>
    <row r="7198" spans="1:1" x14ac:dyDescent="0.3">
      <c r="A7198" s="147"/>
    </row>
    <row r="7199" spans="1:1" x14ac:dyDescent="0.3">
      <c r="A7199" s="147"/>
    </row>
    <row r="7200" spans="1:1" x14ac:dyDescent="0.3">
      <c r="A7200" s="147"/>
    </row>
    <row r="7201" spans="1:1" x14ac:dyDescent="0.3">
      <c r="A7201" s="147"/>
    </row>
    <row r="7202" spans="1:1" x14ac:dyDescent="0.3">
      <c r="A7202" s="147"/>
    </row>
    <row r="7203" spans="1:1" x14ac:dyDescent="0.3">
      <c r="A7203" s="147"/>
    </row>
    <row r="7204" spans="1:1" x14ac:dyDescent="0.3">
      <c r="A7204" s="147"/>
    </row>
    <row r="7205" spans="1:1" x14ac:dyDescent="0.3">
      <c r="A7205" s="147"/>
    </row>
    <row r="7206" spans="1:1" x14ac:dyDescent="0.3">
      <c r="A7206" s="147"/>
    </row>
    <row r="7207" spans="1:1" x14ac:dyDescent="0.3">
      <c r="A7207" s="147"/>
    </row>
    <row r="7208" spans="1:1" x14ac:dyDescent="0.3">
      <c r="A7208" s="147"/>
    </row>
    <row r="7209" spans="1:1" x14ac:dyDescent="0.3">
      <c r="A7209" s="147"/>
    </row>
    <row r="7210" spans="1:1" x14ac:dyDescent="0.3">
      <c r="A7210" s="147"/>
    </row>
    <row r="7211" spans="1:1" x14ac:dyDescent="0.3">
      <c r="A7211" s="147"/>
    </row>
    <row r="7212" spans="1:1" x14ac:dyDescent="0.3">
      <c r="A7212" s="147"/>
    </row>
    <row r="7213" spans="1:1" x14ac:dyDescent="0.3">
      <c r="A7213" s="147"/>
    </row>
    <row r="7214" spans="1:1" x14ac:dyDescent="0.3">
      <c r="A7214" s="147"/>
    </row>
    <row r="7215" spans="1:1" x14ac:dyDescent="0.3">
      <c r="A7215" s="147"/>
    </row>
    <row r="7216" spans="1:1" x14ac:dyDescent="0.3">
      <c r="A7216" s="147"/>
    </row>
    <row r="7217" spans="1:1" x14ac:dyDescent="0.3">
      <c r="A7217" s="147"/>
    </row>
    <row r="7218" spans="1:1" x14ac:dyDescent="0.3">
      <c r="A7218" s="147"/>
    </row>
    <row r="7219" spans="1:1" x14ac:dyDescent="0.3">
      <c r="A7219" s="147"/>
    </row>
    <row r="7220" spans="1:1" x14ac:dyDescent="0.3">
      <c r="A7220" s="147"/>
    </row>
    <row r="7221" spans="1:1" x14ac:dyDescent="0.3">
      <c r="A7221" s="147"/>
    </row>
    <row r="7222" spans="1:1" x14ac:dyDescent="0.3">
      <c r="A7222" s="147"/>
    </row>
    <row r="7223" spans="1:1" x14ac:dyDescent="0.3">
      <c r="A7223" s="147"/>
    </row>
    <row r="7224" spans="1:1" x14ac:dyDescent="0.3">
      <c r="A7224" s="147"/>
    </row>
    <row r="7225" spans="1:1" x14ac:dyDescent="0.3">
      <c r="A7225" s="147"/>
    </row>
    <row r="7226" spans="1:1" x14ac:dyDescent="0.3">
      <c r="A7226" s="147"/>
    </row>
    <row r="7227" spans="1:1" x14ac:dyDescent="0.3">
      <c r="A7227" s="147"/>
    </row>
    <row r="7228" spans="1:1" x14ac:dyDescent="0.3">
      <c r="A7228" s="147"/>
    </row>
    <row r="7229" spans="1:1" x14ac:dyDescent="0.3">
      <c r="A7229" s="147"/>
    </row>
    <row r="7230" spans="1:1" x14ac:dyDescent="0.3">
      <c r="A7230" s="147"/>
    </row>
    <row r="7231" spans="1:1" x14ac:dyDescent="0.3">
      <c r="A7231" s="147"/>
    </row>
    <row r="7232" spans="1:1" x14ac:dyDescent="0.3">
      <c r="A7232" s="147"/>
    </row>
    <row r="7233" spans="1:1" x14ac:dyDescent="0.3">
      <c r="A7233" s="147"/>
    </row>
    <row r="7234" spans="1:1" x14ac:dyDescent="0.3">
      <c r="A7234" s="147"/>
    </row>
    <row r="7235" spans="1:1" x14ac:dyDescent="0.3">
      <c r="A7235" s="147"/>
    </row>
    <row r="7236" spans="1:1" x14ac:dyDescent="0.3">
      <c r="A7236" s="147"/>
    </row>
    <row r="7237" spans="1:1" x14ac:dyDescent="0.3">
      <c r="A7237" s="147"/>
    </row>
    <row r="7238" spans="1:1" x14ac:dyDescent="0.3">
      <c r="A7238" s="147"/>
    </row>
    <row r="7239" spans="1:1" x14ac:dyDescent="0.3">
      <c r="A7239" s="147"/>
    </row>
    <row r="7240" spans="1:1" x14ac:dyDescent="0.3">
      <c r="A7240" s="147"/>
    </row>
    <row r="7241" spans="1:1" x14ac:dyDescent="0.3">
      <c r="A7241" s="147"/>
    </row>
    <row r="7242" spans="1:1" x14ac:dyDescent="0.3">
      <c r="A7242" s="147"/>
    </row>
    <row r="7243" spans="1:1" x14ac:dyDescent="0.3">
      <c r="A7243" s="147"/>
    </row>
    <row r="7244" spans="1:1" x14ac:dyDescent="0.3">
      <c r="A7244" s="147"/>
    </row>
    <row r="7245" spans="1:1" x14ac:dyDescent="0.3">
      <c r="A7245" s="147"/>
    </row>
    <row r="7246" spans="1:1" x14ac:dyDescent="0.3">
      <c r="A7246" s="147"/>
    </row>
    <row r="7247" spans="1:1" x14ac:dyDescent="0.3">
      <c r="A7247" s="147"/>
    </row>
    <row r="7248" spans="1:1" x14ac:dyDescent="0.3">
      <c r="A7248" s="147"/>
    </row>
    <row r="7249" spans="1:1" x14ac:dyDescent="0.3">
      <c r="A7249" s="147"/>
    </row>
    <row r="7250" spans="1:1" x14ac:dyDescent="0.3">
      <c r="A7250" s="147"/>
    </row>
    <row r="7251" spans="1:1" x14ac:dyDescent="0.3">
      <c r="A7251" s="147"/>
    </row>
    <row r="7252" spans="1:1" x14ac:dyDescent="0.3">
      <c r="A7252" s="147"/>
    </row>
    <row r="7253" spans="1:1" x14ac:dyDescent="0.3">
      <c r="A7253" s="147"/>
    </row>
    <row r="7254" spans="1:1" x14ac:dyDescent="0.3">
      <c r="A7254" s="147"/>
    </row>
    <row r="7255" spans="1:1" x14ac:dyDescent="0.3">
      <c r="A7255" s="147"/>
    </row>
    <row r="7256" spans="1:1" x14ac:dyDescent="0.3">
      <c r="A7256" s="147"/>
    </row>
    <row r="7257" spans="1:1" x14ac:dyDescent="0.3">
      <c r="A7257" s="147"/>
    </row>
    <row r="7258" spans="1:1" x14ac:dyDescent="0.3">
      <c r="A7258" s="147"/>
    </row>
    <row r="7259" spans="1:1" x14ac:dyDescent="0.3">
      <c r="A7259" s="147"/>
    </row>
    <row r="7260" spans="1:1" x14ac:dyDescent="0.3">
      <c r="A7260" s="147"/>
    </row>
    <row r="7261" spans="1:1" x14ac:dyDescent="0.3">
      <c r="A7261" s="147"/>
    </row>
    <row r="7262" spans="1:1" x14ac:dyDescent="0.3">
      <c r="A7262" s="147"/>
    </row>
    <row r="7263" spans="1:1" x14ac:dyDescent="0.3">
      <c r="A7263" s="147"/>
    </row>
    <row r="7264" spans="1:1" x14ac:dyDescent="0.3">
      <c r="A7264" s="147"/>
    </row>
    <row r="7265" spans="1:1" x14ac:dyDescent="0.3">
      <c r="A7265" s="147"/>
    </row>
    <row r="7266" spans="1:1" x14ac:dyDescent="0.3">
      <c r="A7266" s="147"/>
    </row>
    <row r="7267" spans="1:1" x14ac:dyDescent="0.3">
      <c r="A7267" s="147"/>
    </row>
    <row r="7268" spans="1:1" x14ac:dyDescent="0.3">
      <c r="A7268" s="147"/>
    </row>
    <row r="7269" spans="1:1" x14ac:dyDescent="0.3">
      <c r="A7269" s="147"/>
    </row>
    <row r="7270" spans="1:1" x14ac:dyDescent="0.3">
      <c r="A7270" s="147"/>
    </row>
    <row r="7271" spans="1:1" x14ac:dyDescent="0.3">
      <c r="A7271" s="147"/>
    </row>
    <row r="7272" spans="1:1" x14ac:dyDescent="0.3">
      <c r="A7272" s="147"/>
    </row>
    <row r="7273" spans="1:1" x14ac:dyDescent="0.3">
      <c r="A7273" s="147"/>
    </row>
    <row r="7274" spans="1:1" x14ac:dyDescent="0.3">
      <c r="A7274" s="147"/>
    </row>
    <row r="7275" spans="1:1" x14ac:dyDescent="0.3">
      <c r="A7275" s="147"/>
    </row>
    <row r="7276" spans="1:1" x14ac:dyDescent="0.3">
      <c r="A7276" s="147"/>
    </row>
    <row r="7277" spans="1:1" x14ac:dyDescent="0.3">
      <c r="A7277" s="147"/>
    </row>
    <row r="7278" spans="1:1" x14ac:dyDescent="0.3">
      <c r="A7278" s="147"/>
    </row>
    <row r="7279" spans="1:1" x14ac:dyDescent="0.3">
      <c r="A7279" s="147"/>
    </row>
    <row r="7280" spans="1:1" x14ac:dyDescent="0.3">
      <c r="A7280" s="147"/>
    </row>
    <row r="7281" spans="1:1" x14ac:dyDescent="0.3">
      <c r="A7281" s="147"/>
    </row>
    <row r="7282" spans="1:1" x14ac:dyDescent="0.3">
      <c r="A7282" s="147"/>
    </row>
    <row r="7283" spans="1:1" x14ac:dyDescent="0.3">
      <c r="A7283" s="147"/>
    </row>
    <row r="7284" spans="1:1" x14ac:dyDescent="0.3">
      <c r="A7284" s="147"/>
    </row>
    <row r="7285" spans="1:1" x14ac:dyDescent="0.3">
      <c r="A7285" s="147"/>
    </row>
    <row r="7286" spans="1:1" x14ac:dyDescent="0.3">
      <c r="A7286" s="147"/>
    </row>
    <row r="7287" spans="1:1" x14ac:dyDescent="0.3">
      <c r="A7287" s="147"/>
    </row>
    <row r="7288" spans="1:1" x14ac:dyDescent="0.3">
      <c r="A7288" s="147"/>
    </row>
    <row r="7289" spans="1:1" x14ac:dyDescent="0.3">
      <c r="A7289" s="147"/>
    </row>
    <row r="7290" spans="1:1" x14ac:dyDescent="0.3">
      <c r="A7290" s="147"/>
    </row>
    <row r="7291" spans="1:1" x14ac:dyDescent="0.3">
      <c r="A7291" s="147"/>
    </row>
    <row r="7292" spans="1:1" x14ac:dyDescent="0.3">
      <c r="A7292" s="147"/>
    </row>
    <row r="7293" spans="1:1" x14ac:dyDescent="0.3">
      <c r="A7293" s="147"/>
    </row>
    <row r="7294" spans="1:1" x14ac:dyDescent="0.3">
      <c r="A7294" s="147"/>
    </row>
    <row r="7295" spans="1:1" x14ac:dyDescent="0.3">
      <c r="A7295" s="147"/>
    </row>
    <row r="7296" spans="1:1" x14ac:dyDescent="0.3">
      <c r="A7296" s="147"/>
    </row>
    <row r="7297" spans="1:1" x14ac:dyDescent="0.3">
      <c r="A7297" s="147"/>
    </row>
    <row r="7298" spans="1:1" x14ac:dyDescent="0.3">
      <c r="A7298" s="147"/>
    </row>
    <row r="7299" spans="1:1" x14ac:dyDescent="0.3">
      <c r="A7299" s="147"/>
    </row>
    <row r="7300" spans="1:1" x14ac:dyDescent="0.3">
      <c r="A7300" s="147"/>
    </row>
    <row r="7301" spans="1:1" x14ac:dyDescent="0.3">
      <c r="A7301" s="147"/>
    </row>
    <row r="7302" spans="1:1" x14ac:dyDescent="0.3">
      <c r="A7302" s="147"/>
    </row>
    <row r="7303" spans="1:1" x14ac:dyDescent="0.3">
      <c r="A7303" s="147"/>
    </row>
    <row r="7304" spans="1:1" x14ac:dyDescent="0.3">
      <c r="A7304" s="147"/>
    </row>
    <row r="7305" spans="1:1" x14ac:dyDescent="0.3">
      <c r="A7305" s="147"/>
    </row>
    <row r="7306" spans="1:1" x14ac:dyDescent="0.3">
      <c r="A7306" s="147"/>
    </row>
    <row r="7307" spans="1:1" x14ac:dyDescent="0.3">
      <c r="A7307" s="147"/>
    </row>
    <row r="7308" spans="1:1" x14ac:dyDescent="0.3">
      <c r="A7308" s="147"/>
    </row>
    <row r="7309" spans="1:1" x14ac:dyDescent="0.3">
      <c r="A7309" s="147"/>
    </row>
    <row r="7310" spans="1:1" x14ac:dyDescent="0.3">
      <c r="A7310" s="147"/>
    </row>
    <row r="7311" spans="1:1" x14ac:dyDescent="0.3">
      <c r="A7311" s="147"/>
    </row>
    <row r="7312" spans="1:1" x14ac:dyDescent="0.3">
      <c r="A7312" s="147"/>
    </row>
    <row r="7313" spans="1:1" x14ac:dyDescent="0.3">
      <c r="A7313" s="147"/>
    </row>
    <row r="7314" spans="1:1" x14ac:dyDescent="0.3">
      <c r="A7314" s="147"/>
    </row>
    <row r="7315" spans="1:1" x14ac:dyDescent="0.3">
      <c r="A7315" s="147"/>
    </row>
    <row r="7316" spans="1:1" x14ac:dyDescent="0.3">
      <c r="A7316" s="147"/>
    </row>
    <row r="7317" spans="1:1" x14ac:dyDescent="0.3">
      <c r="A7317" s="147"/>
    </row>
    <row r="7318" spans="1:1" x14ac:dyDescent="0.3">
      <c r="A7318" s="147"/>
    </row>
    <row r="7319" spans="1:1" x14ac:dyDescent="0.3">
      <c r="A7319" s="147"/>
    </row>
    <row r="7320" spans="1:1" x14ac:dyDescent="0.3">
      <c r="A7320" s="147"/>
    </row>
    <row r="7321" spans="1:1" x14ac:dyDescent="0.3">
      <c r="A7321" s="147"/>
    </row>
    <row r="7322" spans="1:1" x14ac:dyDescent="0.3">
      <c r="A7322" s="147"/>
    </row>
    <row r="7323" spans="1:1" x14ac:dyDescent="0.3">
      <c r="A7323" s="147"/>
    </row>
    <row r="7324" spans="1:1" x14ac:dyDescent="0.3">
      <c r="A7324" s="147"/>
    </row>
    <row r="7325" spans="1:1" x14ac:dyDescent="0.3">
      <c r="A7325" s="147"/>
    </row>
    <row r="7326" spans="1:1" x14ac:dyDescent="0.3">
      <c r="A7326" s="147"/>
    </row>
    <row r="7327" spans="1:1" x14ac:dyDescent="0.3">
      <c r="A7327" s="147"/>
    </row>
    <row r="7328" spans="1:1" x14ac:dyDescent="0.3">
      <c r="A7328" s="147"/>
    </row>
    <row r="7329" spans="1:1" x14ac:dyDescent="0.3">
      <c r="A7329" s="147"/>
    </row>
    <row r="7330" spans="1:1" x14ac:dyDescent="0.3">
      <c r="A7330" s="147"/>
    </row>
    <row r="7331" spans="1:1" x14ac:dyDescent="0.3">
      <c r="A7331" s="147"/>
    </row>
    <row r="7332" spans="1:1" x14ac:dyDescent="0.3">
      <c r="A7332" s="147"/>
    </row>
    <row r="7333" spans="1:1" x14ac:dyDescent="0.3">
      <c r="A7333" s="147"/>
    </row>
    <row r="7334" spans="1:1" x14ac:dyDescent="0.3">
      <c r="A7334" s="147"/>
    </row>
    <row r="7335" spans="1:1" x14ac:dyDescent="0.3">
      <c r="A7335" s="147"/>
    </row>
    <row r="7336" spans="1:1" x14ac:dyDescent="0.3">
      <c r="A7336" s="147"/>
    </row>
    <row r="7337" spans="1:1" x14ac:dyDescent="0.3">
      <c r="A7337" s="147"/>
    </row>
    <row r="7338" spans="1:1" x14ac:dyDescent="0.3">
      <c r="A7338" s="147"/>
    </row>
    <row r="7339" spans="1:1" x14ac:dyDescent="0.3">
      <c r="A7339" s="147"/>
    </row>
    <row r="7340" spans="1:1" x14ac:dyDescent="0.3">
      <c r="A7340" s="147"/>
    </row>
    <row r="7341" spans="1:1" x14ac:dyDescent="0.3">
      <c r="A7341" s="147"/>
    </row>
    <row r="7342" spans="1:1" x14ac:dyDescent="0.3">
      <c r="A7342" s="147"/>
    </row>
    <row r="7343" spans="1:1" x14ac:dyDescent="0.3">
      <c r="A7343" s="147"/>
    </row>
    <row r="7344" spans="1:1" x14ac:dyDescent="0.3">
      <c r="A7344" s="147"/>
    </row>
    <row r="7345" spans="1:1" x14ac:dyDescent="0.3">
      <c r="A7345" s="147"/>
    </row>
    <row r="7346" spans="1:1" x14ac:dyDescent="0.3">
      <c r="A7346" s="147"/>
    </row>
    <row r="7347" spans="1:1" x14ac:dyDescent="0.3">
      <c r="A7347" s="147"/>
    </row>
    <row r="7348" spans="1:1" x14ac:dyDescent="0.3">
      <c r="A7348" s="147"/>
    </row>
    <row r="7349" spans="1:1" x14ac:dyDescent="0.3">
      <c r="A7349" s="147"/>
    </row>
    <row r="7350" spans="1:1" x14ac:dyDescent="0.3">
      <c r="A7350" s="147"/>
    </row>
    <row r="7351" spans="1:1" x14ac:dyDescent="0.3">
      <c r="A7351" s="147"/>
    </row>
    <row r="7352" spans="1:1" x14ac:dyDescent="0.3">
      <c r="A7352" s="147"/>
    </row>
    <row r="7353" spans="1:1" x14ac:dyDescent="0.3">
      <c r="A7353" s="147"/>
    </row>
    <row r="7354" spans="1:1" x14ac:dyDescent="0.3">
      <c r="A7354" s="147"/>
    </row>
    <row r="7355" spans="1:1" x14ac:dyDescent="0.3">
      <c r="A7355" s="147"/>
    </row>
    <row r="7356" spans="1:1" x14ac:dyDescent="0.3">
      <c r="A7356" s="147"/>
    </row>
    <row r="7357" spans="1:1" x14ac:dyDescent="0.3">
      <c r="A7357" s="147"/>
    </row>
    <row r="7358" spans="1:1" x14ac:dyDescent="0.3">
      <c r="A7358" s="147"/>
    </row>
    <row r="7359" spans="1:1" x14ac:dyDescent="0.3">
      <c r="A7359" s="147"/>
    </row>
    <row r="7360" spans="1:1" x14ac:dyDescent="0.3">
      <c r="A7360" s="147"/>
    </row>
    <row r="7361" spans="1:1" x14ac:dyDescent="0.3">
      <c r="A7361" s="147"/>
    </row>
    <row r="7362" spans="1:1" x14ac:dyDescent="0.3">
      <c r="A7362" s="147"/>
    </row>
    <row r="7363" spans="1:1" x14ac:dyDescent="0.3">
      <c r="A7363" s="147"/>
    </row>
    <row r="7364" spans="1:1" x14ac:dyDescent="0.3">
      <c r="A7364" s="147"/>
    </row>
    <row r="7365" spans="1:1" x14ac:dyDescent="0.3">
      <c r="A7365" s="147"/>
    </row>
    <row r="7366" spans="1:1" x14ac:dyDescent="0.3">
      <c r="A7366" s="147"/>
    </row>
    <row r="7367" spans="1:1" x14ac:dyDescent="0.3">
      <c r="A7367" s="147"/>
    </row>
    <row r="7368" spans="1:1" x14ac:dyDescent="0.3">
      <c r="A7368" s="147"/>
    </row>
    <row r="7369" spans="1:1" x14ac:dyDescent="0.3">
      <c r="A7369" s="147"/>
    </row>
    <row r="7370" spans="1:1" x14ac:dyDescent="0.3">
      <c r="A7370" s="147"/>
    </row>
    <row r="7371" spans="1:1" x14ac:dyDescent="0.3">
      <c r="A7371" s="147"/>
    </row>
    <row r="7372" spans="1:1" x14ac:dyDescent="0.3">
      <c r="A7372" s="147"/>
    </row>
    <row r="7373" spans="1:1" x14ac:dyDescent="0.3">
      <c r="A7373" s="147"/>
    </row>
    <row r="7374" spans="1:1" x14ac:dyDescent="0.3">
      <c r="A7374" s="147"/>
    </row>
    <row r="7375" spans="1:1" x14ac:dyDescent="0.3">
      <c r="A7375" s="147"/>
    </row>
    <row r="7376" spans="1:1" x14ac:dyDescent="0.3">
      <c r="A7376" s="147"/>
    </row>
    <row r="7377" spans="1:1" x14ac:dyDescent="0.3">
      <c r="A7377" s="147"/>
    </row>
    <row r="7378" spans="1:1" x14ac:dyDescent="0.3">
      <c r="A7378" s="147"/>
    </row>
    <row r="7379" spans="1:1" x14ac:dyDescent="0.3">
      <c r="A7379" s="147"/>
    </row>
    <row r="7380" spans="1:1" x14ac:dyDescent="0.3">
      <c r="A7380" s="147"/>
    </row>
    <row r="7381" spans="1:1" x14ac:dyDescent="0.3">
      <c r="A7381" s="147"/>
    </row>
    <row r="7382" spans="1:1" x14ac:dyDescent="0.3">
      <c r="A7382" s="147"/>
    </row>
    <row r="7383" spans="1:1" x14ac:dyDescent="0.3">
      <c r="A7383" s="147"/>
    </row>
    <row r="7384" spans="1:1" x14ac:dyDescent="0.3">
      <c r="A7384" s="147"/>
    </row>
    <row r="7385" spans="1:1" x14ac:dyDescent="0.3">
      <c r="A7385" s="147"/>
    </row>
    <row r="7386" spans="1:1" x14ac:dyDescent="0.3">
      <c r="A7386" s="147"/>
    </row>
    <row r="7387" spans="1:1" x14ac:dyDescent="0.3">
      <c r="A7387" s="147"/>
    </row>
    <row r="7388" spans="1:1" x14ac:dyDescent="0.3">
      <c r="A7388" s="147"/>
    </row>
    <row r="7389" spans="1:1" x14ac:dyDescent="0.3">
      <c r="A7389" s="147"/>
    </row>
    <row r="7390" spans="1:1" x14ac:dyDescent="0.3">
      <c r="A7390" s="147"/>
    </row>
    <row r="7391" spans="1:1" x14ac:dyDescent="0.3">
      <c r="A7391" s="147"/>
    </row>
    <row r="7392" spans="1:1" x14ac:dyDescent="0.3">
      <c r="A7392" s="147"/>
    </row>
    <row r="7393" spans="1:1" x14ac:dyDescent="0.3">
      <c r="A7393" s="147"/>
    </row>
    <row r="7394" spans="1:1" x14ac:dyDescent="0.3">
      <c r="A7394" s="147"/>
    </row>
    <row r="7395" spans="1:1" x14ac:dyDescent="0.3">
      <c r="A7395" s="147"/>
    </row>
    <row r="7396" spans="1:1" x14ac:dyDescent="0.3">
      <c r="A7396" s="147"/>
    </row>
    <row r="7397" spans="1:1" x14ac:dyDescent="0.3">
      <c r="A7397" s="147"/>
    </row>
    <row r="7398" spans="1:1" x14ac:dyDescent="0.3">
      <c r="A7398" s="147"/>
    </row>
    <row r="7399" spans="1:1" x14ac:dyDescent="0.3">
      <c r="A7399" s="147"/>
    </row>
    <row r="7400" spans="1:1" x14ac:dyDescent="0.3">
      <c r="A7400" s="147"/>
    </row>
    <row r="7401" spans="1:1" x14ac:dyDescent="0.3">
      <c r="A7401" s="147"/>
    </row>
    <row r="7402" spans="1:1" x14ac:dyDescent="0.3">
      <c r="A7402" s="147"/>
    </row>
    <row r="7403" spans="1:1" x14ac:dyDescent="0.3">
      <c r="A7403" s="147"/>
    </row>
    <row r="7404" spans="1:1" x14ac:dyDescent="0.3">
      <c r="A7404" s="147"/>
    </row>
    <row r="7405" spans="1:1" x14ac:dyDescent="0.3">
      <c r="A7405" s="147"/>
    </row>
    <row r="7406" spans="1:1" x14ac:dyDescent="0.3">
      <c r="A7406" s="147"/>
    </row>
    <row r="7407" spans="1:1" x14ac:dyDescent="0.3">
      <c r="A7407" s="147"/>
    </row>
    <row r="7408" spans="1:1" x14ac:dyDescent="0.3">
      <c r="A7408" s="147"/>
    </row>
    <row r="7409" spans="1:1" x14ac:dyDescent="0.3">
      <c r="A7409" s="147"/>
    </row>
    <row r="7410" spans="1:1" x14ac:dyDescent="0.3">
      <c r="A7410" s="147"/>
    </row>
    <row r="7411" spans="1:1" x14ac:dyDescent="0.3">
      <c r="A7411" s="147"/>
    </row>
    <row r="7412" spans="1:1" x14ac:dyDescent="0.3">
      <c r="A7412" s="147"/>
    </row>
    <row r="7413" spans="1:1" x14ac:dyDescent="0.3">
      <c r="A7413" s="147"/>
    </row>
    <row r="7414" spans="1:1" x14ac:dyDescent="0.3">
      <c r="A7414" s="147"/>
    </row>
    <row r="7415" spans="1:1" x14ac:dyDescent="0.3">
      <c r="A7415" s="147"/>
    </row>
    <row r="7416" spans="1:1" x14ac:dyDescent="0.3">
      <c r="A7416" s="147"/>
    </row>
    <row r="7417" spans="1:1" x14ac:dyDescent="0.3">
      <c r="A7417" s="147"/>
    </row>
    <row r="7418" spans="1:1" x14ac:dyDescent="0.3">
      <c r="A7418" s="147"/>
    </row>
    <row r="7419" spans="1:1" x14ac:dyDescent="0.3">
      <c r="A7419" s="147"/>
    </row>
    <row r="7420" spans="1:1" x14ac:dyDescent="0.3">
      <c r="A7420" s="147"/>
    </row>
    <row r="7421" spans="1:1" x14ac:dyDescent="0.3">
      <c r="A7421" s="147"/>
    </row>
    <row r="7422" spans="1:1" x14ac:dyDescent="0.3">
      <c r="A7422" s="147"/>
    </row>
    <row r="7423" spans="1:1" x14ac:dyDescent="0.3">
      <c r="A7423" s="147"/>
    </row>
    <row r="7424" spans="1:1" x14ac:dyDescent="0.3">
      <c r="A7424" s="147"/>
    </row>
    <row r="7425" spans="1:1" x14ac:dyDescent="0.3">
      <c r="A7425" s="147"/>
    </row>
    <row r="7426" spans="1:1" x14ac:dyDescent="0.3">
      <c r="A7426" s="147"/>
    </row>
    <row r="7427" spans="1:1" x14ac:dyDescent="0.3">
      <c r="A7427" s="147"/>
    </row>
    <row r="7428" spans="1:1" x14ac:dyDescent="0.3">
      <c r="A7428" s="147"/>
    </row>
    <row r="7429" spans="1:1" x14ac:dyDescent="0.3">
      <c r="A7429" s="147"/>
    </row>
    <row r="7430" spans="1:1" x14ac:dyDescent="0.3">
      <c r="A7430" s="147"/>
    </row>
    <row r="7431" spans="1:1" x14ac:dyDescent="0.3">
      <c r="A7431" s="147"/>
    </row>
    <row r="7432" spans="1:1" x14ac:dyDescent="0.3">
      <c r="A7432" s="147"/>
    </row>
    <row r="7433" spans="1:1" x14ac:dyDescent="0.3">
      <c r="A7433" s="147"/>
    </row>
    <row r="7434" spans="1:1" x14ac:dyDescent="0.3">
      <c r="A7434" s="147"/>
    </row>
    <row r="7435" spans="1:1" x14ac:dyDescent="0.3">
      <c r="A7435" s="147"/>
    </row>
    <row r="7436" spans="1:1" x14ac:dyDescent="0.3">
      <c r="A7436" s="147"/>
    </row>
    <row r="7437" spans="1:1" x14ac:dyDescent="0.3">
      <c r="A7437" s="147"/>
    </row>
    <row r="7438" spans="1:1" x14ac:dyDescent="0.3">
      <c r="A7438" s="147"/>
    </row>
    <row r="7439" spans="1:1" x14ac:dyDescent="0.3">
      <c r="A7439" s="147"/>
    </row>
    <row r="7440" spans="1:1" x14ac:dyDescent="0.3">
      <c r="A7440" s="147"/>
    </row>
    <row r="7441" spans="1:1" x14ac:dyDescent="0.3">
      <c r="A7441" s="147"/>
    </row>
    <row r="7442" spans="1:1" x14ac:dyDescent="0.3">
      <c r="A7442" s="147"/>
    </row>
    <row r="7443" spans="1:1" x14ac:dyDescent="0.3">
      <c r="A7443" s="147"/>
    </row>
    <row r="7444" spans="1:1" x14ac:dyDescent="0.3">
      <c r="A7444" s="147"/>
    </row>
    <row r="7445" spans="1:1" x14ac:dyDescent="0.3">
      <c r="A7445" s="147"/>
    </row>
    <row r="7446" spans="1:1" x14ac:dyDescent="0.3">
      <c r="A7446" s="147"/>
    </row>
    <row r="7447" spans="1:1" x14ac:dyDescent="0.3">
      <c r="A7447" s="147"/>
    </row>
    <row r="7448" spans="1:1" x14ac:dyDescent="0.3">
      <c r="A7448" s="147"/>
    </row>
    <row r="7449" spans="1:1" x14ac:dyDescent="0.3">
      <c r="A7449" s="147"/>
    </row>
    <row r="7450" spans="1:1" x14ac:dyDescent="0.3">
      <c r="A7450" s="147"/>
    </row>
    <row r="7451" spans="1:1" x14ac:dyDescent="0.3">
      <c r="A7451" s="147"/>
    </row>
    <row r="7452" spans="1:1" x14ac:dyDescent="0.3">
      <c r="A7452" s="147"/>
    </row>
    <row r="7453" spans="1:1" x14ac:dyDescent="0.3">
      <c r="A7453" s="147"/>
    </row>
    <row r="7454" spans="1:1" x14ac:dyDescent="0.3">
      <c r="A7454" s="147"/>
    </row>
    <row r="7455" spans="1:1" x14ac:dyDescent="0.3">
      <c r="A7455" s="147"/>
    </row>
    <row r="7456" spans="1:1" x14ac:dyDescent="0.3">
      <c r="A7456" s="147"/>
    </row>
    <row r="7457" spans="1:1" x14ac:dyDescent="0.3">
      <c r="A7457" s="147"/>
    </row>
    <row r="7458" spans="1:1" x14ac:dyDescent="0.3">
      <c r="A7458" s="147"/>
    </row>
    <row r="7459" spans="1:1" x14ac:dyDescent="0.3">
      <c r="A7459" s="147"/>
    </row>
    <row r="7460" spans="1:1" x14ac:dyDescent="0.3">
      <c r="A7460" s="147"/>
    </row>
    <row r="7461" spans="1:1" x14ac:dyDescent="0.3">
      <c r="A7461" s="147"/>
    </row>
    <row r="7462" spans="1:1" x14ac:dyDescent="0.3">
      <c r="A7462" s="147"/>
    </row>
    <row r="7463" spans="1:1" x14ac:dyDescent="0.3">
      <c r="A7463" s="147"/>
    </row>
    <row r="7464" spans="1:1" x14ac:dyDescent="0.3">
      <c r="A7464" s="147"/>
    </row>
    <row r="7465" spans="1:1" x14ac:dyDescent="0.3">
      <c r="A7465" s="147"/>
    </row>
    <row r="7466" spans="1:1" x14ac:dyDescent="0.3">
      <c r="A7466" s="147"/>
    </row>
    <row r="7467" spans="1:1" x14ac:dyDescent="0.3">
      <c r="A7467" s="147"/>
    </row>
    <row r="7468" spans="1:1" x14ac:dyDescent="0.3">
      <c r="A7468" s="147"/>
    </row>
    <row r="7469" spans="1:1" x14ac:dyDescent="0.3">
      <c r="A7469" s="147"/>
    </row>
    <row r="7470" spans="1:1" x14ac:dyDescent="0.3">
      <c r="A7470" s="147"/>
    </row>
    <row r="7471" spans="1:1" x14ac:dyDescent="0.3">
      <c r="A7471" s="147"/>
    </row>
    <row r="7472" spans="1:1" x14ac:dyDescent="0.3">
      <c r="A7472" s="147"/>
    </row>
    <row r="7473" spans="1:1" x14ac:dyDescent="0.3">
      <c r="A7473" s="147"/>
    </row>
    <row r="7474" spans="1:1" x14ac:dyDescent="0.3">
      <c r="A7474" s="147"/>
    </row>
    <row r="7475" spans="1:1" x14ac:dyDescent="0.3">
      <c r="A7475" s="147"/>
    </row>
    <row r="7476" spans="1:1" x14ac:dyDescent="0.3">
      <c r="A7476" s="147"/>
    </row>
    <row r="7477" spans="1:1" x14ac:dyDescent="0.3">
      <c r="A7477" s="147"/>
    </row>
    <row r="7478" spans="1:1" x14ac:dyDescent="0.3">
      <c r="A7478" s="147"/>
    </row>
    <row r="7479" spans="1:1" x14ac:dyDescent="0.3">
      <c r="A7479" s="147"/>
    </row>
    <row r="7480" spans="1:1" x14ac:dyDescent="0.3">
      <c r="A7480" s="147"/>
    </row>
    <row r="7481" spans="1:1" x14ac:dyDescent="0.3">
      <c r="A7481" s="147"/>
    </row>
    <row r="7482" spans="1:1" x14ac:dyDescent="0.3">
      <c r="A7482" s="147"/>
    </row>
    <row r="7483" spans="1:1" x14ac:dyDescent="0.3">
      <c r="A7483" s="147"/>
    </row>
    <row r="7484" spans="1:1" x14ac:dyDescent="0.3">
      <c r="A7484" s="147"/>
    </row>
    <row r="7485" spans="1:1" x14ac:dyDescent="0.3">
      <c r="A7485" s="147"/>
    </row>
    <row r="7486" spans="1:1" x14ac:dyDescent="0.3">
      <c r="A7486" s="147"/>
    </row>
    <row r="7487" spans="1:1" x14ac:dyDescent="0.3">
      <c r="A7487" s="147"/>
    </row>
    <row r="7488" spans="1:1" x14ac:dyDescent="0.3">
      <c r="A7488" s="147"/>
    </row>
    <row r="7489" spans="1:1" x14ac:dyDescent="0.3">
      <c r="A7489" s="147"/>
    </row>
    <row r="7490" spans="1:1" x14ac:dyDescent="0.3">
      <c r="A7490" s="147"/>
    </row>
    <row r="7491" spans="1:1" x14ac:dyDescent="0.3">
      <c r="A7491" s="147"/>
    </row>
    <row r="7492" spans="1:1" x14ac:dyDescent="0.3">
      <c r="A7492" s="147"/>
    </row>
    <row r="7493" spans="1:1" x14ac:dyDescent="0.3">
      <c r="A7493" s="147"/>
    </row>
    <row r="7494" spans="1:1" x14ac:dyDescent="0.3">
      <c r="A7494" s="147"/>
    </row>
    <row r="7495" spans="1:1" x14ac:dyDescent="0.3">
      <c r="A7495" s="147"/>
    </row>
    <row r="7496" spans="1:1" x14ac:dyDescent="0.3">
      <c r="A7496" s="147"/>
    </row>
    <row r="7497" spans="1:1" x14ac:dyDescent="0.3">
      <c r="A7497" s="147"/>
    </row>
    <row r="7498" spans="1:1" x14ac:dyDescent="0.3">
      <c r="A7498" s="147"/>
    </row>
    <row r="7499" spans="1:1" x14ac:dyDescent="0.3">
      <c r="A7499" s="147"/>
    </row>
    <row r="7500" spans="1:1" x14ac:dyDescent="0.3">
      <c r="A7500" s="147"/>
    </row>
    <row r="7501" spans="1:1" x14ac:dyDescent="0.3">
      <c r="A7501" s="147"/>
    </row>
    <row r="7502" spans="1:1" x14ac:dyDescent="0.3">
      <c r="A7502" s="147"/>
    </row>
    <row r="7503" spans="1:1" x14ac:dyDescent="0.3">
      <c r="A7503" s="147"/>
    </row>
    <row r="7504" spans="1:1" x14ac:dyDescent="0.3">
      <c r="A7504" s="147"/>
    </row>
    <row r="7505" spans="1:1" x14ac:dyDescent="0.3">
      <c r="A7505" s="147"/>
    </row>
    <row r="7506" spans="1:1" x14ac:dyDescent="0.3">
      <c r="A7506" s="147"/>
    </row>
    <row r="7507" spans="1:1" x14ac:dyDescent="0.3">
      <c r="A7507" s="147"/>
    </row>
    <row r="7508" spans="1:1" x14ac:dyDescent="0.3">
      <c r="A7508" s="147"/>
    </row>
    <row r="7509" spans="1:1" x14ac:dyDescent="0.3">
      <c r="A7509" s="147"/>
    </row>
    <row r="7510" spans="1:1" x14ac:dyDescent="0.3">
      <c r="A7510" s="147"/>
    </row>
    <row r="7511" spans="1:1" x14ac:dyDescent="0.3">
      <c r="A7511" s="147"/>
    </row>
    <row r="7512" spans="1:1" x14ac:dyDescent="0.3">
      <c r="A7512" s="147"/>
    </row>
    <row r="7513" spans="1:1" x14ac:dyDescent="0.3">
      <c r="A7513" s="147"/>
    </row>
    <row r="7514" spans="1:1" x14ac:dyDescent="0.3">
      <c r="A7514" s="147"/>
    </row>
    <row r="7515" spans="1:1" x14ac:dyDescent="0.3">
      <c r="A7515" s="147"/>
    </row>
    <row r="7516" spans="1:1" x14ac:dyDescent="0.3">
      <c r="A7516" s="147"/>
    </row>
    <row r="7517" spans="1:1" x14ac:dyDescent="0.3">
      <c r="A7517" s="147"/>
    </row>
    <row r="7518" spans="1:1" x14ac:dyDescent="0.3">
      <c r="A7518" s="147"/>
    </row>
    <row r="7519" spans="1:1" x14ac:dyDescent="0.3">
      <c r="A7519" s="147"/>
    </row>
    <row r="7520" spans="1:1" x14ac:dyDescent="0.3">
      <c r="A7520" s="147"/>
    </row>
    <row r="7521" spans="1:1" x14ac:dyDescent="0.3">
      <c r="A7521" s="147"/>
    </row>
    <row r="7522" spans="1:1" x14ac:dyDescent="0.3">
      <c r="A7522" s="147"/>
    </row>
    <row r="7523" spans="1:1" x14ac:dyDescent="0.3">
      <c r="A7523" s="147"/>
    </row>
    <row r="7524" spans="1:1" x14ac:dyDescent="0.3">
      <c r="A7524" s="147"/>
    </row>
    <row r="7525" spans="1:1" x14ac:dyDescent="0.3">
      <c r="A7525" s="147"/>
    </row>
    <row r="7526" spans="1:1" x14ac:dyDescent="0.3">
      <c r="A7526" s="147"/>
    </row>
    <row r="7527" spans="1:1" x14ac:dyDescent="0.3">
      <c r="A7527" s="147"/>
    </row>
    <row r="7528" spans="1:1" x14ac:dyDescent="0.3">
      <c r="A7528" s="147"/>
    </row>
    <row r="7529" spans="1:1" x14ac:dyDescent="0.3">
      <c r="A7529" s="147"/>
    </row>
    <row r="7530" spans="1:1" x14ac:dyDescent="0.3">
      <c r="A7530" s="147"/>
    </row>
    <row r="7531" spans="1:1" x14ac:dyDescent="0.3">
      <c r="A7531" s="147"/>
    </row>
    <row r="7532" spans="1:1" x14ac:dyDescent="0.3">
      <c r="A7532" s="147"/>
    </row>
    <row r="7533" spans="1:1" x14ac:dyDescent="0.3">
      <c r="A7533" s="147"/>
    </row>
    <row r="7534" spans="1:1" x14ac:dyDescent="0.3">
      <c r="A7534" s="147"/>
    </row>
    <row r="7535" spans="1:1" x14ac:dyDescent="0.3">
      <c r="A7535" s="147"/>
    </row>
    <row r="7536" spans="1:1" x14ac:dyDescent="0.3">
      <c r="A7536" s="147"/>
    </row>
    <row r="7537" spans="1:1" x14ac:dyDescent="0.3">
      <c r="A7537" s="147"/>
    </row>
    <row r="7538" spans="1:1" x14ac:dyDescent="0.3">
      <c r="A7538" s="147"/>
    </row>
    <row r="7539" spans="1:1" x14ac:dyDescent="0.3">
      <c r="A7539" s="147"/>
    </row>
    <row r="7540" spans="1:1" x14ac:dyDescent="0.3">
      <c r="A7540" s="147"/>
    </row>
    <row r="7541" spans="1:1" x14ac:dyDescent="0.3">
      <c r="A7541" s="147"/>
    </row>
    <row r="7542" spans="1:1" x14ac:dyDescent="0.3">
      <c r="A7542" s="147"/>
    </row>
    <row r="7543" spans="1:1" x14ac:dyDescent="0.3">
      <c r="A7543" s="147"/>
    </row>
    <row r="7544" spans="1:1" x14ac:dyDescent="0.3">
      <c r="A7544" s="147"/>
    </row>
    <row r="7545" spans="1:1" x14ac:dyDescent="0.3">
      <c r="A7545" s="147"/>
    </row>
    <row r="7546" spans="1:1" x14ac:dyDescent="0.3">
      <c r="A7546" s="147"/>
    </row>
    <row r="7547" spans="1:1" x14ac:dyDescent="0.3">
      <c r="A7547" s="147"/>
    </row>
    <row r="7548" spans="1:1" x14ac:dyDescent="0.3">
      <c r="A7548" s="147"/>
    </row>
    <row r="7549" spans="1:1" x14ac:dyDescent="0.3">
      <c r="A7549" s="147"/>
    </row>
    <row r="7550" spans="1:1" x14ac:dyDescent="0.3">
      <c r="A7550" s="147"/>
    </row>
    <row r="7551" spans="1:1" x14ac:dyDescent="0.3">
      <c r="A7551" s="147"/>
    </row>
    <row r="7552" spans="1:1" x14ac:dyDescent="0.3">
      <c r="A7552" s="147"/>
    </row>
    <row r="7553" spans="1:1" x14ac:dyDescent="0.3">
      <c r="A7553" s="147"/>
    </row>
    <row r="7554" spans="1:1" x14ac:dyDescent="0.3">
      <c r="A7554" s="147"/>
    </row>
    <row r="7555" spans="1:1" x14ac:dyDescent="0.3">
      <c r="A7555" s="147"/>
    </row>
    <row r="7556" spans="1:1" x14ac:dyDescent="0.3">
      <c r="A7556" s="147"/>
    </row>
    <row r="7557" spans="1:1" x14ac:dyDescent="0.3">
      <c r="A7557" s="147"/>
    </row>
    <row r="7558" spans="1:1" x14ac:dyDescent="0.3">
      <c r="A7558" s="147"/>
    </row>
    <row r="7559" spans="1:1" x14ac:dyDescent="0.3">
      <c r="A7559" s="147"/>
    </row>
    <row r="7560" spans="1:1" x14ac:dyDescent="0.3">
      <c r="A7560" s="147"/>
    </row>
    <row r="7561" spans="1:1" x14ac:dyDescent="0.3">
      <c r="A7561" s="147"/>
    </row>
    <row r="7562" spans="1:1" x14ac:dyDescent="0.3">
      <c r="A7562" s="147"/>
    </row>
    <row r="7563" spans="1:1" x14ac:dyDescent="0.3">
      <c r="A7563" s="147"/>
    </row>
    <row r="7564" spans="1:1" x14ac:dyDescent="0.3">
      <c r="A7564" s="147"/>
    </row>
    <row r="7565" spans="1:1" x14ac:dyDescent="0.3">
      <c r="A7565" s="147"/>
    </row>
    <row r="7566" spans="1:1" x14ac:dyDescent="0.3">
      <c r="A7566" s="147"/>
    </row>
    <row r="7567" spans="1:1" x14ac:dyDescent="0.3">
      <c r="A7567" s="147"/>
    </row>
    <row r="7568" spans="1:1" x14ac:dyDescent="0.3">
      <c r="A7568" s="147"/>
    </row>
    <row r="7569" spans="1:1" x14ac:dyDescent="0.3">
      <c r="A7569" s="147"/>
    </row>
    <row r="7570" spans="1:1" x14ac:dyDescent="0.3">
      <c r="A7570" s="147"/>
    </row>
    <row r="7571" spans="1:1" x14ac:dyDescent="0.3">
      <c r="A7571" s="147"/>
    </row>
    <row r="7572" spans="1:1" x14ac:dyDescent="0.3">
      <c r="A7572" s="147"/>
    </row>
    <row r="7573" spans="1:1" x14ac:dyDescent="0.3">
      <c r="A7573" s="147"/>
    </row>
    <row r="7574" spans="1:1" x14ac:dyDescent="0.3">
      <c r="A7574" s="147"/>
    </row>
    <row r="7575" spans="1:1" x14ac:dyDescent="0.3">
      <c r="A7575" s="147"/>
    </row>
    <row r="7576" spans="1:1" x14ac:dyDescent="0.3">
      <c r="A7576" s="147"/>
    </row>
    <row r="7577" spans="1:1" x14ac:dyDescent="0.3">
      <c r="A7577" s="147"/>
    </row>
    <row r="7578" spans="1:1" x14ac:dyDescent="0.3">
      <c r="A7578" s="147"/>
    </row>
    <row r="7579" spans="1:1" x14ac:dyDescent="0.3">
      <c r="A7579" s="147"/>
    </row>
    <row r="7580" spans="1:1" x14ac:dyDescent="0.3">
      <c r="A7580" s="147"/>
    </row>
    <row r="7581" spans="1:1" x14ac:dyDescent="0.3">
      <c r="A7581" s="147"/>
    </row>
    <row r="7582" spans="1:1" x14ac:dyDescent="0.3">
      <c r="A7582" s="147"/>
    </row>
    <row r="7583" spans="1:1" x14ac:dyDescent="0.3">
      <c r="A7583" s="147"/>
    </row>
    <row r="7584" spans="1:1" x14ac:dyDescent="0.3">
      <c r="A7584" s="147"/>
    </row>
    <row r="7585" spans="1:1" x14ac:dyDescent="0.3">
      <c r="A7585" s="147"/>
    </row>
    <row r="7586" spans="1:1" x14ac:dyDescent="0.3">
      <c r="A7586" s="147"/>
    </row>
    <row r="7587" spans="1:1" x14ac:dyDescent="0.3">
      <c r="A7587" s="147"/>
    </row>
    <row r="7588" spans="1:1" x14ac:dyDescent="0.3">
      <c r="A7588" s="147"/>
    </row>
    <row r="7589" spans="1:1" x14ac:dyDescent="0.3">
      <c r="A7589" s="147"/>
    </row>
    <row r="7590" spans="1:1" x14ac:dyDescent="0.3">
      <c r="A7590" s="147"/>
    </row>
    <row r="7591" spans="1:1" x14ac:dyDescent="0.3">
      <c r="A7591" s="147"/>
    </row>
    <row r="7592" spans="1:1" x14ac:dyDescent="0.3">
      <c r="A7592" s="147"/>
    </row>
    <row r="7593" spans="1:1" x14ac:dyDescent="0.3">
      <c r="A7593" s="147"/>
    </row>
    <row r="7594" spans="1:1" x14ac:dyDescent="0.3">
      <c r="A7594" s="147"/>
    </row>
    <row r="7595" spans="1:1" x14ac:dyDescent="0.3">
      <c r="A7595" s="147"/>
    </row>
    <row r="7596" spans="1:1" x14ac:dyDescent="0.3">
      <c r="A7596" s="147"/>
    </row>
    <row r="7597" spans="1:1" x14ac:dyDescent="0.3">
      <c r="A7597" s="147"/>
    </row>
    <row r="7598" spans="1:1" x14ac:dyDescent="0.3">
      <c r="A7598" s="147"/>
    </row>
    <row r="7599" spans="1:1" x14ac:dyDescent="0.3">
      <c r="A7599" s="147"/>
    </row>
    <row r="7600" spans="1:1" x14ac:dyDescent="0.3">
      <c r="A7600" s="147"/>
    </row>
    <row r="7601" spans="1:1" x14ac:dyDescent="0.3">
      <c r="A7601" s="147"/>
    </row>
    <row r="7602" spans="1:1" x14ac:dyDescent="0.3">
      <c r="A7602" s="147"/>
    </row>
    <row r="7603" spans="1:1" x14ac:dyDescent="0.3">
      <c r="A7603" s="147"/>
    </row>
    <row r="7604" spans="1:1" x14ac:dyDescent="0.3">
      <c r="A7604" s="147"/>
    </row>
    <row r="7605" spans="1:1" x14ac:dyDescent="0.3">
      <c r="A7605" s="147"/>
    </row>
    <row r="7606" spans="1:1" x14ac:dyDescent="0.3">
      <c r="A7606" s="147"/>
    </row>
    <row r="7607" spans="1:1" x14ac:dyDescent="0.3">
      <c r="A7607" s="147"/>
    </row>
    <row r="7608" spans="1:1" x14ac:dyDescent="0.3">
      <c r="A7608" s="147"/>
    </row>
    <row r="7609" spans="1:1" x14ac:dyDescent="0.3">
      <c r="A7609" s="147"/>
    </row>
    <row r="7610" spans="1:1" x14ac:dyDescent="0.3">
      <c r="A7610" s="147"/>
    </row>
    <row r="7611" spans="1:1" x14ac:dyDescent="0.3">
      <c r="A7611" s="147"/>
    </row>
    <row r="7612" spans="1:1" x14ac:dyDescent="0.3">
      <c r="A7612" s="147"/>
    </row>
    <row r="7613" spans="1:1" x14ac:dyDescent="0.3">
      <c r="A7613" s="147"/>
    </row>
    <row r="7614" spans="1:1" x14ac:dyDescent="0.3">
      <c r="A7614" s="147"/>
    </row>
    <row r="7615" spans="1:1" x14ac:dyDescent="0.3">
      <c r="A7615" s="147"/>
    </row>
    <row r="7616" spans="1:1" x14ac:dyDescent="0.3">
      <c r="A7616" s="147"/>
    </row>
    <row r="7617" spans="1:1" x14ac:dyDescent="0.3">
      <c r="A7617" s="147"/>
    </row>
    <row r="7618" spans="1:1" x14ac:dyDescent="0.3">
      <c r="A7618" s="147"/>
    </row>
    <row r="7619" spans="1:1" x14ac:dyDescent="0.3">
      <c r="A7619" s="147"/>
    </row>
    <row r="7620" spans="1:1" x14ac:dyDescent="0.3">
      <c r="A7620" s="147"/>
    </row>
    <row r="7621" spans="1:1" x14ac:dyDescent="0.3">
      <c r="A7621" s="147"/>
    </row>
    <row r="7622" spans="1:1" x14ac:dyDescent="0.3">
      <c r="A7622" s="147"/>
    </row>
    <row r="7623" spans="1:1" x14ac:dyDescent="0.3">
      <c r="A7623" s="147"/>
    </row>
    <row r="7624" spans="1:1" x14ac:dyDescent="0.3">
      <c r="A7624" s="147"/>
    </row>
    <row r="7625" spans="1:1" x14ac:dyDescent="0.3">
      <c r="A7625" s="147"/>
    </row>
    <row r="7626" spans="1:1" x14ac:dyDescent="0.3">
      <c r="A7626" s="147"/>
    </row>
    <row r="7627" spans="1:1" x14ac:dyDescent="0.3">
      <c r="A7627" s="147"/>
    </row>
    <row r="7628" spans="1:1" x14ac:dyDescent="0.3">
      <c r="A7628" s="147"/>
    </row>
    <row r="7629" spans="1:1" x14ac:dyDescent="0.3">
      <c r="A7629" s="147"/>
    </row>
    <row r="7630" spans="1:1" x14ac:dyDescent="0.3">
      <c r="A7630" s="147"/>
    </row>
    <row r="7631" spans="1:1" x14ac:dyDescent="0.3">
      <c r="A7631" s="147"/>
    </row>
    <row r="7632" spans="1:1" x14ac:dyDescent="0.3">
      <c r="A7632" s="147"/>
    </row>
    <row r="7633" spans="1:1" x14ac:dyDescent="0.3">
      <c r="A7633" s="147"/>
    </row>
    <row r="7634" spans="1:1" x14ac:dyDescent="0.3">
      <c r="A7634" s="147"/>
    </row>
    <row r="7635" spans="1:1" x14ac:dyDescent="0.3">
      <c r="A7635" s="147"/>
    </row>
    <row r="7636" spans="1:1" x14ac:dyDescent="0.3">
      <c r="A7636" s="147"/>
    </row>
    <row r="7637" spans="1:1" x14ac:dyDescent="0.3">
      <c r="A7637" s="147"/>
    </row>
    <row r="7638" spans="1:1" x14ac:dyDescent="0.3">
      <c r="A7638" s="147"/>
    </row>
    <row r="7639" spans="1:1" x14ac:dyDescent="0.3">
      <c r="A7639" s="147"/>
    </row>
    <row r="7640" spans="1:1" x14ac:dyDescent="0.3">
      <c r="A7640" s="147"/>
    </row>
    <row r="7641" spans="1:1" x14ac:dyDescent="0.3">
      <c r="A7641" s="147"/>
    </row>
    <row r="7642" spans="1:1" x14ac:dyDescent="0.3">
      <c r="A7642" s="147"/>
    </row>
    <row r="7643" spans="1:1" x14ac:dyDescent="0.3">
      <c r="A7643" s="147"/>
    </row>
    <row r="7644" spans="1:1" x14ac:dyDescent="0.3">
      <c r="A7644" s="147"/>
    </row>
    <row r="7645" spans="1:1" x14ac:dyDescent="0.3">
      <c r="A7645" s="147"/>
    </row>
    <row r="7646" spans="1:1" x14ac:dyDescent="0.3">
      <c r="A7646" s="147"/>
    </row>
    <row r="7647" spans="1:1" x14ac:dyDescent="0.3">
      <c r="A7647" s="147"/>
    </row>
    <row r="7648" spans="1:1" x14ac:dyDescent="0.3">
      <c r="A7648" s="147"/>
    </row>
    <row r="7649" spans="1:1" x14ac:dyDescent="0.3">
      <c r="A7649" s="147"/>
    </row>
    <row r="7650" spans="1:1" x14ac:dyDescent="0.3">
      <c r="A7650" s="147"/>
    </row>
    <row r="7651" spans="1:1" x14ac:dyDescent="0.3">
      <c r="A7651" s="147"/>
    </row>
    <row r="7652" spans="1:1" x14ac:dyDescent="0.3">
      <c r="A7652" s="147"/>
    </row>
    <row r="7653" spans="1:1" x14ac:dyDescent="0.3">
      <c r="A7653" s="147"/>
    </row>
    <row r="7654" spans="1:1" x14ac:dyDescent="0.3">
      <c r="A7654" s="147"/>
    </row>
    <row r="7655" spans="1:1" x14ac:dyDescent="0.3">
      <c r="A7655" s="147"/>
    </row>
    <row r="7656" spans="1:1" x14ac:dyDescent="0.3">
      <c r="A7656" s="147"/>
    </row>
    <row r="7657" spans="1:1" x14ac:dyDescent="0.3">
      <c r="A7657" s="147"/>
    </row>
    <row r="7658" spans="1:1" x14ac:dyDescent="0.3">
      <c r="A7658" s="147"/>
    </row>
    <row r="7659" spans="1:1" x14ac:dyDescent="0.3">
      <c r="A7659" s="147"/>
    </row>
    <row r="7660" spans="1:1" x14ac:dyDescent="0.3">
      <c r="A7660" s="147"/>
    </row>
    <row r="7661" spans="1:1" x14ac:dyDescent="0.3">
      <c r="A7661" s="147"/>
    </row>
    <row r="7662" spans="1:1" x14ac:dyDescent="0.3">
      <c r="A7662" s="147"/>
    </row>
    <row r="7663" spans="1:1" x14ac:dyDescent="0.3">
      <c r="A7663" s="147"/>
    </row>
    <row r="7664" spans="1:1" x14ac:dyDescent="0.3">
      <c r="A7664" s="147"/>
    </row>
    <row r="7665" spans="1:1" x14ac:dyDescent="0.3">
      <c r="A7665" s="147"/>
    </row>
    <row r="7666" spans="1:1" x14ac:dyDescent="0.3">
      <c r="A7666" s="147"/>
    </row>
    <row r="7667" spans="1:1" x14ac:dyDescent="0.3">
      <c r="A7667" s="147"/>
    </row>
    <row r="7668" spans="1:1" x14ac:dyDescent="0.3">
      <c r="A7668" s="147"/>
    </row>
    <row r="7669" spans="1:1" x14ac:dyDescent="0.3">
      <c r="A7669" s="147"/>
    </row>
    <row r="7670" spans="1:1" x14ac:dyDescent="0.3">
      <c r="A7670" s="147"/>
    </row>
    <row r="7671" spans="1:1" x14ac:dyDescent="0.3">
      <c r="A7671" s="147"/>
    </row>
    <row r="7672" spans="1:1" x14ac:dyDescent="0.3">
      <c r="A7672" s="147"/>
    </row>
    <row r="7673" spans="1:1" x14ac:dyDescent="0.3">
      <c r="A7673" s="147"/>
    </row>
    <row r="7674" spans="1:1" x14ac:dyDescent="0.3">
      <c r="A7674" s="147"/>
    </row>
    <row r="7675" spans="1:1" x14ac:dyDescent="0.3">
      <c r="A7675" s="147"/>
    </row>
    <row r="7676" spans="1:1" x14ac:dyDescent="0.3">
      <c r="A7676" s="147"/>
    </row>
    <row r="7677" spans="1:1" x14ac:dyDescent="0.3">
      <c r="A7677" s="147"/>
    </row>
    <row r="7678" spans="1:1" x14ac:dyDescent="0.3">
      <c r="A7678" s="147"/>
    </row>
    <row r="7679" spans="1:1" x14ac:dyDescent="0.3">
      <c r="A7679" s="147"/>
    </row>
    <row r="7680" spans="1:1" x14ac:dyDescent="0.3">
      <c r="A7680" s="147"/>
    </row>
    <row r="7681" spans="1:1" x14ac:dyDescent="0.3">
      <c r="A7681" s="147"/>
    </row>
    <row r="7682" spans="1:1" x14ac:dyDescent="0.3">
      <c r="A7682" s="147"/>
    </row>
    <row r="7683" spans="1:1" x14ac:dyDescent="0.3">
      <c r="A7683" s="147"/>
    </row>
    <row r="7684" spans="1:1" x14ac:dyDescent="0.3">
      <c r="A7684" s="147"/>
    </row>
    <row r="7685" spans="1:1" x14ac:dyDescent="0.3">
      <c r="A7685" s="147"/>
    </row>
    <row r="7686" spans="1:1" x14ac:dyDescent="0.3">
      <c r="A7686" s="147"/>
    </row>
    <row r="7687" spans="1:1" x14ac:dyDescent="0.3">
      <c r="A7687" s="147"/>
    </row>
    <row r="7688" spans="1:1" x14ac:dyDescent="0.3">
      <c r="A7688" s="147"/>
    </row>
    <row r="7689" spans="1:1" x14ac:dyDescent="0.3">
      <c r="A7689" s="147"/>
    </row>
    <row r="7690" spans="1:1" x14ac:dyDescent="0.3">
      <c r="A7690" s="147"/>
    </row>
    <row r="7691" spans="1:1" x14ac:dyDescent="0.3">
      <c r="A7691" s="147"/>
    </row>
    <row r="7692" spans="1:1" x14ac:dyDescent="0.3">
      <c r="A7692" s="147"/>
    </row>
    <row r="7693" spans="1:1" x14ac:dyDescent="0.3">
      <c r="A7693" s="147"/>
    </row>
    <row r="7694" spans="1:1" x14ac:dyDescent="0.3">
      <c r="A7694" s="147"/>
    </row>
    <row r="7695" spans="1:1" x14ac:dyDescent="0.3">
      <c r="A7695" s="147"/>
    </row>
    <row r="7696" spans="1:1" x14ac:dyDescent="0.3">
      <c r="A7696" s="147"/>
    </row>
    <row r="7697" spans="1:1" x14ac:dyDescent="0.3">
      <c r="A7697" s="147"/>
    </row>
    <row r="7698" spans="1:1" x14ac:dyDescent="0.3">
      <c r="A7698" s="147"/>
    </row>
    <row r="7699" spans="1:1" x14ac:dyDescent="0.3">
      <c r="A7699" s="147"/>
    </row>
    <row r="7700" spans="1:1" x14ac:dyDescent="0.3">
      <c r="A7700" s="147"/>
    </row>
    <row r="7701" spans="1:1" x14ac:dyDescent="0.3">
      <c r="A7701" s="147"/>
    </row>
    <row r="7702" spans="1:1" x14ac:dyDescent="0.3">
      <c r="A7702" s="147"/>
    </row>
    <row r="7703" spans="1:1" x14ac:dyDescent="0.3">
      <c r="A7703" s="147"/>
    </row>
    <row r="7704" spans="1:1" x14ac:dyDescent="0.3">
      <c r="A7704" s="147"/>
    </row>
    <row r="7705" spans="1:1" x14ac:dyDescent="0.3">
      <c r="A7705" s="147"/>
    </row>
    <row r="7706" spans="1:1" x14ac:dyDescent="0.3">
      <c r="A7706" s="147"/>
    </row>
    <row r="7707" spans="1:1" x14ac:dyDescent="0.3">
      <c r="A7707" s="147"/>
    </row>
    <row r="7708" spans="1:1" x14ac:dyDescent="0.3">
      <c r="A7708" s="147"/>
    </row>
    <row r="7709" spans="1:1" x14ac:dyDescent="0.3">
      <c r="A7709" s="147"/>
    </row>
    <row r="7710" spans="1:1" x14ac:dyDescent="0.3">
      <c r="A7710" s="147"/>
    </row>
    <row r="7711" spans="1:1" x14ac:dyDescent="0.3">
      <c r="A7711" s="147"/>
    </row>
    <row r="7712" spans="1:1" x14ac:dyDescent="0.3">
      <c r="A7712" s="147"/>
    </row>
    <row r="7713" spans="1:1" x14ac:dyDescent="0.3">
      <c r="A7713" s="147"/>
    </row>
    <row r="7714" spans="1:1" x14ac:dyDescent="0.3">
      <c r="A7714" s="147"/>
    </row>
    <row r="7715" spans="1:1" x14ac:dyDescent="0.3">
      <c r="A7715" s="147"/>
    </row>
    <row r="7716" spans="1:1" x14ac:dyDescent="0.3">
      <c r="A7716" s="147"/>
    </row>
    <row r="7717" spans="1:1" x14ac:dyDescent="0.3">
      <c r="A7717" s="147"/>
    </row>
    <row r="7718" spans="1:1" x14ac:dyDescent="0.3">
      <c r="A7718" s="147"/>
    </row>
    <row r="7719" spans="1:1" x14ac:dyDescent="0.3">
      <c r="A7719" s="147"/>
    </row>
    <row r="7720" spans="1:1" x14ac:dyDescent="0.3">
      <c r="A7720" s="147"/>
    </row>
    <row r="7721" spans="1:1" x14ac:dyDescent="0.3">
      <c r="A7721" s="147"/>
    </row>
    <row r="7722" spans="1:1" x14ac:dyDescent="0.3">
      <c r="A7722" s="147"/>
    </row>
    <row r="7723" spans="1:1" x14ac:dyDescent="0.3">
      <c r="A7723" s="147"/>
    </row>
    <row r="7724" spans="1:1" x14ac:dyDescent="0.3">
      <c r="A7724" s="147"/>
    </row>
    <row r="7725" spans="1:1" x14ac:dyDescent="0.3">
      <c r="A7725" s="147"/>
    </row>
    <row r="7726" spans="1:1" x14ac:dyDescent="0.3">
      <c r="A7726" s="147"/>
    </row>
    <row r="7727" spans="1:1" x14ac:dyDescent="0.3">
      <c r="A7727" s="147"/>
    </row>
    <row r="7728" spans="1:1" x14ac:dyDescent="0.3">
      <c r="A7728" s="147"/>
    </row>
    <row r="7729" spans="1:1" x14ac:dyDescent="0.3">
      <c r="A7729" s="147"/>
    </row>
    <row r="7730" spans="1:1" x14ac:dyDescent="0.3">
      <c r="A7730" s="147"/>
    </row>
    <row r="7731" spans="1:1" x14ac:dyDescent="0.3">
      <c r="A7731" s="147"/>
    </row>
    <row r="7732" spans="1:1" x14ac:dyDescent="0.3">
      <c r="A7732" s="147"/>
    </row>
    <row r="7733" spans="1:1" x14ac:dyDescent="0.3">
      <c r="A7733" s="147"/>
    </row>
    <row r="7734" spans="1:1" x14ac:dyDescent="0.3">
      <c r="A7734" s="147"/>
    </row>
    <row r="7735" spans="1:1" x14ac:dyDescent="0.3">
      <c r="A7735" s="147"/>
    </row>
    <row r="7736" spans="1:1" x14ac:dyDescent="0.3">
      <c r="A7736" s="147"/>
    </row>
    <row r="7737" spans="1:1" x14ac:dyDescent="0.3">
      <c r="A7737" s="147"/>
    </row>
    <row r="7738" spans="1:1" x14ac:dyDescent="0.3">
      <c r="A7738" s="147"/>
    </row>
    <row r="7739" spans="1:1" x14ac:dyDescent="0.3">
      <c r="A7739" s="147"/>
    </row>
    <row r="7740" spans="1:1" x14ac:dyDescent="0.3">
      <c r="A7740" s="147"/>
    </row>
    <row r="7741" spans="1:1" x14ac:dyDescent="0.3">
      <c r="A7741" s="147"/>
    </row>
    <row r="7742" spans="1:1" x14ac:dyDescent="0.3">
      <c r="A7742" s="147"/>
    </row>
    <row r="7743" spans="1:1" x14ac:dyDescent="0.3">
      <c r="A7743" s="147"/>
    </row>
    <row r="7744" spans="1:1" x14ac:dyDescent="0.3">
      <c r="A7744" s="147"/>
    </row>
    <row r="7745" spans="1:1" x14ac:dyDescent="0.3">
      <c r="A7745" s="147"/>
    </row>
    <row r="7746" spans="1:1" x14ac:dyDescent="0.3">
      <c r="A7746" s="147"/>
    </row>
    <row r="7747" spans="1:1" x14ac:dyDescent="0.3">
      <c r="A7747" s="147"/>
    </row>
    <row r="7748" spans="1:1" x14ac:dyDescent="0.3">
      <c r="A7748" s="147"/>
    </row>
    <row r="7749" spans="1:1" x14ac:dyDescent="0.3">
      <c r="A7749" s="147"/>
    </row>
    <row r="7750" spans="1:1" x14ac:dyDescent="0.3">
      <c r="A7750" s="147"/>
    </row>
    <row r="7751" spans="1:1" x14ac:dyDescent="0.3">
      <c r="A7751" s="147"/>
    </row>
    <row r="7752" spans="1:1" x14ac:dyDescent="0.3">
      <c r="A7752" s="147"/>
    </row>
    <row r="7753" spans="1:1" x14ac:dyDescent="0.3">
      <c r="A7753" s="147"/>
    </row>
    <row r="7754" spans="1:1" x14ac:dyDescent="0.3">
      <c r="A7754" s="147"/>
    </row>
    <row r="7755" spans="1:1" x14ac:dyDescent="0.3">
      <c r="A7755" s="147"/>
    </row>
    <row r="7756" spans="1:1" x14ac:dyDescent="0.3">
      <c r="A7756" s="147"/>
    </row>
    <row r="7757" spans="1:1" x14ac:dyDescent="0.3">
      <c r="A7757" s="147"/>
    </row>
    <row r="7758" spans="1:1" x14ac:dyDescent="0.3">
      <c r="A7758" s="147"/>
    </row>
    <row r="7759" spans="1:1" x14ac:dyDescent="0.3">
      <c r="A7759" s="147"/>
    </row>
    <row r="7760" spans="1:1" x14ac:dyDescent="0.3">
      <c r="A7760" s="147"/>
    </row>
    <row r="7761" spans="1:1" x14ac:dyDescent="0.3">
      <c r="A7761" s="147"/>
    </row>
    <row r="7762" spans="1:1" x14ac:dyDescent="0.3">
      <c r="A7762" s="147"/>
    </row>
    <row r="7763" spans="1:1" x14ac:dyDescent="0.3">
      <c r="A7763" s="147"/>
    </row>
    <row r="7764" spans="1:1" x14ac:dyDescent="0.3">
      <c r="A7764" s="147"/>
    </row>
    <row r="7765" spans="1:1" x14ac:dyDescent="0.3">
      <c r="A7765" s="147"/>
    </row>
    <row r="7766" spans="1:1" x14ac:dyDescent="0.3">
      <c r="A7766" s="147"/>
    </row>
    <row r="7767" spans="1:1" x14ac:dyDescent="0.3">
      <c r="A7767" s="147"/>
    </row>
    <row r="7768" spans="1:1" x14ac:dyDescent="0.3">
      <c r="A7768" s="147"/>
    </row>
    <row r="7769" spans="1:1" x14ac:dyDescent="0.3">
      <c r="A7769" s="147"/>
    </row>
    <row r="7770" spans="1:1" x14ac:dyDescent="0.3">
      <c r="A7770" s="147"/>
    </row>
    <row r="7771" spans="1:1" x14ac:dyDescent="0.3">
      <c r="A7771" s="147"/>
    </row>
    <row r="7772" spans="1:1" x14ac:dyDescent="0.3">
      <c r="A7772" s="147"/>
    </row>
    <row r="7773" spans="1:1" x14ac:dyDescent="0.3">
      <c r="A7773" s="147"/>
    </row>
    <row r="7774" spans="1:1" x14ac:dyDescent="0.3">
      <c r="A7774" s="147"/>
    </row>
    <row r="7775" spans="1:1" x14ac:dyDescent="0.3">
      <c r="A7775" s="147"/>
    </row>
    <row r="7776" spans="1:1" x14ac:dyDescent="0.3">
      <c r="A7776" s="147"/>
    </row>
    <row r="7777" spans="1:1" x14ac:dyDescent="0.3">
      <c r="A7777" s="147"/>
    </row>
    <row r="7778" spans="1:1" x14ac:dyDescent="0.3">
      <c r="A7778" s="147"/>
    </row>
    <row r="7779" spans="1:1" x14ac:dyDescent="0.3">
      <c r="A7779" s="147"/>
    </row>
    <row r="7780" spans="1:1" x14ac:dyDescent="0.3">
      <c r="A7780" s="147"/>
    </row>
    <row r="7781" spans="1:1" x14ac:dyDescent="0.3">
      <c r="A7781" s="147"/>
    </row>
    <row r="7782" spans="1:1" x14ac:dyDescent="0.3">
      <c r="A7782" s="147"/>
    </row>
    <row r="7783" spans="1:1" x14ac:dyDescent="0.3">
      <c r="A7783" s="147"/>
    </row>
    <row r="7784" spans="1:1" x14ac:dyDescent="0.3">
      <c r="A7784" s="147"/>
    </row>
    <row r="7785" spans="1:1" x14ac:dyDescent="0.3">
      <c r="A7785" s="147"/>
    </row>
    <row r="7786" spans="1:1" x14ac:dyDescent="0.3">
      <c r="A7786" s="147"/>
    </row>
    <row r="7787" spans="1:1" x14ac:dyDescent="0.3">
      <c r="A7787" s="147"/>
    </row>
    <row r="7788" spans="1:1" x14ac:dyDescent="0.3">
      <c r="A7788" s="147"/>
    </row>
    <row r="7789" spans="1:1" x14ac:dyDescent="0.3">
      <c r="A7789" s="147"/>
    </row>
    <row r="7790" spans="1:1" x14ac:dyDescent="0.3">
      <c r="A7790" s="147"/>
    </row>
    <row r="7791" spans="1:1" x14ac:dyDescent="0.3">
      <c r="A7791" s="147"/>
    </row>
    <row r="7792" spans="1:1" x14ac:dyDescent="0.3">
      <c r="A7792" s="147"/>
    </row>
    <row r="7793" spans="1:1" x14ac:dyDescent="0.3">
      <c r="A7793" s="147"/>
    </row>
    <row r="7794" spans="1:1" x14ac:dyDescent="0.3">
      <c r="A7794" s="147"/>
    </row>
    <row r="7795" spans="1:1" x14ac:dyDescent="0.3">
      <c r="A7795" s="147"/>
    </row>
    <row r="7796" spans="1:1" x14ac:dyDescent="0.3">
      <c r="A7796" s="147"/>
    </row>
    <row r="7797" spans="1:1" x14ac:dyDescent="0.3">
      <c r="A7797" s="147"/>
    </row>
    <row r="7798" spans="1:1" x14ac:dyDescent="0.3">
      <c r="A7798" s="147"/>
    </row>
    <row r="7799" spans="1:1" x14ac:dyDescent="0.3">
      <c r="A7799" s="147"/>
    </row>
    <row r="7800" spans="1:1" x14ac:dyDescent="0.3">
      <c r="A7800" s="147"/>
    </row>
    <row r="7801" spans="1:1" x14ac:dyDescent="0.3">
      <c r="A7801" s="147"/>
    </row>
    <row r="7802" spans="1:1" x14ac:dyDescent="0.3">
      <c r="A7802" s="147"/>
    </row>
    <row r="7803" spans="1:1" x14ac:dyDescent="0.3">
      <c r="A7803" s="147"/>
    </row>
    <row r="7804" spans="1:1" x14ac:dyDescent="0.3">
      <c r="A7804" s="147"/>
    </row>
    <row r="7805" spans="1:1" x14ac:dyDescent="0.3">
      <c r="A7805" s="147"/>
    </row>
    <row r="7806" spans="1:1" x14ac:dyDescent="0.3">
      <c r="A7806" s="147"/>
    </row>
    <row r="7807" spans="1:1" x14ac:dyDescent="0.3">
      <c r="A7807" s="147"/>
    </row>
    <row r="7808" spans="1:1" x14ac:dyDescent="0.3">
      <c r="A7808" s="147"/>
    </row>
    <row r="7809" spans="1:1" x14ac:dyDescent="0.3">
      <c r="A7809" s="147"/>
    </row>
    <row r="7810" spans="1:1" x14ac:dyDescent="0.3">
      <c r="A7810" s="147"/>
    </row>
    <row r="7811" spans="1:1" x14ac:dyDescent="0.3">
      <c r="A7811" s="147"/>
    </row>
    <row r="7812" spans="1:1" x14ac:dyDescent="0.3">
      <c r="A7812" s="147"/>
    </row>
    <row r="7813" spans="1:1" x14ac:dyDescent="0.3">
      <c r="A7813" s="147"/>
    </row>
    <row r="7814" spans="1:1" x14ac:dyDescent="0.3">
      <c r="A7814" s="147"/>
    </row>
    <row r="7815" spans="1:1" x14ac:dyDescent="0.3">
      <c r="A7815" s="147"/>
    </row>
    <row r="7816" spans="1:1" x14ac:dyDescent="0.3">
      <c r="A7816" s="147"/>
    </row>
    <row r="7817" spans="1:1" x14ac:dyDescent="0.3">
      <c r="A7817" s="147"/>
    </row>
    <row r="7818" spans="1:1" x14ac:dyDescent="0.3">
      <c r="A7818" s="147"/>
    </row>
    <row r="7819" spans="1:1" x14ac:dyDescent="0.3">
      <c r="A7819" s="147"/>
    </row>
    <row r="7820" spans="1:1" x14ac:dyDescent="0.3">
      <c r="A7820" s="147"/>
    </row>
    <row r="7821" spans="1:1" x14ac:dyDescent="0.3">
      <c r="A7821" s="147"/>
    </row>
    <row r="7822" spans="1:1" x14ac:dyDescent="0.3">
      <c r="A7822" s="147"/>
    </row>
    <row r="7823" spans="1:1" x14ac:dyDescent="0.3">
      <c r="A7823" s="147"/>
    </row>
    <row r="7824" spans="1:1" x14ac:dyDescent="0.3">
      <c r="A7824" s="147"/>
    </row>
    <row r="7825" spans="1:1" x14ac:dyDescent="0.3">
      <c r="A7825" s="147"/>
    </row>
    <row r="7826" spans="1:1" x14ac:dyDescent="0.3">
      <c r="A7826" s="147"/>
    </row>
    <row r="7827" spans="1:1" x14ac:dyDescent="0.3">
      <c r="A7827" s="147"/>
    </row>
    <row r="7828" spans="1:1" x14ac:dyDescent="0.3">
      <c r="A7828" s="147"/>
    </row>
    <row r="7829" spans="1:1" x14ac:dyDescent="0.3">
      <c r="A7829" s="147"/>
    </row>
    <row r="7830" spans="1:1" x14ac:dyDescent="0.3">
      <c r="A7830" s="147"/>
    </row>
    <row r="7831" spans="1:1" x14ac:dyDescent="0.3">
      <c r="A7831" s="147"/>
    </row>
    <row r="7832" spans="1:1" x14ac:dyDescent="0.3">
      <c r="A7832" s="147"/>
    </row>
    <row r="7833" spans="1:1" x14ac:dyDescent="0.3">
      <c r="A7833" s="147"/>
    </row>
    <row r="7834" spans="1:1" x14ac:dyDescent="0.3">
      <c r="A7834" s="147"/>
    </row>
    <row r="7835" spans="1:1" x14ac:dyDescent="0.3">
      <c r="A7835" s="147"/>
    </row>
    <row r="7836" spans="1:1" x14ac:dyDescent="0.3">
      <c r="A7836" s="147"/>
    </row>
    <row r="7837" spans="1:1" x14ac:dyDescent="0.3">
      <c r="A7837" s="147"/>
    </row>
    <row r="7838" spans="1:1" x14ac:dyDescent="0.3">
      <c r="A7838" s="147"/>
    </row>
    <row r="7839" spans="1:1" x14ac:dyDescent="0.3">
      <c r="A7839" s="147"/>
    </row>
    <row r="7840" spans="1:1" x14ac:dyDescent="0.3">
      <c r="A7840" s="147"/>
    </row>
    <row r="7841" spans="1:1" x14ac:dyDescent="0.3">
      <c r="A7841" s="147"/>
    </row>
    <row r="7842" spans="1:1" x14ac:dyDescent="0.3">
      <c r="A7842" s="147"/>
    </row>
    <row r="7843" spans="1:1" x14ac:dyDescent="0.3">
      <c r="A7843" s="147"/>
    </row>
    <row r="7844" spans="1:1" x14ac:dyDescent="0.3">
      <c r="A7844" s="147"/>
    </row>
    <row r="7845" spans="1:1" x14ac:dyDescent="0.3">
      <c r="A7845" s="147"/>
    </row>
    <row r="7846" spans="1:1" x14ac:dyDescent="0.3">
      <c r="A7846" s="147"/>
    </row>
    <row r="7847" spans="1:1" x14ac:dyDescent="0.3">
      <c r="A7847" s="147"/>
    </row>
    <row r="7848" spans="1:1" x14ac:dyDescent="0.3">
      <c r="A7848" s="147"/>
    </row>
    <row r="7849" spans="1:1" x14ac:dyDescent="0.3">
      <c r="A7849" s="147"/>
    </row>
    <row r="7850" spans="1:1" x14ac:dyDescent="0.3">
      <c r="A7850" s="147"/>
    </row>
    <row r="7851" spans="1:1" x14ac:dyDescent="0.3">
      <c r="A7851" s="147"/>
    </row>
    <row r="7852" spans="1:1" x14ac:dyDescent="0.3">
      <c r="A7852" s="147"/>
    </row>
    <row r="7853" spans="1:1" x14ac:dyDescent="0.3">
      <c r="A7853" s="147"/>
    </row>
    <row r="7854" spans="1:1" x14ac:dyDescent="0.3">
      <c r="A7854" s="147"/>
    </row>
    <row r="7855" spans="1:1" x14ac:dyDescent="0.3">
      <c r="A7855" s="147"/>
    </row>
    <row r="7856" spans="1:1" x14ac:dyDescent="0.3">
      <c r="A7856" s="147"/>
    </row>
    <row r="7857" spans="1:1" x14ac:dyDescent="0.3">
      <c r="A7857" s="147"/>
    </row>
    <row r="7858" spans="1:1" x14ac:dyDescent="0.3">
      <c r="A7858" s="147"/>
    </row>
    <row r="7859" spans="1:1" x14ac:dyDescent="0.3">
      <c r="A7859" s="147"/>
    </row>
    <row r="7860" spans="1:1" x14ac:dyDescent="0.3">
      <c r="A7860" s="147"/>
    </row>
    <row r="7861" spans="1:1" x14ac:dyDescent="0.3">
      <c r="A7861" s="147"/>
    </row>
    <row r="7862" spans="1:1" x14ac:dyDescent="0.3">
      <c r="A7862" s="147"/>
    </row>
    <row r="7863" spans="1:1" x14ac:dyDescent="0.3">
      <c r="A7863" s="147"/>
    </row>
    <row r="7864" spans="1:1" x14ac:dyDescent="0.3">
      <c r="A7864" s="147"/>
    </row>
    <row r="7865" spans="1:1" x14ac:dyDescent="0.3">
      <c r="A7865" s="147"/>
    </row>
    <row r="7866" spans="1:1" x14ac:dyDescent="0.3">
      <c r="A7866" s="147"/>
    </row>
    <row r="7867" spans="1:1" x14ac:dyDescent="0.3">
      <c r="A7867" s="147"/>
    </row>
    <row r="7868" spans="1:1" x14ac:dyDescent="0.3">
      <c r="A7868" s="147"/>
    </row>
    <row r="7869" spans="1:1" x14ac:dyDescent="0.3">
      <c r="A7869" s="147"/>
    </row>
    <row r="7870" spans="1:1" x14ac:dyDescent="0.3">
      <c r="A7870" s="147"/>
    </row>
    <row r="7871" spans="1:1" x14ac:dyDescent="0.3">
      <c r="A7871" s="147"/>
    </row>
    <row r="7872" spans="1:1" x14ac:dyDescent="0.3">
      <c r="A7872" s="147"/>
    </row>
    <row r="7873" spans="1:1" x14ac:dyDescent="0.3">
      <c r="A7873" s="147"/>
    </row>
    <row r="7874" spans="1:1" x14ac:dyDescent="0.3">
      <c r="A7874" s="147"/>
    </row>
    <row r="7875" spans="1:1" x14ac:dyDescent="0.3">
      <c r="A7875" s="147"/>
    </row>
    <row r="7876" spans="1:1" x14ac:dyDescent="0.3">
      <c r="A7876" s="147"/>
    </row>
    <row r="7877" spans="1:1" x14ac:dyDescent="0.3">
      <c r="A7877" s="147"/>
    </row>
    <row r="7878" spans="1:1" x14ac:dyDescent="0.3">
      <c r="A7878" s="147"/>
    </row>
    <row r="7879" spans="1:1" x14ac:dyDescent="0.3">
      <c r="A7879" s="147"/>
    </row>
    <row r="7880" spans="1:1" x14ac:dyDescent="0.3">
      <c r="A7880" s="147"/>
    </row>
    <row r="7881" spans="1:1" x14ac:dyDescent="0.3">
      <c r="A7881" s="147"/>
    </row>
    <row r="7882" spans="1:1" x14ac:dyDescent="0.3">
      <c r="A7882" s="147"/>
    </row>
    <row r="7883" spans="1:1" x14ac:dyDescent="0.3">
      <c r="A7883" s="147"/>
    </row>
    <row r="7884" spans="1:1" x14ac:dyDescent="0.3">
      <c r="A7884" s="147"/>
    </row>
    <row r="7885" spans="1:1" x14ac:dyDescent="0.3">
      <c r="A7885" s="147"/>
    </row>
    <row r="7886" spans="1:1" x14ac:dyDescent="0.3">
      <c r="A7886" s="147"/>
    </row>
    <row r="7887" spans="1:1" x14ac:dyDescent="0.3">
      <c r="A7887" s="147"/>
    </row>
    <row r="7888" spans="1:1" x14ac:dyDescent="0.3">
      <c r="A7888" s="147"/>
    </row>
    <row r="7889" spans="1:1" x14ac:dyDescent="0.3">
      <c r="A7889" s="147"/>
    </row>
    <row r="7890" spans="1:1" x14ac:dyDescent="0.3">
      <c r="A7890" s="147"/>
    </row>
    <row r="7891" spans="1:1" x14ac:dyDescent="0.3">
      <c r="A7891" s="147"/>
    </row>
    <row r="7892" spans="1:1" x14ac:dyDescent="0.3">
      <c r="A7892" s="147"/>
    </row>
    <row r="7893" spans="1:1" x14ac:dyDescent="0.3">
      <c r="A7893" s="147"/>
    </row>
    <row r="7894" spans="1:1" x14ac:dyDescent="0.3">
      <c r="A7894" s="147"/>
    </row>
    <row r="7895" spans="1:1" x14ac:dyDescent="0.3">
      <c r="A7895" s="147"/>
    </row>
    <row r="7896" spans="1:1" x14ac:dyDescent="0.3">
      <c r="A7896" s="147"/>
    </row>
    <row r="7897" spans="1:1" x14ac:dyDescent="0.3">
      <c r="A7897" s="147"/>
    </row>
    <row r="7898" spans="1:1" x14ac:dyDescent="0.3">
      <c r="A7898" s="147"/>
    </row>
    <row r="7899" spans="1:1" x14ac:dyDescent="0.3">
      <c r="A7899" s="147"/>
    </row>
    <row r="7900" spans="1:1" x14ac:dyDescent="0.3">
      <c r="A7900" s="147"/>
    </row>
    <row r="7901" spans="1:1" x14ac:dyDescent="0.3">
      <c r="A7901" s="147"/>
    </row>
    <row r="7902" spans="1:1" x14ac:dyDescent="0.3">
      <c r="A7902" s="147"/>
    </row>
    <row r="7903" spans="1:1" x14ac:dyDescent="0.3">
      <c r="A7903" s="147"/>
    </row>
    <row r="7904" spans="1:1" x14ac:dyDescent="0.3">
      <c r="A7904" s="147"/>
    </row>
    <row r="7905" spans="1:1" x14ac:dyDescent="0.3">
      <c r="A7905" s="147"/>
    </row>
    <row r="7906" spans="1:1" x14ac:dyDescent="0.3">
      <c r="A7906" s="147"/>
    </row>
    <row r="7907" spans="1:1" x14ac:dyDescent="0.3">
      <c r="A7907" s="147"/>
    </row>
    <row r="7908" spans="1:1" x14ac:dyDescent="0.3">
      <c r="A7908" s="147"/>
    </row>
    <row r="7909" spans="1:1" x14ac:dyDescent="0.3">
      <c r="A7909" s="147"/>
    </row>
    <row r="7910" spans="1:1" x14ac:dyDescent="0.3">
      <c r="A7910" s="147"/>
    </row>
    <row r="7911" spans="1:1" x14ac:dyDescent="0.3">
      <c r="A7911" s="147"/>
    </row>
    <row r="7912" spans="1:1" x14ac:dyDescent="0.3">
      <c r="A7912" s="147"/>
    </row>
    <row r="7913" spans="1:1" x14ac:dyDescent="0.3">
      <c r="A7913" s="147"/>
    </row>
    <row r="7914" spans="1:1" x14ac:dyDescent="0.3">
      <c r="A7914" s="147"/>
    </row>
    <row r="7915" spans="1:1" x14ac:dyDescent="0.3">
      <c r="A7915" s="147"/>
    </row>
    <row r="7916" spans="1:1" x14ac:dyDescent="0.3">
      <c r="A7916" s="147"/>
    </row>
    <row r="7917" spans="1:1" x14ac:dyDescent="0.3">
      <c r="A7917" s="147"/>
    </row>
    <row r="7918" spans="1:1" x14ac:dyDescent="0.3">
      <c r="A7918" s="147"/>
    </row>
    <row r="7919" spans="1:1" x14ac:dyDescent="0.3">
      <c r="A7919" s="147"/>
    </row>
    <row r="7920" spans="1:1" x14ac:dyDescent="0.3">
      <c r="A7920" s="147"/>
    </row>
    <row r="7921" spans="1:1" x14ac:dyDescent="0.3">
      <c r="A7921" s="147"/>
    </row>
    <row r="7922" spans="1:1" x14ac:dyDescent="0.3">
      <c r="A7922" s="147"/>
    </row>
    <row r="7923" spans="1:1" x14ac:dyDescent="0.3">
      <c r="A7923" s="147"/>
    </row>
    <row r="7924" spans="1:1" x14ac:dyDescent="0.3">
      <c r="A7924" s="147"/>
    </row>
    <row r="7925" spans="1:1" x14ac:dyDescent="0.3">
      <c r="A7925" s="147"/>
    </row>
    <row r="7926" spans="1:1" x14ac:dyDescent="0.3">
      <c r="A7926" s="147"/>
    </row>
    <row r="7927" spans="1:1" x14ac:dyDescent="0.3">
      <c r="A7927" s="147"/>
    </row>
    <row r="7928" spans="1:1" x14ac:dyDescent="0.3">
      <c r="A7928" s="147"/>
    </row>
    <row r="7929" spans="1:1" x14ac:dyDescent="0.3">
      <c r="A7929" s="147"/>
    </row>
    <row r="7930" spans="1:1" x14ac:dyDescent="0.3">
      <c r="A7930" s="147"/>
    </row>
    <row r="7931" spans="1:1" x14ac:dyDescent="0.3">
      <c r="A7931" s="147"/>
    </row>
    <row r="7932" spans="1:1" x14ac:dyDescent="0.3">
      <c r="A7932" s="147"/>
    </row>
    <row r="7933" spans="1:1" x14ac:dyDescent="0.3">
      <c r="A7933" s="147"/>
    </row>
    <row r="7934" spans="1:1" x14ac:dyDescent="0.3">
      <c r="A7934" s="147"/>
    </row>
    <row r="7935" spans="1:1" x14ac:dyDescent="0.3">
      <c r="A7935" s="147"/>
    </row>
    <row r="7936" spans="1:1" x14ac:dyDescent="0.3">
      <c r="A7936" s="147"/>
    </row>
    <row r="7937" spans="1:1" x14ac:dyDescent="0.3">
      <c r="A7937" s="147"/>
    </row>
    <row r="7938" spans="1:1" x14ac:dyDescent="0.3">
      <c r="A7938" s="147"/>
    </row>
    <row r="7939" spans="1:1" x14ac:dyDescent="0.3">
      <c r="A7939" s="147"/>
    </row>
    <row r="7940" spans="1:1" x14ac:dyDescent="0.3">
      <c r="A7940" s="147"/>
    </row>
    <row r="7941" spans="1:1" x14ac:dyDescent="0.3">
      <c r="A7941" s="147"/>
    </row>
    <row r="7942" spans="1:1" x14ac:dyDescent="0.3">
      <c r="A7942" s="147"/>
    </row>
    <row r="7943" spans="1:1" x14ac:dyDescent="0.3">
      <c r="A7943" s="147"/>
    </row>
    <row r="7944" spans="1:1" x14ac:dyDescent="0.3">
      <c r="A7944" s="147"/>
    </row>
    <row r="7945" spans="1:1" x14ac:dyDescent="0.3">
      <c r="A7945" s="147"/>
    </row>
    <row r="7946" spans="1:1" x14ac:dyDescent="0.3">
      <c r="A7946" s="147"/>
    </row>
    <row r="7947" spans="1:1" x14ac:dyDescent="0.3">
      <c r="A7947" s="147"/>
    </row>
    <row r="7948" spans="1:1" x14ac:dyDescent="0.3">
      <c r="A7948" s="147"/>
    </row>
    <row r="7949" spans="1:1" x14ac:dyDescent="0.3">
      <c r="A7949" s="147"/>
    </row>
    <row r="7950" spans="1:1" x14ac:dyDescent="0.3">
      <c r="A7950" s="147"/>
    </row>
    <row r="7951" spans="1:1" x14ac:dyDescent="0.3">
      <c r="A7951" s="147"/>
    </row>
    <row r="7952" spans="1:1" x14ac:dyDescent="0.3">
      <c r="A7952" s="147"/>
    </row>
    <row r="7953" spans="1:1" x14ac:dyDescent="0.3">
      <c r="A7953" s="147"/>
    </row>
    <row r="7954" spans="1:1" x14ac:dyDescent="0.3">
      <c r="A7954" s="147"/>
    </row>
    <row r="7955" spans="1:1" x14ac:dyDescent="0.3">
      <c r="A7955" s="147"/>
    </row>
    <row r="7956" spans="1:1" x14ac:dyDescent="0.3">
      <c r="A7956" s="147"/>
    </row>
    <row r="7957" spans="1:1" x14ac:dyDescent="0.3">
      <c r="A7957" s="147"/>
    </row>
    <row r="7958" spans="1:1" x14ac:dyDescent="0.3">
      <c r="A7958" s="147"/>
    </row>
    <row r="7959" spans="1:1" x14ac:dyDescent="0.3">
      <c r="A7959" s="147"/>
    </row>
    <row r="7960" spans="1:1" x14ac:dyDescent="0.3">
      <c r="A7960" s="147"/>
    </row>
    <row r="7961" spans="1:1" x14ac:dyDescent="0.3">
      <c r="A7961" s="147"/>
    </row>
    <row r="7962" spans="1:1" x14ac:dyDescent="0.3">
      <c r="A7962" s="147"/>
    </row>
    <row r="7963" spans="1:1" x14ac:dyDescent="0.3">
      <c r="A7963" s="147"/>
    </row>
    <row r="7964" spans="1:1" x14ac:dyDescent="0.3">
      <c r="A7964" s="147"/>
    </row>
    <row r="7965" spans="1:1" x14ac:dyDescent="0.3">
      <c r="A7965" s="147"/>
    </row>
    <row r="7966" spans="1:1" x14ac:dyDescent="0.3">
      <c r="A7966" s="147"/>
    </row>
    <row r="7967" spans="1:1" x14ac:dyDescent="0.3">
      <c r="A7967" s="147"/>
    </row>
    <row r="7968" spans="1:1" x14ac:dyDescent="0.3">
      <c r="A7968" s="147"/>
    </row>
    <row r="7969" spans="1:1" x14ac:dyDescent="0.3">
      <c r="A7969" s="147"/>
    </row>
    <row r="7970" spans="1:1" x14ac:dyDescent="0.3">
      <c r="A7970" s="147"/>
    </row>
    <row r="7971" spans="1:1" x14ac:dyDescent="0.3">
      <c r="A7971" s="147"/>
    </row>
    <row r="7972" spans="1:1" x14ac:dyDescent="0.3">
      <c r="A7972" s="147"/>
    </row>
    <row r="7973" spans="1:1" x14ac:dyDescent="0.3">
      <c r="A7973" s="147"/>
    </row>
    <row r="7974" spans="1:1" x14ac:dyDescent="0.3">
      <c r="A7974" s="147"/>
    </row>
    <row r="7975" spans="1:1" x14ac:dyDescent="0.3">
      <c r="A7975" s="147"/>
    </row>
    <row r="7976" spans="1:1" x14ac:dyDescent="0.3">
      <c r="A7976" s="147"/>
    </row>
    <row r="7977" spans="1:1" x14ac:dyDescent="0.3">
      <c r="A7977" s="147"/>
    </row>
    <row r="7978" spans="1:1" x14ac:dyDescent="0.3">
      <c r="A7978" s="147"/>
    </row>
    <row r="7979" spans="1:1" x14ac:dyDescent="0.3">
      <c r="A7979" s="147"/>
    </row>
    <row r="7980" spans="1:1" x14ac:dyDescent="0.3">
      <c r="A7980" s="147"/>
    </row>
    <row r="7981" spans="1:1" x14ac:dyDescent="0.3">
      <c r="A7981" s="147"/>
    </row>
    <row r="7982" spans="1:1" x14ac:dyDescent="0.3">
      <c r="A7982" s="147"/>
    </row>
    <row r="7983" spans="1:1" x14ac:dyDescent="0.3">
      <c r="A7983" s="147"/>
    </row>
    <row r="7984" spans="1:1" x14ac:dyDescent="0.3">
      <c r="A7984" s="147"/>
    </row>
    <row r="7985" spans="1:1" x14ac:dyDescent="0.3">
      <c r="A7985" s="147"/>
    </row>
    <row r="7986" spans="1:1" x14ac:dyDescent="0.3">
      <c r="A7986" s="147"/>
    </row>
    <row r="7987" spans="1:1" x14ac:dyDescent="0.3">
      <c r="A7987" s="147"/>
    </row>
    <row r="7988" spans="1:1" x14ac:dyDescent="0.3">
      <c r="A7988" s="147"/>
    </row>
    <row r="7989" spans="1:1" x14ac:dyDescent="0.3">
      <c r="A7989" s="147"/>
    </row>
    <row r="7990" spans="1:1" x14ac:dyDescent="0.3">
      <c r="A7990" s="147"/>
    </row>
    <row r="7991" spans="1:1" x14ac:dyDescent="0.3">
      <c r="A7991" s="147"/>
    </row>
    <row r="7992" spans="1:1" x14ac:dyDescent="0.3">
      <c r="A7992" s="147"/>
    </row>
    <row r="7993" spans="1:1" x14ac:dyDescent="0.3">
      <c r="A7993" s="147"/>
    </row>
    <row r="7994" spans="1:1" x14ac:dyDescent="0.3">
      <c r="A7994" s="147"/>
    </row>
    <row r="7995" spans="1:1" x14ac:dyDescent="0.3">
      <c r="A7995" s="147"/>
    </row>
    <row r="7996" spans="1:1" x14ac:dyDescent="0.3">
      <c r="A7996" s="147"/>
    </row>
    <row r="7997" spans="1:1" x14ac:dyDescent="0.3">
      <c r="A7997" s="147"/>
    </row>
    <row r="7998" spans="1:1" x14ac:dyDescent="0.3">
      <c r="A7998" s="147"/>
    </row>
    <row r="7999" spans="1:1" x14ac:dyDescent="0.3">
      <c r="A7999" s="147"/>
    </row>
    <row r="8000" spans="1:1" x14ac:dyDescent="0.3">
      <c r="A8000" s="147"/>
    </row>
    <row r="8001" spans="1:1" x14ac:dyDescent="0.3">
      <c r="A8001" s="147"/>
    </row>
    <row r="8002" spans="1:1" x14ac:dyDescent="0.3">
      <c r="A8002" s="147"/>
    </row>
    <row r="8003" spans="1:1" x14ac:dyDescent="0.3">
      <c r="A8003" s="147"/>
    </row>
    <row r="8004" spans="1:1" x14ac:dyDescent="0.3">
      <c r="A8004" s="147"/>
    </row>
    <row r="8005" spans="1:1" x14ac:dyDescent="0.3">
      <c r="A8005" s="147"/>
    </row>
    <row r="8006" spans="1:1" x14ac:dyDescent="0.3">
      <c r="A8006" s="147"/>
    </row>
    <row r="8007" spans="1:1" x14ac:dyDescent="0.3">
      <c r="A8007" s="147"/>
    </row>
    <row r="8008" spans="1:1" x14ac:dyDescent="0.3">
      <c r="A8008" s="147"/>
    </row>
    <row r="8009" spans="1:1" x14ac:dyDescent="0.3">
      <c r="A8009" s="147"/>
    </row>
    <row r="8010" spans="1:1" x14ac:dyDescent="0.3">
      <c r="A8010" s="147"/>
    </row>
    <row r="8011" spans="1:1" x14ac:dyDescent="0.3">
      <c r="A8011" s="147"/>
    </row>
    <row r="8012" spans="1:1" x14ac:dyDescent="0.3">
      <c r="A8012" s="147"/>
    </row>
    <row r="8013" spans="1:1" x14ac:dyDescent="0.3">
      <c r="A8013" s="147"/>
    </row>
    <row r="8014" spans="1:1" x14ac:dyDescent="0.3">
      <c r="A8014" s="147"/>
    </row>
    <row r="8015" spans="1:1" x14ac:dyDescent="0.3">
      <c r="A8015" s="147"/>
    </row>
    <row r="8016" spans="1:1" x14ac:dyDescent="0.3">
      <c r="A8016" s="147"/>
    </row>
    <row r="8017" spans="1:1" x14ac:dyDescent="0.3">
      <c r="A8017" s="147"/>
    </row>
    <row r="8018" spans="1:1" x14ac:dyDescent="0.3">
      <c r="A8018" s="147"/>
    </row>
    <row r="8019" spans="1:1" x14ac:dyDescent="0.3">
      <c r="A8019" s="147"/>
    </row>
    <row r="8020" spans="1:1" x14ac:dyDescent="0.3">
      <c r="A8020" s="147"/>
    </row>
    <row r="8021" spans="1:1" x14ac:dyDescent="0.3">
      <c r="A8021" s="147"/>
    </row>
    <row r="8022" spans="1:1" x14ac:dyDescent="0.3">
      <c r="A8022" s="147"/>
    </row>
    <row r="8023" spans="1:1" x14ac:dyDescent="0.3">
      <c r="A8023" s="147"/>
    </row>
    <row r="8024" spans="1:1" x14ac:dyDescent="0.3">
      <c r="A8024" s="147"/>
    </row>
    <row r="8025" spans="1:1" x14ac:dyDescent="0.3">
      <c r="A8025" s="147"/>
    </row>
    <row r="8026" spans="1:1" x14ac:dyDescent="0.3">
      <c r="A8026" s="147"/>
    </row>
    <row r="8027" spans="1:1" x14ac:dyDescent="0.3">
      <c r="A8027" s="147"/>
    </row>
    <row r="8028" spans="1:1" x14ac:dyDescent="0.3">
      <c r="A8028" s="147"/>
    </row>
    <row r="8029" spans="1:1" x14ac:dyDescent="0.3">
      <c r="A8029" s="147"/>
    </row>
    <row r="8030" spans="1:1" x14ac:dyDescent="0.3">
      <c r="A8030" s="147"/>
    </row>
    <row r="8031" spans="1:1" x14ac:dyDescent="0.3">
      <c r="A8031" s="147"/>
    </row>
    <row r="8032" spans="1:1" x14ac:dyDescent="0.3">
      <c r="A8032" s="147"/>
    </row>
    <row r="8033" spans="1:1" x14ac:dyDescent="0.3">
      <c r="A8033" s="147"/>
    </row>
    <row r="8034" spans="1:1" x14ac:dyDescent="0.3">
      <c r="A8034" s="147"/>
    </row>
    <row r="8035" spans="1:1" x14ac:dyDescent="0.3">
      <c r="A8035" s="147"/>
    </row>
    <row r="8036" spans="1:1" x14ac:dyDescent="0.3">
      <c r="A8036" s="147"/>
    </row>
    <row r="8037" spans="1:1" x14ac:dyDescent="0.3">
      <c r="A8037" s="147"/>
    </row>
    <row r="8038" spans="1:1" x14ac:dyDescent="0.3">
      <c r="A8038" s="147"/>
    </row>
    <row r="8039" spans="1:1" x14ac:dyDescent="0.3">
      <c r="A8039" s="147"/>
    </row>
    <row r="8040" spans="1:1" x14ac:dyDescent="0.3">
      <c r="A8040" s="147"/>
    </row>
    <row r="8041" spans="1:1" x14ac:dyDescent="0.3">
      <c r="A8041" s="147"/>
    </row>
    <row r="8042" spans="1:1" x14ac:dyDescent="0.3">
      <c r="A8042" s="147"/>
    </row>
    <row r="8043" spans="1:1" x14ac:dyDescent="0.3">
      <c r="A8043" s="147"/>
    </row>
    <row r="8044" spans="1:1" x14ac:dyDescent="0.3">
      <c r="A8044" s="147"/>
    </row>
    <row r="8045" spans="1:1" x14ac:dyDescent="0.3">
      <c r="A8045" s="147"/>
    </row>
    <row r="8046" spans="1:1" x14ac:dyDescent="0.3">
      <c r="A8046" s="147"/>
    </row>
    <row r="8047" spans="1:1" x14ac:dyDescent="0.3">
      <c r="A8047" s="147"/>
    </row>
    <row r="8048" spans="1:1" x14ac:dyDescent="0.3">
      <c r="A8048" s="147"/>
    </row>
    <row r="8049" spans="1:1" x14ac:dyDescent="0.3">
      <c r="A8049" s="147"/>
    </row>
    <row r="8050" spans="1:1" x14ac:dyDescent="0.3">
      <c r="A8050" s="147"/>
    </row>
    <row r="8051" spans="1:1" x14ac:dyDescent="0.3">
      <c r="A8051" s="147"/>
    </row>
    <row r="8052" spans="1:1" x14ac:dyDescent="0.3">
      <c r="A8052" s="147"/>
    </row>
    <row r="8053" spans="1:1" x14ac:dyDescent="0.3">
      <c r="A8053" s="147"/>
    </row>
    <row r="8054" spans="1:1" x14ac:dyDescent="0.3">
      <c r="A8054" s="147"/>
    </row>
    <row r="8055" spans="1:1" x14ac:dyDescent="0.3">
      <c r="A8055" s="147"/>
    </row>
    <row r="8056" spans="1:1" x14ac:dyDescent="0.3">
      <c r="A8056" s="147"/>
    </row>
    <row r="8057" spans="1:1" x14ac:dyDescent="0.3">
      <c r="A8057" s="147"/>
    </row>
    <row r="8058" spans="1:1" x14ac:dyDescent="0.3">
      <c r="A8058" s="147"/>
    </row>
    <row r="8059" spans="1:1" x14ac:dyDescent="0.3">
      <c r="A8059" s="147"/>
    </row>
    <row r="8060" spans="1:1" x14ac:dyDescent="0.3">
      <c r="A8060" s="147"/>
    </row>
    <row r="8061" spans="1:1" x14ac:dyDescent="0.3">
      <c r="A8061" s="147"/>
    </row>
    <row r="8062" spans="1:1" x14ac:dyDescent="0.3">
      <c r="A8062" s="147"/>
    </row>
    <row r="8063" spans="1:1" x14ac:dyDescent="0.3">
      <c r="A8063" s="147"/>
    </row>
    <row r="8064" spans="1:1" x14ac:dyDescent="0.3">
      <c r="A8064" s="147"/>
    </row>
    <row r="8065" spans="1:1" x14ac:dyDescent="0.3">
      <c r="A8065" s="147"/>
    </row>
    <row r="8066" spans="1:1" x14ac:dyDescent="0.3">
      <c r="A8066" s="147"/>
    </row>
    <row r="8067" spans="1:1" x14ac:dyDescent="0.3">
      <c r="A8067" s="147"/>
    </row>
    <row r="8068" spans="1:1" x14ac:dyDescent="0.3">
      <c r="A8068" s="147"/>
    </row>
    <row r="8069" spans="1:1" x14ac:dyDescent="0.3">
      <c r="A8069" s="147"/>
    </row>
    <row r="8070" spans="1:1" x14ac:dyDescent="0.3">
      <c r="A8070" s="147"/>
    </row>
    <row r="8071" spans="1:1" x14ac:dyDescent="0.3">
      <c r="A8071" s="147"/>
    </row>
    <row r="8072" spans="1:1" x14ac:dyDescent="0.3">
      <c r="A8072" s="147"/>
    </row>
    <row r="8073" spans="1:1" x14ac:dyDescent="0.3">
      <c r="A8073" s="147"/>
    </row>
    <row r="8074" spans="1:1" x14ac:dyDescent="0.3">
      <c r="A8074" s="147"/>
    </row>
    <row r="8075" spans="1:1" x14ac:dyDescent="0.3">
      <c r="A8075" s="147"/>
    </row>
    <row r="8076" spans="1:1" x14ac:dyDescent="0.3">
      <c r="A8076" s="147"/>
    </row>
    <row r="8077" spans="1:1" x14ac:dyDescent="0.3">
      <c r="A8077" s="147"/>
    </row>
    <row r="8078" spans="1:1" x14ac:dyDescent="0.3">
      <c r="A8078" s="147"/>
    </row>
    <row r="8079" spans="1:1" x14ac:dyDescent="0.3">
      <c r="A8079" s="147"/>
    </row>
    <row r="8080" spans="1:1" x14ac:dyDescent="0.3">
      <c r="A8080" s="147"/>
    </row>
    <row r="8081" spans="1:1" x14ac:dyDescent="0.3">
      <c r="A8081" s="147"/>
    </row>
    <row r="8082" spans="1:1" x14ac:dyDescent="0.3">
      <c r="A8082" s="147"/>
    </row>
    <row r="8083" spans="1:1" x14ac:dyDescent="0.3">
      <c r="A8083" s="147"/>
    </row>
    <row r="8084" spans="1:1" x14ac:dyDescent="0.3">
      <c r="A8084" s="147"/>
    </row>
    <row r="8085" spans="1:1" x14ac:dyDescent="0.3">
      <c r="A8085" s="147"/>
    </row>
    <row r="8086" spans="1:1" x14ac:dyDescent="0.3">
      <c r="A8086" s="147"/>
    </row>
    <row r="8087" spans="1:1" x14ac:dyDescent="0.3">
      <c r="A8087" s="147"/>
    </row>
    <row r="8088" spans="1:1" x14ac:dyDescent="0.3">
      <c r="A8088" s="147"/>
    </row>
    <row r="8089" spans="1:1" x14ac:dyDescent="0.3">
      <c r="A8089" s="147"/>
    </row>
    <row r="8090" spans="1:1" x14ac:dyDescent="0.3">
      <c r="A8090" s="147"/>
    </row>
    <row r="8091" spans="1:1" x14ac:dyDescent="0.3">
      <c r="A8091" s="147"/>
    </row>
    <row r="8092" spans="1:1" x14ac:dyDescent="0.3">
      <c r="A8092" s="147"/>
    </row>
    <row r="8093" spans="1:1" x14ac:dyDescent="0.3">
      <c r="A8093" s="147"/>
    </row>
    <row r="8094" spans="1:1" x14ac:dyDescent="0.3">
      <c r="A8094" s="147"/>
    </row>
    <row r="8095" spans="1:1" x14ac:dyDescent="0.3">
      <c r="A8095" s="147"/>
    </row>
    <row r="8096" spans="1:1" x14ac:dyDescent="0.3">
      <c r="A8096" s="147"/>
    </row>
    <row r="8097" spans="1:1" x14ac:dyDescent="0.3">
      <c r="A8097" s="147"/>
    </row>
    <row r="8098" spans="1:1" x14ac:dyDescent="0.3">
      <c r="A8098" s="147"/>
    </row>
    <row r="8099" spans="1:1" x14ac:dyDescent="0.3">
      <c r="A8099" s="147"/>
    </row>
    <row r="8100" spans="1:1" x14ac:dyDescent="0.3">
      <c r="A8100" s="147"/>
    </row>
    <row r="8101" spans="1:1" x14ac:dyDescent="0.3">
      <c r="A8101" s="147"/>
    </row>
    <row r="8102" spans="1:1" x14ac:dyDescent="0.3">
      <c r="A8102" s="147"/>
    </row>
    <row r="8103" spans="1:1" x14ac:dyDescent="0.3">
      <c r="A8103" s="147"/>
    </row>
    <row r="8104" spans="1:1" x14ac:dyDescent="0.3">
      <c r="A8104" s="147"/>
    </row>
    <row r="8105" spans="1:1" x14ac:dyDescent="0.3">
      <c r="A8105" s="147"/>
    </row>
    <row r="8106" spans="1:1" x14ac:dyDescent="0.3">
      <c r="A8106" s="147"/>
    </row>
    <row r="8107" spans="1:1" x14ac:dyDescent="0.3">
      <c r="A8107" s="147"/>
    </row>
    <row r="8108" spans="1:1" x14ac:dyDescent="0.3">
      <c r="A8108" s="147"/>
    </row>
    <row r="8109" spans="1:1" x14ac:dyDescent="0.3">
      <c r="A8109" s="147"/>
    </row>
    <row r="8110" spans="1:1" x14ac:dyDescent="0.3">
      <c r="A8110" s="147"/>
    </row>
    <row r="8111" spans="1:1" x14ac:dyDescent="0.3">
      <c r="A8111" s="147"/>
    </row>
    <row r="8112" spans="1:1" x14ac:dyDescent="0.3">
      <c r="A8112" s="147"/>
    </row>
    <row r="8113" spans="1:1" x14ac:dyDescent="0.3">
      <c r="A8113" s="147"/>
    </row>
    <row r="8114" spans="1:1" x14ac:dyDescent="0.3">
      <c r="A8114" s="147"/>
    </row>
    <row r="8115" spans="1:1" x14ac:dyDescent="0.3">
      <c r="A8115" s="147"/>
    </row>
    <row r="8116" spans="1:1" x14ac:dyDescent="0.3">
      <c r="A8116" s="147"/>
    </row>
    <row r="8117" spans="1:1" x14ac:dyDescent="0.3">
      <c r="A8117" s="147"/>
    </row>
    <row r="8118" spans="1:1" x14ac:dyDescent="0.3">
      <c r="A8118" s="147"/>
    </row>
    <row r="8119" spans="1:1" x14ac:dyDescent="0.3">
      <c r="A8119" s="147"/>
    </row>
    <row r="8120" spans="1:1" x14ac:dyDescent="0.3">
      <c r="A8120" s="147"/>
    </row>
    <row r="8121" spans="1:1" x14ac:dyDescent="0.3">
      <c r="A8121" s="147"/>
    </row>
    <row r="8122" spans="1:1" x14ac:dyDescent="0.3">
      <c r="A8122" s="147"/>
    </row>
    <row r="8123" spans="1:1" x14ac:dyDescent="0.3">
      <c r="A8123" s="147"/>
    </row>
    <row r="8124" spans="1:1" x14ac:dyDescent="0.3">
      <c r="A8124" s="147"/>
    </row>
    <row r="8125" spans="1:1" x14ac:dyDescent="0.3">
      <c r="A8125" s="147"/>
    </row>
    <row r="8126" spans="1:1" x14ac:dyDescent="0.3">
      <c r="A8126" s="147"/>
    </row>
    <row r="8127" spans="1:1" x14ac:dyDescent="0.3">
      <c r="A8127" s="147"/>
    </row>
    <row r="8128" spans="1:1" x14ac:dyDescent="0.3">
      <c r="A8128" s="147"/>
    </row>
    <row r="8129" spans="1:1" x14ac:dyDescent="0.3">
      <c r="A8129" s="147"/>
    </row>
    <row r="8130" spans="1:1" x14ac:dyDescent="0.3">
      <c r="A8130" s="147"/>
    </row>
    <row r="8131" spans="1:1" x14ac:dyDescent="0.3">
      <c r="A8131" s="147"/>
    </row>
    <row r="8132" spans="1:1" x14ac:dyDescent="0.3">
      <c r="A8132" s="147"/>
    </row>
    <row r="8133" spans="1:1" x14ac:dyDescent="0.3">
      <c r="A8133" s="147"/>
    </row>
    <row r="8134" spans="1:1" x14ac:dyDescent="0.3">
      <c r="A8134" s="147"/>
    </row>
    <row r="8135" spans="1:1" x14ac:dyDescent="0.3">
      <c r="A8135" s="147"/>
    </row>
    <row r="8136" spans="1:1" x14ac:dyDescent="0.3">
      <c r="A8136" s="147"/>
    </row>
    <row r="8137" spans="1:1" x14ac:dyDescent="0.3">
      <c r="A8137" s="147"/>
    </row>
    <row r="8138" spans="1:1" x14ac:dyDescent="0.3">
      <c r="A8138" s="147"/>
    </row>
    <row r="8139" spans="1:1" x14ac:dyDescent="0.3">
      <c r="A8139" s="147"/>
    </row>
    <row r="8140" spans="1:1" x14ac:dyDescent="0.3">
      <c r="A8140" s="147"/>
    </row>
    <row r="8141" spans="1:1" x14ac:dyDescent="0.3">
      <c r="A8141" s="147"/>
    </row>
    <row r="8142" spans="1:1" x14ac:dyDescent="0.3">
      <c r="A8142" s="147"/>
    </row>
    <row r="8143" spans="1:1" x14ac:dyDescent="0.3">
      <c r="A8143" s="147"/>
    </row>
    <row r="8144" spans="1:1" x14ac:dyDescent="0.3">
      <c r="A8144" s="147"/>
    </row>
    <row r="8145" spans="1:1" x14ac:dyDescent="0.3">
      <c r="A8145" s="147"/>
    </row>
    <row r="8146" spans="1:1" x14ac:dyDescent="0.3">
      <c r="A8146" s="147"/>
    </row>
    <row r="8147" spans="1:1" x14ac:dyDescent="0.3">
      <c r="A8147" s="147"/>
    </row>
    <row r="8148" spans="1:1" x14ac:dyDescent="0.3">
      <c r="A8148" s="147"/>
    </row>
    <row r="8149" spans="1:1" x14ac:dyDescent="0.3">
      <c r="A8149" s="147"/>
    </row>
    <row r="8150" spans="1:1" x14ac:dyDescent="0.3">
      <c r="A8150" s="147"/>
    </row>
    <row r="8151" spans="1:1" x14ac:dyDescent="0.3">
      <c r="A8151" s="147"/>
    </row>
    <row r="8152" spans="1:1" x14ac:dyDescent="0.3">
      <c r="A8152" s="147"/>
    </row>
    <row r="8153" spans="1:1" x14ac:dyDescent="0.3">
      <c r="A8153" s="147"/>
    </row>
    <row r="8154" spans="1:1" x14ac:dyDescent="0.3">
      <c r="A8154" s="147"/>
    </row>
    <row r="8155" spans="1:1" x14ac:dyDescent="0.3">
      <c r="A8155" s="147"/>
    </row>
    <row r="8156" spans="1:1" x14ac:dyDescent="0.3">
      <c r="A8156" s="147"/>
    </row>
    <row r="8157" spans="1:1" x14ac:dyDescent="0.3">
      <c r="A8157" s="147"/>
    </row>
    <row r="8158" spans="1:1" x14ac:dyDescent="0.3">
      <c r="A8158" s="147"/>
    </row>
    <row r="8159" spans="1:1" x14ac:dyDescent="0.3">
      <c r="A8159" s="147"/>
    </row>
    <row r="8160" spans="1:1" x14ac:dyDescent="0.3">
      <c r="A8160" s="147"/>
    </row>
    <row r="8161" spans="1:1" x14ac:dyDescent="0.3">
      <c r="A8161" s="147"/>
    </row>
    <row r="8162" spans="1:1" x14ac:dyDescent="0.3">
      <c r="A8162" s="147"/>
    </row>
    <row r="8163" spans="1:1" x14ac:dyDescent="0.3">
      <c r="A8163" s="147"/>
    </row>
    <row r="8164" spans="1:1" x14ac:dyDescent="0.3">
      <c r="A8164" s="147"/>
    </row>
    <row r="8165" spans="1:1" x14ac:dyDescent="0.3">
      <c r="A8165" s="147"/>
    </row>
    <row r="8166" spans="1:1" x14ac:dyDescent="0.3">
      <c r="A8166" s="147"/>
    </row>
    <row r="8167" spans="1:1" x14ac:dyDescent="0.3">
      <c r="A8167" s="147"/>
    </row>
    <row r="8168" spans="1:1" x14ac:dyDescent="0.3">
      <c r="A8168" s="147"/>
    </row>
    <row r="8169" spans="1:1" x14ac:dyDescent="0.3">
      <c r="A8169" s="147"/>
    </row>
    <row r="8170" spans="1:1" x14ac:dyDescent="0.3">
      <c r="A8170" s="147"/>
    </row>
    <row r="8171" spans="1:1" x14ac:dyDescent="0.3">
      <c r="A8171" s="147"/>
    </row>
    <row r="8172" spans="1:1" x14ac:dyDescent="0.3">
      <c r="A8172" s="147"/>
    </row>
    <row r="8173" spans="1:1" x14ac:dyDescent="0.3">
      <c r="A8173" s="147"/>
    </row>
    <row r="8174" spans="1:1" x14ac:dyDescent="0.3">
      <c r="A8174" s="147"/>
    </row>
    <row r="8175" spans="1:1" x14ac:dyDescent="0.3">
      <c r="A8175" s="147"/>
    </row>
    <row r="8176" spans="1:1" x14ac:dyDescent="0.3">
      <c r="A8176" s="147"/>
    </row>
    <row r="8177" spans="1:1" x14ac:dyDescent="0.3">
      <c r="A8177" s="147"/>
    </row>
    <row r="8178" spans="1:1" x14ac:dyDescent="0.3">
      <c r="A8178" s="147"/>
    </row>
    <row r="8179" spans="1:1" x14ac:dyDescent="0.3">
      <c r="A8179" s="147"/>
    </row>
    <row r="8180" spans="1:1" x14ac:dyDescent="0.3">
      <c r="A8180" s="147"/>
    </row>
    <row r="8181" spans="1:1" x14ac:dyDescent="0.3">
      <c r="A8181" s="147"/>
    </row>
    <row r="8182" spans="1:1" x14ac:dyDescent="0.3">
      <c r="A8182" s="147"/>
    </row>
    <row r="8183" spans="1:1" x14ac:dyDescent="0.3">
      <c r="A8183" s="147"/>
    </row>
    <row r="8184" spans="1:1" x14ac:dyDescent="0.3">
      <c r="A8184" s="147"/>
    </row>
    <row r="8185" spans="1:1" x14ac:dyDescent="0.3">
      <c r="A8185" s="147"/>
    </row>
    <row r="8186" spans="1:1" x14ac:dyDescent="0.3">
      <c r="A8186" s="147"/>
    </row>
    <row r="8187" spans="1:1" x14ac:dyDescent="0.3">
      <c r="A8187" s="147"/>
    </row>
    <row r="8188" spans="1:1" x14ac:dyDescent="0.3">
      <c r="A8188" s="147"/>
    </row>
    <row r="8189" spans="1:1" x14ac:dyDescent="0.3">
      <c r="A8189" s="147"/>
    </row>
    <row r="8190" spans="1:1" x14ac:dyDescent="0.3">
      <c r="A8190" s="147"/>
    </row>
    <row r="8191" spans="1:1" x14ac:dyDescent="0.3">
      <c r="A8191" s="147"/>
    </row>
    <row r="8192" spans="1:1" x14ac:dyDescent="0.3">
      <c r="A8192" s="147"/>
    </row>
    <row r="8193" spans="1:1" x14ac:dyDescent="0.3">
      <c r="A8193" s="147"/>
    </row>
    <row r="8194" spans="1:1" x14ac:dyDescent="0.3">
      <c r="A8194" s="147"/>
    </row>
    <row r="8195" spans="1:1" x14ac:dyDescent="0.3">
      <c r="A8195" s="147"/>
    </row>
    <row r="8196" spans="1:1" x14ac:dyDescent="0.3">
      <c r="A8196" s="147"/>
    </row>
    <row r="8197" spans="1:1" x14ac:dyDescent="0.3">
      <c r="A8197" s="147"/>
    </row>
    <row r="8198" spans="1:1" x14ac:dyDescent="0.3">
      <c r="A8198" s="147"/>
    </row>
    <row r="8199" spans="1:1" x14ac:dyDescent="0.3">
      <c r="A8199" s="147"/>
    </row>
    <row r="8200" spans="1:1" x14ac:dyDescent="0.3">
      <c r="A8200" s="147"/>
    </row>
    <row r="8201" spans="1:1" x14ac:dyDescent="0.3">
      <c r="A8201" s="147"/>
    </row>
    <row r="8202" spans="1:1" x14ac:dyDescent="0.3">
      <c r="A8202" s="147"/>
    </row>
    <row r="8203" spans="1:1" x14ac:dyDescent="0.3">
      <c r="A8203" s="147"/>
    </row>
    <row r="8204" spans="1:1" x14ac:dyDescent="0.3">
      <c r="A8204" s="147"/>
    </row>
    <row r="8205" spans="1:1" x14ac:dyDescent="0.3">
      <c r="A8205" s="147"/>
    </row>
    <row r="8206" spans="1:1" x14ac:dyDescent="0.3">
      <c r="A8206" s="147"/>
    </row>
    <row r="8207" spans="1:1" x14ac:dyDescent="0.3">
      <c r="A8207" s="147"/>
    </row>
    <row r="8208" spans="1:1" x14ac:dyDescent="0.3">
      <c r="A8208" s="147"/>
    </row>
    <row r="8209" spans="1:1" x14ac:dyDescent="0.3">
      <c r="A8209" s="147"/>
    </row>
    <row r="8210" spans="1:1" x14ac:dyDescent="0.3">
      <c r="A8210" s="147"/>
    </row>
    <row r="8211" spans="1:1" x14ac:dyDescent="0.3">
      <c r="A8211" s="147"/>
    </row>
    <row r="8212" spans="1:1" x14ac:dyDescent="0.3">
      <c r="A8212" s="147"/>
    </row>
    <row r="8213" spans="1:1" x14ac:dyDescent="0.3">
      <c r="A8213" s="147"/>
    </row>
    <row r="8214" spans="1:1" x14ac:dyDescent="0.3">
      <c r="A8214" s="147"/>
    </row>
    <row r="8215" spans="1:1" x14ac:dyDescent="0.3">
      <c r="A8215" s="147"/>
    </row>
    <row r="8216" spans="1:1" x14ac:dyDescent="0.3">
      <c r="A8216" s="147"/>
    </row>
    <row r="8217" spans="1:1" x14ac:dyDescent="0.3">
      <c r="A8217" s="147"/>
    </row>
    <row r="8218" spans="1:1" x14ac:dyDescent="0.3">
      <c r="A8218" s="147"/>
    </row>
    <row r="8219" spans="1:1" x14ac:dyDescent="0.3">
      <c r="A8219" s="147"/>
    </row>
    <row r="8220" spans="1:1" x14ac:dyDescent="0.3">
      <c r="A8220" s="147"/>
    </row>
    <row r="8221" spans="1:1" x14ac:dyDescent="0.3">
      <c r="A8221" s="147"/>
    </row>
    <row r="8222" spans="1:1" x14ac:dyDescent="0.3">
      <c r="A8222" s="147"/>
    </row>
    <row r="8223" spans="1:1" x14ac:dyDescent="0.3">
      <c r="A8223" s="147"/>
    </row>
    <row r="8224" spans="1:1" x14ac:dyDescent="0.3">
      <c r="A8224" s="147"/>
    </row>
    <row r="8225" spans="1:1" x14ac:dyDescent="0.3">
      <c r="A8225" s="147"/>
    </row>
    <row r="8226" spans="1:1" x14ac:dyDescent="0.3">
      <c r="A8226" s="147"/>
    </row>
    <row r="8227" spans="1:1" x14ac:dyDescent="0.3">
      <c r="A8227" s="147"/>
    </row>
    <row r="8228" spans="1:1" x14ac:dyDescent="0.3">
      <c r="A8228" s="147"/>
    </row>
    <row r="8229" spans="1:1" x14ac:dyDescent="0.3">
      <c r="A8229" s="147"/>
    </row>
    <row r="8230" spans="1:1" x14ac:dyDescent="0.3">
      <c r="A8230" s="147"/>
    </row>
    <row r="8231" spans="1:1" x14ac:dyDescent="0.3">
      <c r="A8231" s="147"/>
    </row>
    <row r="8232" spans="1:1" x14ac:dyDescent="0.3">
      <c r="A8232" s="147"/>
    </row>
    <row r="8233" spans="1:1" x14ac:dyDescent="0.3">
      <c r="A8233" s="147"/>
    </row>
    <row r="8234" spans="1:1" x14ac:dyDescent="0.3">
      <c r="A8234" s="147"/>
    </row>
    <row r="8235" spans="1:1" x14ac:dyDescent="0.3">
      <c r="A8235" s="147"/>
    </row>
    <row r="8236" spans="1:1" x14ac:dyDescent="0.3">
      <c r="A8236" s="147"/>
    </row>
    <row r="8237" spans="1:1" x14ac:dyDescent="0.3">
      <c r="A8237" s="147"/>
    </row>
    <row r="8238" spans="1:1" x14ac:dyDescent="0.3">
      <c r="A8238" s="147"/>
    </row>
    <row r="8239" spans="1:1" x14ac:dyDescent="0.3">
      <c r="A8239" s="147"/>
    </row>
    <row r="8240" spans="1:1" x14ac:dyDescent="0.3">
      <c r="A8240" s="147"/>
    </row>
    <row r="8241" spans="1:1" x14ac:dyDescent="0.3">
      <c r="A8241" s="147"/>
    </row>
    <row r="8242" spans="1:1" x14ac:dyDescent="0.3">
      <c r="A8242" s="147"/>
    </row>
    <row r="8243" spans="1:1" x14ac:dyDescent="0.3">
      <c r="A8243" s="147"/>
    </row>
    <row r="8244" spans="1:1" x14ac:dyDescent="0.3">
      <c r="A8244" s="147"/>
    </row>
    <row r="8245" spans="1:1" x14ac:dyDescent="0.3">
      <c r="A8245" s="147"/>
    </row>
    <row r="8246" spans="1:1" x14ac:dyDescent="0.3">
      <c r="A8246" s="147"/>
    </row>
    <row r="8247" spans="1:1" x14ac:dyDescent="0.3">
      <c r="A8247" s="147"/>
    </row>
    <row r="8248" spans="1:1" x14ac:dyDescent="0.3">
      <c r="A8248" s="147"/>
    </row>
    <row r="8249" spans="1:1" x14ac:dyDescent="0.3">
      <c r="A8249" s="147"/>
    </row>
    <row r="8250" spans="1:1" x14ac:dyDescent="0.3">
      <c r="A8250" s="147"/>
    </row>
    <row r="8251" spans="1:1" x14ac:dyDescent="0.3">
      <c r="A8251" s="147"/>
    </row>
    <row r="8252" spans="1:1" x14ac:dyDescent="0.3">
      <c r="A8252" s="147"/>
    </row>
    <row r="8253" spans="1:1" x14ac:dyDescent="0.3">
      <c r="A8253" s="147"/>
    </row>
    <row r="8254" spans="1:1" x14ac:dyDescent="0.3">
      <c r="A8254" s="147"/>
    </row>
    <row r="8255" spans="1:1" x14ac:dyDescent="0.3">
      <c r="A8255" s="147"/>
    </row>
    <row r="8256" spans="1:1" x14ac:dyDescent="0.3">
      <c r="A8256" s="147"/>
    </row>
    <row r="8257" spans="1:1" x14ac:dyDescent="0.3">
      <c r="A8257" s="147"/>
    </row>
    <row r="8258" spans="1:1" x14ac:dyDescent="0.3">
      <c r="A8258" s="147"/>
    </row>
    <row r="8259" spans="1:1" x14ac:dyDescent="0.3">
      <c r="A8259" s="147"/>
    </row>
    <row r="8260" spans="1:1" x14ac:dyDescent="0.3">
      <c r="A8260" s="147"/>
    </row>
    <row r="8261" spans="1:1" x14ac:dyDescent="0.3">
      <c r="A8261" s="147"/>
    </row>
    <row r="8262" spans="1:1" x14ac:dyDescent="0.3">
      <c r="A8262" s="147"/>
    </row>
    <row r="8263" spans="1:1" x14ac:dyDescent="0.3">
      <c r="A8263" s="147"/>
    </row>
    <row r="8264" spans="1:1" x14ac:dyDescent="0.3">
      <c r="A8264" s="147"/>
    </row>
    <row r="8265" spans="1:1" x14ac:dyDescent="0.3">
      <c r="A8265" s="147"/>
    </row>
    <row r="8266" spans="1:1" x14ac:dyDescent="0.3">
      <c r="A8266" s="147"/>
    </row>
    <row r="8267" spans="1:1" x14ac:dyDescent="0.3">
      <c r="A8267" s="147"/>
    </row>
    <row r="8268" spans="1:1" x14ac:dyDescent="0.3">
      <c r="A8268" s="147"/>
    </row>
    <row r="8269" spans="1:1" x14ac:dyDescent="0.3">
      <c r="A8269" s="147"/>
    </row>
    <row r="8270" spans="1:1" x14ac:dyDescent="0.3">
      <c r="A8270" s="147"/>
    </row>
    <row r="8271" spans="1:1" x14ac:dyDescent="0.3">
      <c r="A8271" s="147"/>
    </row>
    <row r="8272" spans="1:1" x14ac:dyDescent="0.3">
      <c r="A8272" s="147"/>
    </row>
    <row r="8273" spans="1:1" x14ac:dyDescent="0.3">
      <c r="A8273" s="147"/>
    </row>
    <row r="8274" spans="1:1" x14ac:dyDescent="0.3">
      <c r="A8274" s="147"/>
    </row>
    <row r="8275" spans="1:1" x14ac:dyDescent="0.3">
      <c r="A8275" s="147"/>
    </row>
    <row r="8276" spans="1:1" x14ac:dyDescent="0.3">
      <c r="A8276" s="147"/>
    </row>
    <row r="8277" spans="1:1" x14ac:dyDescent="0.3">
      <c r="A8277" s="147"/>
    </row>
    <row r="8278" spans="1:1" x14ac:dyDescent="0.3">
      <c r="A8278" s="147"/>
    </row>
    <row r="8279" spans="1:1" x14ac:dyDescent="0.3">
      <c r="A8279" s="147"/>
    </row>
    <row r="8280" spans="1:1" x14ac:dyDescent="0.3">
      <c r="A8280" s="147"/>
    </row>
    <row r="8281" spans="1:1" x14ac:dyDescent="0.3">
      <c r="A8281" s="147"/>
    </row>
    <row r="8282" spans="1:1" x14ac:dyDescent="0.3">
      <c r="A8282" s="147"/>
    </row>
    <row r="8283" spans="1:1" x14ac:dyDescent="0.3">
      <c r="A8283" s="147"/>
    </row>
    <row r="8284" spans="1:1" x14ac:dyDescent="0.3">
      <c r="A8284" s="147"/>
    </row>
    <row r="8285" spans="1:1" x14ac:dyDescent="0.3">
      <c r="A8285" s="147"/>
    </row>
    <row r="8286" spans="1:1" x14ac:dyDescent="0.3">
      <c r="A8286" s="147"/>
    </row>
    <row r="8287" spans="1:1" x14ac:dyDescent="0.3">
      <c r="A8287" s="147"/>
    </row>
    <row r="8288" spans="1:1" x14ac:dyDescent="0.3">
      <c r="A8288" s="147"/>
    </row>
    <row r="8289" spans="1:1" x14ac:dyDescent="0.3">
      <c r="A8289" s="147"/>
    </row>
    <row r="8290" spans="1:1" x14ac:dyDescent="0.3">
      <c r="A8290" s="147"/>
    </row>
    <row r="8291" spans="1:1" x14ac:dyDescent="0.3">
      <c r="A8291" s="147"/>
    </row>
    <row r="8292" spans="1:1" x14ac:dyDescent="0.3">
      <c r="A8292" s="147"/>
    </row>
    <row r="8293" spans="1:1" x14ac:dyDescent="0.3">
      <c r="A8293" s="147"/>
    </row>
    <row r="8294" spans="1:1" x14ac:dyDescent="0.3">
      <c r="A8294" s="147"/>
    </row>
    <row r="8295" spans="1:1" x14ac:dyDescent="0.3">
      <c r="A8295" s="147"/>
    </row>
    <row r="8296" spans="1:1" x14ac:dyDescent="0.3">
      <c r="A8296" s="147"/>
    </row>
    <row r="8297" spans="1:1" x14ac:dyDescent="0.3">
      <c r="A8297" s="147"/>
    </row>
    <row r="8298" spans="1:1" x14ac:dyDescent="0.3">
      <c r="A8298" s="147"/>
    </row>
    <row r="8299" spans="1:1" x14ac:dyDescent="0.3">
      <c r="A8299" s="147"/>
    </row>
    <row r="8300" spans="1:1" x14ac:dyDescent="0.3">
      <c r="A8300" s="147"/>
    </row>
    <row r="8301" spans="1:1" x14ac:dyDescent="0.3">
      <c r="A8301" s="147"/>
    </row>
    <row r="8302" spans="1:1" x14ac:dyDescent="0.3">
      <c r="A8302" s="147"/>
    </row>
    <row r="8303" spans="1:1" x14ac:dyDescent="0.3">
      <c r="A8303" s="147"/>
    </row>
    <row r="8304" spans="1:1" x14ac:dyDescent="0.3">
      <c r="A8304" s="147"/>
    </row>
    <row r="8305" spans="1:1" x14ac:dyDescent="0.3">
      <c r="A8305" s="147"/>
    </row>
    <row r="8306" spans="1:1" x14ac:dyDescent="0.3">
      <c r="A8306" s="147"/>
    </row>
    <row r="8307" spans="1:1" x14ac:dyDescent="0.3">
      <c r="A8307" s="147"/>
    </row>
    <row r="8308" spans="1:1" x14ac:dyDescent="0.3">
      <c r="A8308" s="147"/>
    </row>
    <row r="8309" spans="1:1" x14ac:dyDescent="0.3">
      <c r="A8309" s="147"/>
    </row>
    <row r="8310" spans="1:1" x14ac:dyDescent="0.3">
      <c r="A8310" s="147"/>
    </row>
    <row r="8311" spans="1:1" x14ac:dyDescent="0.3">
      <c r="A8311" s="147"/>
    </row>
    <row r="8312" spans="1:1" x14ac:dyDescent="0.3">
      <c r="A8312" s="147"/>
    </row>
    <row r="8313" spans="1:1" x14ac:dyDescent="0.3">
      <c r="A8313" s="147"/>
    </row>
    <row r="8314" spans="1:1" x14ac:dyDescent="0.3">
      <c r="A8314" s="147"/>
    </row>
    <row r="8315" spans="1:1" x14ac:dyDescent="0.3">
      <c r="A8315" s="147"/>
    </row>
    <row r="8316" spans="1:1" x14ac:dyDescent="0.3">
      <c r="A8316" s="147"/>
    </row>
    <row r="8317" spans="1:1" x14ac:dyDescent="0.3">
      <c r="A8317" s="147"/>
    </row>
    <row r="8318" spans="1:1" x14ac:dyDescent="0.3">
      <c r="A8318" s="147"/>
    </row>
    <row r="8319" spans="1:1" x14ac:dyDescent="0.3">
      <c r="A8319" s="147"/>
    </row>
    <row r="8320" spans="1:1" x14ac:dyDescent="0.3">
      <c r="A8320" s="147"/>
    </row>
    <row r="8321" spans="1:1" x14ac:dyDescent="0.3">
      <c r="A8321" s="147"/>
    </row>
    <row r="8322" spans="1:1" x14ac:dyDescent="0.3">
      <c r="A8322" s="147"/>
    </row>
    <row r="8323" spans="1:1" x14ac:dyDescent="0.3">
      <c r="A8323" s="147"/>
    </row>
    <row r="8324" spans="1:1" x14ac:dyDescent="0.3">
      <c r="A8324" s="147"/>
    </row>
    <row r="8325" spans="1:1" x14ac:dyDescent="0.3">
      <c r="A8325" s="147"/>
    </row>
    <row r="8326" spans="1:1" x14ac:dyDescent="0.3">
      <c r="A8326" s="147"/>
    </row>
    <row r="8327" spans="1:1" x14ac:dyDescent="0.3">
      <c r="A8327" s="147"/>
    </row>
    <row r="8328" spans="1:1" x14ac:dyDescent="0.3">
      <c r="A8328" s="147"/>
    </row>
    <row r="8329" spans="1:1" x14ac:dyDescent="0.3">
      <c r="A8329" s="147"/>
    </row>
    <row r="8330" spans="1:1" x14ac:dyDescent="0.3">
      <c r="A8330" s="147"/>
    </row>
    <row r="8331" spans="1:1" x14ac:dyDescent="0.3">
      <c r="A8331" s="147"/>
    </row>
    <row r="8332" spans="1:1" x14ac:dyDescent="0.3">
      <c r="A8332" s="147"/>
    </row>
    <row r="8333" spans="1:1" x14ac:dyDescent="0.3">
      <c r="A8333" s="147"/>
    </row>
    <row r="8334" spans="1:1" x14ac:dyDescent="0.3">
      <c r="A8334" s="147"/>
    </row>
    <row r="8335" spans="1:1" x14ac:dyDescent="0.3">
      <c r="A8335" s="147"/>
    </row>
    <row r="8336" spans="1:1" x14ac:dyDescent="0.3">
      <c r="A8336" s="147"/>
    </row>
    <row r="8337" spans="1:1" x14ac:dyDescent="0.3">
      <c r="A8337" s="147"/>
    </row>
    <row r="8338" spans="1:1" x14ac:dyDescent="0.3">
      <c r="A8338" s="147"/>
    </row>
    <row r="8339" spans="1:1" x14ac:dyDescent="0.3">
      <c r="A8339" s="147"/>
    </row>
    <row r="8340" spans="1:1" x14ac:dyDescent="0.3">
      <c r="A8340" s="147"/>
    </row>
    <row r="8341" spans="1:1" x14ac:dyDescent="0.3">
      <c r="A8341" s="147"/>
    </row>
    <row r="8342" spans="1:1" x14ac:dyDescent="0.3">
      <c r="A8342" s="147"/>
    </row>
    <row r="8343" spans="1:1" x14ac:dyDescent="0.3">
      <c r="A8343" s="147"/>
    </row>
    <row r="8344" spans="1:1" x14ac:dyDescent="0.3">
      <c r="A8344" s="147"/>
    </row>
    <row r="8345" spans="1:1" x14ac:dyDescent="0.3">
      <c r="A8345" s="147"/>
    </row>
    <row r="8346" spans="1:1" x14ac:dyDescent="0.3">
      <c r="A8346" s="147"/>
    </row>
    <row r="8347" spans="1:1" x14ac:dyDescent="0.3">
      <c r="A8347" s="147"/>
    </row>
    <row r="8348" spans="1:1" x14ac:dyDescent="0.3">
      <c r="A8348" s="147"/>
    </row>
    <row r="8349" spans="1:1" x14ac:dyDescent="0.3">
      <c r="A8349" s="147"/>
    </row>
    <row r="8350" spans="1:1" x14ac:dyDescent="0.3">
      <c r="A8350" s="147"/>
    </row>
    <row r="8351" spans="1:1" x14ac:dyDescent="0.3">
      <c r="A8351" s="147"/>
    </row>
    <row r="8352" spans="1:1" x14ac:dyDescent="0.3">
      <c r="A8352" s="147"/>
    </row>
    <row r="8353" spans="1:1" x14ac:dyDescent="0.3">
      <c r="A8353" s="147"/>
    </row>
    <row r="8354" spans="1:1" x14ac:dyDescent="0.3">
      <c r="A8354" s="147"/>
    </row>
    <row r="8355" spans="1:1" x14ac:dyDescent="0.3">
      <c r="A8355" s="147"/>
    </row>
    <row r="8356" spans="1:1" x14ac:dyDescent="0.3">
      <c r="A8356" s="147"/>
    </row>
    <row r="8357" spans="1:1" x14ac:dyDescent="0.3">
      <c r="A8357" s="147"/>
    </row>
    <row r="8358" spans="1:1" x14ac:dyDescent="0.3">
      <c r="A8358" s="147"/>
    </row>
    <row r="8359" spans="1:1" x14ac:dyDescent="0.3">
      <c r="A8359" s="147"/>
    </row>
    <row r="8360" spans="1:1" x14ac:dyDescent="0.3">
      <c r="A8360" s="147"/>
    </row>
    <row r="8361" spans="1:1" x14ac:dyDescent="0.3">
      <c r="A8361" s="147"/>
    </row>
    <row r="8362" spans="1:1" x14ac:dyDescent="0.3">
      <c r="A8362" s="147"/>
    </row>
    <row r="8363" spans="1:1" x14ac:dyDescent="0.3">
      <c r="A8363" s="147"/>
    </row>
    <row r="8364" spans="1:1" x14ac:dyDescent="0.3">
      <c r="A8364" s="147"/>
    </row>
    <row r="8365" spans="1:1" x14ac:dyDescent="0.3">
      <c r="A8365" s="147"/>
    </row>
    <row r="8366" spans="1:1" x14ac:dyDescent="0.3">
      <c r="A8366" s="147"/>
    </row>
    <row r="8367" spans="1:1" x14ac:dyDescent="0.3">
      <c r="A8367" s="147"/>
    </row>
    <row r="8368" spans="1:1" x14ac:dyDescent="0.3">
      <c r="A8368" s="147"/>
    </row>
    <row r="8369" spans="1:1" x14ac:dyDescent="0.3">
      <c r="A8369" s="147"/>
    </row>
    <row r="8370" spans="1:1" x14ac:dyDescent="0.3">
      <c r="A8370" s="147"/>
    </row>
    <row r="8371" spans="1:1" x14ac:dyDescent="0.3">
      <c r="A8371" s="147"/>
    </row>
    <row r="8372" spans="1:1" x14ac:dyDescent="0.3">
      <c r="A8372" s="147"/>
    </row>
    <row r="8373" spans="1:1" x14ac:dyDescent="0.3">
      <c r="A8373" s="147"/>
    </row>
    <row r="8374" spans="1:1" x14ac:dyDescent="0.3">
      <c r="A8374" s="147"/>
    </row>
    <row r="8375" spans="1:1" x14ac:dyDescent="0.3">
      <c r="A8375" s="147"/>
    </row>
    <row r="8376" spans="1:1" x14ac:dyDescent="0.3">
      <c r="A8376" s="147"/>
    </row>
    <row r="8377" spans="1:1" x14ac:dyDescent="0.3">
      <c r="A8377" s="147"/>
    </row>
    <row r="8378" spans="1:1" x14ac:dyDescent="0.3">
      <c r="A8378" s="147"/>
    </row>
    <row r="8379" spans="1:1" x14ac:dyDescent="0.3">
      <c r="A8379" s="147"/>
    </row>
    <row r="8380" spans="1:1" x14ac:dyDescent="0.3">
      <c r="A8380" s="147"/>
    </row>
    <row r="8381" spans="1:1" x14ac:dyDescent="0.3">
      <c r="A8381" s="147"/>
    </row>
    <row r="8382" spans="1:1" x14ac:dyDescent="0.3">
      <c r="A8382" s="147"/>
    </row>
    <row r="8383" spans="1:1" x14ac:dyDescent="0.3">
      <c r="A8383" s="147"/>
    </row>
    <row r="8384" spans="1:1" x14ac:dyDescent="0.3">
      <c r="A8384" s="147"/>
    </row>
    <row r="8385" spans="1:1" x14ac:dyDescent="0.3">
      <c r="A8385" s="147"/>
    </row>
    <row r="8386" spans="1:1" x14ac:dyDescent="0.3">
      <c r="A8386" s="147"/>
    </row>
    <row r="8387" spans="1:1" x14ac:dyDescent="0.3">
      <c r="A8387" s="147"/>
    </row>
    <row r="8388" spans="1:1" x14ac:dyDescent="0.3">
      <c r="A8388" s="147"/>
    </row>
    <row r="8389" spans="1:1" x14ac:dyDescent="0.3">
      <c r="A8389" s="147"/>
    </row>
    <row r="8390" spans="1:1" x14ac:dyDescent="0.3">
      <c r="A8390" s="147"/>
    </row>
    <row r="8391" spans="1:1" x14ac:dyDescent="0.3">
      <c r="A8391" s="147"/>
    </row>
    <row r="8392" spans="1:1" x14ac:dyDescent="0.3">
      <c r="A8392" s="147"/>
    </row>
    <row r="8393" spans="1:1" x14ac:dyDescent="0.3">
      <c r="A8393" s="147"/>
    </row>
    <row r="8394" spans="1:1" x14ac:dyDescent="0.3">
      <c r="A8394" s="147"/>
    </row>
    <row r="8395" spans="1:1" x14ac:dyDescent="0.3">
      <c r="A8395" s="147"/>
    </row>
    <row r="8396" spans="1:1" x14ac:dyDescent="0.3">
      <c r="A8396" s="147"/>
    </row>
    <row r="8397" spans="1:1" x14ac:dyDescent="0.3">
      <c r="A8397" s="147"/>
    </row>
    <row r="8398" spans="1:1" x14ac:dyDescent="0.3">
      <c r="A8398" s="147"/>
    </row>
    <row r="8399" spans="1:1" x14ac:dyDescent="0.3">
      <c r="A8399" s="147"/>
    </row>
    <row r="8400" spans="1:1" x14ac:dyDescent="0.3">
      <c r="A8400" s="147"/>
    </row>
    <row r="8401" spans="1:1" x14ac:dyDescent="0.3">
      <c r="A8401" s="147"/>
    </row>
    <row r="8402" spans="1:1" x14ac:dyDescent="0.3">
      <c r="A8402" s="147"/>
    </row>
    <row r="8403" spans="1:1" x14ac:dyDescent="0.3">
      <c r="A8403" s="147"/>
    </row>
    <row r="8404" spans="1:1" x14ac:dyDescent="0.3">
      <c r="A8404" s="147"/>
    </row>
    <row r="8405" spans="1:1" x14ac:dyDescent="0.3">
      <c r="A8405" s="147"/>
    </row>
    <row r="8406" spans="1:1" x14ac:dyDescent="0.3">
      <c r="A8406" s="147"/>
    </row>
    <row r="8407" spans="1:1" x14ac:dyDescent="0.3">
      <c r="A8407" s="147"/>
    </row>
    <row r="8408" spans="1:1" x14ac:dyDescent="0.3">
      <c r="A8408" s="147"/>
    </row>
    <row r="8409" spans="1:1" x14ac:dyDescent="0.3">
      <c r="A8409" s="147"/>
    </row>
    <row r="8410" spans="1:1" x14ac:dyDescent="0.3">
      <c r="A8410" s="147"/>
    </row>
    <row r="8411" spans="1:1" x14ac:dyDescent="0.3">
      <c r="A8411" s="147"/>
    </row>
    <row r="8412" spans="1:1" x14ac:dyDescent="0.3">
      <c r="A8412" s="147"/>
    </row>
    <row r="8413" spans="1:1" x14ac:dyDescent="0.3">
      <c r="A8413" s="147"/>
    </row>
    <row r="8414" spans="1:1" x14ac:dyDescent="0.3">
      <c r="A8414" s="147"/>
    </row>
    <row r="8415" spans="1:1" x14ac:dyDescent="0.3">
      <c r="A8415" s="147"/>
    </row>
    <row r="8416" spans="1:1" x14ac:dyDescent="0.3">
      <c r="A8416" s="147"/>
    </row>
    <row r="8417" spans="1:1" x14ac:dyDescent="0.3">
      <c r="A8417" s="147"/>
    </row>
    <row r="8418" spans="1:1" x14ac:dyDescent="0.3">
      <c r="A8418" s="147"/>
    </row>
    <row r="8419" spans="1:1" x14ac:dyDescent="0.3">
      <c r="A8419" s="147"/>
    </row>
    <row r="8420" spans="1:1" x14ac:dyDescent="0.3">
      <c r="A8420" s="147"/>
    </row>
    <row r="8421" spans="1:1" x14ac:dyDescent="0.3">
      <c r="A8421" s="147"/>
    </row>
    <row r="8422" spans="1:1" x14ac:dyDescent="0.3">
      <c r="A8422" s="147"/>
    </row>
    <row r="8423" spans="1:1" x14ac:dyDescent="0.3">
      <c r="A8423" s="147"/>
    </row>
    <row r="8424" spans="1:1" x14ac:dyDescent="0.3">
      <c r="A8424" s="147"/>
    </row>
    <row r="8425" spans="1:1" x14ac:dyDescent="0.3">
      <c r="A8425" s="147"/>
    </row>
    <row r="8426" spans="1:1" x14ac:dyDescent="0.3">
      <c r="A8426" s="147"/>
    </row>
    <row r="8427" spans="1:1" x14ac:dyDescent="0.3">
      <c r="A8427" s="147"/>
    </row>
    <row r="8428" spans="1:1" x14ac:dyDescent="0.3">
      <c r="A8428" s="147"/>
    </row>
    <row r="8429" spans="1:1" x14ac:dyDescent="0.3">
      <c r="A8429" s="147"/>
    </row>
    <row r="8430" spans="1:1" x14ac:dyDescent="0.3">
      <c r="A8430" s="147"/>
    </row>
    <row r="8431" spans="1:1" x14ac:dyDescent="0.3">
      <c r="A8431" s="147"/>
    </row>
    <row r="8432" spans="1:1" x14ac:dyDescent="0.3">
      <c r="A8432" s="147"/>
    </row>
    <row r="8433" spans="1:1" x14ac:dyDescent="0.3">
      <c r="A8433" s="147"/>
    </row>
    <row r="8434" spans="1:1" x14ac:dyDescent="0.3">
      <c r="A8434" s="147"/>
    </row>
    <row r="8435" spans="1:1" x14ac:dyDescent="0.3">
      <c r="A8435" s="147"/>
    </row>
    <row r="8436" spans="1:1" x14ac:dyDescent="0.3">
      <c r="A8436" s="147"/>
    </row>
    <row r="8437" spans="1:1" x14ac:dyDescent="0.3">
      <c r="A8437" s="147"/>
    </row>
    <row r="8438" spans="1:1" x14ac:dyDescent="0.3">
      <c r="A8438" s="147"/>
    </row>
    <row r="8439" spans="1:1" x14ac:dyDescent="0.3">
      <c r="A8439" s="147"/>
    </row>
    <row r="8440" spans="1:1" x14ac:dyDescent="0.3">
      <c r="A8440" s="147"/>
    </row>
    <row r="8441" spans="1:1" x14ac:dyDescent="0.3">
      <c r="A8441" s="147"/>
    </row>
    <row r="8442" spans="1:1" x14ac:dyDescent="0.3">
      <c r="A8442" s="147"/>
    </row>
    <row r="8443" spans="1:1" x14ac:dyDescent="0.3">
      <c r="A8443" s="147"/>
    </row>
    <row r="8444" spans="1:1" x14ac:dyDescent="0.3">
      <c r="A8444" s="147"/>
    </row>
    <row r="8445" spans="1:1" x14ac:dyDescent="0.3">
      <c r="A8445" s="147"/>
    </row>
    <row r="8446" spans="1:1" x14ac:dyDescent="0.3">
      <c r="A8446" s="147"/>
    </row>
    <row r="8447" spans="1:1" x14ac:dyDescent="0.3">
      <c r="A8447" s="147"/>
    </row>
    <row r="8448" spans="1:1" x14ac:dyDescent="0.3">
      <c r="A8448" s="147"/>
    </row>
    <row r="8449" spans="1:1" x14ac:dyDescent="0.3">
      <c r="A8449" s="147"/>
    </row>
    <row r="8450" spans="1:1" x14ac:dyDescent="0.3">
      <c r="A8450" s="147"/>
    </row>
    <row r="8451" spans="1:1" x14ac:dyDescent="0.3">
      <c r="A8451" s="147"/>
    </row>
    <row r="8452" spans="1:1" x14ac:dyDescent="0.3">
      <c r="A8452" s="147"/>
    </row>
    <row r="8453" spans="1:1" x14ac:dyDescent="0.3">
      <c r="A8453" s="147"/>
    </row>
    <row r="8454" spans="1:1" x14ac:dyDescent="0.3">
      <c r="A8454" s="147"/>
    </row>
    <row r="8455" spans="1:1" x14ac:dyDescent="0.3">
      <c r="A8455" s="147"/>
    </row>
    <row r="8456" spans="1:1" x14ac:dyDescent="0.3">
      <c r="A8456" s="147"/>
    </row>
    <row r="8457" spans="1:1" x14ac:dyDescent="0.3">
      <c r="A8457" s="147"/>
    </row>
    <row r="8458" spans="1:1" x14ac:dyDescent="0.3">
      <c r="A8458" s="147"/>
    </row>
    <row r="8459" spans="1:1" x14ac:dyDescent="0.3">
      <c r="A8459" s="147"/>
    </row>
    <row r="8460" spans="1:1" x14ac:dyDescent="0.3">
      <c r="A8460" s="147"/>
    </row>
    <row r="8461" spans="1:1" x14ac:dyDescent="0.3">
      <c r="A8461" s="147"/>
    </row>
    <row r="8462" spans="1:1" x14ac:dyDescent="0.3">
      <c r="A8462" s="147"/>
    </row>
    <row r="8463" spans="1:1" x14ac:dyDescent="0.3">
      <c r="A8463" s="147"/>
    </row>
    <row r="8464" spans="1:1" x14ac:dyDescent="0.3">
      <c r="A8464" s="147"/>
    </row>
    <row r="8465" spans="1:1" x14ac:dyDescent="0.3">
      <c r="A8465" s="147"/>
    </row>
    <row r="8466" spans="1:1" x14ac:dyDescent="0.3">
      <c r="A8466" s="147"/>
    </row>
    <row r="8467" spans="1:1" x14ac:dyDescent="0.3">
      <c r="A8467" s="147"/>
    </row>
    <row r="8468" spans="1:1" x14ac:dyDescent="0.3">
      <c r="A8468" s="147"/>
    </row>
    <row r="8469" spans="1:1" x14ac:dyDescent="0.3">
      <c r="A8469" s="147"/>
    </row>
    <row r="8470" spans="1:1" x14ac:dyDescent="0.3">
      <c r="A8470" s="147"/>
    </row>
    <row r="8471" spans="1:1" x14ac:dyDescent="0.3">
      <c r="A8471" s="147"/>
    </row>
    <row r="8472" spans="1:1" x14ac:dyDescent="0.3">
      <c r="A8472" s="147"/>
    </row>
    <row r="8473" spans="1:1" x14ac:dyDescent="0.3">
      <c r="A8473" s="147"/>
    </row>
    <row r="8474" spans="1:1" x14ac:dyDescent="0.3">
      <c r="A8474" s="147"/>
    </row>
    <row r="8475" spans="1:1" x14ac:dyDescent="0.3">
      <c r="A8475" s="147"/>
    </row>
    <row r="8476" spans="1:1" x14ac:dyDescent="0.3">
      <c r="A8476" s="147"/>
    </row>
    <row r="8477" spans="1:1" x14ac:dyDescent="0.3">
      <c r="A8477" s="147"/>
    </row>
    <row r="8478" spans="1:1" x14ac:dyDescent="0.3">
      <c r="A8478" s="147"/>
    </row>
    <row r="8479" spans="1:1" x14ac:dyDescent="0.3">
      <c r="A8479" s="147"/>
    </row>
    <row r="8480" spans="1:1" x14ac:dyDescent="0.3">
      <c r="A8480" s="147"/>
    </row>
    <row r="8481" spans="1:1" x14ac:dyDescent="0.3">
      <c r="A8481" s="147"/>
    </row>
    <row r="8482" spans="1:1" x14ac:dyDescent="0.3">
      <c r="A8482" s="147"/>
    </row>
    <row r="8483" spans="1:1" x14ac:dyDescent="0.3">
      <c r="A8483" s="147"/>
    </row>
    <row r="8484" spans="1:1" x14ac:dyDescent="0.3">
      <c r="A8484" s="147"/>
    </row>
    <row r="8485" spans="1:1" x14ac:dyDescent="0.3">
      <c r="A8485" s="147"/>
    </row>
    <row r="8486" spans="1:1" x14ac:dyDescent="0.3">
      <c r="A8486" s="147"/>
    </row>
    <row r="8487" spans="1:1" x14ac:dyDescent="0.3">
      <c r="A8487" s="147"/>
    </row>
    <row r="8488" spans="1:1" x14ac:dyDescent="0.3">
      <c r="A8488" s="147"/>
    </row>
    <row r="8489" spans="1:1" x14ac:dyDescent="0.3">
      <c r="A8489" s="147"/>
    </row>
    <row r="8490" spans="1:1" x14ac:dyDescent="0.3">
      <c r="A8490" s="147"/>
    </row>
    <row r="8491" spans="1:1" x14ac:dyDescent="0.3">
      <c r="A8491" s="147"/>
    </row>
    <row r="8492" spans="1:1" x14ac:dyDescent="0.3">
      <c r="A8492" s="147"/>
    </row>
    <row r="8493" spans="1:1" x14ac:dyDescent="0.3">
      <c r="A8493" s="147"/>
    </row>
    <row r="8494" spans="1:1" x14ac:dyDescent="0.3">
      <c r="A8494" s="147"/>
    </row>
    <row r="8495" spans="1:1" x14ac:dyDescent="0.3">
      <c r="A8495" s="147"/>
    </row>
    <row r="8496" spans="1:1" x14ac:dyDescent="0.3">
      <c r="A8496" s="147"/>
    </row>
    <row r="8497" spans="1:1" x14ac:dyDescent="0.3">
      <c r="A8497" s="147"/>
    </row>
    <row r="8498" spans="1:1" x14ac:dyDescent="0.3">
      <c r="A8498" s="147"/>
    </row>
    <row r="8499" spans="1:1" x14ac:dyDescent="0.3">
      <c r="A8499" s="147"/>
    </row>
    <row r="8500" spans="1:1" x14ac:dyDescent="0.3">
      <c r="A8500" s="147"/>
    </row>
    <row r="8501" spans="1:1" x14ac:dyDescent="0.3">
      <c r="A8501" s="147"/>
    </row>
    <row r="8502" spans="1:1" x14ac:dyDescent="0.3">
      <c r="A8502" s="147"/>
    </row>
    <row r="8503" spans="1:1" x14ac:dyDescent="0.3">
      <c r="A8503" s="147"/>
    </row>
    <row r="8504" spans="1:1" x14ac:dyDescent="0.3">
      <c r="A8504" s="147"/>
    </row>
    <row r="8505" spans="1:1" x14ac:dyDescent="0.3">
      <c r="A8505" s="147"/>
    </row>
    <row r="8506" spans="1:1" x14ac:dyDescent="0.3">
      <c r="A8506" s="147"/>
    </row>
    <row r="8507" spans="1:1" x14ac:dyDescent="0.3">
      <c r="A8507" s="147"/>
    </row>
    <row r="8508" spans="1:1" x14ac:dyDescent="0.3">
      <c r="A8508" s="147"/>
    </row>
    <row r="8509" spans="1:1" x14ac:dyDescent="0.3">
      <c r="A8509" s="147"/>
    </row>
    <row r="8510" spans="1:1" x14ac:dyDescent="0.3">
      <c r="A8510" s="147"/>
    </row>
    <row r="8511" spans="1:1" x14ac:dyDescent="0.3">
      <c r="A8511" s="147"/>
    </row>
    <row r="8512" spans="1:1" x14ac:dyDescent="0.3">
      <c r="A8512" s="147"/>
    </row>
    <row r="8513" spans="1:1" x14ac:dyDescent="0.3">
      <c r="A8513" s="147"/>
    </row>
    <row r="8514" spans="1:1" x14ac:dyDescent="0.3">
      <c r="A8514" s="147"/>
    </row>
    <row r="8515" spans="1:1" x14ac:dyDescent="0.3">
      <c r="A8515" s="147"/>
    </row>
    <row r="8516" spans="1:1" x14ac:dyDescent="0.3">
      <c r="A8516" s="147"/>
    </row>
    <row r="8517" spans="1:1" x14ac:dyDescent="0.3">
      <c r="A8517" s="147"/>
    </row>
    <row r="8518" spans="1:1" x14ac:dyDescent="0.3">
      <c r="A8518" s="147"/>
    </row>
    <row r="8519" spans="1:1" x14ac:dyDescent="0.3">
      <c r="A8519" s="147"/>
    </row>
    <row r="8520" spans="1:1" x14ac:dyDescent="0.3">
      <c r="A8520" s="147"/>
    </row>
    <row r="8521" spans="1:1" x14ac:dyDescent="0.3">
      <c r="A8521" s="147"/>
    </row>
    <row r="8522" spans="1:1" x14ac:dyDescent="0.3">
      <c r="A8522" s="147"/>
    </row>
    <row r="8523" spans="1:1" x14ac:dyDescent="0.3">
      <c r="A8523" s="147"/>
    </row>
    <row r="8524" spans="1:1" x14ac:dyDescent="0.3">
      <c r="A8524" s="147"/>
    </row>
    <row r="8525" spans="1:1" x14ac:dyDescent="0.3">
      <c r="A8525" s="147"/>
    </row>
    <row r="8526" spans="1:1" x14ac:dyDescent="0.3">
      <c r="A8526" s="147"/>
    </row>
    <row r="8527" spans="1:1" x14ac:dyDescent="0.3">
      <c r="A8527" s="147"/>
    </row>
    <row r="8528" spans="1:1" x14ac:dyDescent="0.3">
      <c r="A8528" s="147"/>
    </row>
    <row r="8529" spans="1:1" x14ac:dyDescent="0.3">
      <c r="A8529" s="147"/>
    </row>
    <row r="8530" spans="1:1" x14ac:dyDescent="0.3">
      <c r="A8530" s="147"/>
    </row>
    <row r="8531" spans="1:1" x14ac:dyDescent="0.3">
      <c r="A8531" s="147"/>
    </row>
    <row r="8532" spans="1:1" x14ac:dyDescent="0.3">
      <c r="A8532" s="147"/>
    </row>
    <row r="8533" spans="1:1" x14ac:dyDescent="0.3">
      <c r="A8533" s="147"/>
    </row>
    <row r="8534" spans="1:1" x14ac:dyDescent="0.3">
      <c r="A8534" s="147"/>
    </row>
    <row r="8535" spans="1:1" x14ac:dyDescent="0.3">
      <c r="A8535" s="147"/>
    </row>
    <row r="8536" spans="1:1" x14ac:dyDescent="0.3">
      <c r="A8536" s="147"/>
    </row>
    <row r="8537" spans="1:1" x14ac:dyDescent="0.3">
      <c r="A8537" s="147"/>
    </row>
    <row r="8538" spans="1:1" x14ac:dyDescent="0.3">
      <c r="A8538" s="147"/>
    </row>
    <row r="8539" spans="1:1" x14ac:dyDescent="0.3">
      <c r="A8539" s="147"/>
    </row>
    <row r="8540" spans="1:1" x14ac:dyDescent="0.3">
      <c r="A8540" s="147"/>
    </row>
    <row r="8541" spans="1:1" x14ac:dyDescent="0.3">
      <c r="A8541" s="147"/>
    </row>
    <row r="8542" spans="1:1" x14ac:dyDescent="0.3">
      <c r="A8542" s="147"/>
    </row>
    <row r="8543" spans="1:1" x14ac:dyDescent="0.3">
      <c r="A8543" s="147"/>
    </row>
    <row r="8544" spans="1:1" x14ac:dyDescent="0.3">
      <c r="A8544" s="147"/>
    </row>
    <row r="8545" spans="1:1" x14ac:dyDescent="0.3">
      <c r="A8545" s="147"/>
    </row>
    <row r="8546" spans="1:1" x14ac:dyDescent="0.3">
      <c r="A8546" s="147"/>
    </row>
    <row r="8547" spans="1:1" x14ac:dyDescent="0.3">
      <c r="A8547" s="147"/>
    </row>
    <row r="8548" spans="1:1" x14ac:dyDescent="0.3">
      <c r="A8548" s="147"/>
    </row>
    <row r="8549" spans="1:1" x14ac:dyDescent="0.3">
      <c r="A8549" s="147"/>
    </row>
    <row r="8550" spans="1:1" x14ac:dyDescent="0.3">
      <c r="A8550" s="147"/>
    </row>
    <row r="8551" spans="1:1" x14ac:dyDescent="0.3">
      <c r="A8551" s="147"/>
    </row>
    <row r="8552" spans="1:1" x14ac:dyDescent="0.3">
      <c r="A8552" s="147"/>
    </row>
    <row r="8553" spans="1:1" x14ac:dyDescent="0.3">
      <c r="A8553" s="147"/>
    </row>
    <row r="8554" spans="1:1" x14ac:dyDescent="0.3">
      <c r="A8554" s="147"/>
    </row>
    <row r="8555" spans="1:1" x14ac:dyDescent="0.3">
      <c r="A8555" s="147"/>
    </row>
    <row r="8556" spans="1:1" x14ac:dyDescent="0.3">
      <c r="A8556" s="147"/>
    </row>
    <row r="8557" spans="1:1" x14ac:dyDescent="0.3">
      <c r="A8557" s="147"/>
    </row>
    <row r="8558" spans="1:1" x14ac:dyDescent="0.3">
      <c r="A8558" s="147"/>
    </row>
    <row r="8559" spans="1:1" x14ac:dyDescent="0.3">
      <c r="A8559" s="147"/>
    </row>
    <row r="8560" spans="1:1" x14ac:dyDescent="0.3">
      <c r="A8560" s="147"/>
    </row>
    <row r="8561" spans="1:1" x14ac:dyDescent="0.3">
      <c r="A8561" s="147"/>
    </row>
    <row r="8562" spans="1:1" x14ac:dyDescent="0.3">
      <c r="A8562" s="147"/>
    </row>
    <row r="8563" spans="1:1" x14ac:dyDescent="0.3">
      <c r="A8563" s="147"/>
    </row>
    <row r="8564" spans="1:1" x14ac:dyDescent="0.3">
      <c r="A8564" s="147"/>
    </row>
    <row r="8565" spans="1:1" x14ac:dyDescent="0.3">
      <c r="A8565" s="147"/>
    </row>
    <row r="8566" spans="1:1" x14ac:dyDescent="0.3">
      <c r="A8566" s="147"/>
    </row>
    <row r="8567" spans="1:1" x14ac:dyDescent="0.3">
      <c r="A8567" s="147"/>
    </row>
    <row r="8568" spans="1:1" x14ac:dyDescent="0.3">
      <c r="A8568" s="147"/>
    </row>
    <row r="8569" spans="1:1" x14ac:dyDescent="0.3">
      <c r="A8569" s="147"/>
    </row>
    <row r="8570" spans="1:1" x14ac:dyDescent="0.3">
      <c r="A8570" s="147"/>
    </row>
    <row r="8571" spans="1:1" x14ac:dyDescent="0.3">
      <c r="A8571" s="147"/>
    </row>
    <row r="8572" spans="1:1" x14ac:dyDescent="0.3">
      <c r="A8572" s="147"/>
    </row>
    <row r="8573" spans="1:1" x14ac:dyDescent="0.3">
      <c r="A8573" s="147"/>
    </row>
    <row r="8574" spans="1:1" x14ac:dyDescent="0.3">
      <c r="A8574" s="147"/>
    </row>
    <row r="8575" spans="1:1" x14ac:dyDescent="0.3">
      <c r="A8575" s="147"/>
    </row>
    <row r="8576" spans="1:1" x14ac:dyDescent="0.3">
      <c r="A8576" s="147"/>
    </row>
    <row r="8577" spans="1:1" x14ac:dyDescent="0.3">
      <c r="A8577" s="147"/>
    </row>
    <row r="8578" spans="1:1" x14ac:dyDescent="0.3">
      <c r="A8578" s="147"/>
    </row>
    <row r="8579" spans="1:1" x14ac:dyDescent="0.3">
      <c r="A8579" s="147"/>
    </row>
    <row r="8580" spans="1:1" x14ac:dyDescent="0.3">
      <c r="A8580" s="147"/>
    </row>
    <row r="8581" spans="1:1" x14ac:dyDescent="0.3">
      <c r="A8581" s="147"/>
    </row>
    <row r="8582" spans="1:1" x14ac:dyDescent="0.3">
      <c r="A8582" s="147"/>
    </row>
    <row r="8583" spans="1:1" x14ac:dyDescent="0.3">
      <c r="A8583" s="147"/>
    </row>
    <row r="8584" spans="1:1" x14ac:dyDescent="0.3">
      <c r="A8584" s="147"/>
    </row>
    <row r="8585" spans="1:1" x14ac:dyDescent="0.3">
      <c r="A8585" s="147"/>
    </row>
    <row r="8586" spans="1:1" x14ac:dyDescent="0.3">
      <c r="A8586" s="147"/>
    </row>
    <row r="8587" spans="1:1" x14ac:dyDescent="0.3">
      <c r="A8587" s="147"/>
    </row>
    <row r="8588" spans="1:1" x14ac:dyDescent="0.3">
      <c r="A8588" s="147"/>
    </row>
    <row r="8589" spans="1:1" x14ac:dyDescent="0.3">
      <c r="A8589" s="147"/>
    </row>
    <row r="8590" spans="1:1" x14ac:dyDescent="0.3">
      <c r="A8590" s="147"/>
    </row>
    <row r="8591" spans="1:1" x14ac:dyDescent="0.3">
      <c r="A8591" s="147"/>
    </row>
    <row r="8592" spans="1:1" x14ac:dyDescent="0.3">
      <c r="A8592" s="147"/>
    </row>
    <row r="8593" spans="1:1" x14ac:dyDescent="0.3">
      <c r="A8593" s="147"/>
    </row>
    <row r="8594" spans="1:1" x14ac:dyDescent="0.3">
      <c r="A8594" s="147"/>
    </row>
    <row r="8595" spans="1:1" x14ac:dyDescent="0.3">
      <c r="A8595" s="147"/>
    </row>
    <row r="8596" spans="1:1" x14ac:dyDescent="0.3">
      <c r="A8596" s="147"/>
    </row>
    <row r="8597" spans="1:1" x14ac:dyDescent="0.3">
      <c r="A8597" s="147"/>
    </row>
    <row r="8598" spans="1:1" x14ac:dyDescent="0.3">
      <c r="A8598" s="147"/>
    </row>
    <row r="8599" spans="1:1" x14ac:dyDescent="0.3">
      <c r="A8599" s="147"/>
    </row>
    <row r="8600" spans="1:1" x14ac:dyDescent="0.3">
      <c r="A8600" s="147"/>
    </row>
    <row r="8601" spans="1:1" x14ac:dyDescent="0.3">
      <c r="A8601" s="147"/>
    </row>
    <row r="8602" spans="1:1" x14ac:dyDescent="0.3">
      <c r="A8602" s="147"/>
    </row>
    <row r="8603" spans="1:1" x14ac:dyDescent="0.3">
      <c r="A8603" s="147"/>
    </row>
    <row r="8604" spans="1:1" x14ac:dyDescent="0.3">
      <c r="A8604" s="147"/>
    </row>
    <row r="8605" spans="1:1" x14ac:dyDescent="0.3">
      <c r="A8605" s="147"/>
    </row>
    <row r="8606" spans="1:1" x14ac:dyDescent="0.3">
      <c r="A8606" s="147"/>
    </row>
    <row r="8607" spans="1:1" x14ac:dyDescent="0.3">
      <c r="A8607" s="147"/>
    </row>
    <row r="8608" spans="1:1" x14ac:dyDescent="0.3">
      <c r="A8608" s="147"/>
    </row>
    <row r="8609" spans="1:1" x14ac:dyDescent="0.3">
      <c r="A8609" s="147"/>
    </row>
    <row r="8610" spans="1:1" x14ac:dyDescent="0.3">
      <c r="A8610" s="147"/>
    </row>
    <row r="8611" spans="1:1" x14ac:dyDescent="0.3">
      <c r="A8611" s="147"/>
    </row>
    <row r="8612" spans="1:1" x14ac:dyDescent="0.3">
      <c r="A8612" s="147"/>
    </row>
    <row r="8613" spans="1:1" x14ac:dyDescent="0.3">
      <c r="A8613" s="147"/>
    </row>
    <row r="8614" spans="1:1" x14ac:dyDescent="0.3">
      <c r="A8614" s="147"/>
    </row>
    <row r="8615" spans="1:1" x14ac:dyDescent="0.3">
      <c r="A8615" s="147"/>
    </row>
    <row r="8616" spans="1:1" x14ac:dyDescent="0.3">
      <c r="A8616" s="147"/>
    </row>
    <row r="8617" spans="1:1" x14ac:dyDescent="0.3">
      <c r="A8617" s="147"/>
    </row>
    <row r="8618" spans="1:1" x14ac:dyDescent="0.3">
      <c r="A8618" s="147"/>
    </row>
    <row r="8619" spans="1:1" x14ac:dyDescent="0.3">
      <c r="A8619" s="147"/>
    </row>
    <row r="8620" spans="1:1" x14ac:dyDescent="0.3">
      <c r="A8620" s="147"/>
    </row>
    <row r="8621" spans="1:1" x14ac:dyDescent="0.3">
      <c r="A8621" s="147"/>
    </row>
    <row r="8622" spans="1:1" x14ac:dyDescent="0.3">
      <c r="A8622" s="147"/>
    </row>
    <row r="8623" spans="1:1" x14ac:dyDescent="0.3">
      <c r="A8623" s="147"/>
    </row>
    <row r="8624" spans="1:1" x14ac:dyDescent="0.3">
      <c r="A8624" s="147"/>
    </row>
    <row r="8625" spans="1:1" x14ac:dyDescent="0.3">
      <c r="A8625" s="147"/>
    </row>
    <row r="8626" spans="1:1" x14ac:dyDescent="0.3">
      <c r="A8626" s="147"/>
    </row>
    <row r="8627" spans="1:1" x14ac:dyDescent="0.3">
      <c r="A8627" s="147"/>
    </row>
    <row r="8628" spans="1:1" x14ac:dyDescent="0.3">
      <c r="A8628" s="147"/>
    </row>
    <row r="8629" spans="1:1" x14ac:dyDescent="0.3">
      <c r="A8629" s="147"/>
    </row>
    <row r="8630" spans="1:1" x14ac:dyDescent="0.3">
      <c r="A8630" s="147"/>
    </row>
    <row r="8631" spans="1:1" x14ac:dyDescent="0.3">
      <c r="A8631" s="147"/>
    </row>
    <row r="8632" spans="1:1" x14ac:dyDescent="0.3">
      <c r="A8632" s="147"/>
    </row>
    <row r="8633" spans="1:1" x14ac:dyDescent="0.3">
      <c r="A8633" s="147"/>
    </row>
    <row r="8634" spans="1:1" x14ac:dyDescent="0.3">
      <c r="A8634" s="147"/>
    </row>
    <row r="8635" spans="1:1" x14ac:dyDescent="0.3">
      <c r="A8635" s="147"/>
    </row>
    <row r="8636" spans="1:1" x14ac:dyDescent="0.3">
      <c r="A8636" s="147"/>
    </row>
    <row r="8637" spans="1:1" x14ac:dyDescent="0.3">
      <c r="A8637" s="147"/>
    </row>
    <row r="8638" spans="1:1" x14ac:dyDescent="0.3">
      <c r="A8638" s="147"/>
    </row>
    <row r="8639" spans="1:1" x14ac:dyDescent="0.3">
      <c r="A8639" s="147"/>
    </row>
    <row r="8640" spans="1:1" x14ac:dyDescent="0.3">
      <c r="A8640" s="147"/>
    </row>
    <row r="8641" spans="1:1" x14ac:dyDescent="0.3">
      <c r="A8641" s="147"/>
    </row>
    <row r="8642" spans="1:1" x14ac:dyDescent="0.3">
      <c r="A8642" s="147"/>
    </row>
    <row r="8643" spans="1:1" x14ac:dyDescent="0.3">
      <c r="A8643" s="147"/>
    </row>
    <row r="8644" spans="1:1" x14ac:dyDescent="0.3">
      <c r="A8644" s="147"/>
    </row>
    <row r="8645" spans="1:1" x14ac:dyDescent="0.3">
      <c r="A8645" s="147"/>
    </row>
    <row r="8646" spans="1:1" x14ac:dyDescent="0.3">
      <c r="A8646" s="147"/>
    </row>
    <row r="8647" spans="1:1" x14ac:dyDescent="0.3">
      <c r="A8647" s="147"/>
    </row>
    <row r="8648" spans="1:1" x14ac:dyDescent="0.3">
      <c r="A8648" s="147"/>
    </row>
    <row r="8649" spans="1:1" x14ac:dyDescent="0.3">
      <c r="A8649" s="147"/>
    </row>
    <row r="8650" spans="1:1" x14ac:dyDescent="0.3">
      <c r="A8650" s="147"/>
    </row>
    <row r="8651" spans="1:1" x14ac:dyDescent="0.3">
      <c r="A8651" s="147"/>
    </row>
    <row r="8652" spans="1:1" x14ac:dyDescent="0.3">
      <c r="A8652" s="147"/>
    </row>
    <row r="8653" spans="1:1" x14ac:dyDescent="0.3">
      <c r="A8653" s="147"/>
    </row>
    <row r="8654" spans="1:1" x14ac:dyDescent="0.3">
      <c r="A8654" s="147"/>
    </row>
    <row r="8655" spans="1:1" x14ac:dyDescent="0.3">
      <c r="A8655" s="147"/>
    </row>
    <row r="8656" spans="1:1" x14ac:dyDescent="0.3">
      <c r="A8656" s="147"/>
    </row>
    <row r="8657" spans="1:1" x14ac:dyDescent="0.3">
      <c r="A8657" s="147"/>
    </row>
    <row r="8658" spans="1:1" x14ac:dyDescent="0.3">
      <c r="A8658" s="147"/>
    </row>
    <row r="8659" spans="1:1" x14ac:dyDescent="0.3">
      <c r="A8659" s="147"/>
    </row>
    <row r="8660" spans="1:1" x14ac:dyDescent="0.3">
      <c r="A8660" s="147"/>
    </row>
    <row r="8661" spans="1:1" x14ac:dyDescent="0.3">
      <c r="A8661" s="147"/>
    </row>
    <row r="8662" spans="1:1" x14ac:dyDescent="0.3">
      <c r="A8662" s="147"/>
    </row>
    <row r="8663" spans="1:1" x14ac:dyDescent="0.3">
      <c r="A8663" s="147"/>
    </row>
    <row r="8664" spans="1:1" x14ac:dyDescent="0.3">
      <c r="A8664" s="147"/>
    </row>
    <row r="8665" spans="1:1" x14ac:dyDescent="0.3">
      <c r="A8665" s="147"/>
    </row>
    <row r="8666" spans="1:1" x14ac:dyDescent="0.3">
      <c r="A8666" s="147"/>
    </row>
    <row r="8667" spans="1:1" x14ac:dyDescent="0.3">
      <c r="A8667" s="147"/>
    </row>
    <row r="8668" spans="1:1" x14ac:dyDescent="0.3">
      <c r="A8668" s="147"/>
    </row>
    <row r="8669" spans="1:1" x14ac:dyDescent="0.3">
      <c r="A8669" s="147"/>
    </row>
    <row r="8670" spans="1:1" x14ac:dyDescent="0.3">
      <c r="A8670" s="147"/>
    </row>
    <row r="8671" spans="1:1" x14ac:dyDescent="0.3">
      <c r="A8671" s="147"/>
    </row>
    <row r="8672" spans="1:1" x14ac:dyDescent="0.3">
      <c r="A8672" s="147"/>
    </row>
    <row r="8673" spans="1:1" x14ac:dyDescent="0.3">
      <c r="A8673" s="147"/>
    </row>
    <row r="8674" spans="1:1" x14ac:dyDescent="0.3">
      <c r="A8674" s="147"/>
    </row>
    <row r="8675" spans="1:1" x14ac:dyDescent="0.3">
      <c r="A8675" s="147"/>
    </row>
    <row r="8676" spans="1:1" x14ac:dyDescent="0.3">
      <c r="A8676" s="147"/>
    </row>
    <row r="8677" spans="1:1" x14ac:dyDescent="0.3">
      <c r="A8677" s="147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01"/>
  <sheetViews>
    <sheetView topLeftCell="A4" workbookViewId="0">
      <selection activeCell="B40" sqref="B40"/>
    </sheetView>
  </sheetViews>
  <sheetFormatPr defaultRowHeight="14" x14ac:dyDescent="0.3"/>
  <cols>
    <col min="1" max="1" width="11.08203125" bestFit="1" customWidth="1"/>
    <col min="2" max="3" width="18.6640625" bestFit="1" customWidth="1"/>
    <col min="4" max="4" width="12.33203125" bestFit="1" customWidth="1"/>
  </cols>
  <sheetData>
    <row r="1" spans="1:4" x14ac:dyDescent="0.3">
      <c r="A1" s="151" t="s">
        <v>7005</v>
      </c>
      <c r="B1" s="2" t="s">
        <v>7006</v>
      </c>
      <c r="C1" s="2" t="s">
        <v>7006</v>
      </c>
    </row>
    <row r="2" spans="1:4" x14ac:dyDescent="0.3">
      <c r="A2" s="2" t="s">
        <v>7007</v>
      </c>
      <c r="B2" s="2" t="s">
        <v>7008</v>
      </c>
      <c r="C2" s="2" t="s">
        <v>7009</v>
      </c>
    </row>
    <row r="3" spans="1:4" x14ac:dyDescent="0.3">
      <c r="A3" s="2" t="s">
        <v>7010</v>
      </c>
      <c r="B3" s="2" t="s">
        <v>7011</v>
      </c>
      <c r="C3" s="2" t="s">
        <v>7011</v>
      </c>
    </row>
    <row r="4" spans="1:4" x14ac:dyDescent="0.3">
      <c r="A4" s="2" t="s">
        <v>7012</v>
      </c>
      <c r="B4" s="2" t="s">
        <v>7013</v>
      </c>
      <c r="C4" s="2" t="s">
        <v>7014</v>
      </c>
      <c r="D4" s="2" t="s">
        <v>7015</v>
      </c>
    </row>
    <row r="5" spans="1:4" x14ac:dyDescent="0.3">
      <c r="A5" s="149">
        <v>46129</v>
      </c>
      <c r="B5" s="150">
        <f>[1]!thsMEDB(B4:C4,"2010/03/31","2026/04/17","Format(isAsc=N,Display=R,FillBlank=B,DecimalPoint=2,LineBlank=N)")</f>
        <v>13083.069065649999</v>
      </c>
      <c r="C5" s="150">
        <v>13543.627139579999</v>
      </c>
      <c r="D5" s="150">
        <f>SUM(B5:C5)</f>
        <v>26626.69620523</v>
      </c>
    </row>
    <row r="6" spans="1:4" x14ac:dyDescent="0.3">
      <c r="A6" s="149">
        <v>46128</v>
      </c>
      <c r="B6" s="150">
        <v>13066.743584919999</v>
      </c>
      <c r="C6" s="150">
        <v>13538.188052130001</v>
      </c>
      <c r="D6" s="150">
        <f t="shared" ref="D6:D69" si="0">SUM(B6:C6)</f>
        <v>26604.931637050002</v>
      </c>
    </row>
    <row r="7" spans="1:4" x14ac:dyDescent="0.3">
      <c r="A7" s="149">
        <v>46127</v>
      </c>
      <c r="B7" s="150">
        <v>13006.837263359999</v>
      </c>
      <c r="C7" s="150">
        <v>13488.530711290001</v>
      </c>
      <c r="D7" s="150">
        <f t="shared" si="0"/>
        <v>26495.367974649998</v>
      </c>
    </row>
    <row r="8" spans="1:4" x14ac:dyDescent="0.3">
      <c r="A8" s="149">
        <v>46126</v>
      </c>
      <c r="B8" s="150">
        <v>12952.99558334</v>
      </c>
      <c r="C8" s="150">
        <v>13441.996745709999</v>
      </c>
      <c r="D8" s="150">
        <f t="shared" si="0"/>
        <v>26394.992329050001</v>
      </c>
    </row>
    <row r="9" spans="1:4" x14ac:dyDescent="0.3">
      <c r="A9" s="149">
        <v>46125</v>
      </c>
      <c r="B9" s="150">
        <v>12864.370556190001</v>
      </c>
      <c r="C9" s="150">
        <v>13361.10775071</v>
      </c>
      <c r="D9" s="150">
        <f t="shared" si="0"/>
        <v>26225.4783069</v>
      </c>
    </row>
    <row r="10" spans="1:4" x14ac:dyDescent="0.3">
      <c r="A10" s="149">
        <v>46122</v>
      </c>
      <c r="B10" s="150">
        <v>12782.231990349999</v>
      </c>
      <c r="C10" s="150">
        <v>13280.75348605</v>
      </c>
      <c r="D10" s="150">
        <f t="shared" si="0"/>
        <v>26062.985476399997</v>
      </c>
    </row>
    <row r="11" spans="1:4" x14ac:dyDescent="0.3">
      <c r="A11" s="149">
        <v>46121</v>
      </c>
      <c r="B11" s="150">
        <v>12754.01081989</v>
      </c>
      <c r="C11" s="150">
        <v>13251.760632240001</v>
      </c>
      <c r="D11" s="150">
        <f t="shared" si="0"/>
        <v>26005.77145213</v>
      </c>
    </row>
    <row r="12" spans="1:4" x14ac:dyDescent="0.3">
      <c r="A12" s="149">
        <v>46120</v>
      </c>
      <c r="B12" s="150">
        <v>12709.264566829999</v>
      </c>
      <c r="C12" s="150">
        <v>13224.065409340001</v>
      </c>
      <c r="D12" s="150">
        <f t="shared" si="0"/>
        <v>25933.32997617</v>
      </c>
    </row>
    <row r="13" spans="1:4" x14ac:dyDescent="0.3">
      <c r="A13" s="149">
        <v>46119</v>
      </c>
      <c r="B13" s="150">
        <v>12611.58748161</v>
      </c>
      <c r="C13" s="150">
        <v>13157.3777828</v>
      </c>
      <c r="D13" s="150">
        <f t="shared" si="0"/>
        <v>25768.965264409999</v>
      </c>
    </row>
    <row r="14" spans="1:4" x14ac:dyDescent="0.3">
      <c r="A14" s="149">
        <v>46115</v>
      </c>
      <c r="B14" s="150">
        <v>12578.56466292</v>
      </c>
      <c r="C14" s="150">
        <v>13149.43656124</v>
      </c>
      <c r="D14" s="150">
        <f t="shared" si="0"/>
        <v>25728.001224159998</v>
      </c>
    </row>
    <row r="15" spans="1:4" x14ac:dyDescent="0.3">
      <c r="A15" s="149">
        <v>46114</v>
      </c>
      <c r="B15" s="150">
        <v>12670.343431630001</v>
      </c>
      <c r="C15" s="150">
        <v>13234.84938405</v>
      </c>
      <c r="D15" s="150">
        <f t="shared" si="0"/>
        <v>25905.192815679999</v>
      </c>
    </row>
    <row r="16" spans="1:4" x14ac:dyDescent="0.3">
      <c r="A16" s="149">
        <v>46113</v>
      </c>
      <c r="B16" s="150">
        <v>12728.015461589999</v>
      </c>
      <c r="C16" s="150">
        <v>13288.15141015</v>
      </c>
      <c r="D16" s="150">
        <f t="shared" si="0"/>
        <v>26016.166871739999</v>
      </c>
    </row>
    <row r="17" spans="1:4" x14ac:dyDescent="0.3">
      <c r="A17" s="149">
        <v>46112</v>
      </c>
      <c r="B17" s="150">
        <v>12717.999231600001</v>
      </c>
      <c r="C17" s="150">
        <v>13287.181780589999</v>
      </c>
      <c r="D17" s="150">
        <f t="shared" si="0"/>
        <v>26005.181012189998</v>
      </c>
    </row>
    <row r="18" spans="1:4" x14ac:dyDescent="0.3">
      <c r="A18" s="149">
        <v>46111</v>
      </c>
      <c r="B18" s="150">
        <v>12771.52116117</v>
      </c>
      <c r="C18" s="150">
        <v>13316.432053250001</v>
      </c>
      <c r="D18" s="150">
        <f t="shared" si="0"/>
        <v>26087.953214419998</v>
      </c>
    </row>
    <row r="19" spans="1:4" x14ac:dyDescent="0.3">
      <c r="A19" s="149">
        <v>46108</v>
      </c>
      <c r="B19" s="150">
        <v>12730.91834561</v>
      </c>
      <c r="C19" s="150">
        <v>13276.328013230001</v>
      </c>
      <c r="D19" s="150">
        <f t="shared" si="0"/>
        <v>26007.246358839999</v>
      </c>
    </row>
    <row r="20" spans="1:4" x14ac:dyDescent="0.3">
      <c r="A20" s="149">
        <v>46107</v>
      </c>
      <c r="B20" s="150">
        <v>12751.939676870001</v>
      </c>
      <c r="C20" s="150">
        <v>13332.004956590001</v>
      </c>
      <c r="D20" s="150">
        <f t="shared" si="0"/>
        <v>26083.94463346</v>
      </c>
    </row>
    <row r="21" spans="1:4" x14ac:dyDescent="0.3">
      <c r="A21" s="149">
        <v>46106</v>
      </c>
      <c r="B21" s="150">
        <v>12757.11509632</v>
      </c>
      <c r="C21" s="150">
        <v>13336.3621692</v>
      </c>
      <c r="D21" s="150">
        <f t="shared" si="0"/>
        <v>26093.477265519999</v>
      </c>
    </row>
    <row r="22" spans="1:4" x14ac:dyDescent="0.3">
      <c r="A22" s="149">
        <v>46105</v>
      </c>
      <c r="B22" s="150">
        <v>12721.511278350001</v>
      </c>
      <c r="C22" s="150">
        <v>13333.076006019999</v>
      </c>
      <c r="D22" s="150">
        <f t="shared" si="0"/>
        <v>26054.587284369998</v>
      </c>
    </row>
    <row r="23" spans="1:4" x14ac:dyDescent="0.3">
      <c r="A23" s="149">
        <v>46104</v>
      </c>
      <c r="B23" s="150">
        <v>12768.963921369999</v>
      </c>
      <c r="C23" s="150">
        <v>13349.715858760001</v>
      </c>
      <c r="D23" s="150">
        <f t="shared" si="0"/>
        <v>26118.679780129998</v>
      </c>
    </row>
    <row r="24" spans="1:4" x14ac:dyDescent="0.3">
      <c r="A24" s="149">
        <v>46101</v>
      </c>
      <c r="B24" s="150">
        <v>12836.48208948</v>
      </c>
      <c r="C24" s="150">
        <v>13403.72051659</v>
      </c>
      <c r="D24" s="150">
        <f t="shared" si="0"/>
        <v>26240.202606070001</v>
      </c>
    </row>
    <row r="25" spans="1:4" x14ac:dyDescent="0.3">
      <c r="A25" s="149">
        <v>46100</v>
      </c>
      <c r="B25" s="150">
        <v>12928.951858480001</v>
      </c>
      <c r="C25" s="150">
        <v>13488.16960924</v>
      </c>
      <c r="D25" s="150">
        <f t="shared" si="0"/>
        <v>26417.121467720001</v>
      </c>
    </row>
    <row r="26" spans="1:4" x14ac:dyDescent="0.3">
      <c r="A26" s="149">
        <v>46099</v>
      </c>
      <c r="B26" s="150">
        <v>12962.217285479999</v>
      </c>
      <c r="C26" s="150">
        <v>13499.41081182</v>
      </c>
      <c r="D26" s="150">
        <f t="shared" si="0"/>
        <v>26461.628097299999</v>
      </c>
    </row>
    <row r="27" spans="1:4" x14ac:dyDescent="0.3">
      <c r="A27" s="149">
        <v>46098</v>
      </c>
      <c r="B27" s="150">
        <v>12950.962242420001</v>
      </c>
      <c r="C27" s="150">
        <v>13484.959116759999</v>
      </c>
      <c r="D27" s="150">
        <f t="shared" si="0"/>
        <v>26435.92135918</v>
      </c>
    </row>
    <row r="28" spans="1:4" x14ac:dyDescent="0.3">
      <c r="A28" s="149">
        <v>46097</v>
      </c>
      <c r="B28" s="150">
        <v>13002.778480200001</v>
      </c>
      <c r="C28" s="150">
        <v>13526.54551582</v>
      </c>
      <c r="D28" s="150">
        <f t="shared" si="0"/>
        <v>26529.323996020001</v>
      </c>
    </row>
    <row r="29" spans="1:4" x14ac:dyDescent="0.3">
      <c r="A29" s="149">
        <v>46094</v>
      </c>
      <c r="B29" s="150">
        <v>12956.12974323</v>
      </c>
      <c r="C29" s="150">
        <v>13476.70575856</v>
      </c>
      <c r="D29" s="150">
        <f t="shared" si="0"/>
        <v>26432.835501789999</v>
      </c>
    </row>
    <row r="30" spans="1:4" x14ac:dyDescent="0.3">
      <c r="A30" s="149">
        <v>46093</v>
      </c>
      <c r="B30" s="150">
        <v>13039.576826730001</v>
      </c>
      <c r="C30" s="150">
        <v>13521.950185510001</v>
      </c>
      <c r="D30" s="150">
        <f t="shared" si="0"/>
        <v>26561.527012240003</v>
      </c>
    </row>
    <row r="31" spans="1:4" x14ac:dyDescent="0.3">
      <c r="A31" s="149">
        <v>46092</v>
      </c>
      <c r="B31" s="150">
        <v>13042.01795306</v>
      </c>
      <c r="C31" s="150">
        <v>13485.48677326</v>
      </c>
      <c r="D31" s="150">
        <f t="shared" si="0"/>
        <v>26527.504726319999</v>
      </c>
    </row>
    <row r="32" spans="1:4" x14ac:dyDescent="0.3">
      <c r="A32" s="149">
        <v>46091</v>
      </c>
      <c r="B32" s="150">
        <v>12979.31775407</v>
      </c>
      <c r="C32" s="150">
        <v>13488.93345966</v>
      </c>
      <c r="D32" s="150">
        <f t="shared" si="0"/>
        <v>26468.25121373</v>
      </c>
    </row>
    <row r="33" spans="1:4" x14ac:dyDescent="0.3">
      <c r="A33" s="149">
        <v>46090</v>
      </c>
      <c r="B33" s="150">
        <v>12915.20081409</v>
      </c>
      <c r="C33" s="150">
        <v>13456.49183019</v>
      </c>
      <c r="D33" s="150">
        <f t="shared" si="0"/>
        <v>26371.69264428</v>
      </c>
    </row>
    <row r="34" spans="1:4" x14ac:dyDescent="0.3">
      <c r="A34" s="149">
        <v>46087</v>
      </c>
      <c r="B34" s="150">
        <v>12937.856050910001</v>
      </c>
      <c r="C34" s="150">
        <v>13434.16761593</v>
      </c>
      <c r="D34" s="150">
        <f t="shared" si="0"/>
        <v>26372.023666840003</v>
      </c>
    </row>
    <row r="35" spans="1:4" x14ac:dyDescent="0.3">
      <c r="A35" s="149">
        <v>46086</v>
      </c>
      <c r="B35" s="150">
        <v>12967.198564660001</v>
      </c>
      <c r="C35" s="150">
        <v>13466.918540070001</v>
      </c>
      <c r="D35" s="150">
        <f t="shared" si="0"/>
        <v>26434.117104730001</v>
      </c>
    </row>
    <row r="36" spans="1:4" x14ac:dyDescent="0.3">
      <c r="A36" s="149">
        <v>46085</v>
      </c>
      <c r="B36" s="150">
        <v>12910.635677689999</v>
      </c>
      <c r="C36" s="150">
        <v>13432.43429524</v>
      </c>
      <c r="D36" s="150">
        <f t="shared" si="0"/>
        <v>26343.069972929999</v>
      </c>
    </row>
    <row r="37" spans="1:4" x14ac:dyDescent="0.3">
      <c r="A37" s="149">
        <v>46084</v>
      </c>
      <c r="B37" s="150">
        <v>12971.04316107</v>
      </c>
      <c r="C37" s="150">
        <v>13457.7904631</v>
      </c>
      <c r="D37" s="150">
        <f t="shared" si="0"/>
        <v>26428.833624170002</v>
      </c>
    </row>
    <row r="38" spans="1:4" x14ac:dyDescent="0.3">
      <c r="A38" s="149">
        <v>46083</v>
      </c>
      <c r="B38" s="150">
        <v>13098.397218419999</v>
      </c>
      <c r="C38" s="150">
        <v>13557.15568046</v>
      </c>
      <c r="D38" s="150">
        <f t="shared" si="0"/>
        <v>26655.55289888</v>
      </c>
    </row>
    <row r="39" spans="1:4" x14ac:dyDescent="0.3">
      <c r="A39" s="149">
        <v>46080</v>
      </c>
      <c r="B39" s="150">
        <v>13080.33770643</v>
      </c>
      <c r="C39" s="150">
        <v>13525.5451646</v>
      </c>
      <c r="D39" s="150">
        <f t="shared" si="0"/>
        <v>26605.88287103</v>
      </c>
    </row>
    <row r="40" spans="1:4" x14ac:dyDescent="0.3">
      <c r="A40" s="149">
        <v>46079</v>
      </c>
      <c r="B40" s="150">
        <v>13070.406156049999</v>
      </c>
      <c r="C40" s="150">
        <v>13514.20497649</v>
      </c>
      <c r="D40" s="150">
        <f t="shared" si="0"/>
        <v>26584.611132539998</v>
      </c>
    </row>
    <row r="41" spans="1:4" x14ac:dyDescent="0.3">
      <c r="A41" s="149">
        <v>46078</v>
      </c>
      <c r="B41" s="150">
        <v>12960.003274029999</v>
      </c>
      <c r="C41" s="150">
        <v>13421.037630749999</v>
      </c>
      <c r="D41" s="150">
        <f t="shared" si="0"/>
        <v>26381.040904779999</v>
      </c>
    </row>
    <row r="42" spans="1:4" x14ac:dyDescent="0.3">
      <c r="A42" s="149">
        <v>46077</v>
      </c>
      <c r="B42" s="150">
        <v>12861.99286181</v>
      </c>
      <c r="C42" s="150">
        <v>13280.39551317</v>
      </c>
      <c r="D42" s="150">
        <f t="shared" si="0"/>
        <v>26142.388374980001</v>
      </c>
    </row>
    <row r="43" spans="1:4" x14ac:dyDescent="0.3">
      <c r="A43" s="149">
        <v>46066</v>
      </c>
      <c r="B43" s="150">
        <v>12683.87974867</v>
      </c>
      <c r="C43" s="150">
        <v>13113.698495000001</v>
      </c>
      <c r="D43" s="150">
        <f t="shared" si="0"/>
        <v>25797.578243670003</v>
      </c>
    </row>
    <row r="44" spans="1:4" x14ac:dyDescent="0.3">
      <c r="A44" s="149">
        <v>46065</v>
      </c>
      <c r="B44" s="150">
        <v>12954.4048406</v>
      </c>
      <c r="C44" s="150">
        <v>13414.21091743</v>
      </c>
      <c r="D44" s="150">
        <f t="shared" si="0"/>
        <v>26368.615758029999</v>
      </c>
    </row>
    <row r="45" spans="1:4" x14ac:dyDescent="0.3">
      <c r="A45" s="149">
        <v>46064</v>
      </c>
      <c r="B45" s="150">
        <v>12987.00847902</v>
      </c>
      <c r="C45" s="150">
        <v>13370.89471328</v>
      </c>
      <c r="D45" s="150">
        <f t="shared" si="0"/>
        <v>26357.9031923</v>
      </c>
    </row>
    <row r="46" spans="1:4" x14ac:dyDescent="0.3">
      <c r="A46" s="149">
        <v>46063</v>
      </c>
      <c r="B46" s="150">
        <v>13058.689679429999</v>
      </c>
      <c r="C46" s="150">
        <v>13459.13735153</v>
      </c>
      <c r="D46" s="150">
        <f t="shared" si="0"/>
        <v>26517.827030959998</v>
      </c>
    </row>
    <row r="47" spans="1:4" x14ac:dyDescent="0.3">
      <c r="A47" s="149">
        <v>46062</v>
      </c>
      <c r="B47" s="150">
        <v>13081.0112739</v>
      </c>
      <c r="C47" s="150">
        <v>13475.12159606</v>
      </c>
      <c r="D47" s="150">
        <f t="shared" si="0"/>
        <v>26556.132869959998</v>
      </c>
    </row>
    <row r="48" spans="1:4" x14ac:dyDescent="0.3">
      <c r="A48" s="149">
        <v>46059</v>
      </c>
      <c r="B48" s="150">
        <v>13079.619138960001</v>
      </c>
      <c r="C48" s="150">
        <v>13470.363289049999</v>
      </c>
      <c r="D48" s="150">
        <f t="shared" si="0"/>
        <v>26549.98242801</v>
      </c>
    </row>
    <row r="49" spans="1:4" x14ac:dyDescent="0.3">
      <c r="A49" s="149">
        <v>46058</v>
      </c>
      <c r="B49" s="150">
        <v>13174.174216830001</v>
      </c>
      <c r="C49" s="150">
        <v>13547.69646469</v>
      </c>
      <c r="D49" s="150">
        <f t="shared" si="0"/>
        <v>26721.870681519998</v>
      </c>
    </row>
    <row r="50" spans="1:4" x14ac:dyDescent="0.3">
      <c r="A50" s="149">
        <v>46057</v>
      </c>
      <c r="B50" s="150">
        <v>13242.59798998</v>
      </c>
      <c r="C50" s="150">
        <v>13598.652162300001</v>
      </c>
      <c r="D50" s="150">
        <f t="shared" si="0"/>
        <v>26841.250152280001</v>
      </c>
    </row>
    <row r="51" spans="1:4" x14ac:dyDescent="0.3">
      <c r="A51" s="149">
        <v>46056</v>
      </c>
      <c r="B51" s="150">
        <v>13291.92234096</v>
      </c>
      <c r="C51" s="150">
        <v>13685.833095620001</v>
      </c>
      <c r="D51" s="150">
        <f t="shared" si="0"/>
        <v>26977.755436580002</v>
      </c>
    </row>
    <row r="52" spans="1:4" x14ac:dyDescent="0.3">
      <c r="A52" s="149">
        <v>46055</v>
      </c>
      <c r="B52" s="150">
        <v>13274.912549230001</v>
      </c>
      <c r="C52" s="150">
        <v>13728.634446800001</v>
      </c>
      <c r="D52" s="150">
        <f t="shared" si="0"/>
        <v>27003.546996030003</v>
      </c>
    </row>
    <row r="53" spans="1:4" x14ac:dyDescent="0.3">
      <c r="A53" s="149">
        <v>46052</v>
      </c>
      <c r="B53" s="150">
        <v>13323.6298403</v>
      </c>
      <c r="C53" s="150">
        <v>13741.11470509</v>
      </c>
      <c r="D53" s="150">
        <f t="shared" si="0"/>
        <v>27064.74454539</v>
      </c>
    </row>
    <row r="54" spans="1:4" x14ac:dyDescent="0.3">
      <c r="A54" s="149">
        <v>46051</v>
      </c>
      <c r="B54" s="150">
        <v>13424.891913560001</v>
      </c>
      <c r="C54" s="150">
        <v>13879.34340494</v>
      </c>
      <c r="D54" s="150">
        <f t="shared" si="0"/>
        <v>27304.235318500003</v>
      </c>
    </row>
    <row r="55" spans="1:4" x14ac:dyDescent="0.3">
      <c r="A55" s="149">
        <v>46050</v>
      </c>
      <c r="B55" s="150">
        <v>13429.23925321</v>
      </c>
      <c r="C55" s="150">
        <v>13907.58187279</v>
      </c>
      <c r="D55" s="150">
        <f t="shared" si="0"/>
        <v>27336.821126000003</v>
      </c>
    </row>
    <row r="56" spans="1:4" x14ac:dyDescent="0.3">
      <c r="A56" s="149">
        <v>46049</v>
      </c>
      <c r="B56" s="150">
        <v>13371.73433549</v>
      </c>
      <c r="C56" s="150">
        <v>13772.620602839999</v>
      </c>
      <c r="D56" s="150">
        <f t="shared" si="0"/>
        <v>27144.354938329998</v>
      </c>
    </row>
    <row r="57" spans="1:4" x14ac:dyDescent="0.3">
      <c r="A57" s="149">
        <v>46048</v>
      </c>
      <c r="B57" s="150">
        <v>13380.18884144</v>
      </c>
      <c r="C57" s="150">
        <v>13785.021248020001</v>
      </c>
      <c r="D57" s="150">
        <f t="shared" si="0"/>
        <v>27165.210089460001</v>
      </c>
    </row>
    <row r="58" spans="1:4" x14ac:dyDescent="0.3">
      <c r="A58" s="149">
        <v>46045</v>
      </c>
      <c r="B58" s="150">
        <v>13374.45158623</v>
      </c>
      <c r="C58" s="150">
        <v>13770.376003900001</v>
      </c>
      <c r="D58" s="150">
        <f t="shared" si="0"/>
        <v>27144.82759013</v>
      </c>
    </row>
    <row r="59" spans="1:4" x14ac:dyDescent="0.3">
      <c r="A59" s="149">
        <v>46044</v>
      </c>
      <c r="B59" s="150">
        <v>13391.328659229999</v>
      </c>
      <c r="C59" s="150">
        <v>13767.945776320001</v>
      </c>
      <c r="D59" s="150">
        <f t="shared" si="0"/>
        <v>27159.27443555</v>
      </c>
    </row>
    <row r="60" spans="1:4" x14ac:dyDescent="0.3">
      <c r="A60" s="149">
        <v>46043</v>
      </c>
      <c r="B60" s="150">
        <v>13373.673242819999</v>
      </c>
      <c r="C60" s="150">
        <v>13746.076446749999</v>
      </c>
      <c r="D60" s="150">
        <f t="shared" si="0"/>
        <v>27119.749689569999</v>
      </c>
    </row>
    <row r="61" spans="1:4" x14ac:dyDescent="0.3">
      <c r="A61" s="149">
        <v>46042</v>
      </c>
      <c r="B61" s="150">
        <v>13358.874165519999</v>
      </c>
      <c r="C61" s="150">
        <v>13644.95228731</v>
      </c>
      <c r="D61" s="150">
        <f t="shared" si="0"/>
        <v>27003.826452829999</v>
      </c>
    </row>
    <row r="62" spans="1:4" x14ac:dyDescent="0.3">
      <c r="A62" s="149">
        <v>46041</v>
      </c>
      <c r="B62" s="150">
        <v>13418.736733670001</v>
      </c>
      <c r="C62" s="150">
        <v>13721.892386629999</v>
      </c>
      <c r="D62" s="150">
        <f t="shared" si="0"/>
        <v>27140.6291203</v>
      </c>
    </row>
    <row r="63" spans="1:4" x14ac:dyDescent="0.3">
      <c r="A63" s="149">
        <v>46038</v>
      </c>
      <c r="B63" s="150">
        <v>13493.5840443</v>
      </c>
      <c r="C63" s="150">
        <v>13731.977678110001</v>
      </c>
      <c r="D63" s="150">
        <f t="shared" si="0"/>
        <v>27225.561722409999</v>
      </c>
    </row>
    <row r="64" spans="1:4" x14ac:dyDescent="0.3">
      <c r="A64" s="149">
        <v>46037</v>
      </c>
      <c r="B64" s="150">
        <v>13491.826213259999</v>
      </c>
      <c r="C64" s="150">
        <v>13604.301019820001</v>
      </c>
      <c r="D64" s="150">
        <f t="shared" si="0"/>
        <v>27096.127233079998</v>
      </c>
    </row>
    <row r="65" spans="1:4" x14ac:dyDescent="0.3">
      <c r="A65" s="149">
        <v>46036</v>
      </c>
      <c r="B65" s="150">
        <v>13376.36035936</v>
      </c>
      <c r="C65" s="150">
        <v>13513.098196389999</v>
      </c>
      <c r="D65" s="150">
        <f t="shared" si="0"/>
        <v>26889.45855575</v>
      </c>
    </row>
    <row r="66" spans="1:4" x14ac:dyDescent="0.3">
      <c r="A66" s="149">
        <v>46035</v>
      </c>
      <c r="B66" s="150">
        <v>13307.80744787</v>
      </c>
      <c r="C66" s="150">
        <v>13431.00648263</v>
      </c>
      <c r="D66" s="150">
        <f t="shared" si="0"/>
        <v>26738.8139305</v>
      </c>
    </row>
    <row r="67" spans="1:4" x14ac:dyDescent="0.3">
      <c r="A67" s="149">
        <v>46034</v>
      </c>
      <c r="B67" s="150">
        <v>13250.705844300001</v>
      </c>
      <c r="C67" s="150">
        <v>13400.75003766</v>
      </c>
      <c r="D67" s="150">
        <f t="shared" si="0"/>
        <v>26651.455881959999</v>
      </c>
    </row>
    <row r="68" spans="1:4" x14ac:dyDescent="0.3">
      <c r="A68" s="149">
        <v>46031</v>
      </c>
      <c r="B68" s="150">
        <v>12979.396773210001</v>
      </c>
      <c r="C68" s="150">
        <v>13212.12754811</v>
      </c>
      <c r="D68" s="150">
        <f t="shared" si="0"/>
        <v>26191.524321320001</v>
      </c>
    </row>
    <row r="69" spans="1:4" x14ac:dyDescent="0.3">
      <c r="A69" s="149">
        <v>46030</v>
      </c>
      <c r="B69" s="150">
        <v>12944.64009237</v>
      </c>
      <c r="C69" s="150">
        <v>13177.579201050001</v>
      </c>
      <c r="D69" s="150">
        <f t="shared" si="0"/>
        <v>26122.219293419999</v>
      </c>
    </row>
    <row r="70" spans="1:4" x14ac:dyDescent="0.3">
      <c r="A70" s="149">
        <v>46029</v>
      </c>
      <c r="B70" s="150">
        <v>12865.06200389</v>
      </c>
      <c r="C70" s="150">
        <v>13100.103941629999</v>
      </c>
      <c r="D70" s="150">
        <f t="shared" ref="D70:D133" si="1">SUM(B70:C70)</f>
        <v>25965.165945519999</v>
      </c>
    </row>
    <row r="71" spans="1:4" x14ac:dyDescent="0.3">
      <c r="A71" s="149">
        <v>46028</v>
      </c>
      <c r="B71" s="150">
        <v>12739.061364069999</v>
      </c>
      <c r="C71" s="150">
        <v>12977.0487419</v>
      </c>
      <c r="D71" s="150">
        <f t="shared" si="1"/>
        <v>25716.110105970001</v>
      </c>
    </row>
    <row r="72" spans="1:4" x14ac:dyDescent="0.3">
      <c r="A72" s="149">
        <v>46027</v>
      </c>
      <c r="B72" s="150">
        <v>12639.080078249999</v>
      </c>
      <c r="C72" s="150">
        <v>12886.017392379999</v>
      </c>
      <c r="D72" s="150">
        <f t="shared" si="1"/>
        <v>25525.097470629997</v>
      </c>
    </row>
    <row r="73" spans="1:4" x14ac:dyDescent="0.3">
      <c r="A73" s="149">
        <v>46022</v>
      </c>
      <c r="B73" s="150">
        <v>12527.988260259999</v>
      </c>
      <c r="C73" s="150">
        <v>12799.155534220001</v>
      </c>
      <c r="D73" s="150">
        <f t="shared" si="1"/>
        <v>25327.143794479998</v>
      </c>
    </row>
    <row r="74" spans="1:4" x14ac:dyDescent="0.3">
      <c r="A74" s="149">
        <v>46021</v>
      </c>
      <c r="B74" s="150">
        <v>12577.88533089</v>
      </c>
      <c r="C74" s="150">
        <v>12895.04259058</v>
      </c>
      <c r="D74" s="150">
        <f t="shared" si="1"/>
        <v>25472.92792147</v>
      </c>
    </row>
    <row r="75" spans="1:4" x14ac:dyDescent="0.3">
      <c r="A75" s="149">
        <v>46020</v>
      </c>
      <c r="B75" s="150">
        <v>12584.579592599999</v>
      </c>
      <c r="C75" s="150">
        <v>12852.6284956</v>
      </c>
      <c r="D75" s="150">
        <f t="shared" si="1"/>
        <v>25437.208088200001</v>
      </c>
    </row>
    <row r="76" spans="1:4" x14ac:dyDescent="0.3">
      <c r="A76" s="149">
        <v>46017</v>
      </c>
      <c r="B76" s="150">
        <v>12529.73619618</v>
      </c>
      <c r="C76" s="150">
        <v>12823.773298550001</v>
      </c>
      <c r="D76" s="150">
        <f t="shared" si="1"/>
        <v>25353.509494730002</v>
      </c>
    </row>
    <row r="77" spans="1:4" x14ac:dyDescent="0.3">
      <c r="A77" s="149">
        <v>46016</v>
      </c>
      <c r="B77" s="150">
        <v>12527.663128329999</v>
      </c>
      <c r="C77" s="150">
        <v>12847.12735834</v>
      </c>
      <c r="D77" s="150">
        <f t="shared" si="1"/>
        <v>25374.790486669997</v>
      </c>
    </row>
    <row r="78" spans="1:4" x14ac:dyDescent="0.3">
      <c r="A78" s="149">
        <v>46015</v>
      </c>
      <c r="B78" s="150">
        <v>12467.46998381</v>
      </c>
      <c r="C78" s="150">
        <v>12869.770468500001</v>
      </c>
      <c r="D78" s="150">
        <f t="shared" si="1"/>
        <v>25337.240452310001</v>
      </c>
    </row>
    <row r="79" spans="1:4" x14ac:dyDescent="0.3">
      <c r="A79" s="149">
        <v>46014</v>
      </c>
      <c r="B79" s="150">
        <v>12411.289166</v>
      </c>
      <c r="C79" s="150">
        <v>12825.46646018</v>
      </c>
      <c r="D79" s="150">
        <f t="shared" si="1"/>
        <v>25236.755626179998</v>
      </c>
    </row>
    <row r="80" spans="1:4" x14ac:dyDescent="0.3">
      <c r="A80" s="149">
        <v>46013</v>
      </c>
      <c r="B80" s="150">
        <v>12340.83694705</v>
      </c>
      <c r="C80" s="150">
        <v>12747.32226047</v>
      </c>
      <c r="D80" s="150">
        <f t="shared" si="1"/>
        <v>25088.159207520002</v>
      </c>
    </row>
    <row r="81" spans="1:4" x14ac:dyDescent="0.3">
      <c r="A81" s="149">
        <v>46010</v>
      </c>
      <c r="B81" s="150">
        <v>12273.33857408</v>
      </c>
      <c r="C81" s="150">
        <v>12687.39606108</v>
      </c>
      <c r="D81" s="150">
        <f t="shared" si="1"/>
        <v>24960.734635159999</v>
      </c>
    </row>
    <row r="82" spans="1:4" x14ac:dyDescent="0.3">
      <c r="A82" s="149">
        <v>46009</v>
      </c>
      <c r="B82" s="150">
        <v>12250.05843096</v>
      </c>
      <c r="C82" s="150">
        <v>12666.442972520001</v>
      </c>
      <c r="D82" s="150">
        <f t="shared" si="1"/>
        <v>24916.501403480001</v>
      </c>
    </row>
    <row r="83" spans="1:4" x14ac:dyDescent="0.3">
      <c r="A83" s="149">
        <v>46008</v>
      </c>
      <c r="B83" s="150">
        <v>12241.04866993</v>
      </c>
      <c r="C83" s="150">
        <v>12710.144877770001</v>
      </c>
      <c r="D83" s="150">
        <f t="shared" si="1"/>
        <v>24951.193547700001</v>
      </c>
    </row>
    <row r="84" spans="1:4" x14ac:dyDescent="0.3">
      <c r="A84" s="149">
        <v>46007</v>
      </c>
      <c r="B84" s="150">
        <v>12249.66536791</v>
      </c>
      <c r="C84" s="150">
        <v>12721.112284070001</v>
      </c>
      <c r="D84" s="150">
        <f t="shared" si="1"/>
        <v>24970.777651980003</v>
      </c>
    </row>
    <row r="85" spans="1:4" x14ac:dyDescent="0.3">
      <c r="A85" s="149">
        <v>46006</v>
      </c>
      <c r="B85" s="150">
        <v>12311.25938336</v>
      </c>
      <c r="C85" s="150">
        <v>12668.251413849999</v>
      </c>
      <c r="D85" s="150">
        <f t="shared" si="1"/>
        <v>24979.510797210001</v>
      </c>
    </row>
    <row r="86" spans="1:4" x14ac:dyDescent="0.3">
      <c r="A86" s="149">
        <v>46003</v>
      </c>
      <c r="B86" s="150">
        <v>12294.605718229999</v>
      </c>
      <c r="C86" s="150">
        <v>12642.28232181</v>
      </c>
      <c r="D86" s="150">
        <f t="shared" si="1"/>
        <v>24936.888040040001</v>
      </c>
    </row>
    <row r="87" spans="1:4" x14ac:dyDescent="0.3">
      <c r="A87" s="149">
        <v>46002</v>
      </c>
      <c r="B87" s="150">
        <v>12312.443873439999</v>
      </c>
      <c r="C87" s="150">
        <v>12690.28184055</v>
      </c>
      <c r="D87" s="150">
        <f t="shared" si="1"/>
        <v>25002.725713989999</v>
      </c>
    </row>
    <row r="88" spans="1:4" x14ac:dyDescent="0.3">
      <c r="A88" s="149">
        <v>46001</v>
      </c>
      <c r="B88" s="150">
        <v>12360.05229935</v>
      </c>
      <c r="C88" s="150">
        <v>12707.09035335</v>
      </c>
      <c r="D88" s="150">
        <f t="shared" si="1"/>
        <v>25067.1426527</v>
      </c>
    </row>
    <row r="89" spans="1:4" x14ac:dyDescent="0.3">
      <c r="A89" s="149">
        <v>46000</v>
      </c>
      <c r="B89" s="150">
        <v>12326.28072882</v>
      </c>
      <c r="C89" s="150">
        <v>12704.07805382</v>
      </c>
      <c r="D89" s="150">
        <f t="shared" si="1"/>
        <v>25030.35878264</v>
      </c>
    </row>
    <row r="90" spans="1:4" x14ac:dyDescent="0.3">
      <c r="A90" s="149">
        <v>45999</v>
      </c>
      <c r="B90" s="150">
        <v>12265.25701752</v>
      </c>
      <c r="C90" s="150">
        <v>12664.265969370001</v>
      </c>
      <c r="D90" s="150">
        <f t="shared" si="1"/>
        <v>24929.522986889999</v>
      </c>
    </row>
    <row r="91" spans="1:4" x14ac:dyDescent="0.3">
      <c r="A91" s="149">
        <v>45996</v>
      </c>
      <c r="B91" s="150">
        <v>12160.28795041</v>
      </c>
      <c r="C91" s="150">
        <v>12581.45915289</v>
      </c>
      <c r="D91" s="150">
        <f t="shared" si="1"/>
        <v>24741.7471033</v>
      </c>
    </row>
    <row r="92" spans="1:4" x14ac:dyDescent="0.3">
      <c r="A92" s="149">
        <v>45995</v>
      </c>
      <c r="B92" s="150">
        <v>12169.99455911</v>
      </c>
      <c r="C92" s="150">
        <v>12593.54091412</v>
      </c>
      <c r="D92" s="150">
        <f t="shared" si="1"/>
        <v>24763.53547323</v>
      </c>
    </row>
    <row r="93" spans="1:4" x14ac:dyDescent="0.3">
      <c r="A93" s="149">
        <v>45994</v>
      </c>
      <c r="B93" s="150">
        <v>12163.17250246</v>
      </c>
      <c r="C93" s="150">
        <v>12587.50133721</v>
      </c>
      <c r="D93" s="150">
        <f t="shared" si="1"/>
        <v>24750.673839670002</v>
      </c>
    </row>
    <row r="94" spans="1:4" x14ac:dyDescent="0.3">
      <c r="A94" s="149">
        <v>45993</v>
      </c>
      <c r="B94" s="150">
        <v>12182.951746119999</v>
      </c>
      <c r="C94" s="150">
        <v>12606.056642449999</v>
      </c>
      <c r="D94" s="150">
        <f t="shared" si="1"/>
        <v>24789.008388570001</v>
      </c>
    </row>
    <row r="95" spans="1:4" x14ac:dyDescent="0.3">
      <c r="A95" s="149">
        <v>45992</v>
      </c>
      <c r="B95" s="150">
        <v>12161.9415627</v>
      </c>
      <c r="C95" s="150">
        <v>12605.47107738</v>
      </c>
      <c r="D95" s="150">
        <f t="shared" si="1"/>
        <v>24767.412640080001</v>
      </c>
    </row>
    <row r="96" spans="1:4" x14ac:dyDescent="0.3">
      <c r="A96" s="149">
        <v>45989</v>
      </c>
      <c r="B96" s="150">
        <v>12112.142655330001</v>
      </c>
      <c r="C96" s="150">
        <v>12548.35718963</v>
      </c>
      <c r="D96" s="150">
        <f t="shared" si="1"/>
        <v>24660.499844960003</v>
      </c>
    </row>
    <row r="97" spans="1:4" x14ac:dyDescent="0.3">
      <c r="A97" s="149">
        <v>45988</v>
      </c>
      <c r="B97" s="150">
        <v>12098.164981329999</v>
      </c>
      <c r="C97" s="150">
        <v>12547.39960708</v>
      </c>
      <c r="D97" s="150">
        <f t="shared" si="1"/>
        <v>24645.564588410001</v>
      </c>
    </row>
    <row r="98" spans="1:4" x14ac:dyDescent="0.3">
      <c r="A98" s="149">
        <v>45987</v>
      </c>
      <c r="B98" s="150">
        <v>12076.25048683</v>
      </c>
      <c r="C98" s="150">
        <v>12542.509256990001</v>
      </c>
      <c r="D98" s="150">
        <f t="shared" si="1"/>
        <v>24618.759743820003</v>
      </c>
    </row>
    <row r="99" spans="1:4" x14ac:dyDescent="0.3">
      <c r="A99" s="149">
        <v>45986</v>
      </c>
      <c r="B99" s="150">
        <v>12039.564727520001</v>
      </c>
      <c r="C99" s="150">
        <v>12515.81829915</v>
      </c>
      <c r="D99" s="150">
        <f t="shared" si="1"/>
        <v>24555.383026670002</v>
      </c>
    </row>
    <row r="100" spans="1:4" x14ac:dyDescent="0.3">
      <c r="A100" s="149">
        <v>45985</v>
      </c>
      <c r="B100" s="150">
        <v>12011.42728297</v>
      </c>
      <c r="C100" s="150">
        <v>12499.83187959</v>
      </c>
      <c r="D100" s="150">
        <f t="shared" si="1"/>
        <v>24511.25916256</v>
      </c>
    </row>
    <row r="101" spans="1:4" x14ac:dyDescent="0.3">
      <c r="A101" s="149">
        <v>45982</v>
      </c>
      <c r="B101" s="150">
        <v>12032.24434736</v>
      </c>
      <c r="C101" s="150">
        <v>12506.066734829999</v>
      </c>
      <c r="D101" s="150">
        <f t="shared" si="1"/>
        <v>24538.311082189997</v>
      </c>
    </row>
    <row r="102" spans="1:4" x14ac:dyDescent="0.3">
      <c r="A102" s="149">
        <v>45981</v>
      </c>
      <c r="B102" s="150">
        <v>12203.80873006</v>
      </c>
      <c r="C102" s="150">
        <v>12635.5519866</v>
      </c>
      <c r="D102" s="150">
        <f t="shared" si="1"/>
        <v>24839.360716659998</v>
      </c>
    </row>
    <row r="103" spans="1:4" x14ac:dyDescent="0.3">
      <c r="A103" s="149">
        <v>45980</v>
      </c>
      <c r="B103" s="150">
        <v>12211.146663940001</v>
      </c>
      <c r="C103" s="150">
        <v>12689.54551211</v>
      </c>
      <c r="D103" s="150">
        <f t="shared" si="1"/>
        <v>24900.692176050001</v>
      </c>
    </row>
    <row r="104" spans="1:4" x14ac:dyDescent="0.3">
      <c r="A104" s="149">
        <v>45979</v>
      </c>
      <c r="B104" s="150">
        <v>12224.401847679999</v>
      </c>
      <c r="C104" s="150">
        <v>12723.92091705</v>
      </c>
      <c r="D104" s="150">
        <f t="shared" si="1"/>
        <v>24948.322764730001</v>
      </c>
    </row>
    <row r="105" spans="1:4" x14ac:dyDescent="0.3">
      <c r="A105" s="149">
        <v>45978</v>
      </c>
      <c r="B105" s="150">
        <v>12231.89798578</v>
      </c>
      <c r="C105" s="150">
        <v>12692.643062519999</v>
      </c>
      <c r="D105" s="150">
        <f t="shared" si="1"/>
        <v>24924.541048300001</v>
      </c>
    </row>
    <row r="106" spans="1:4" x14ac:dyDescent="0.3">
      <c r="A106" s="149">
        <v>45975</v>
      </c>
      <c r="B106" s="150">
        <v>12194.055390879999</v>
      </c>
      <c r="C106" s="150">
        <v>12654.60910272</v>
      </c>
      <c r="D106" s="150">
        <f t="shared" si="1"/>
        <v>24848.664493600001</v>
      </c>
    </row>
    <row r="107" spans="1:4" x14ac:dyDescent="0.3">
      <c r="A107" s="149">
        <v>45974</v>
      </c>
      <c r="B107" s="150">
        <v>12274.97510048</v>
      </c>
      <c r="C107" s="150">
        <v>12711.417479739999</v>
      </c>
      <c r="D107" s="150">
        <f t="shared" si="1"/>
        <v>24986.392580219999</v>
      </c>
    </row>
    <row r="108" spans="1:4" x14ac:dyDescent="0.3">
      <c r="A108" s="149">
        <v>45973</v>
      </c>
      <c r="B108" s="150">
        <v>12210.745581319999</v>
      </c>
      <c r="C108" s="150">
        <v>12732.79865991</v>
      </c>
      <c r="D108" s="150">
        <f t="shared" si="1"/>
        <v>24943.54424123</v>
      </c>
    </row>
    <row r="109" spans="1:4" x14ac:dyDescent="0.3">
      <c r="A109" s="149">
        <v>45972</v>
      </c>
      <c r="B109" s="150">
        <v>12218.346802829999</v>
      </c>
      <c r="C109" s="150">
        <v>12755.64826396</v>
      </c>
      <c r="D109" s="150">
        <f t="shared" si="1"/>
        <v>24973.995066789998</v>
      </c>
    </row>
    <row r="110" spans="1:4" x14ac:dyDescent="0.3">
      <c r="A110" s="149">
        <v>45971</v>
      </c>
      <c r="B110" s="150">
        <v>12209.8246248</v>
      </c>
      <c r="C110" s="150">
        <v>12725.21355731</v>
      </c>
      <c r="D110" s="150">
        <f t="shared" si="1"/>
        <v>24935.038182110002</v>
      </c>
    </row>
    <row r="111" spans="1:4" x14ac:dyDescent="0.3">
      <c r="A111" s="149">
        <v>45968</v>
      </c>
      <c r="B111" s="150">
        <v>12165.67852039</v>
      </c>
      <c r="C111" s="150">
        <v>12691.70884929</v>
      </c>
      <c r="D111" s="150">
        <f t="shared" si="1"/>
        <v>24857.38736968</v>
      </c>
    </row>
    <row r="112" spans="1:4" x14ac:dyDescent="0.3">
      <c r="A112" s="149">
        <v>45967</v>
      </c>
      <c r="B112" s="150">
        <v>12172.09898857</v>
      </c>
      <c r="C112" s="150">
        <v>12736.81785816</v>
      </c>
      <c r="D112" s="150">
        <f t="shared" si="1"/>
        <v>24908.916846730001</v>
      </c>
    </row>
    <row r="113" spans="1:4" x14ac:dyDescent="0.3">
      <c r="A113" s="149">
        <v>45966</v>
      </c>
      <c r="B113" s="150">
        <v>12163.543912290001</v>
      </c>
      <c r="C113" s="150">
        <v>12671.49282576</v>
      </c>
      <c r="D113" s="150">
        <f t="shared" si="1"/>
        <v>24835.036738050003</v>
      </c>
    </row>
    <row r="114" spans="1:4" x14ac:dyDescent="0.3">
      <c r="A114" s="149">
        <v>45965</v>
      </c>
      <c r="B114" s="150">
        <v>12167.808889690001</v>
      </c>
      <c r="C114" s="150">
        <v>12668.671205909999</v>
      </c>
      <c r="D114" s="150">
        <f t="shared" si="1"/>
        <v>24836.4800956</v>
      </c>
    </row>
    <row r="115" spans="1:4" x14ac:dyDescent="0.3">
      <c r="A115" s="149">
        <v>45964</v>
      </c>
      <c r="B115" s="150">
        <v>12194.28234887</v>
      </c>
      <c r="C115" s="150">
        <v>12673.51233949</v>
      </c>
      <c r="D115" s="150">
        <f t="shared" si="1"/>
        <v>24867.794688360002</v>
      </c>
    </row>
    <row r="116" spans="1:4" x14ac:dyDescent="0.3">
      <c r="A116" s="149">
        <v>45961</v>
      </c>
      <c r="B116" s="150">
        <v>12167.270336740001</v>
      </c>
      <c r="C116" s="150">
        <v>12617.42865233</v>
      </c>
      <c r="D116" s="150">
        <f t="shared" si="1"/>
        <v>24784.698989069999</v>
      </c>
    </row>
    <row r="117" spans="1:4" x14ac:dyDescent="0.3">
      <c r="A117" s="149">
        <v>45960</v>
      </c>
      <c r="B117" s="150">
        <v>12254.368703010001</v>
      </c>
      <c r="C117" s="150">
        <v>12657.389329719999</v>
      </c>
      <c r="D117" s="150">
        <f t="shared" si="1"/>
        <v>24911.758032730002</v>
      </c>
    </row>
    <row r="118" spans="1:4" x14ac:dyDescent="0.3">
      <c r="A118" s="149">
        <v>45959</v>
      </c>
      <c r="B118" s="150">
        <v>12290.578985640001</v>
      </c>
      <c r="C118" s="150">
        <v>12696.740629489999</v>
      </c>
      <c r="D118" s="150">
        <f t="shared" si="1"/>
        <v>24987.31961513</v>
      </c>
    </row>
    <row r="119" spans="1:4" x14ac:dyDescent="0.3">
      <c r="A119" s="149">
        <v>45958</v>
      </c>
      <c r="B119" s="150">
        <v>12225.17109064</v>
      </c>
      <c r="C119" s="150">
        <v>12646.159782999999</v>
      </c>
      <c r="D119" s="150">
        <f t="shared" si="1"/>
        <v>24871.330873639999</v>
      </c>
    </row>
    <row r="120" spans="1:4" x14ac:dyDescent="0.3">
      <c r="A120" s="149">
        <v>45957</v>
      </c>
      <c r="B120" s="150">
        <v>12157.92190956</v>
      </c>
      <c r="C120" s="150">
        <v>12585.99889178</v>
      </c>
      <c r="D120" s="150">
        <f t="shared" si="1"/>
        <v>24743.920801339998</v>
      </c>
    </row>
    <row r="121" spans="1:4" x14ac:dyDescent="0.3">
      <c r="A121" s="149">
        <v>45954</v>
      </c>
      <c r="B121" s="150">
        <v>12027.74805143</v>
      </c>
      <c r="C121" s="150">
        <v>12468.942624589999</v>
      </c>
      <c r="D121" s="150">
        <f t="shared" si="1"/>
        <v>24496.69067602</v>
      </c>
    </row>
    <row r="122" spans="1:4" x14ac:dyDescent="0.3">
      <c r="A122" s="149">
        <v>45953</v>
      </c>
      <c r="B122" s="150">
        <v>11997.07486312</v>
      </c>
      <c r="C122" s="150">
        <v>12437.90479556</v>
      </c>
      <c r="D122" s="150">
        <f t="shared" si="1"/>
        <v>24434.97965868</v>
      </c>
    </row>
    <row r="123" spans="1:4" x14ac:dyDescent="0.3">
      <c r="A123" s="149">
        <v>45952</v>
      </c>
      <c r="B123" s="150">
        <v>12002.464513200001</v>
      </c>
      <c r="C123" s="150">
        <v>12445.850834209999</v>
      </c>
      <c r="D123" s="150">
        <f t="shared" si="1"/>
        <v>24448.31534741</v>
      </c>
    </row>
    <row r="124" spans="1:4" x14ac:dyDescent="0.3">
      <c r="A124" s="149">
        <v>45951</v>
      </c>
      <c r="B124" s="150">
        <v>11964.578215740001</v>
      </c>
      <c r="C124" s="150">
        <v>12402.01068904</v>
      </c>
      <c r="D124" s="150">
        <f t="shared" si="1"/>
        <v>24366.588904780001</v>
      </c>
    </row>
    <row r="125" spans="1:4" x14ac:dyDescent="0.3">
      <c r="A125" s="149">
        <v>45950</v>
      </c>
      <c r="B125" s="150">
        <v>11889.0982853</v>
      </c>
      <c r="C125" s="150">
        <v>12336.236411809999</v>
      </c>
      <c r="D125" s="150">
        <f t="shared" si="1"/>
        <v>24225.33469711</v>
      </c>
    </row>
    <row r="126" spans="1:4" x14ac:dyDescent="0.3">
      <c r="A126" s="149">
        <v>45947</v>
      </c>
      <c r="B126" s="150">
        <v>11864.317347439999</v>
      </c>
      <c r="C126" s="150">
        <v>12355.001354980001</v>
      </c>
      <c r="D126" s="150">
        <f t="shared" si="1"/>
        <v>24219.318702420002</v>
      </c>
    </row>
    <row r="127" spans="1:4" x14ac:dyDescent="0.3">
      <c r="A127" s="149">
        <v>45946</v>
      </c>
      <c r="B127" s="150">
        <v>12000.306442839999</v>
      </c>
      <c r="C127" s="150">
        <v>12496.025675299999</v>
      </c>
      <c r="D127" s="150">
        <f t="shared" si="1"/>
        <v>24496.332118139999</v>
      </c>
    </row>
    <row r="128" spans="1:4" x14ac:dyDescent="0.3">
      <c r="A128" s="149">
        <v>45945</v>
      </c>
      <c r="B128" s="150">
        <v>11938.06627333</v>
      </c>
      <c r="C128" s="150">
        <v>12480.411581189999</v>
      </c>
      <c r="D128" s="150">
        <f t="shared" si="1"/>
        <v>24418.477854519999</v>
      </c>
    </row>
    <row r="129" spans="1:4" x14ac:dyDescent="0.3">
      <c r="A129" s="149">
        <v>45944</v>
      </c>
      <c r="B129" s="150">
        <v>11931.167143549999</v>
      </c>
      <c r="C129" s="150">
        <v>12462.519926700001</v>
      </c>
      <c r="D129" s="150">
        <f t="shared" si="1"/>
        <v>24393.687070250002</v>
      </c>
    </row>
    <row r="130" spans="1:4" x14ac:dyDescent="0.3">
      <c r="A130" s="149">
        <v>45943</v>
      </c>
      <c r="B130" s="150">
        <v>11918.09379775</v>
      </c>
      <c r="C130" s="150">
        <v>12450.501184299999</v>
      </c>
      <c r="D130" s="150">
        <f t="shared" si="1"/>
        <v>24368.594982049999</v>
      </c>
    </row>
    <row r="131" spans="1:4" x14ac:dyDescent="0.3">
      <c r="A131" s="149">
        <v>45940</v>
      </c>
      <c r="B131" s="150">
        <v>11925.438574649999</v>
      </c>
      <c r="C131" s="150">
        <v>12417.591028930001</v>
      </c>
      <c r="D131" s="150">
        <f t="shared" si="1"/>
        <v>24343.029603579998</v>
      </c>
    </row>
    <row r="132" spans="1:4" x14ac:dyDescent="0.3">
      <c r="A132" s="149">
        <v>45939</v>
      </c>
      <c r="B132" s="150">
        <v>11936.21449885</v>
      </c>
      <c r="C132" s="150">
        <v>12444.12106575</v>
      </c>
      <c r="D132" s="150">
        <f t="shared" si="1"/>
        <v>24380.335564599998</v>
      </c>
    </row>
    <row r="133" spans="1:4" x14ac:dyDescent="0.3">
      <c r="A133" s="149">
        <v>45930</v>
      </c>
      <c r="B133" s="150">
        <v>11673.463927160001</v>
      </c>
      <c r="C133" s="150">
        <v>12193.9328718</v>
      </c>
      <c r="D133" s="150">
        <f t="shared" si="1"/>
        <v>23867.396798959999</v>
      </c>
    </row>
    <row r="134" spans="1:4" x14ac:dyDescent="0.3">
      <c r="A134" s="149">
        <v>45929</v>
      </c>
      <c r="B134" s="150">
        <v>11866.32362866</v>
      </c>
      <c r="C134" s="150">
        <v>12344.98868208</v>
      </c>
      <c r="D134" s="150">
        <f t="shared" ref="D134:D197" si="2">SUM(B134:C134)</f>
        <v>24211.312310740002</v>
      </c>
    </row>
    <row r="135" spans="1:4" x14ac:dyDescent="0.3">
      <c r="A135" s="149">
        <v>45926</v>
      </c>
      <c r="B135" s="150">
        <v>11867.3786002</v>
      </c>
      <c r="C135" s="150">
        <v>12300.62311027</v>
      </c>
      <c r="D135" s="150">
        <f t="shared" si="2"/>
        <v>24168.001710470002</v>
      </c>
    </row>
    <row r="136" spans="1:4" x14ac:dyDescent="0.3">
      <c r="A136" s="149">
        <v>45925</v>
      </c>
      <c r="B136" s="150">
        <v>11948.48283796</v>
      </c>
      <c r="C136" s="150">
        <v>12417.58304419</v>
      </c>
      <c r="D136" s="150">
        <f t="shared" si="2"/>
        <v>24366.06588215</v>
      </c>
    </row>
    <row r="137" spans="1:4" x14ac:dyDescent="0.3">
      <c r="A137" s="149">
        <v>45924</v>
      </c>
      <c r="B137" s="150">
        <v>11881.62760025</v>
      </c>
      <c r="C137" s="150">
        <v>12351.91728996</v>
      </c>
      <c r="D137" s="150">
        <f t="shared" si="2"/>
        <v>24233.54489021</v>
      </c>
    </row>
    <row r="138" spans="1:4" x14ac:dyDescent="0.3">
      <c r="A138" s="149">
        <v>45923</v>
      </c>
      <c r="B138" s="150">
        <v>11809.7175666</v>
      </c>
      <c r="C138" s="150">
        <v>12280.252494169999</v>
      </c>
      <c r="D138" s="150">
        <f t="shared" si="2"/>
        <v>24089.97006077</v>
      </c>
    </row>
    <row r="139" spans="1:4" x14ac:dyDescent="0.3">
      <c r="A139" s="149">
        <v>45922</v>
      </c>
      <c r="B139" s="150">
        <v>11800.221651149999</v>
      </c>
      <c r="C139" s="150">
        <v>12297.003522659999</v>
      </c>
      <c r="D139" s="150">
        <f t="shared" si="2"/>
        <v>24097.225173809999</v>
      </c>
    </row>
    <row r="140" spans="1:4" x14ac:dyDescent="0.3">
      <c r="A140" s="149">
        <v>45919</v>
      </c>
      <c r="B140" s="150">
        <v>11714.698151680001</v>
      </c>
      <c r="C140" s="150">
        <v>12189.5328785</v>
      </c>
      <c r="D140" s="150">
        <f t="shared" si="2"/>
        <v>23904.231030180003</v>
      </c>
    </row>
    <row r="141" spans="1:4" x14ac:dyDescent="0.3">
      <c r="A141" s="149">
        <v>45918</v>
      </c>
      <c r="B141" s="150">
        <v>11740.128927989999</v>
      </c>
      <c r="C141" s="150">
        <v>12206.78306806</v>
      </c>
      <c r="D141" s="150">
        <f t="shared" si="2"/>
        <v>23946.911996049999</v>
      </c>
    </row>
    <row r="142" spans="1:4" x14ac:dyDescent="0.3">
      <c r="A142" s="149">
        <v>45917</v>
      </c>
      <c r="B142" s="150">
        <v>11761.35278942</v>
      </c>
      <c r="C142" s="150">
        <v>12213.993651139999</v>
      </c>
      <c r="D142" s="150">
        <f t="shared" si="2"/>
        <v>23975.346440559999</v>
      </c>
    </row>
    <row r="143" spans="1:4" x14ac:dyDescent="0.3">
      <c r="A143" s="149">
        <v>45916</v>
      </c>
      <c r="B143" s="150">
        <v>11673.641283749999</v>
      </c>
      <c r="C143" s="150">
        <v>12174.438256449999</v>
      </c>
      <c r="D143" s="150">
        <f t="shared" si="2"/>
        <v>23848.0795402</v>
      </c>
    </row>
    <row r="144" spans="1:4" x14ac:dyDescent="0.3">
      <c r="A144" s="149">
        <v>45915</v>
      </c>
      <c r="B144" s="150">
        <v>11569.59957988</v>
      </c>
      <c r="C144" s="150">
        <v>12051.66099323</v>
      </c>
      <c r="D144" s="150">
        <f t="shared" si="2"/>
        <v>23621.260573109997</v>
      </c>
    </row>
    <row r="145" spans="1:4" x14ac:dyDescent="0.3">
      <c r="A145" s="149">
        <v>45912</v>
      </c>
      <c r="B145" s="150">
        <v>11482.707178230001</v>
      </c>
      <c r="C145" s="150">
        <v>11954.3335898</v>
      </c>
      <c r="D145" s="150">
        <f t="shared" si="2"/>
        <v>23437.040768030001</v>
      </c>
    </row>
    <row r="146" spans="1:4" x14ac:dyDescent="0.3">
      <c r="A146" s="149">
        <v>45911</v>
      </c>
      <c r="B146" s="150">
        <v>11446.929501340001</v>
      </c>
      <c r="C146" s="150">
        <v>11879.65793489</v>
      </c>
      <c r="D146" s="150">
        <f t="shared" si="2"/>
        <v>23326.587436230002</v>
      </c>
    </row>
    <row r="147" spans="1:4" x14ac:dyDescent="0.3">
      <c r="A147" s="149">
        <v>45910</v>
      </c>
      <c r="B147" s="150">
        <v>11332.255477410001</v>
      </c>
      <c r="C147" s="150">
        <v>11846.723271929999</v>
      </c>
      <c r="D147" s="150">
        <f t="shared" si="2"/>
        <v>23178.97874934</v>
      </c>
    </row>
    <row r="148" spans="1:4" x14ac:dyDescent="0.3">
      <c r="A148" s="149">
        <v>45909</v>
      </c>
      <c r="B148" s="150">
        <v>11297.65682376</v>
      </c>
      <c r="C148" s="150">
        <v>11822.53005096</v>
      </c>
      <c r="D148" s="150">
        <f t="shared" si="2"/>
        <v>23120.186874719999</v>
      </c>
    </row>
    <row r="149" spans="1:4" x14ac:dyDescent="0.3">
      <c r="A149" s="149">
        <v>45908</v>
      </c>
      <c r="B149" s="150">
        <v>11285.69238869</v>
      </c>
      <c r="C149" s="150">
        <v>11773.287340819999</v>
      </c>
      <c r="D149" s="150">
        <f t="shared" si="2"/>
        <v>23058.97972951</v>
      </c>
    </row>
    <row r="150" spans="1:4" x14ac:dyDescent="0.3">
      <c r="A150" s="149">
        <v>45905</v>
      </c>
      <c r="B150" s="150">
        <v>11130.58727729</v>
      </c>
      <c r="C150" s="150">
        <v>11664.84216853</v>
      </c>
      <c r="D150" s="150">
        <f t="shared" si="2"/>
        <v>22795.429445820002</v>
      </c>
    </row>
    <row r="151" spans="1:4" x14ac:dyDescent="0.3">
      <c r="A151" s="149">
        <v>45904</v>
      </c>
      <c r="B151" s="150">
        <v>11087.017381039999</v>
      </c>
      <c r="C151" s="150">
        <v>11634.78056168</v>
      </c>
      <c r="D151" s="150">
        <f t="shared" si="2"/>
        <v>22721.797942719997</v>
      </c>
    </row>
    <row r="152" spans="1:4" x14ac:dyDescent="0.3">
      <c r="A152" s="149">
        <v>45903</v>
      </c>
      <c r="B152" s="150">
        <v>11140.50983384</v>
      </c>
      <c r="C152" s="150">
        <v>11684.59054338</v>
      </c>
      <c r="D152" s="150">
        <f t="shared" si="2"/>
        <v>22825.100377219998</v>
      </c>
    </row>
    <row r="153" spans="1:4" x14ac:dyDescent="0.3">
      <c r="A153" s="149">
        <v>45902</v>
      </c>
      <c r="B153" s="150">
        <v>11118.60814858</v>
      </c>
      <c r="C153" s="150">
        <v>11692.601062670001</v>
      </c>
      <c r="D153" s="150">
        <f t="shared" si="2"/>
        <v>22811.209211250003</v>
      </c>
    </row>
    <row r="154" spans="1:4" x14ac:dyDescent="0.3">
      <c r="A154" s="149">
        <v>45901</v>
      </c>
      <c r="B154" s="150">
        <v>11178.898210249999</v>
      </c>
      <c r="C154" s="150">
        <v>11717.68482282</v>
      </c>
      <c r="D154" s="150">
        <f t="shared" si="2"/>
        <v>22896.583033069997</v>
      </c>
    </row>
    <row r="155" spans="1:4" x14ac:dyDescent="0.3">
      <c r="A155" s="149">
        <v>45898</v>
      </c>
      <c r="B155" s="150">
        <v>11020.412046519999</v>
      </c>
      <c r="C155" s="150">
        <v>11519.36072866</v>
      </c>
      <c r="D155" s="150">
        <f t="shared" si="2"/>
        <v>22539.772775179998</v>
      </c>
    </row>
    <row r="156" spans="1:4" x14ac:dyDescent="0.3">
      <c r="A156" s="149">
        <v>45897</v>
      </c>
      <c r="B156" s="150">
        <v>10932.79234529</v>
      </c>
      <c r="C156" s="150">
        <v>11432.633385839999</v>
      </c>
      <c r="D156" s="150">
        <f t="shared" si="2"/>
        <v>22365.425731129999</v>
      </c>
    </row>
    <row r="157" spans="1:4" x14ac:dyDescent="0.3">
      <c r="A157" s="149">
        <v>45896</v>
      </c>
      <c r="B157" s="150">
        <v>10861.70218332</v>
      </c>
      <c r="C157" s="150">
        <v>11338.53484323</v>
      </c>
      <c r="D157" s="150">
        <f t="shared" si="2"/>
        <v>22200.237026549999</v>
      </c>
    </row>
    <row r="158" spans="1:4" x14ac:dyDescent="0.3">
      <c r="A158" s="149">
        <v>45895</v>
      </c>
      <c r="B158" s="150">
        <v>10776.845113609999</v>
      </c>
      <c r="C158" s="150">
        <v>11225.474179860001</v>
      </c>
      <c r="D158" s="150">
        <f t="shared" si="2"/>
        <v>22002.319293469998</v>
      </c>
    </row>
    <row r="159" spans="1:4" x14ac:dyDescent="0.3">
      <c r="A159" s="149">
        <v>45894</v>
      </c>
      <c r="B159" s="150">
        <v>10690.59135889</v>
      </c>
      <c r="C159" s="150">
        <v>11118.91761491</v>
      </c>
      <c r="D159" s="150">
        <f t="shared" si="2"/>
        <v>21809.508973800002</v>
      </c>
    </row>
    <row r="160" spans="1:4" x14ac:dyDescent="0.3">
      <c r="A160" s="149">
        <v>45891</v>
      </c>
      <c r="B160" s="150">
        <v>10528.929381989999</v>
      </c>
      <c r="C160" s="150">
        <v>10948.37251417</v>
      </c>
      <c r="D160" s="150">
        <f t="shared" si="2"/>
        <v>21477.301896159999</v>
      </c>
    </row>
    <row r="161" spans="1:4" x14ac:dyDescent="0.3">
      <c r="A161" s="149">
        <v>45890</v>
      </c>
      <c r="B161" s="150">
        <v>10503.389857820001</v>
      </c>
      <c r="C161" s="150">
        <v>10889.493394900001</v>
      </c>
      <c r="D161" s="150">
        <f t="shared" si="2"/>
        <v>21392.883252719999</v>
      </c>
    </row>
    <row r="162" spans="1:4" x14ac:dyDescent="0.3">
      <c r="A162" s="149">
        <v>45889</v>
      </c>
      <c r="B162" s="150">
        <v>10481.913277879999</v>
      </c>
      <c r="C162" s="150">
        <v>10918.248796989999</v>
      </c>
      <c r="D162" s="150">
        <f t="shared" si="2"/>
        <v>21400.162074870001</v>
      </c>
    </row>
    <row r="163" spans="1:4" x14ac:dyDescent="0.3">
      <c r="A163" s="149">
        <v>45888</v>
      </c>
      <c r="B163" s="150">
        <v>10406.867234089999</v>
      </c>
      <c r="C163" s="150">
        <v>10835.91367032</v>
      </c>
      <c r="D163" s="150">
        <f t="shared" si="2"/>
        <v>21242.780904409999</v>
      </c>
    </row>
    <row r="164" spans="1:4" x14ac:dyDescent="0.3">
      <c r="A164" s="149">
        <v>45887</v>
      </c>
      <c r="B164" s="150">
        <v>10283.037330069999</v>
      </c>
      <c r="C164" s="150">
        <v>10670.12234086</v>
      </c>
      <c r="D164" s="150">
        <f t="shared" si="2"/>
        <v>20953.159670929999</v>
      </c>
    </row>
    <row r="165" spans="1:4" x14ac:dyDescent="0.3">
      <c r="A165" s="149">
        <v>45884</v>
      </c>
      <c r="B165" s="150">
        <v>10084.54239538</v>
      </c>
      <c r="C165" s="150">
        <v>10474.860605809999</v>
      </c>
      <c r="D165" s="150">
        <f t="shared" si="2"/>
        <v>20559.403001189999</v>
      </c>
    </row>
    <row r="166" spans="1:4" x14ac:dyDescent="0.3">
      <c r="A166" s="149">
        <v>45883</v>
      </c>
      <c r="B166" s="150">
        <v>10047.13929073</v>
      </c>
      <c r="C166" s="150">
        <v>10437.426030369999</v>
      </c>
      <c r="D166" s="150">
        <f t="shared" si="2"/>
        <v>20484.565321099999</v>
      </c>
    </row>
    <row r="167" spans="1:4" x14ac:dyDescent="0.3">
      <c r="A167" s="149">
        <v>45882</v>
      </c>
      <c r="B167" s="150">
        <v>10007.46373145</v>
      </c>
      <c r="C167" s="150">
        <v>10388.869575950001</v>
      </c>
      <c r="D167" s="150">
        <f t="shared" si="2"/>
        <v>20396.3333074</v>
      </c>
    </row>
    <row r="168" spans="1:4" x14ac:dyDescent="0.3">
      <c r="A168" s="149">
        <v>45881</v>
      </c>
      <c r="B168" s="150">
        <v>9924.9284920699993</v>
      </c>
      <c r="C168" s="150">
        <v>10354.56227737</v>
      </c>
      <c r="D168" s="150">
        <f t="shared" si="2"/>
        <v>20279.490769439999</v>
      </c>
    </row>
    <row r="169" spans="1:4" x14ac:dyDescent="0.3">
      <c r="A169" s="149">
        <v>45880</v>
      </c>
      <c r="B169" s="150">
        <v>9881.47362092</v>
      </c>
      <c r="C169" s="150">
        <v>10315.398918479999</v>
      </c>
      <c r="D169" s="150">
        <f t="shared" si="2"/>
        <v>20196.872539399999</v>
      </c>
    </row>
    <row r="170" spans="1:4" x14ac:dyDescent="0.3">
      <c r="A170" s="149">
        <v>45877</v>
      </c>
      <c r="B170" s="150">
        <v>9804.4999876399997</v>
      </c>
      <c r="C170" s="150">
        <v>10226.594551259999</v>
      </c>
      <c r="D170" s="150">
        <f t="shared" si="2"/>
        <v>20031.094538899997</v>
      </c>
    </row>
    <row r="171" spans="1:4" x14ac:dyDescent="0.3">
      <c r="A171" s="149">
        <v>45876</v>
      </c>
      <c r="B171" s="150">
        <v>9829.3110365199991</v>
      </c>
      <c r="C171" s="150">
        <v>10237.687353560001</v>
      </c>
      <c r="D171" s="150">
        <f t="shared" si="2"/>
        <v>20066.99839008</v>
      </c>
    </row>
    <row r="172" spans="1:4" x14ac:dyDescent="0.3">
      <c r="A172" s="149">
        <v>45875</v>
      </c>
      <c r="B172" s="150">
        <v>9799.7123747799997</v>
      </c>
      <c r="C172" s="150">
        <v>10230.66052451</v>
      </c>
      <c r="D172" s="150">
        <f t="shared" si="2"/>
        <v>20030.37289929</v>
      </c>
    </row>
    <row r="173" spans="1:4" x14ac:dyDescent="0.3">
      <c r="A173" s="149">
        <v>45874</v>
      </c>
      <c r="B173" s="150">
        <v>9748.1039218200003</v>
      </c>
      <c r="C173" s="150">
        <v>10192.269715660001</v>
      </c>
      <c r="D173" s="150">
        <f t="shared" si="2"/>
        <v>19940.373637479999</v>
      </c>
    </row>
    <row r="174" spans="1:4" x14ac:dyDescent="0.3">
      <c r="A174" s="149">
        <v>45873</v>
      </c>
      <c r="B174" s="150">
        <v>9703.4633476599993</v>
      </c>
      <c r="C174" s="150">
        <v>10147.2219045</v>
      </c>
      <c r="D174" s="150">
        <f t="shared" si="2"/>
        <v>19850.685252160001</v>
      </c>
    </row>
    <row r="175" spans="1:4" x14ac:dyDescent="0.3">
      <c r="A175" s="149">
        <v>45870</v>
      </c>
      <c r="B175" s="150">
        <v>9654.3431912100004</v>
      </c>
      <c r="C175" s="150">
        <v>10081.8826918</v>
      </c>
      <c r="D175" s="150">
        <f t="shared" si="2"/>
        <v>19736.22588301</v>
      </c>
    </row>
    <row r="176" spans="1:4" x14ac:dyDescent="0.3">
      <c r="A176" s="149">
        <v>45869</v>
      </c>
      <c r="B176" s="150">
        <v>9678.5506706600008</v>
      </c>
      <c r="C176" s="150">
        <v>10106.41727844</v>
      </c>
      <c r="D176" s="150">
        <f t="shared" si="2"/>
        <v>19784.967949099999</v>
      </c>
    </row>
    <row r="177" spans="1:4" x14ac:dyDescent="0.3">
      <c r="A177" s="149">
        <v>45868</v>
      </c>
      <c r="B177" s="150">
        <v>9672.1020707099997</v>
      </c>
      <c r="C177" s="150">
        <v>10111.962986369999</v>
      </c>
      <c r="D177" s="150">
        <f t="shared" si="2"/>
        <v>19784.065057079999</v>
      </c>
    </row>
    <row r="178" spans="1:4" x14ac:dyDescent="0.3">
      <c r="A178" s="149">
        <v>45867</v>
      </c>
      <c r="B178" s="150">
        <v>9655.0176481100007</v>
      </c>
      <c r="C178" s="150">
        <v>10108.053262490001</v>
      </c>
      <c r="D178" s="150">
        <f t="shared" si="2"/>
        <v>19763.070910599999</v>
      </c>
    </row>
    <row r="179" spans="1:4" x14ac:dyDescent="0.3">
      <c r="A179" s="149">
        <v>45866</v>
      </c>
      <c r="B179" s="150">
        <v>9611.1673178100009</v>
      </c>
      <c r="C179" s="150">
        <v>9996.2848078099996</v>
      </c>
      <c r="D179" s="150">
        <f t="shared" si="2"/>
        <v>19607.452125620002</v>
      </c>
    </row>
    <row r="180" spans="1:4" x14ac:dyDescent="0.3">
      <c r="A180" s="149">
        <v>45863</v>
      </c>
      <c r="B180" s="150">
        <v>9535.8454563800005</v>
      </c>
      <c r="C180" s="150">
        <v>9876.3767675399995</v>
      </c>
      <c r="D180" s="150">
        <f t="shared" si="2"/>
        <v>19412.222223919998</v>
      </c>
    </row>
    <row r="181" spans="1:4" x14ac:dyDescent="0.3">
      <c r="A181" s="149">
        <v>45862</v>
      </c>
      <c r="B181" s="150">
        <v>9531.9881137299999</v>
      </c>
      <c r="C181" s="150">
        <v>9825.3584567300004</v>
      </c>
      <c r="D181" s="150">
        <f t="shared" si="2"/>
        <v>19357.346570460002</v>
      </c>
    </row>
    <row r="182" spans="1:4" x14ac:dyDescent="0.3">
      <c r="A182" s="149">
        <v>45861</v>
      </c>
      <c r="B182" s="150">
        <v>9494.8164384200008</v>
      </c>
      <c r="C182" s="150">
        <v>9801.5026632600002</v>
      </c>
      <c r="D182" s="150">
        <f t="shared" si="2"/>
        <v>19296.319101680001</v>
      </c>
    </row>
    <row r="183" spans="1:4" x14ac:dyDescent="0.3">
      <c r="A183" s="149">
        <v>45860</v>
      </c>
      <c r="B183" s="150">
        <v>9479.8964911000003</v>
      </c>
      <c r="C183" s="150">
        <v>9791.0926832200003</v>
      </c>
      <c r="D183" s="150">
        <f t="shared" si="2"/>
        <v>19270.989174319999</v>
      </c>
    </row>
    <row r="184" spans="1:4" x14ac:dyDescent="0.3">
      <c r="A184" s="149">
        <v>45859</v>
      </c>
      <c r="B184" s="150">
        <v>9429.2660945000007</v>
      </c>
      <c r="C184" s="150">
        <v>9689.1057380700004</v>
      </c>
      <c r="D184" s="150">
        <f t="shared" si="2"/>
        <v>19118.371832570003</v>
      </c>
    </row>
    <row r="185" spans="1:4" x14ac:dyDescent="0.3">
      <c r="A185" s="149">
        <v>45856</v>
      </c>
      <c r="B185" s="150">
        <v>9350.5065169400004</v>
      </c>
      <c r="C185" s="150">
        <v>9613.6196177599995</v>
      </c>
      <c r="D185" s="150">
        <f t="shared" si="2"/>
        <v>18964.1261347</v>
      </c>
    </row>
    <row r="186" spans="1:4" x14ac:dyDescent="0.3">
      <c r="A186" s="149">
        <v>45855</v>
      </c>
      <c r="B186" s="150">
        <v>9363.3401942199998</v>
      </c>
      <c r="C186" s="150">
        <v>9621.0360682899991</v>
      </c>
      <c r="D186" s="150">
        <f t="shared" si="2"/>
        <v>18984.376262509999</v>
      </c>
    </row>
    <row r="187" spans="1:4" x14ac:dyDescent="0.3">
      <c r="A187" s="149">
        <v>45854</v>
      </c>
      <c r="B187" s="150">
        <v>9320.1852400600001</v>
      </c>
      <c r="C187" s="150">
        <v>9592.3797021600003</v>
      </c>
      <c r="D187" s="150">
        <f t="shared" si="2"/>
        <v>18912.56494222</v>
      </c>
    </row>
    <row r="188" spans="1:4" x14ac:dyDescent="0.3">
      <c r="A188" s="149">
        <v>45853</v>
      </c>
      <c r="B188" s="150">
        <v>9297.7741582599992</v>
      </c>
      <c r="C188" s="150">
        <v>9547.2154754799994</v>
      </c>
      <c r="D188" s="150">
        <f t="shared" si="2"/>
        <v>18844.989633739999</v>
      </c>
    </row>
    <row r="189" spans="1:4" x14ac:dyDescent="0.3">
      <c r="A189" s="149">
        <v>45852</v>
      </c>
      <c r="B189" s="150">
        <v>9275.0829334699993</v>
      </c>
      <c r="C189" s="150">
        <v>9519.6940780500008</v>
      </c>
      <c r="D189" s="150">
        <f t="shared" si="2"/>
        <v>18794.77701152</v>
      </c>
    </row>
    <row r="190" spans="1:4" x14ac:dyDescent="0.3">
      <c r="A190" s="149">
        <v>45849</v>
      </c>
      <c r="B190" s="150">
        <v>9228.9616882099999</v>
      </c>
      <c r="C190" s="150">
        <v>9469.9461543800007</v>
      </c>
      <c r="D190" s="150">
        <f t="shared" si="2"/>
        <v>18698.907842590001</v>
      </c>
    </row>
    <row r="191" spans="1:4" x14ac:dyDescent="0.3">
      <c r="A191" s="149">
        <v>45848</v>
      </c>
      <c r="B191" s="150">
        <v>9227.3659660400008</v>
      </c>
      <c r="C191" s="150">
        <v>9449.8748746300007</v>
      </c>
      <c r="D191" s="150">
        <f t="shared" si="2"/>
        <v>18677.240840670001</v>
      </c>
    </row>
    <row r="192" spans="1:4" x14ac:dyDescent="0.3">
      <c r="A192" s="149">
        <v>45847</v>
      </c>
      <c r="B192" s="150">
        <v>9207.4303914499997</v>
      </c>
      <c r="C192" s="150">
        <v>9421.3341351100007</v>
      </c>
      <c r="D192" s="150">
        <f t="shared" si="2"/>
        <v>18628.76452656</v>
      </c>
    </row>
    <row r="193" spans="1:4" x14ac:dyDescent="0.3">
      <c r="A193" s="149">
        <v>45846</v>
      </c>
      <c r="B193" s="150">
        <v>9187.3435793299996</v>
      </c>
      <c r="C193" s="150">
        <v>9402.7700655200006</v>
      </c>
      <c r="D193" s="150">
        <f t="shared" si="2"/>
        <v>18590.11364485</v>
      </c>
    </row>
    <row r="194" spans="1:4" x14ac:dyDescent="0.3">
      <c r="A194" s="149">
        <v>45845</v>
      </c>
      <c r="B194" s="150">
        <v>9154.6084745999997</v>
      </c>
      <c r="C194" s="150">
        <v>9380.0804926599994</v>
      </c>
      <c r="D194" s="150">
        <f t="shared" si="2"/>
        <v>18534.688967260001</v>
      </c>
    </row>
    <row r="195" spans="1:4" x14ac:dyDescent="0.3">
      <c r="A195" s="149">
        <v>45842</v>
      </c>
      <c r="B195" s="150">
        <v>9122.5344766500002</v>
      </c>
      <c r="C195" s="150">
        <v>9348.0804643200008</v>
      </c>
      <c r="D195" s="150">
        <f t="shared" si="2"/>
        <v>18470.614940970001</v>
      </c>
    </row>
    <row r="196" spans="1:4" x14ac:dyDescent="0.3">
      <c r="A196" s="149">
        <v>45841</v>
      </c>
      <c r="B196" s="150">
        <v>9153.5979599900002</v>
      </c>
      <c r="C196" s="150">
        <v>9378.5044170300007</v>
      </c>
      <c r="D196" s="150">
        <f t="shared" si="2"/>
        <v>18532.102377020001</v>
      </c>
    </row>
    <row r="197" spans="1:4" x14ac:dyDescent="0.3">
      <c r="A197" s="149">
        <v>45840</v>
      </c>
      <c r="B197" s="150">
        <v>9127.4573279300002</v>
      </c>
      <c r="C197" s="150">
        <v>9369.4591603600002</v>
      </c>
      <c r="D197" s="150">
        <f t="shared" si="2"/>
        <v>18496.91648829</v>
      </c>
    </row>
    <row r="198" spans="1:4" x14ac:dyDescent="0.3">
      <c r="A198" s="149">
        <v>45839</v>
      </c>
      <c r="B198" s="150">
        <v>9128.6726023499996</v>
      </c>
      <c r="C198" s="150">
        <v>9358.2650131600003</v>
      </c>
      <c r="D198" s="150">
        <f t="shared" ref="D198:D261" si="3">SUM(B198:C198)</f>
        <v>18486.93761551</v>
      </c>
    </row>
    <row r="199" spans="1:4" x14ac:dyDescent="0.3">
      <c r="A199" s="149">
        <v>45838</v>
      </c>
      <c r="B199" s="150">
        <v>9105.9789806400004</v>
      </c>
      <c r="C199" s="150">
        <v>9340.4051040400009</v>
      </c>
      <c r="D199" s="150">
        <f t="shared" si="3"/>
        <v>18446.384084680001</v>
      </c>
    </row>
    <row r="200" spans="1:4" x14ac:dyDescent="0.3">
      <c r="A200" s="149">
        <v>45835</v>
      </c>
      <c r="B200" s="150">
        <v>9036.7515782299997</v>
      </c>
      <c r="C200" s="150">
        <v>9299.8343156400006</v>
      </c>
      <c r="D200" s="150">
        <f t="shared" si="3"/>
        <v>18336.58589387</v>
      </c>
    </row>
    <row r="201" spans="1:4" x14ac:dyDescent="0.3">
      <c r="A201" s="149">
        <v>45834</v>
      </c>
      <c r="B201" s="150">
        <v>9040.9457636900006</v>
      </c>
      <c r="C201" s="150">
        <v>9286.3136797799998</v>
      </c>
      <c r="D201" s="150">
        <f t="shared" si="3"/>
        <v>18327.25944347</v>
      </c>
    </row>
    <row r="202" spans="1:4" x14ac:dyDescent="0.3">
      <c r="A202" s="149">
        <v>45833</v>
      </c>
      <c r="B202" s="150">
        <v>8983.9947051899999</v>
      </c>
      <c r="C202" s="150">
        <v>9252.4801237499996</v>
      </c>
      <c r="D202" s="150">
        <f t="shared" si="3"/>
        <v>18236.474828940001</v>
      </c>
    </row>
    <row r="203" spans="1:4" x14ac:dyDescent="0.3">
      <c r="A203" s="149">
        <v>45832</v>
      </c>
      <c r="B203" s="150">
        <v>8936.8290261399998</v>
      </c>
      <c r="C203" s="150">
        <v>9228.5156569200008</v>
      </c>
      <c r="D203" s="150">
        <f t="shared" si="3"/>
        <v>18165.344683060001</v>
      </c>
    </row>
    <row r="204" spans="1:4" x14ac:dyDescent="0.3">
      <c r="A204" s="149">
        <v>45831</v>
      </c>
      <c r="B204" s="150">
        <v>8900.5437806099999</v>
      </c>
      <c r="C204" s="150">
        <v>9213.7865781399996</v>
      </c>
      <c r="D204" s="150">
        <f t="shared" si="3"/>
        <v>18114.330358749998</v>
      </c>
    </row>
    <row r="205" spans="1:4" x14ac:dyDescent="0.3">
      <c r="A205" s="149">
        <v>45828</v>
      </c>
      <c r="B205" s="150">
        <v>8878.8814215799994</v>
      </c>
      <c r="C205" s="150">
        <v>9192.2757842699993</v>
      </c>
      <c r="D205" s="150">
        <f t="shared" si="3"/>
        <v>18071.157205849999</v>
      </c>
    </row>
    <row r="206" spans="1:4" x14ac:dyDescent="0.3">
      <c r="A206" s="149">
        <v>45827</v>
      </c>
      <c r="B206" s="150">
        <v>8919.2747980099994</v>
      </c>
      <c r="C206" s="150">
        <v>9235.3462235400002</v>
      </c>
      <c r="D206" s="150">
        <f t="shared" si="3"/>
        <v>18154.62102155</v>
      </c>
    </row>
    <row r="207" spans="1:4" x14ac:dyDescent="0.3">
      <c r="A207" s="149">
        <v>45826</v>
      </c>
      <c r="B207" s="150">
        <v>8946.7196882699991</v>
      </c>
      <c r="C207" s="150">
        <v>9285.0863861199996</v>
      </c>
      <c r="D207" s="150">
        <f t="shared" si="3"/>
        <v>18231.806074389999</v>
      </c>
    </row>
    <row r="208" spans="1:4" x14ac:dyDescent="0.3">
      <c r="A208" s="149">
        <v>45825</v>
      </c>
      <c r="B208" s="150">
        <v>8933.6593555899999</v>
      </c>
      <c r="C208" s="150">
        <v>9285.1552164700006</v>
      </c>
      <c r="D208" s="150">
        <f t="shared" si="3"/>
        <v>18218.814572060001</v>
      </c>
    </row>
    <row r="209" spans="1:4" x14ac:dyDescent="0.3">
      <c r="A209" s="149">
        <v>45824</v>
      </c>
      <c r="B209" s="150">
        <v>8917.7356766199991</v>
      </c>
      <c r="C209" s="150">
        <v>9249.84439785</v>
      </c>
      <c r="D209" s="150">
        <f t="shared" si="3"/>
        <v>18167.580074469999</v>
      </c>
    </row>
    <row r="210" spans="1:4" x14ac:dyDescent="0.3">
      <c r="A210" s="149">
        <v>45821</v>
      </c>
      <c r="B210" s="150">
        <v>8895.8261935600003</v>
      </c>
      <c r="C210" s="150">
        <v>9216.7239757700008</v>
      </c>
      <c r="D210" s="150">
        <f t="shared" si="3"/>
        <v>18112.550169330003</v>
      </c>
    </row>
    <row r="211" spans="1:4" x14ac:dyDescent="0.3">
      <c r="A211" s="149">
        <v>45820</v>
      </c>
      <c r="B211" s="150">
        <v>8918.8758069899995</v>
      </c>
      <c r="C211" s="150">
        <v>9239.0594753999994</v>
      </c>
      <c r="D211" s="150">
        <f t="shared" si="3"/>
        <v>18157.935282389997</v>
      </c>
    </row>
    <row r="212" spans="1:4" x14ac:dyDescent="0.3">
      <c r="A212" s="149">
        <v>45819</v>
      </c>
      <c r="B212" s="150">
        <v>8913.4160034399993</v>
      </c>
      <c r="C212" s="150">
        <v>9220.5930813499999</v>
      </c>
      <c r="D212" s="150">
        <f t="shared" si="3"/>
        <v>18134.009084789999</v>
      </c>
    </row>
    <row r="213" spans="1:4" x14ac:dyDescent="0.3">
      <c r="A213" s="149">
        <v>45818</v>
      </c>
      <c r="B213" s="150">
        <v>8904.6564611600006</v>
      </c>
      <c r="C213" s="150">
        <v>9209.9346295300002</v>
      </c>
      <c r="D213" s="150">
        <f t="shared" si="3"/>
        <v>18114.591090690003</v>
      </c>
    </row>
    <row r="214" spans="1:4" x14ac:dyDescent="0.3">
      <c r="A214" s="149">
        <v>45817</v>
      </c>
      <c r="B214" s="150">
        <v>8904.6784698499996</v>
      </c>
      <c r="C214" s="150">
        <v>9200.8443823500002</v>
      </c>
      <c r="D214" s="150">
        <f t="shared" si="3"/>
        <v>18105.5228522</v>
      </c>
    </row>
    <row r="215" spans="1:4" x14ac:dyDescent="0.3">
      <c r="A215" s="149">
        <v>45814</v>
      </c>
      <c r="B215" s="150">
        <v>8873.2262949199994</v>
      </c>
      <c r="C215" s="150">
        <v>9158.6632042000001</v>
      </c>
      <c r="D215" s="150">
        <f t="shared" si="3"/>
        <v>18031.88949912</v>
      </c>
    </row>
    <row r="216" spans="1:4" x14ac:dyDescent="0.3">
      <c r="A216" s="149">
        <v>45813</v>
      </c>
      <c r="B216" s="150">
        <v>8881.8632099499991</v>
      </c>
      <c r="C216" s="150">
        <v>9180.2850636399999</v>
      </c>
      <c r="D216" s="150">
        <f t="shared" si="3"/>
        <v>18062.148273589999</v>
      </c>
    </row>
    <row r="217" spans="1:4" x14ac:dyDescent="0.3">
      <c r="A217" s="149">
        <v>45812</v>
      </c>
      <c r="B217" s="150">
        <v>8856.2416203899993</v>
      </c>
      <c r="C217" s="150">
        <v>9159.1044661699998</v>
      </c>
      <c r="D217" s="150">
        <f t="shared" si="3"/>
        <v>18015.346086559999</v>
      </c>
    </row>
    <row r="218" spans="1:4" x14ac:dyDescent="0.3">
      <c r="A218" s="149">
        <v>45811</v>
      </c>
      <c r="B218" s="150">
        <v>8843.2881799299994</v>
      </c>
      <c r="C218" s="150">
        <v>9147.6591884999998</v>
      </c>
      <c r="D218" s="150">
        <f t="shared" si="3"/>
        <v>17990.947368429999</v>
      </c>
    </row>
    <row r="219" spans="1:4" x14ac:dyDescent="0.3">
      <c r="A219" s="149">
        <v>45807</v>
      </c>
      <c r="B219" s="150">
        <v>8823.0244102199995</v>
      </c>
      <c r="C219" s="150">
        <v>9132.4849853899996</v>
      </c>
      <c r="D219" s="150">
        <f t="shared" si="3"/>
        <v>17955.509395609999</v>
      </c>
    </row>
    <row r="220" spans="1:4" x14ac:dyDescent="0.3">
      <c r="A220" s="149">
        <v>45806</v>
      </c>
      <c r="B220" s="150">
        <v>8872.2264935300009</v>
      </c>
      <c r="C220" s="150">
        <v>9165.9238272300008</v>
      </c>
      <c r="D220" s="150">
        <f t="shared" si="3"/>
        <v>18038.150320760004</v>
      </c>
    </row>
    <row r="221" spans="1:4" x14ac:dyDescent="0.3">
      <c r="A221" s="149">
        <v>45805</v>
      </c>
      <c r="B221" s="150">
        <v>8867.7482885400004</v>
      </c>
      <c r="C221" s="150">
        <v>9182.5074030800006</v>
      </c>
      <c r="D221" s="150">
        <f t="shared" si="3"/>
        <v>18050.255691620001</v>
      </c>
    </row>
    <row r="222" spans="1:4" x14ac:dyDescent="0.3">
      <c r="A222" s="149">
        <v>45804</v>
      </c>
      <c r="B222" s="150">
        <v>8862.6302155899994</v>
      </c>
      <c r="C222" s="150">
        <v>9184.7004372800002</v>
      </c>
      <c r="D222" s="150">
        <f t="shared" si="3"/>
        <v>18047.330652869998</v>
      </c>
    </row>
    <row r="223" spans="1:4" x14ac:dyDescent="0.3">
      <c r="A223" s="149">
        <v>45803</v>
      </c>
      <c r="B223" s="150">
        <v>8841.8387256799997</v>
      </c>
      <c r="C223" s="150">
        <v>9162.1727659400003</v>
      </c>
      <c r="D223" s="150">
        <f t="shared" si="3"/>
        <v>18004.01149162</v>
      </c>
    </row>
    <row r="224" spans="1:4" x14ac:dyDescent="0.3">
      <c r="A224" s="149">
        <v>45800</v>
      </c>
      <c r="B224" s="150">
        <v>8820.4821362900002</v>
      </c>
      <c r="C224" s="150">
        <v>9138.3730071699993</v>
      </c>
      <c r="D224" s="150">
        <f t="shared" si="3"/>
        <v>17958.855143460001</v>
      </c>
    </row>
    <row r="225" spans="1:4" x14ac:dyDescent="0.3">
      <c r="A225" s="149">
        <v>45799</v>
      </c>
      <c r="B225" s="150">
        <v>8874.53789512</v>
      </c>
      <c r="C225" s="150">
        <v>9160.0728813799997</v>
      </c>
      <c r="D225" s="150">
        <f t="shared" si="3"/>
        <v>18034.610776499998</v>
      </c>
    </row>
    <row r="226" spans="1:4" x14ac:dyDescent="0.3">
      <c r="A226" s="149">
        <v>45798</v>
      </c>
      <c r="B226" s="150">
        <v>8884.3724427500001</v>
      </c>
      <c r="C226" s="150">
        <v>9172.0471196800008</v>
      </c>
      <c r="D226" s="150">
        <f t="shared" si="3"/>
        <v>18056.419562430001</v>
      </c>
    </row>
    <row r="227" spans="1:4" x14ac:dyDescent="0.3">
      <c r="A227" s="149">
        <v>45797</v>
      </c>
      <c r="B227" s="150">
        <v>8892.8986541499999</v>
      </c>
      <c r="C227" s="150">
        <v>9180.1972322599995</v>
      </c>
      <c r="D227" s="150">
        <f t="shared" si="3"/>
        <v>18073.095886409999</v>
      </c>
    </row>
    <row r="228" spans="1:4" x14ac:dyDescent="0.3">
      <c r="A228" s="149">
        <v>45796</v>
      </c>
      <c r="B228" s="150">
        <v>8869.6926818899992</v>
      </c>
      <c r="C228" s="150">
        <v>9179.3190682599998</v>
      </c>
      <c r="D228" s="150">
        <f t="shared" si="3"/>
        <v>18049.011750149999</v>
      </c>
    </row>
    <row r="229" spans="1:4" x14ac:dyDescent="0.3">
      <c r="A229" s="149">
        <v>45793</v>
      </c>
      <c r="B229" s="150">
        <v>8856.1895266200008</v>
      </c>
      <c r="C229" s="150">
        <v>9154.5980317199992</v>
      </c>
      <c r="D229" s="150">
        <f t="shared" si="3"/>
        <v>18010.787558340002</v>
      </c>
    </row>
    <row r="230" spans="1:4" x14ac:dyDescent="0.3">
      <c r="A230" s="149">
        <v>45792</v>
      </c>
      <c r="B230" s="150">
        <v>8865.67677172</v>
      </c>
      <c r="C230" s="150">
        <v>9165.2195845099995</v>
      </c>
      <c r="D230" s="150">
        <f t="shared" si="3"/>
        <v>18030.896356229998</v>
      </c>
    </row>
    <row r="231" spans="1:4" x14ac:dyDescent="0.3">
      <c r="A231" s="149">
        <v>45791</v>
      </c>
      <c r="B231" s="150">
        <v>8883.5433794799992</v>
      </c>
      <c r="C231" s="150">
        <v>9178.0994293799995</v>
      </c>
      <c r="D231" s="150">
        <f t="shared" si="3"/>
        <v>18061.642808860001</v>
      </c>
    </row>
    <row r="232" spans="1:4" x14ac:dyDescent="0.3">
      <c r="A232" s="149">
        <v>45790</v>
      </c>
      <c r="B232" s="150">
        <v>8870.1305164999994</v>
      </c>
      <c r="C232" s="150">
        <v>9178.3582300399994</v>
      </c>
      <c r="D232" s="150">
        <f t="shared" si="3"/>
        <v>18048.488746539999</v>
      </c>
    </row>
    <row r="233" spans="1:4" x14ac:dyDescent="0.3">
      <c r="A233" s="149">
        <v>45789</v>
      </c>
      <c r="B233" s="150">
        <v>8855.7908363700008</v>
      </c>
      <c r="C233" s="150">
        <v>9178.8463953200007</v>
      </c>
      <c r="D233" s="150">
        <f t="shared" si="3"/>
        <v>18034.637231690001</v>
      </c>
    </row>
    <row r="234" spans="1:4" x14ac:dyDescent="0.3">
      <c r="A234" s="149">
        <v>45786</v>
      </c>
      <c r="B234" s="150">
        <v>8816.2714463600005</v>
      </c>
      <c r="C234" s="150">
        <v>9172.1183925999994</v>
      </c>
      <c r="D234" s="150">
        <f t="shared" si="3"/>
        <v>17988.38983896</v>
      </c>
    </row>
    <row r="235" spans="1:4" x14ac:dyDescent="0.3">
      <c r="A235" s="149">
        <v>45785</v>
      </c>
      <c r="B235" s="150">
        <v>8843.6111572299997</v>
      </c>
      <c r="C235" s="150">
        <v>9191.4406969800002</v>
      </c>
      <c r="D235" s="150">
        <f t="shared" si="3"/>
        <v>18035.05185421</v>
      </c>
    </row>
    <row r="236" spans="1:4" x14ac:dyDescent="0.3">
      <c r="A236" s="149">
        <v>45784</v>
      </c>
      <c r="B236" s="150">
        <v>8844.9270194300007</v>
      </c>
      <c r="C236" s="150">
        <v>9190.6364743199993</v>
      </c>
      <c r="D236" s="150">
        <f t="shared" si="3"/>
        <v>18035.56349375</v>
      </c>
    </row>
    <row r="237" spans="1:4" x14ac:dyDescent="0.3">
      <c r="A237" s="149">
        <v>45783</v>
      </c>
      <c r="B237" s="150">
        <v>8802.0214671499998</v>
      </c>
      <c r="C237" s="150">
        <v>9160.1712558199997</v>
      </c>
      <c r="D237" s="150">
        <f t="shared" si="3"/>
        <v>17962.192722970001</v>
      </c>
    </row>
    <row r="238" spans="1:4" x14ac:dyDescent="0.3">
      <c r="A238" s="149">
        <v>45777</v>
      </c>
      <c r="B238" s="150">
        <v>8716.6907719299998</v>
      </c>
      <c r="C238" s="150">
        <v>9097.7590197499994</v>
      </c>
      <c r="D238" s="150">
        <f t="shared" si="3"/>
        <v>17814.449791679999</v>
      </c>
    </row>
    <row r="239" spans="1:4" x14ac:dyDescent="0.3">
      <c r="A239" s="149">
        <v>45776</v>
      </c>
      <c r="B239" s="150">
        <v>8790.2764644500003</v>
      </c>
      <c r="C239" s="150">
        <v>9180.3819084000006</v>
      </c>
      <c r="D239" s="150">
        <f t="shared" si="3"/>
        <v>17970.658372850001</v>
      </c>
    </row>
    <row r="240" spans="1:4" x14ac:dyDescent="0.3">
      <c r="A240" s="149">
        <v>45775</v>
      </c>
      <c r="B240" s="150">
        <v>8802.6959872200005</v>
      </c>
      <c r="C240" s="150">
        <v>9183.2276471000005</v>
      </c>
      <c r="D240" s="150">
        <f t="shared" si="3"/>
        <v>17985.923634320003</v>
      </c>
    </row>
    <row r="241" spans="1:4" x14ac:dyDescent="0.3">
      <c r="A241" s="149">
        <v>45772</v>
      </c>
      <c r="B241" s="150">
        <v>8797.1407371700006</v>
      </c>
      <c r="C241" s="150">
        <v>9176.5670845099994</v>
      </c>
      <c r="D241" s="150">
        <f t="shared" si="3"/>
        <v>17973.70782168</v>
      </c>
    </row>
    <row r="242" spans="1:4" x14ac:dyDescent="0.3">
      <c r="A242" s="149">
        <v>45771</v>
      </c>
      <c r="B242" s="150">
        <v>8818.0716986299994</v>
      </c>
      <c r="C242" s="150">
        <v>9211.2510288199992</v>
      </c>
      <c r="D242" s="150">
        <f t="shared" si="3"/>
        <v>18029.322727449999</v>
      </c>
    </row>
    <row r="243" spans="1:4" x14ac:dyDescent="0.3">
      <c r="A243" s="149">
        <v>45770</v>
      </c>
      <c r="B243" s="150">
        <v>8831.9324427800002</v>
      </c>
      <c r="C243" s="150">
        <v>9226.5690251899996</v>
      </c>
      <c r="D243" s="150">
        <f t="shared" si="3"/>
        <v>18058.50146797</v>
      </c>
    </row>
    <row r="244" spans="1:4" x14ac:dyDescent="0.3">
      <c r="A244" s="149">
        <v>45769</v>
      </c>
      <c r="B244" s="150">
        <v>8813.8824772900007</v>
      </c>
      <c r="C244" s="150">
        <v>9224.9713623000007</v>
      </c>
      <c r="D244" s="150">
        <f t="shared" si="3"/>
        <v>18038.853839590003</v>
      </c>
    </row>
    <row r="245" spans="1:4" x14ac:dyDescent="0.3">
      <c r="A245" s="149">
        <v>45768</v>
      </c>
      <c r="B245" s="150">
        <v>8797.9617177100008</v>
      </c>
      <c r="C245" s="150">
        <v>9245.9608344699991</v>
      </c>
      <c r="D245" s="150">
        <f t="shared" si="3"/>
        <v>18043.92255218</v>
      </c>
    </row>
    <row r="246" spans="1:4" x14ac:dyDescent="0.3">
      <c r="A246" s="149">
        <v>45765</v>
      </c>
      <c r="B246" s="150">
        <v>8771.7613389599992</v>
      </c>
      <c r="C246" s="150">
        <v>9213.8644398300003</v>
      </c>
      <c r="D246" s="150">
        <f t="shared" si="3"/>
        <v>17985.625778789999</v>
      </c>
    </row>
    <row r="247" spans="1:4" x14ac:dyDescent="0.3">
      <c r="A247" s="149">
        <v>45764</v>
      </c>
      <c r="B247" s="150">
        <v>8802.3693071300004</v>
      </c>
      <c r="C247" s="150">
        <v>9247.3275265800003</v>
      </c>
      <c r="D247" s="150">
        <f t="shared" si="3"/>
        <v>18049.696833710001</v>
      </c>
    </row>
    <row r="248" spans="1:4" x14ac:dyDescent="0.3">
      <c r="A248" s="149">
        <v>45763</v>
      </c>
      <c r="B248" s="150">
        <v>8815.1581709000002</v>
      </c>
      <c r="C248" s="150">
        <v>9269.9929221300008</v>
      </c>
      <c r="D248" s="150">
        <f t="shared" si="3"/>
        <v>18085.151093029999</v>
      </c>
    </row>
    <row r="249" spans="1:4" x14ac:dyDescent="0.3">
      <c r="A249" s="149">
        <v>45762</v>
      </c>
      <c r="B249" s="150">
        <v>8834.7319601100007</v>
      </c>
      <c r="C249" s="150">
        <v>9302.2584349299996</v>
      </c>
      <c r="D249" s="150">
        <f t="shared" si="3"/>
        <v>18136.99039504</v>
      </c>
    </row>
    <row r="250" spans="1:4" x14ac:dyDescent="0.3">
      <c r="A250" s="149">
        <v>45761</v>
      </c>
      <c r="B250" s="150">
        <v>8826.4654321300004</v>
      </c>
      <c r="C250" s="150">
        <v>9306.1562642099998</v>
      </c>
      <c r="D250" s="150">
        <f t="shared" si="3"/>
        <v>18132.62169634</v>
      </c>
    </row>
    <row r="251" spans="1:4" x14ac:dyDescent="0.3">
      <c r="A251" s="149">
        <v>45758</v>
      </c>
      <c r="B251" s="150">
        <v>8783.1584939000004</v>
      </c>
      <c r="C251" s="150">
        <v>9257.7940295999997</v>
      </c>
      <c r="D251" s="150">
        <f t="shared" si="3"/>
        <v>18040.9525235</v>
      </c>
    </row>
    <row r="252" spans="1:4" x14ac:dyDescent="0.3">
      <c r="A252" s="149">
        <v>45757</v>
      </c>
      <c r="B252" s="150">
        <v>8798.1949165400001</v>
      </c>
      <c r="C252" s="150">
        <v>9282.8364672499993</v>
      </c>
      <c r="D252" s="150">
        <f t="shared" si="3"/>
        <v>18081.031383789999</v>
      </c>
    </row>
    <row r="253" spans="1:4" x14ac:dyDescent="0.3">
      <c r="A253" s="149">
        <v>45756</v>
      </c>
      <c r="B253" s="150">
        <v>8785.0203907899995</v>
      </c>
      <c r="C253" s="150">
        <v>9266.1394546699994</v>
      </c>
      <c r="D253" s="150">
        <f t="shared" si="3"/>
        <v>18051.159845459999</v>
      </c>
    </row>
    <row r="254" spans="1:4" x14ac:dyDescent="0.3">
      <c r="A254" s="149">
        <v>45755</v>
      </c>
      <c r="B254" s="150">
        <v>8823.1052267499999</v>
      </c>
      <c r="C254" s="150">
        <v>9285.1899434700008</v>
      </c>
      <c r="D254" s="150">
        <f t="shared" si="3"/>
        <v>18108.295170220001</v>
      </c>
    </row>
    <row r="255" spans="1:4" x14ac:dyDescent="0.3">
      <c r="A255" s="149">
        <v>45754</v>
      </c>
      <c r="B255" s="150">
        <v>9024.4871448600006</v>
      </c>
      <c r="C255" s="150">
        <v>9464.6250694800001</v>
      </c>
      <c r="D255" s="150">
        <f t="shared" si="3"/>
        <v>18489.112214339999</v>
      </c>
    </row>
    <row r="256" spans="1:4" x14ac:dyDescent="0.3">
      <c r="A256" s="149">
        <v>45750</v>
      </c>
      <c r="B256" s="150">
        <v>9313.4616613800008</v>
      </c>
      <c r="C256" s="150">
        <v>9663.3766740999999</v>
      </c>
      <c r="D256" s="150">
        <f t="shared" si="3"/>
        <v>18976.838335480003</v>
      </c>
    </row>
    <row r="257" spans="1:4" x14ac:dyDescent="0.3">
      <c r="A257" s="149">
        <v>45749</v>
      </c>
      <c r="B257" s="150">
        <v>9355.6125155000009</v>
      </c>
      <c r="C257" s="150">
        <v>9709.7877198299993</v>
      </c>
      <c r="D257" s="150">
        <f t="shared" si="3"/>
        <v>19065.400235330002</v>
      </c>
    </row>
    <row r="258" spans="1:4" x14ac:dyDescent="0.3">
      <c r="A258" s="149">
        <v>45748</v>
      </c>
      <c r="B258" s="150">
        <v>9360.4099541699998</v>
      </c>
      <c r="C258" s="150">
        <v>9725.0979319599992</v>
      </c>
      <c r="D258" s="150">
        <f t="shared" si="3"/>
        <v>19085.507886129999</v>
      </c>
    </row>
    <row r="259" spans="1:4" x14ac:dyDescent="0.3">
      <c r="A259" s="149">
        <v>45747</v>
      </c>
      <c r="B259" s="150">
        <v>9386.8419686599991</v>
      </c>
      <c r="C259" s="150">
        <v>9745.0360394100007</v>
      </c>
      <c r="D259" s="150">
        <f t="shared" si="3"/>
        <v>19131.878008070002</v>
      </c>
    </row>
    <row r="260" spans="1:4" x14ac:dyDescent="0.3">
      <c r="A260" s="149">
        <v>45744</v>
      </c>
      <c r="B260" s="150">
        <v>9422.5446601500007</v>
      </c>
      <c r="C260" s="150">
        <v>9746.8371397499996</v>
      </c>
      <c r="D260" s="150">
        <f t="shared" si="3"/>
        <v>19169.381799900002</v>
      </c>
    </row>
    <row r="261" spans="1:4" x14ac:dyDescent="0.3">
      <c r="A261" s="149">
        <v>45743</v>
      </c>
      <c r="B261" s="150">
        <v>9449.2642107899992</v>
      </c>
      <c r="C261" s="150">
        <v>9760.80645869</v>
      </c>
      <c r="D261" s="150">
        <f t="shared" si="3"/>
        <v>19210.070669479999</v>
      </c>
    </row>
    <row r="262" spans="1:4" x14ac:dyDescent="0.3">
      <c r="A262" s="149">
        <v>45742</v>
      </c>
      <c r="B262" s="150">
        <v>9471.0874707700004</v>
      </c>
      <c r="C262" s="150">
        <v>9770.8906360199999</v>
      </c>
      <c r="D262" s="150">
        <f t="shared" ref="D262:D325" si="4">SUM(B262:C262)</f>
        <v>19241.97810679</v>
      </c>
    </row>
    <row r="263" spans="1:4" x14ac:dyDescent="0.3">
      <c r="A263" s="149">
        <v>45741</v>
      </c>
      <c r="B263" s="150">
        <v>9469.8767048999998</v>
      </c>
      <c r="C263" s="150">
        <v>9765.9680676099997</v>
      </c>
      <c r="D263" s="150">
        <f t="shared" si="4"/>
        <v>19235.844772509998</v>
      </c>
    </row>
    <row r="264" spans="1:4" x14ac:dyDescent="0.3">
      <c r="A264" s="149">
        <v>45740</v>
      </c>
      <c r="B264" s="150">
        <v>9488.4892045100005</v>
      </c>
      <c r="C264" s="150">
        <v>9773.2802249100005</v>
      </c>
      <c r="D264" s="150">
        <f t="shared" si="4"/>
        <v>19261.769429420001</v>
      </c>
    </row>
    <row r="265" spans="1:4" x14ac:dyDescent="0.3">
      <c r="A265" s="149">
        <v>45737</v>
      </c>
      <c r="B265" s="150">
        <v>9525.5023684700009</v>
      </c>
      <c r="C265" s="150">
        <v>9792.4314755699997</v>
      </c>
      <c r="D265" s="150">
        <f t="shared" si="4"/>
        <v>19317.933844040002</v>
      </c>
    </row>
    <row r="266" spans="1:4" x14ac:dyDescent="0.3">
      <c r="A266" s="149">
        <v>45736</v>
      </c>
      <c r="B266" s="150">
        <v>9613.0129834100007</v>
      </c>
      <c r="C266" s="150">
        <v>9847.8463393399998</v>
      </c>
      <c r="D266" s="150">
        <f t="shared" si="4"/>
        <v>19460.859322750002</v>
      </c>
    </row>
    <row r="267" spans="1:4" x14ac:dyDescent="0.3">
      <c r="A267" s="149">
        <v>45735</v>
      </c>
      <c r="B267" s="150">
        <v>9610.9444857599992</v>
      </c>
      <c r="C267" s="150">
        <v>9830.0771493600005</v>
      </c>
      <c r="D267" s="150">
        <f t="shared" si="4"/>
        <v>19441.02163512</v>
      </c>
    </row>
    <row r="268" spans="1:4" x14ac:dyDescent="0.3">
      <c r="A268" s="149">
        <v>45734</v>
      </c>
      <c r="B268" s="150">
        <v>9610.6714574300004</v>
      </c>
      <c r="C268" s="150">
        <v>9829.0500505300006</v>
      </c>
      <c r="D268" s="150">
        <f t="shared" si="4"/>
        <v>19439.721507959999</v>
      </c>
    </row>
    <row r="269" spans="1:4" x14ac:dyDescent="0.3">
      <c r="A269" s="149">
        <v>45733</v>
      </c>
      <c r="B269" s="150">
        <v>9564.1931769799994</v>
      </c>
      <c r="C269" s="150">
        <v>9795.9197146900005</v>
      </c>
      <c r="D269" s="150">
        <f t="shared" si="4"/>
        <v>19360.11289167</v>
      </c>
    </row>
    <row r="270" spans="1:4" x14ac:dyDescent="0.3">
      <c r="A270" s="149">
        <v>45730</v>
      </c>
      <c r="B270" s="150">
        <v>9480.5693730599996</v>
      </c>
      <c r="C270" s="150">
        <v>9759.7844792699998</v>
      </c>
      <c r="D270" s="150">
        <f t="shared" si="4"/>
        <v>19240.353852330001</v>
      </c>
    </row>
    <row r="271" spans="1:4" x14ac:dyDescent="0.3">
      <c r="A271" s="149">
        <v>45729</v>
      </c>
      <c r="B271" s="150">
        <v>9464.0933921899996</v>
      </c>
      <c r="C271" s="150">
        <v>9762.7904390599997</v>
      </c>
      <c r="D271" s="150">
        <f t="shared" si="4"/>
        <v>19226.883831250001</v>
      </c>
    </row>
    <row r="272" spans="1:4" x14ac:dyDescent="0.3">
      <c r="A272" s="149">
        <v>45728</v>
      </c>
      <c r="B272" s="150">
        <v>9498.4971739400007</v>
      </c>
      <c r="C272" s="150">
        <v>9790.9961010700008</v>
      </c>
      <c r="D272" s="150">
        <f t="shared" si="4"/>
        <v>19289.493275010002</v>
      </c>
    </row>
    <row r="273" spans="1:4" x14ac:dyDescent="0.3">
      <c r="A273" s="149">
        <v>45727</v>
      </c>
      <c r="B273" s="150">
        <v>9433.5723002399991</v>
      </c>
      <c r="C273" s="150">
        <v>9739.1905750799997</v>
      </c>
      <c r="D273" s="150">
        <f t="shared" si="4"/>
        <v>19172.762875319997</v>
      </c>
    </row>
    <row r="274" spans="1:4" x14ac:dyDescent="0.3">
      <c r="A274" s="149">
        <v>45726</v>
      </c>
      <c r="B274" s="150">
        <v>9415.4593910999993</v>
      </c>
      <c r="C274" s="150">
        <v>9739.6316294600001</v>
      </c>
      <c r="D274" s="150">
        <f t="shared" si="4"/>
        <v>19155.091020560001</v>
      </c>
    </row>
    <row r="275" spans="1:4" x14ac:dyDescent="0.3">
      <c r="A275" s="149">
        <v>45723</v>
      </c>
      <c r="B275" s="150">
        <v>9362.9277482599991</v>
      </c>
      <c r="C275" s="150">
        <v>9696.0583986399997</v>
      </c>
      <c r="D275" s="150">
        <f t="shared" si="4"/>
        <v>19058.986146899999</v>
      </c>
    </row>
    <row r="276" spans="1:4" x14ac:dyDescent="0.3">
      <c r="A276" s="149">
        <v>45722</v>
      </c>
      <c r="B276" s="150">
        <v>9421.9201640299998</v>
      </c>
      <c r="C276" s="150">
        <v>9733.0231562900008</v>
      </c>
      <c r="D276" s="150">
        <f t="shared" si="4"/>
        <v>19154.943320320002</v>
      </c>
    </row>
    <row r="277" spans="1:4" x14ac:dyDescent="0.3">
      <c r="A277" s="149">
        <v>45721</v>
      </c>
      <c r="B277" s="150">
        <v>9311.0655416099999</v>
      </c>
      <c r="C277" s="150">
        <v>9672.3162143299996</v>
      </c>
      <c r="D277" s="150">
        <f t="shared" si="4"/>
        <v>18983.381755939998</v>
      </c>
    </row>
    <row r="278" spans="1:4" x14ac:dyDescent="0.3">
      <c r="A278" s="149">
        <v>45720</v>
      </c>
      <c r="B278" s="150">
        <v>9281.7769906600006</v>
      </c>
      <c r="C278" s="150">
        <v>9667.2165320000004</v>
      </c>
      <c r="D278" s="150">
        <f t="shared" si="4"/>
        <v>18948.993522659999</v>
      </c>
    </row>
    <row r="279" spans="1:4" x14ac:dyDescent="0.3">
      <c r="A279" s="149">
        <v>45719</v>
      </c>
      <c r="B279" s="150">
        <v>9257.7138092099995</v>
      </c>
      <c r="C279" s="150">
        <v>9671.7811091999993</v>
      </c>
      <c r="D279" s="150">
        <f t="shared" si="4"/>
        <v>18929.494918409997</v>
      </c>
    </row>
    <row r="280" spans="1:4" x14ac:dyDescent="0.3">
      <c r="A280" s="149">
        <v>45716</v>
      </c>
      <c r="B280" s="150">
        <v>9253.9933344199999</v>
      </c>
      <c r="C280" s="150">
        <v>9683.4467150799992</v>
      </c>
      <c r="D280" s="150">
        <f t="shared" si="4"/>
        <v>18937.440049500001</v>
      </c>
    </row>
    <row r="281" spans="1:4" x14ac:dyDescent="0.3">
      <c r="A281" s="149">
        <v>45715</v>
      </c>
      <c r="B281" s="150">
        <v>9362.8887931499994</v>
      </c>
      <c r="C281" s="150">
        <v>9757.2809875300009</v>
      </c>
      <c r="D281" s="150">
        <f t="shared" si="4"/>
        <v>19120.16978068</v>
      </c>
    </row>
    <row r="282" spans="1:4" x14ac:dyDescent="0.3">
      <c r="A282" s="149">
        <v>45714</v>
      </c>
      <c r="B282" s="150">
        <v>9341.3516141799992</v>
      </c>
      <c r="C282" s="150">
        <v>9760.7328947999995</v>
      </c>
      <c r="D282" s="150">
        <f t="shared" si="4"/>
        <v>19102.084508979999</v>
      </c>
    </row>
    <row r="283" spans="1:4" x14ac:dyDescent="0.3">
      <c r="A283" s="149">
        <v>45713</v>
      </c>
      <c r="B283" s="150">
        <v>9284.2430600700009</v>
      </c>
      <c r="C283" s="150">
        <v>9715.0991073200003</v>
      </c>
      <c r="D283" s="150">
        <f t="shared" si="4"/>
        <v>18999.342167390001</v>
      </c>
    </row>
    <row r="284" spans="1:4" x14ac:dyDescent="0.3">
      <c r="A284" s="149">
        <v>45712</v>
      </c>
      <c r="B284" s="150">
        <v>9248.4296055100003</v>
      </c>
      <c r="C284" s="150">
        <v>9685.1369504800005</v>
      </c>
      <c r="D284" s="150">
        <f t="shared" si="4"/>
        <v>18933.566555990001</v>
      </c>
    </row>
    <row r="285" spans="1:4" x14ac:dyDescent="0.3">
      <c r="A285" s="149">
        <v>45709</v>
      </c>
      <c r="B285" s="150">
        <v>9170.7897734100006</v>
      </c>
      <c r="C285" s="150">
        <v>9642.8366694600008</v>
      </c>
      <c r="D285" s="150">
        <f t="shared" si="4"/>
        <v>18813.626442870001</v>
      </c>
    </row>
    <row r="286" spans="1:4" x14ac:dyDescent="0.3">
      <c r="A286" s="149">
        <v>45708</v>
      </c>
      <c r="B286" s="150">
        <v>9143.1778888099998</v>
      </c>
      <c r="C286" s="150">
        <v>9608.1417414700009</v>
      </c>
      <c r="D286" s="150">
        <f t="shared" si="4"/>
        <v>18751.319630279999</v>
      </c>
    </row>
    <row r="287" spans="1:4" x14ac:dyDescent="0.3">
      <c r="A287" s="149">
        <v>45707</v>
      </c>
      <c r="B287" s="150">
        <v>9104.0360365500001</v>
      </c>
      <c r="C287" s="150">
        <v>9577.3354388700009</v>
      </c>
      <c r="D287" s="150">
        <f t="shared" si="4"/>
        <v>18681.371475420001</v>
      </c>
    </row>
    <row r="288" spans="1:4" x14ac:dyDescent="0.3">
      <c r="A288" s="149">
        <v>45706</v>
      </c>
      <c r="B288" s="150">
        <v>9053.8120569999992</v>
      </c>
      <c r="C288" s="150">
        <v>9526.8499459400009</v>
      </c>
      <c r="D288" s="150">
        <f t="shared" si="4"/>
        <v>18580.66200294</v>
      </c>
    </row>
    <row r="289" spans="1:4" x14ac:dyDescent="0.3">
      <c r="A289" s="149">
        <v>45705</v>
      </c>
      <c r="B289" s="150">
        <v>9086.6368495700008</v>
      </c>
      <c r="C289" s="150">
        <v>9567.0748213499992</v>
      </c>
      <c r="D289" s="150">
        <f t="shared" si="4"/>
        <v>18653.711670919998</v>
      </c>
    </row>
    <row r="290" spans="1:4" x14ac:dyDescent="0.3">
      <c r="A290" s="149">
        <v>45702</v>
      </c>
      <c r="B290" s="150">
        <v>9002.6404273400003</v>
      </c>
      <c r="C290" s="150">
        <v>9487.2385942599994</v>
      </c>
      <c r="D290" s="150">
        <f t="shared" si="4"/>
        <v>18489.879021599998</v>
      </c>
    </row>
    <row r="291" spans="1:4" x14ac:dyDescent="0.3">
      <c r="A291" s="149">
        <v>45701</v>
      </c>
      <c r="B291" s="150">
        <v>9004.5778174299994</v>
      </c>
      <c r="C291" s="150">
        <v>9481.3819672000009</v>
      </c>
      <c r="D291" s="150">
        <f t="shared" si="4"/>
        <v>18485.959784630002</v>
      </c>
    </row>
    <row r="292" spans="1:4" x14ac:dyDescent="0.3">
      <c r="A292" s="149">
        <v>45700</v>
      </c>
      <c r="B292" s="150">
        <v>9008.0035795000003</v>
      </c>
      <c r="C292" s="150">
        <v>9486.97176296</v>
      </c>
      <c r="D292" s="150">
        <f t="shared" si="4"/>
        <v>18494.975342459999</v>
      </c>
    </row>
    <row r="293" spans="1:4" x14ac:dyDescent="0.3">
      <c r="A293" s="149">
        <v>45699</v>
      </c>
      <c r="B293" s="150">
        <v>8955.8146455999995</v>
      </c>
      <c r="C293" s="150">
        <v>9465.3386774600003</v>
      </c>
      <c r="D293" s="150">
        <f t="shared" si="4"/>
        <v>18421.15332306</v>
      </c>
    </row>
    <row r="294" spans="1:4" x14ac:dyDescent="0.3">
      <c r="A294" s="149">
        <v>45698</v>
      </c>
      <c r="B294" s="150">
        <v>8922.2201231800009</v>
      </c>
      <c r="C294" s="150">
        <v>9437.8372366000003</v>
      </c>
      <c r="D294" s="150">
        <f t="shared" si="4"/>
        <v>18360.057359780003</v>
      </c>
    </row>
    <row r="295" spans="1:4" x14ac:dyDescent="0.3">
      <c r="A295" s="149">
        <v>45695</v>
      </c>
      <c r="B295" s="150">
        <v>8815.8180620300009</v>
      </c>
      <c r="C295" s="150">
        <v>9350.7585002199994</v>
      </c>
      <c r="D295" s="150">
        <f t="shared" si="4"/>
        <v>18166.57656225</v>
      </c>
    </row>
    <row r="296" spans="1:4" x14ac:dyDescent="0.3">
      <c r="A296" s="149">
        <v>45694</v>
      </c>
      <c r="B296" s="150">
        <v>8749.5046597199998</v>
      </c>
      <c r="C296" s="150">
        <v>9304.7151948200008</v>
      </c>
      <c r="D296" s="150">
        <f t="shared" si="4"/>
        <v>18054.219854540002</v>
      </c>
    </row>
    <row r="297" spans="1:4" x14ac:dyDescent="0.3">
      <c r="A297" s="149">
        <v>45693</v>
      </c>
      <c r="B297" s="150">
        <v>8664.1548091299992</v>
      </c>
      <c r="C297" s="150">
        <v>9240.05790652</v>
      </c>
      <c r="D297" s="150">
        <f t="shared" si="4"/>
        <v>17904.212715649999</v>
      </c>
    </row>
    <row r="298" spans="1:4" x14ac:dyDescent="0.3">
      <c r="A298" s="149">
        <v>45684</v>
      </c>
      <c r="B298" s="150">
        <v>8570.3743392699998</v>
      </c>
      <c r="C298" s="150">
        <v>9133.2454796000002</v>
      </c>
      <c r="D298" s="150">
        <f t="shared" si="4"/>
        <v>17703.61981887</v>
      </c>
    </row>
    <row r="299" spans="1:4" x14ac:dyDescent="0.3">
      <c r="A299" s="149">
        <v>45681</v>
      </c>
      <c r="B299" s="150">
        <v>8749.6841710900007</v>
      </c>
      <c r="C299" s="150">
        <v>9296.5444767299996</v>
      </c>
      <c r="D299" s="150">
        <f t="shared" si="4"/>
        <v>18046.22864782</v>
      </c>
    </row>
    <row r="300" spans="1:4" x14ac:dyDescent="0.3">
      <c r="A300" s="149">
        <v>45680</v>
      </c>
      <c r="B300" s="150">
        <v>8800.0348189199995</v>
      </c>
      <c r="C300" s="150">
        <v>9363.0677739999992</v>
      </c>
      <c r="D300" s="150">
        <f t="shared" si="4"/>
        <v>18163.102592919997</v>
      </c>
    </row>
    <row r="301" spans="1:4" x14ac:dyDescent="0.3">
      <c r="A301" s="149">
        <v>45679</v>
      </c>
      <c r="B301" s="150">
        <v>8821.3613744600007</v>
      </c>
      <c r="C301" s="150">
        <v>9395.4980482400006</v>
      </c>
      <c r="D301" s="150">
        <f t="shared" si="4"/>
        <v>18216.859422699999</v>
      </c>
    </row>
    <row r="302" spans="1:4" x14ac:dyDescent="0.3">
      <c r="A302" s="149">
        <v>45678</v>
      </c>
      <c r="B302" s="150">
        <v>8847.3541357199992</v>
      </c>
      <c r="C302" s="150">
        <v>9387.5613192500005</v>
      </c>
      <c r="D302" s="150">
        <f t="shared" si="4"/>
        <v>18234.91545497</v>
      </c>
    </row>
    <row r="303" spans="1:4" x14ac:dyDescent="0.3">
      <c r="A303" s="149">
        <v>45677</v>
      </c>
      <c r="B303" s="150">
        <v>8836.17370071</v>
      </c>
      <c r="C303" s="150">
        <v>9383.5915465800008</v>
      </c>
      <c r="D303" s="150">
        <f t="shared" si="4"/>
        <v>18219.765247290001</v>
      </c>
    </row>
    <row r="304" spans="1:4" x14ac:dyDescent="0.3">
      <c r="A304" s="149">
        <v>45674</v>
      </c>
      <c r="B304" s="150">
        <v>8822.8575907400009</v>
      </c>
      <c r="C304" s="150">
        <v>9387.3821812799997</v>
      </c>
      <c r="D304" s="150">
        <f t="shared" si="4"/>
        <v>18210.239772020002</v>
      </c>
    </row>
    <row r="305" spans="1:4" x14ac:dyDescent="0.3">
      <c r="A305" s="149">
        <v>45673</v>
      </c>
      <c r="B305" s="150">
        <v>8853.8409907400001</v>
      </c>
      <c r="C305" s="150">
        <v>9424.4168300799993</v>
      </c>
      <c r="D305" s="150">
        <f t="shared" si="4"/>
        <v>18278.257820819999</v>
      </c>
    </row>
    <row r="306" spans="1:4" x14ac:dyDescent="0.3">
      <c r="A306" s="149">
        <v>45672</v>
      </c>
      <c r="B306" s="150">
        <v>8844.2654394900001</v>
      </c>
      <c r="C306" s="150">
        <v>9421.2502514099997</v>
      </c>
      <c r="D306" s="150">
        <f t="shared" si="4"/>
        <v>18265.5156909</v>
      </c>
    </row>
    <row r="307" spans="1:4" x14ac:dyDescent="0.3">
      <c r="A307" s="149">
        <v>45671</v>
      </c>
      <c r="B307" s="150">
        <v>8829.6169626899991</v>
      </c>
      <c r="C307" s="150">
        <v>9417.4937566000008</v>
      </c>
      <c r="D307" s="150">
        <f t="shared" si="4"/>
        <v>18247.110719290002</v>
      </c>
    </row>
    <row r="308" spans="1:4" x14ac:dyDescent="0.3">
      <c r="A308" s="149">
        <v>45670</v>
      </c>
      <c r="B308" s="150">
        <v>8750.1028509799999</v>
      </c>
      <c r="C308" s="150">
        <v>9382.2730635600001</v>
      </c>
      <c r="D308" s="150">
        <f t="shared" si="4"/>
        <v>18132.37591454</v>
      </c>
    </row>
    <row r="309" spans="1:4" x14ac:dyDescent="0.3">
      <c r="A309" s="149">
        <v>45667</v>
      </c>
      <c r="B309" s="150">
        <v>8755.5915573500006</v>
      </c>
      <c r="C309" s="150">
        <v>9387.7252000600001</v>
      </c>
      <c r="D309" s="150">
        <f t="shared" si="4"/>
        <v>18143.316757410001</v>
      </c>
    </row>
    <row r="310" spans="1:4" x14ac:dyDescent="0.3">
      <c r="A310" s="149">
        <v>45666</v>
      </c>
      <c r="B310" s="150">
        <v>8815.3462844900005</v>
      </c>
      <c r="C310" s="150">
        <v>9417.8905004999997</v>
      </c>
      <c r="D310" s="150">
        <f t="shared" si="4"/>
        <v>18233.23678499</v>
      </c>
    </row>
    <row r="311" spans="1:4" x14ac:dyDescent="0.3">
      <c r="A311" s="149">
        <v>45665</v>
      </c>
      <c r="B311" s="150">
        <v>8817.9702555799995</v>
      </c>
      <c r="C311" s="150">
        <v>9418.1839314000008</v>
      </c>
      <c r="D311" s="150">
        <f t="shared" si="4"/>
        <v>18236.154186979998</v>
      </c>
    </row>
    <row r="312" spans="1:4" x14ac:dyDescent="0.3">
      <c r="A312" s="149">
        <v>45664</v>
      </c>
      <c r="B312" s="150">
        <v>8843.1181687900007</v>
      </c>
      <c r="C312" s="150">
        <v>9431.8393924400007</v>
      </c>
      <c r="D312" s="150">
        <f t="shared" si="4"/>
        <v>18274.957561230003</v>
      </c>
    </row>
    <row r="313" spans="1:4" x14ac:dyDescent="0.3">
      <c r="A313" s="149">
        <v>45663</v>
      </c>
      <c r="B313" s="150">
        <v>8835.9485303700003</v>
      </c>
      <c r="C313" s="150">
        <v>9433.4721322900004</v>
      </c>
      <c r="D313" s="150">
        <f t="shared" si="4"/>
        <v>18269.420662659999</v>
      </c>
    </row>
    <row r="314" spans="1:4" x14ac:dyDescent="0.3">
      <c r="A314" s="149">
        <v>45660</v>
      </c>
      <c r="B314" s="150">
        <v>8882.45276577</v>
      </c>
      <c r="C314" s="150">
        <v>9469.4745791900004</v>
      </c>
      <c r="D314" s="150">
        <f t="shared" si="4"/>
        <v>18351.92734496</v>
      </c>
    </row>
    <row r="315" spans="1:4" x14ac:dyDescent="0.3">
      <c r="A315" s="149">
        <v>45659</v>
      </c>
      <c r="B315" s="150">
        <v>8983.3658861799995</v>
      </c>
      <c r="C315" s="150">
        <v>9549.4932779200008</v>
      </c>
      <c r="D315" s="150">
        <f t="shared" si="4"/>
        <v>18532.859164100002</v>
      </c>
    </row>
    <row r="316" spans="1:4" x14ac:dyDescent="0.3">
      <c r="A316" s="149">
        <v>45657</v>
      </c>
      <c r="B316" s="150">
        <v>9039.9323452799999</v>
      </c>
      <c r="C316" s="150">
        <v>9567.3994380700005</v>
      </c>
      <c r="D316" s="150">
        <f t="shared" si="4"/>
        <v>18607.33178335</v>
      </c>
    </row>
    <row r="317" spans="1:4" x14ac:dyDescent="0.3">
      <c r="A317" s="149">
        <v>45656</v>
      </c>
      <c r="B317" s="150">
        <v>9126.2156353299997</v>
      </c>
      <c r="C317" s="150">
        <v>9636.5673657299994</v>
      </c>
      <c r="D317" s="150">
        <f t="shared" si="4"/>
        <v>18762.783001060001</v>
      </c>
    </row>
    <row r="318" spans="1:4" x14ac:dyDescent="0.3">
      <c r="A318" s="149">
        <v>45653</v>
      </c>
      <c r="B318" s="150">
        <v>9106.0889313200005</v>
      </c>
      <c r="C318" s="150">
        <v>9623.4644768300004</v>
      </c>
      <c r="D318" s="150">
        <f t="shared" si="4"/>
        <v>18729.553408150001</v>
      </c>
    </row>
    <row r="319" spans="1:4" x14ac:dyDescent="0.3">
      <c r="A319" s="149">
        <v>45652</v>
      </c>
      <c r="B319" s="150">
        <v>9130.5982576099996</v>
      </c>
      <c r="C319" s="150">
        <v>9639.9071375200001</v>
      </c>
      <c r="D319" s="150">
        <f t="shared" si="4"/>
        <v>18770.50539513</v>
      </c>
    </row>
    <row r="320" spans="1:4" x14ac:dyDescent="0.3">
      <c r="A320" s="149">
        <v>45651</v>
      </c>
      <c r="B320" s="150">
        <v>9130.7519503999993</v>
      </c>
      <c r="C320" s="150">
        <v>9629.3357235200001</v>
      </c>
      <c r="D320" s="150">
        <f t="shared" si="4"/>
        <v>18760.087673919999</v>
      </c>
    </row>
    <row r="321" spans="1:4" x14ac:dyDescent="0.3">
      <c r="A321" s="149">
        <v>45650</v>
      </c>
      <c r="B321" s="150">
        <v>9130.0912663399995</v>
      </c>
      <c r="C321" s="150">
        <v>9640.3533213299997</v>
      </c>
      <c r="D321" s="150">
        <f t="shared" si="4"/>
        <v>18770.444587669997</v>
      </c>
    </row>
    <row r="322" spans="1:4" x14ac:dyDescent="0.3">
      <c r="A322" s="149">
        <v>45649</v>
      </c>
      <c r="B322" s="150">
        <v>9123.0498626299996</v>
      </c>
      <c r="C322" s="150">
        <v>9632.9596503400007</v>
      </c>
      <c r="D322" s="150">
        <f t="shared" si="4"/>
        <v>18756.009512969998</v>
      </c>
    </row>
    <row r="323" spans="1:4" x14ac:dyDescent="0.3">
      <c r="A323" s="149">
        <v>45646</v>
      </c>
      <c r="B323" s="150">
        <v>9147.5562950799995</v>
      </c>
      <c r="C323" s="150">
        <v>9667.73683858</v>
      </c>
      <c r="D323" s="150">
        <f t="shared" si="4"/>
        <v>18815.293133660001</v>
      </c>
    </row>
    <row r="324" spans="1:4" x14ac:dyDescent="0.3">
      <c r="A324" s="149">
        <v>45645</v>
      </c>
      <c r="B324" s="150">
        <v>9134.5020272000002</v>
      </c>
      <c r="C324" s="150">
        <v>9636.3496592600004</v>
      </c>
      <c r="D324" s="150">
        <f t="shared" si="4"/>
        <v>18770.851686460002</v>
      </c>
    </row>
    <row r="325" spans="1:4" x14ac:dyDescent="0.3">
      <c r="A325" s="149">
        <v>45644</v>
      </c>
      <c r="B325" s="150">
        <v>9138.2514343500006</v>
      </c>
      <c r="C325" s="150">
        <v>9625.1202479700005</v>
      </c>
      <c r="D325" s="150">
        <f t="shared" si="4"/>
        <v>18763.371682320001</v>
      </c>
    </row>
    <row r="326" spans="1:4" x14ac:dyDescent="0.3">
      <c r="A326" s="149">
        <v>45643</v>
      </c>
      <c r="B326" s="150">
        <v>9128.2445095900002</v>
      </c>
      <c r="C326" s="150">
        <v>9619.6949485599998</v>
      </c>
      <c r="D326" s="150">
        <f t="shared" ref="D326:D389" si="5">SUM(B326:C326)</f>
        <v>18747.939458150002</v>
      </c>
    </row>
    <row r="327" spans="1:4" x14ac:dyDescent="0.3">
      <c r="A327" s="149">
        <v>45642</v>
      </c>
      <c r="B327" s="150">
        <v>9168.9211187399997</v>
      </c>
      <c r="C327" s="150">
        <v>9640.2190529500003</v>
      </c>
      <c r="D327" s="150">
        <f t="shared" si="5"/>
        <v>18809.14017169</v>
      </c>
    </row>
    <row r="328" spans="1:4" x14ac:dyDescent="0.3">
      <c r="A328" s="149">
        <v>45639</v>
      </c>
      <c r="B328" s="150">
        <v>9161.5163081299997</v>
      </c>
      <c r="C328" s="150">
        <v>9645.7739336100003</v>
      </c>
      <c r="D328" s="150">
        <f t="shared" si="5"/>
        <v>18807.29024174</v>
      </c>
    </row>
    <row r="329" spans="1:4" x14ac:dyDescent="0.3">
      <c r="A329" s="149">
        <v>45638</v>
      </c>
      <c r="B329" s="150">
        <v>9202.1196484899992</v>
      </c>
      <c r="C329" s="150">
        <v>9689.2720351900007</v>
      </c>
      <c r="D329" s="150">
        <f t="shared" si="5"/>
        <v>18891.391683679998</v>
      </c>
    </row>
    <row r="330" spans="1:4" x14ac:dyDescent="0.3">
      <c r="A330" s="149">
        <v>45637</v>
      </c>
      <c r="B330" s="150">
        <v>9159.5597180999994</v>
      </c>
      <c r="C330" s="150">
        <v>9662.8088698800002</v>
      </c>
      <c r="D330" s="150">
        <f t="shared" si="5"/>
        <v>18822.36858798</v>
      </c>
    </row>
    <row r="331" spans="1:4" x14ac:dyDescent="0.3">
      <c r="A331" s="149">
        <v>45636</v>
      </c>
      <c r="B331" s="150">
        <v>9131.0062024800009</v>
      </c>
      <c r="C331" s="150">
        <v>9639.1570895000004</v>
      </c>
      <c r="D331" s="150">
        <f t="shared" si="5"/>
        <v>18770.163291980003</v>
      </c>
    </row>
    <row r="332" spans="1:4" x14ac:dyDescent="0.3">
      <c r="A332" s="149">
        <v>45635</v>
      </c>
      <c r="B332" s="150">
        <v>9046.6016823600003</v>
      </c>
      <c r="C332" s="150">
        <v>9590.0841150699998</v>
      </c>
      <c r="D332" s="150">
        <f t="shared" si="5"/>
        <v>18636.68579743</v>
      </c>
    </row>
    <row r="333" spans="1:4" x14ac:dyDescent="0.3">
      <c r="A333" s="149">
        <v>45632</v>
      </c>
      <c r="B333" s="150">
        <v>9014.02855929</v>
      </c>
      <c r="C333" s="150">
        <v>9587.8545099000003</v>
      </c>
      <c r="D333" s="150">
        <f t="shared" si="5"/>
        <v>18601.88306919</v>
      </c>
    </row>
    <row r="334" spans="1:4" x14ac:dyDescent="0.3">
      <c r="A334" s="149">
        <v>45631</v>
      </c>
      <c r="B334" s="150">
        <v>9020.3851182300004</v>
      </c>
      <c r="C334" s="150">
        <v>9596.6620448800004</v>
      </c>
      <c r="D334" s="150">
        <f t="shared" si="5"/>
        <v>18617.047163110001</v>
      </c>
    </row>
    <row r="335" spans="1:4" x14ac:dyDescent="0.3">
      <c r="A335" s="149">
        <v>45630</v>
      </c>
      <c r="B335" s="150">
        <v>8973.02244445</v>
      </c>
      <c r="C335" s="150">
        <v>9574.0423711200001</v>
      </c>
      <c r="D335" s="150">
        <f t="shared" si="5"/>
        <v>18547.06481557</v>
      </c>
    </row>
    <row r="336" spans="1:4" x14ac:dyDescent="0.3">
      <c r="A336" s="149">
        <v>45629</v>
      </c>
      <c r="B336" s="150">
        <v>8982.7408242300007</v>
      </c>
      <c r="C336" s="150">
        <v>9572.5486932599997</v>
      </c>
      <c r="D336" s="150">
        <f t="shared" si="5"/>
        <v>18555.28951749</v>
      </c>
    </row>
    <row r="337" spans="1:4" x14ac:dyDescent="0.3">
      <c r="A337" s="149">
        <v>45628</v>
      </c>
      <c r="B337" s="150">
        <v>8952.8317551399996</v>
      </c>
      <c r="C337" s="150">
        <v>9568.1322411500005</v>
      </c>
      <c r="D337" s="150">
        <f t="shared" si="5"/>
        <v>18520.96399629</v>
      </c>
    </row>
    <row r="338" spans="1:4" x14ac:dyDescent="0.3">
      <c r="A338" s="149">
        <v>45625</v>
      </c>
      <c r="B338" s="150">
        <v>8874.6548636999996</v>
      </c>
      <c r="C338" s="150">
        <v>9530.8913152000005</v>
      </c>
      <c r="D338" s="150">
        <f t="shared" si="5"/>
        <v>18405.5461789</v>
      </c>
    </row>
    <row r="339" spans="1:4" x14ac:dyDescent="0.3">
      <c r="A339" s="149">
        <v>45624</v>
      </c>
      <c r="B339" s="150">
        <v>8847.3811081900003</v>
      </c>
      <c r="C339" s="150">
        <v>9508.3877598399995</v>
      </c>
      <c r="D339" s="150">
        <f t="shared" si="5"/>
        <v>18355.768868029998</v>
      </c>
    </row>
    <row r="340" spans="1:4" x14ac:dyDescent="0.3">
      <c r="A340" s="149">
        <v>45623</v>
      </c>
      <c r="B340" s="150">
        <v>8822.5512191599992</v>
      </c>
      <c r="C340" s="150">
        <v>9494.4943406700004</v>
      </c>
      <c r="D340" s="150">
        <f t="shared" si="5"/>
        <v>18317.04555983</v>
      </c>
    </row>
    <row r="341" spans="1:4" x14ac:dyDescent="0.3">
      <c r="A341" s="149">
        <v>45622</v>
      </c>
      <c r="B341" s="150">
        <v>8799.7438846599998</v>
      </c>
      <c r="C341" s="150">
        <v>9484.1515628899997</v>
      </c>
      <c r="D341" s="150">
        <f t="shared" si="5"/>
        <v>18283.89544755</v>
      </c>
    </row>
    <row r="342" spans="1:4" x14ac:dyDescent="0.3">
      <c r="A342" s="149">
        <v>45621</v>
      </c>
      <c r="B342" s="150">
        <v>8833.7370959899999</v>
      </c>
      <c r="C342" s="150">
        <v>9501.61295866</v>
      </c>
      <c r="D342" s="150">
        <f t="shared" si="5"/>
        <v>18335.35005465</v>
      </c>
    </row>
    <row r="343" spans="1:4" x14ac:dyDescent="0.3">
      <c r="A343" s="149">
        <v>45618</v>
      </c>
      <c r="B343" s="150">
        <v>8794.9514084099992</v>
      </c>
      <c r="C343" s="150">
        <v>9492.9773384399996</v>
      </c>
      <c r="D343" s="150">
        <f t="shared" si="5"/>
        <v>18287.928746849997</v>
      </c>
    </row>
    <row r="344" spans="1:4" x14ac:dyDescent="0.3">
      <c r="A344" s="149">
        <v>45617</v>
      </c>
      <c r="B344" s="150">
        <v>8871.1653915200004</v>
      </c>
      <c r="C344" s="150">
        <v>9542.5018471700005</v>
      </c>
      <c r="D344" s="150">
        <f t="shared" si="5"/>
        <v>18413.667238690003</v>
      </c>
    </row>
    <row r="345" spans="1:4" x14ac:dyDescent="0.3">
      <c r="A345" s="149">
        <v>45616</v>
      </c>
      <c r="B345" s="150">
        <v>8853.0291300200006</v>
      </c>
      <c r="C345" s="150">
        <v>9527.3615867200006</v>
      </c>
      <c r="D345" s="150">
        <f t="shared" si="5"/>
        <v>18380.390716740003</v>
      </c>
    </row>
    <row r="346" spans="1:4" x14ac:dyDescent="0.3">
      <c r="A346" s="149">
        <v>45615</v>
      </c>
      <c r="B346" s="150">
        <v>8817.57482772</v>
      </c>
      <c r="C346" s="150">
        <v>9504.9722505999998</v>
      </c>
      <c r="D346" s="150">
        <f t="shared" si="5"/>
        <v>18322.54707832</v>
      </c>
    </row>
    <row r="347" spans="1:4" x14ac:dyDescent="0.3">
      <c r="A347" s="149">
        <v>45614</v>
      </c>
      <c r="B347" s="150">
        <v>8804.8247297199996</v>
      </c>
      <c r="C347" s="150">
        <v>9487.3902729599995</v>
      </c>
      <c r="D347" s="150">
        <f t="shared" si="5"/>
        <v>18292.215002680001</v>
      </c>
    </row>
    <row r="348" spans="1:4" x14ac:dyDescent="0.3">
      <c r="A348" s="149">
        <v>45611</v>
      </c>
      <c r="B348" s="150">
        <v>8836.1848287699995</v>
      </c>
      <c r="C348" s="150">
        <v>9490.1518066299996</v>
      </c>
      <c r="D348" s="150">
        <f t="shared" si="5"/>
        <v>18326.336635399999</v>
      </c>
    </row>
    <row r="349" spans="1:4" x14ac:dyDescent="0.3">
      <c r="A349" s="149">
        <v>45610</v>
      </c>
      <c r="B349" s="150">
        <v>8898.4201956699999</v>
      </c>
      <c r="C349" s="150">
        <v>9526.4336399099993</v>
      </c>
      <c r="D349" s="150">
        <f t="shared" si="5"/>
        <v>18424.853835579997</v>
      </c>
    </row>
    <row r="350" spans="1:4" x14ac:dyDescent="0.3">
      <c r="A350" s="149">
        <v>45609</v>
      </c>
      <c r="B350" s="150">
        <v>8943.6284116000006</v>
      </c>
      <c r="C350" s="150">
        <v>9556.7055906099995</v>
      </c>
      <c r="D350" s="150">
        <f t="shared" si="5"/>
        <v>18500.334002210002</v>
      </c>
    </row>
    <row r="351" spans="1:4" x14ac:dyDescent="0.3">
      <c r="A351" s="149">
        <v>45608</v>
      </c>
      <c r="B351" s="150">
        <v>8902.1024314599999</v>
      </c>
      <c r="C351" s="150">
        <v>9523.1564150499999</v>
      </c>
      <c r="D351" s="150">
        <f t="shared" si="5"/>
        <v>18425.258846509998</v>
      </c>
    </row>
    <row r="352" spans="1:4" x14ac:dyDescent="0.3">
      <c r="A352" s="149">
        <v>45607</v>
      </c>
      <c r="B352" s="150">
        <v>8886.0090770000006</v>
      </c>
      <c r="C352" s="150">
        <v>9494.9960216100008</v>
      </c>
      <c r="D352" s="150">
        <f t="shared" si="5"/>
        <v>18381.005098610003</v>
      </c>
    </row>
    <row r="353" spans="1:4" x14ac:dyDescent="0.3">
      <c r="A353" s="149">
        <v>45604</v>
      </c>
      <c r="B353" s="150">
        <v>8698.3459776899999</v>
      </c>
      <c r="C353" s="150">
        <v>9313.6610330000003</v>
      </c>
      <c r="D353" s="150">
        <f t="shared" si="5"/>
        <v>18012.007010690002</v>
      </c>
    </row>
    <row r="354" spans="1:4" x14ac:dyDescent="0.3">
      <c r="A354" s="149">
        <v>45603</v>
      </c>
      <c r="B354" s="150">
        <v>8604.0252296800008</v>
      </c>
      <c r="C354" s="150">
        <v>9230.8654736000008</v>
      </c>
      <c r="D354" s="150">
        <f t="shared" si="5"/>
        <v>17834.890703280002</v>
      </c>
    </row>
    <row r="355" spans="1:4" x14ac:dyDescent="0.3">
      <c r="A355" s="149">
        <v>45602</v>
      </c>
      <c r="B355" s="150">
        <v>8497.6273685699998</v>
      </c>
      <c r="C355" s="150">
        <v>9093.2078619599997</v>
      </c>
      <c r="D355" s="150">
        <f t="shared" si="5"/>
        <v>17590.83523053</v>
      </c>
    </row>
    <row r="356" spans="1:4" x14ac:dyDescent="0.3">
      <c r="A356" s="149">
        <v>45601</v>
      </c>
      <c r="B356" s="150">
        <v>8389.1960525899995</v>
      </c>
      <c r="C356" s="150">
        <v>8974.9411852600006</v>
      </c>
      <c r="D356" s="150">
        <f t="shared" si="5"/>
        <v>17364.137237850002</v>
      </c>
    </row>
    <row r="357" spans="1:4" x14ac:dyDescent="0.3">
      <c r="A357" s="149">
        <v>45600</v>
      </c>
      <c r="B357" s="150">
        <v>8273.7785580399996</v>
      </c>
      <c r="C357" s="150">
        <v>8862.7826879999993</v>
      </c>
      <c r="D357" s="150">
        <f t="shared" si="5"/>
        <v>17136.561246040001</v>
      </c>
    </row>
    <row r="358" spans="1:4" x14ac:dyDescent="0.3">
      <c r="A358" s="149">
        <v>45597</v>
      </c>
      <c r="B358" s="150">
        <v>8179.4110912400001</v>
      </c>
      <c r="C358" s="150">
        <v>8801.8493705000001</v>
      </c>
      <c r="D358" s="150">
        <f t="shared" si="5"/>
        <v>16981.260461739999</v>
      </c>
    </row>
    <row r="359" spans="1:4" x14ac:dyDescent="0.3">
      <c r="A359" s="149">
        <v>45596</v>
      </c>
      <c r="B359" s="150">
        <v>8224.9948138799991</v>
      </c>
      <c r="C359" s="150">
        <v>8833.42000276</v>
      </c>
      <c r="D359" s="150">
        <f t="shared" si="5"/>
        <v>17058.414816639997</v>
      </c>
    </row>
    <row r="360" spans="1:4" x14ac:dyDescent="0.3">
      <c r="A360" s="149">
        <v>45595</v>
      </c>
      <c r="B360" s="150">
        <v>8165.7432763899997</v>
      </c>
      <c r="C360" s="150">
        <v>8783.1204621300003</v>
      </c>
      <c r="D360" s="150">
        <f t="shared" si="5"/>
        <v>16948.863738519998</v>
      </c>
    </row>
    <row r="361" spans="1:4" x14ac:dyDescent="0.3">
      <c r="A361" s="149">
        <v>45594</v>
      </c>
      <c r="B361" s="150">
        <v>8096.7782216799997</v>
      </c>
      <c r="C361" s="150">
        <v>8742.8901963400003</v>
      </c>
      <c r="D361" s="150">
        <f t="shared" si="5"/>
        <v>16839.668418019999</v>
      </c>
    </row>
    <row r="362" spans="1:4" x14ac:dyDescent="0.3">
      <c r="A362" s="149">
        <v>45593</v>
      </c>
      <c r="B362" s="150">
        <v>8043.5788612899996</v>
      </c>
      <c r="C362" s="150">
        <v>8733.8797519700001</v>
      </c>
      <c r="D362" s="150">
        <f t="shared" si="5"/>
        <v>16777.458613260002</v>
      </c>
    </row>
    <row r="363" spans="1:4" x14ac:dyDescent="0.3">
      <c r="A363" s="149">
        <v>45590</v>
      </c>
      <c r="B363" s="150">
        <v>7949.8881557699997</v>
      </c>
      <c r="C363" s="150">
        <v>8663.9236426099997</v>
      </c>
      <c r="D363" s="150">
        <f t="shared" si="5"/>
        <v>16613.81179838</v>
      </c>
    </row>
    <row r="364" spans="1:4" x14ac:dyDescent="0.3">
      <c r="A364" s="149">
        <v>45589</v>
      </c>
      <c r="B364" s="150">
        <v>7916.0239929899999</v>
      </c>
      <c r="C364" s="150">
        <v>8646.6513131499996</v>
      </c>
      <c r="D364" s="150">
        <f t="shared" si="5"/>
        <v>16562.675306140001</v>
      </c>
    </row>
    <row r="365" spans="1:4" x14ac:dyDescent="0.3">
      <c r="A365" s="149">
        <v>45588</v>
      </c>
      <c r="B365" s="150">
        <v>7877.0261434000004</v>
      </c>
      <c r="C365" s="150">
        <v>8612.4466717100004</v>
      </c>
      <c r="D365" s="150">
        <f t="shared" si="5"/>
        <v>16489.472815109999</v>
      </c>
    </row>
    <row r="366" spans="1:4" x14ac:dyDescent="0.3">
      <c r="A366" s="149">
        <v>45587</v>
      </c>
      <c r="B366" s="150">
        <v>7827.1218456300003</v>
      </c>
      <c r="C366" s="150">
        <v>8578.6165837699991</v>
      </c>
      <c r="D366" s="150">
        <f t="shared" si="5"/>
        <v>16405.7384294</v>
      </c>
    </row>
    <row r="367" spans="1:4" x14ac:dyDescent="0.3">
      <c r="A367" s="149">
        <v>45586</v>
      </c>
      <c r="B367" s="150">
        <v>7788.1405927100004</v>
      </c>
      <c r="C367" s="150">
        <v>8532.3508659700001</v>
      </c>
      <c r="D367" s="150">
        <f t="shared" si="5"/>
        <v>16320.491458680001</v>
      </c>
    </row>
    <row r="368" spans="1:4" x14ac:dyDescent="0.3">
      <c r="A368" s="149">
        <v>45583</v>
      </c>
      <c r="B368" s="150">
        <v>7665.3823173800001</v>
      </c>
      <c r="C368" s="150">
        <v>8425.4385405400008</v>
      </c>
      <c r="D368" s="150">
        <f t="shared" si="5"/>
        <v>16090.82085792</v>
      </c>
    </row>
    <row r="369" spans="1:4" x14ac:dyDescent="0.3">
      <c r="A369" s="149">
        <v>45582</v>
      </c>
      <c r="B369" s="150">
        <v>7583.5170012400004</v>
      </c>
      <c r="C369" s="150">
        <v>8345.6834401899996</v>
      </c>
      <c r="D369" s="150">
        <f t="shared" si="5"/>
        <v>15929.200441429999</v>
      </c>
    </row>
    <row r="370" spans="1:4" x14ac:dyDescent="0.3">
      <c r="A370" s="149">
        <v>45581</v>
      </c>
      <c r="B370" s="150">
        <v>7563.2769503199997</v>
      </c>
      <c r="C370" s="150">
        <v>8329.6764994099995</v>
      </c>
      <c r="D370" s="150">
        <f t="shared" si="5"/>
        <v>15892.953449729999</v>
      </c>
    </row>
    <row r="371" spans="1:4" x14ac:dyDescent="0.3">
      <c r="A371" s="149">
        <v>45580</v>
      </c>
      <c r="B371" s="150">
        <v>7536.56676444</v>
      </c>
      <c r="C371" s="150">
        <v>8337.9176387000007</v>
      </c>
      <c r="D371" s="150">
        <f t="shared" si="5"/>
        <v>15874.484403140001</v>
      </c>
    </row>
    <row r="372" spans="1:4" x14ac:dyDescent="0.3">
      <c r="A372" s="149">
        <v>45579</v>
      </c>
      <c r="B372" s="150">
        <v>7528.4636685100004</v>
      </c>
      <c r="C372" s="150">
        <v>8326.8628230199993</v>
      </c>
      <c r="D372" s="150">
        <f t="shared" si="5"/>
        <v>15855.326491529999</v>
      </c>
    </row>
    <row r="373" spans="1:4" x14ac:dyDescent="0.3">
      <c r="A373" s="149">
        <v>45576</v>
      </c>
      <c r="B373" s="150">
        <v>7493.8381073500004</v>
      </c>
      <c r="C373" s="150">
        <v>8291.1853769299996</v>
      </c>
      <c r="D373" s="150">
        <f t="shared" si="5"/>
        <v>15785.02348428</v>
      </c>
    </row>
    <row r="374" spans="1:4" x14ac:dyDescent="0.3">
      <c r="A374" s="149">
        <v>45575</v>
      </c>
      <c r="B374" s="150">
        <v>7538.8881634400004</v>
      </c>
      <c r="C374" s="150">
        <v>8328.5800701700009</v>
      </c>
      <c r="D374" s="150">
        <f t="shared" si="5"/>
        <v>15867.468233610001</v>
      </c>
    </row>
    <row r="375" spans="1:4" x14ac:dyDescent="0.3">
      <c r="A375" s="149">
        <v>45574</v>
      </c>
      <c r="B375" s="150">
        <v>7542.6838088799996</v>
      </c>
      <c r="C375" s="150">
        <v>8308.39380342</v>
      </c>
      <c r="D375" s="150">
        <f t="shared" si="5"/>
        <v>15851.0776123</v>
      </c>
    </row>
    <row r="376" spans="1:4" x14ac:dyDescent="0.3">
      <c r="A376" s="149">
        <v>45573</v>
      </c>
      <c r="B376" s="150">
        <v>7337.3801866800004</v>
      </c>
      <c r="C376" s="150">
        <v>8125.1099921100003</v>
      </c>
      <c r="D376" s="150">
        <f t="shared" si="5"/>
        <v>15462.490178790002</v>
      </c>
    </row>
    <row r="377" spans="1:4" x14ac:dyDescent="0.3">
      <c r="A377" s="149">
        <v>45565</v>
      </c>
      <c r="B377" s="150">
        <v>6822.0970765299999</v>
      </c>
      <c r="C377" s="150">
        <v>7567.8453232800002</v>
      </c>
      <c r="D377" s="150">
        <f t="shared" si="5"/>
        <v>14389.942399809999</v>
      </c>
    </row>
    <row r="378" spans="1:4" x14ac:dyDescent="0.3">
      <c r="A378" s="149">
        <v>45562</v>
      </c>
      <c r="B378" s="150">
        <v>6642.0020989200002</v>
      </c>
      <c r="C378" s="150">
        <v>7292.9723542900001</v>
      </c>
      <c r="D378" s="150">
        <f t="shared" si="5"/>
        <v>13934.974453210001</v>
      </c>
    </row>
    <row r="379" spans="1:4" x14ac:dyDescent="0.3">
      <c r="A379" s="149">
        <v>45561</v>
      </c>
      <c r="B379" s="150">
        <v>6514.6960209999997</v>
      </c>
      <c r="C379" s="150">
        <v>7233.8191734900001</v>
      </c>
      <c r="D379" s="150">
        <f t="shared" si="5"/>
        <v>13748.515194489999</v>
      </c>
    </row>
    <row r="380" spans="1:4" x14ac:dyDescent="0.3">
      <c r="A380" s="149">
        <v>45560</v>
      </c>
      <c r="B380" s="150">
        <v>6486.7366170699997</v>
      </c>
      <c r="C380" s="150">
        <v>7223.6302354999998</v>
      </c>
      <c r="D380" s="150">
        <f t="shared" si="5"/>
        <v>13710.36685257</v>
      </c>
    </row>
    <row r="381" spans="1:4" x14ac:dyDescent="0.3">
      <c r="A381" s="149">
        <v>45559</v>
      </c>
      <c r="B381" s="150">
        <v>6476.4391169600003</v>
      </c>
      <c r="C381" s="150">
        <v>7238.0472110500004</v>
      </c>
      <c r="D381" s="150">
        <f t="shared" si="5"/>
        <v>13714.48632801</v>
      </c>
    </row>
    <row r="382" spans="1:4" x14ac:dyDescent="0.3">
      <c r="A382" s="149">
        <v>45558</v>
      </c>
      <c r="B382" s="150">
        <v>6454.4831396</v>
      </c>
      <c r="C382" s="150">
        <v>7243.2477763200004</v>
      </c>
      <c r="D382" s="150">
        <f t="shared" si="5"/>
        <v>13697.730915920001</v>
      </c>
    </row>
    <row r="383" spans="1:4" x14ac:dyDescent="0.3">
      <c r="A383" s="149">
        <v>45555</v>
      </c>
      <c r="B383" s="150">
        <v>6455.29792318</v>
      </c>
      <c r="C383" s="150">
        <v>7246.6554886200001</v>
      </c>
      <c r="D383" s="150">
        <f t="shared" si="5"/>
        <v>13701.953411800001</v>
      </c>
    </row>
    <row r="384" spans="1:4" x14ac:dyDescent="0.3">
      <c r="A384" s="149">
        <v>45554</v>
      </c>
      <c r="B384" s="150">
        <v>6469.7595156300004</v>
      </c>
      <c r="C384" s="150">
        <v>7269.5761392200002</v>
      </c>
      <c r="D384" s="150">
        <f t="shared" si="5"/>
        <v>13739.335654850001</v>
      </c>
    </row>
    <row r="385" spans="1:4" x14ac:dyDescent="0.3">
      <c r="A385" s="149">
        <v>45553</v>
      </c>
      <c r="B385" s="150">
        <v>6460.8701730299999</v>
      </c>
      <c r="C385" s="150">
        <v>7258.9311744799998</v>
      </c>
      <c r="D385" s="150">
        <f t="shared" si="5"/>
        <v>13719.80134751</v>
      </c>
    </row>
    <row r="386" spans="1:4" x14ac:dyDescent="0.3">
      <c r="A386" s="149">
        <v>45548</v>
      </c>
      <c r="B386" s="150">
        <v>6467.38299835</v>
      </c>
      <c r="C386" s="150">
        <v>7265.0829671700003</v>
      </c>
      <c r="D386" s="150">
        <f t="shared" si="5"/>
        <v>13732.465965520001</v>
      </c>
    </row>
    <row r="387" spans="1:4" x14ac:dyDescent="0.3">
      <c r="A387" s="149">
        <v>45547</v>
      </c>
      <c r="B387" s="150">
        <v>6514.35229858</v>
      </c>
      <c r="C387" s="150">
        <v>7308.1501120499997</v>
      </c>
      <c r="D387" s="150">
        <f t="shared" si="5"/>
        <v>13822.502410630001</v>
      </c>
    </row>
    <row r="388" spans="1:4" x14ac:dyDescent="0.3">
      <c r="A388" s="149">
        <v>45546</v>
      </c>
      <c r="B388" s="150">
        <v>6518.0798042899996</v>
      </c>
      <c r="C388" s="150">
        <v>7318.1688941000002</v>
      </c>
      <c r="D388" s="150">
        <f t="shared" si="5"/>
        <v>13836.24869839</v>
      </c>
    </row>
    <row r="389" spans="1:4" x14ac:dyDescent="0.3">
      <c r="A389" s="149">
        <v>45545</v>
      </c>
      <c r="B389" s="150">
        <v>6525.7475430599998</v>
      </c>
      <c r="C389" s="150">
        <v>7330.05888701</v>
      </c>
      <c r="D389" s="150">
        <f t="shared" si="5"/>
        <v>13855.806430069999</v>
      </c>
    </row>
    <row r="390" spans="1:4" x14ac:dyDescent="0.3">
      <c r="A390" s="149">
        <v>45544</v>
      </c>
      <c r="B390" s="150">
        <v>6525.0918606200003</v>
      </c>
      <c r="C390" s="150">
        <v>7329.2381794700004</v>
      </c>
      <c r="D390" s="150">
        <f t="shared" ref="D390:D453" si="6">SUM(B390:C390)</f>
        <v>13854.330040090001</v>
      </c>
    </row>
    <row r="391" spans="1:4" x14ac:dyDescent="0.3">
      <c r="A391" s="149">
        <v>45541</v>
      </c>
      <c r="B391" s="150">
        <v>6524.0520827999999</v>
      </c>
      <c r="C391" s="150">
        <v>7326.3279639000002</v>
      </c>
      <c r="D391" s="150">
        <f t="shared" si="6"/>
        <v>13850.3800467</v>
      </c>
    </row>
    <row r="392" spans="1:4" x14ac:dyDescent="0.3">
      <c r="A392" s="149">
        <v>45540</v>
      </c>
      <c r="B392" s="150">
        <v>6555.5633765800003</v>
      </c>
      <c r="C392" s="150">
        <v>7349.6014514099998</v>
      </c>
      <c r="D392" s="150">
        <f t="shared" si="6"/>
        <v>13905.16482799</v>
      </c>
    </row>
    <row r="393" spans="1:4" x14ac:dyDescent="0.3">
      <c r="A393" s="149">
        <v>45539</v>
      </c>
      <c r="B393" s="150">
        <v>6556.4430696999998</v>
      </c>
      <c r="C393" s="150">
        <v>7355.2701789100001</v>
      </c>
      <c r="D393" s="150">
        <f t="shared" si="6"/>
        <v>13911.71324861</v>
      </c>
    </row>
    <row r="394" spans="1:4" x14ac:dyDescent="0.3">
      <c r="A394" s="149">
        <v>45538</v>
      </c>
      <c r="B394" s="150">
        <v>6566.0376489800001</v>
      </c>
      <c r="C394" s="150">
        <v>7360.0376911100002</v>
      </c>
      <c r="D394" s="150">
        <f t="shared" si="6"/>
        <v>13926.075340089999</v>
      </c>
    </row>
    <row r="395" spans="1:4" x14ac:dyDescent="0.3">
      <c r="A395" s="149">
        <v>45537</v>
      </c>
      <c r="B395" s="150">
        <v>6569.8787414600001</v>
      </c>
      <c r="C395" s="150">
        <v>7359.9069745400002</v>
      </c>
      <c r="D395" s="150">
        <f t="shared" si="6"/>
        <v>13929.785716</v>
      </c>
    </row>
    <row r="396" spans="1:4" x14ac:dyDescent="0.3">
      <c r="A396" s="149">
        <v>45534</v>
      </c>
      <c r="B396" s="150">
        <v>6567.9583193500002</v>
      </c>
      <c r="C396" s="150">
        <v>7350.2429169400002</v>
      </c>
      <c r="D396" s="150">
        <f t="shared" si="6"/>
        <v>13918.20123629</v>
      </c>
    </row>
    <row r="397" spans="1:4" x14ac:dyDescent="0.3">
      <c r="A397" s="149">
        <v>45533</v>
      </c>
      <c r="B397" s="150">
        <v>6562.64569424</v>
      </c>
      <c r="C397" s="150">
        <v>7346.6178078200001</v>
      </c>
      <c r="D397" s="150">
        <f t="shared" si="6"/>
        <v>13909.263502059999</v>
      </c>
    </row>
    <row r="398" spans="1:4" x14ac:dyDescent="0.3">
      <c r="A398" s="149">
        <v>45532</v>
      </c>
      <c r="B398" s="150">
        <v>6561.8970859199999</v>
      </c>
      <c r="C398" s="150">
        <v>7341.30315978</v>
      </c>
      <c r="D398" s="150">
        <f t="shared" si="6"/>
        <v>13903.2002457</v>
      </c>
    </row>
    <row r="399" spans="1:4" x14ac:dyDescent="0.3">
      <c r="A399" s="149">
        <v>45531</v>
      </c>
      <c r="B399" s="150">
        <v>6570.1975039899999</v>
      </c>
      <c r="C399" s="150">
        <v>7352.5933861499998</v>
      </c>
      <c r="D399" s="150">
        <f t="shared" si="6"/>
        <v>13922.790890140001</v>
      </c>
    </row>
    <row r="400" spans="1:4" x14ac:dyDescent="0.3">
      <c r="A400" s="149">
        <v>45530</v>
      </c>
      <c r="B400" s="150">
        <v>6589.7882611499999</v>
      </c>
      <c r="C400" s="150">
        <v>7371.8207607000004</v>
      </c>
      <c r="D400" s="150">
        <f t="shared" si="6"/>
        <v>13961.609021849999</v>
      </c>
    </row>
    <row r="401" spans="1:4" x14ac:dyDescent="0.3">
      <c r="A401" s="149">
        <v>45527</v>
      </c>
      <c r="B401" s="150">
        <v>6591.5698859599997</v>
      </c>
      <c r="C401" s="150">
        <v>7372.8688395400004</v>
      </c>
      <c r="D401" s="150">
        <f t="shared" si="6"/>
        <v>13964.4387255</v>
      </c>
    </row>
    <row r="402" spans="1:4" x14ac:dyDescent="0.3">
      <c r="A402" s="149">
        <v>45526</v>
      </c>
      <c r="B402" s="150">
        <v>6619.1944889799997</v>
      </c>
      <c r="C402" s="150">
        <v>7403.0234952700002</v>
      </c>
      <c r="D402" s="150">
        <f t="shared" si="6"/>
        <v>14022.217984250001</v>
      </c>
    </row>
    <row r="403" spans="1:4" x14ac:dyDescent="0.3">
      <c r="A403" s="149">
        <v>45525</v>
      </c>
      <c r="B403" s="150">
        <v>6647.3406443900003</v>
      </c>
      <c r="C403" s="150">
        <v>7437.3381323699996</v>
      </c>
      <c r="D403" s="150">
        <f t="shared" si="6"/>
        <v>14084.67877676</v>
      </c>
    </row>
    <row r="404" spans="1:4" x14ac:dyDescent="0.3">
      <c r="A404" s="149">
        <v>45524</v>
      </c>
      <c r="B404" s="150">
        <v>6660.6728240700004</v>
      </c>
      <c r="C404" s="150">
        <v>7445.0883308900002</v>
      </c>
      <c r="D404" s="150">
        <f t="shared" si="6"/>
        <v>14105.761154960001</v>
      </c>
    </row>
    <row r="405" spans="1:4" x14ac:dyDescent="0.3">
      <c r="A405" s="149">
        <v>45523</v>
      </c>
      <c r="B405" s="150">
        <v>6679.1889324699996</v>
      </c>
      <c r="C405" s="150">
        <v>7448.4703946899999</v>
      </c>
      <c r="D405" s="150">
        <f t="shared" si="6"/>
        <v>14127.65932716</v>
      </c>
    </row>
    <row r="406" spans="1:4" x14ac:dyDescent="0.3">
      <c r="A406" s="149">
        <v>45520</v>
      </c>
      <c r="B406" s="150">
        <v>6677.5379836100001</v>
      </c>
      <c r="C406" s="150">
        <v>7454.2201649500003</v>
      </c>
      <c r="D406" s="150">
        <f t="shared" si="6"/>
        <v>14131.75814856</v>
      </c>
    </row>
    <row r="407" spans="1:4" x14ac:dyDescent="0.3">
      <c r="A407" s="149">
        <v>45519</v>
      </c>
      <c r="B407" s="150">
        <v>6688.8906996799997</v>
      </c>
      <c r="C407" s="150">
        <v>7478.3448781400002</v>
      </c>
      <c r="D407" s="150">
        <f t="shared" si="6"/>
        <v>14167.23557782</v>
      </c>
    </row>
    <row r="408" spans="1:4" x14ac:dyDescent="0.3">
      <c r="A408" s="149">
        <v>45518</v>
      </c>
      <c r="B408" s="150">
        <v>6697.6476813400004</v>
      </c>
      <c r="C408" s="150">
        <v>7495.5914334999998</v>
      </c>
      <c r="D408" s="150">
        <f t="shared" si="6"/>
        <v>14193.23911484</v>
      </c>
    </row>
    <row r="409" spans="1:4" x14ac:dyDescent="0.3">
      <c r="A409" s="149">
        <v>45517</v>
      </c>
      <c r="B409" s="150">
        <v>6693.8319635899998</v>
      </c>
      <c r="C409" s="150">
        <v>7499.6550746900002</v>
      </c>
      <c r="D409" s="150">
        <f t="shared" si="6"/>
        <v>14193.48703828</v>
      </c>
    </row>
    <row r="410" spans="1:4" x14ac:dyDescent="0.3">
      <c r="A410" s="149">
        <v>45516</v>
      </c>
      <c r="B410" s="150">
        <v>6689.9262609199995</v>
      </c>
      <c r="C410" s="150">
        <v>7498.8966534399997</v>
      </c>
      <c r="D410" s="150">
        <f t="shared" si="6"/>
        <v>14188.82291436</v>
      </c>
    </row>
    <row r="411" spans="1:4" x14ac:dyDescent="0.3">
      <c r="A411" s="149">
        <v>45513</v>
      </c>
      <c r="B411" s="150">
        <v>6699.9980469800003</v>
      </c>
      <c r="C411" s="150">
        <v>7509.7311593200002</v>
      </c>
      <c r="D411" s="150">
        <f t="shared" si="6"/>
        <v>14209.7292063</v>
      </c>
    </row>
    <row r="412" spans="1:4" x14ac:dyDescent="0.3">
      <c r="A412" s="149">
        <v>45512</v>
      </c>
      <c r="B412" s="150">
        <v>6716.6669820400002</v>
      </c>
      <c r="C412" s="150">
        <v>7520.1555959899997</v>
      </c>
      <c r="D412" s="150">
        <f t="shared" si="6"/>
        <v>14236.82257803</v>
      </c>
    </row>
    <row r="413" spans="1:4" x14ac:dyDescent="0.3">
      <c r="A413" s="149">
        <v>45511</v>
      </c>
      <c r="B413" s="150">
        <v>6730.06225326</v>
      </c>
      <c r="C413" s="150">
        <v>7526.9497106199997</v>
      </c>
      <c r="D413" s="150">
        <f t="shared" si="6"/>
        <v>14257.011963879999</v>
      </c>
    </row>
    <row r="414" spans="1:4" x14ac:dyDescent="0.3">
      <c r="A414" s="149">
        <v>45510</v>
      </c>
      <c r="B414" s="150">
        <v>6731.0007237600003</v>
      </c>
      <c r="C414" s="150">
        <v>7533.31472725</v>
      </c>
      <c r="D414" s="150">
        <f t="shared" si="6"/>
        <v>14264.315451009999</v>
      </c>
    </row>
    <row r="415" spans="1:4" x14ac:dyDescent="0.3">
      <c r="A415" s="149">
        <v>45509</v>
      </c>
      <c r="B415" s="150">
        <v>6725.4229779099996</v>
      </c>
      <c r="C415" s="150">
        <v>7528.2857111000003</v>
      </c>
      <c r="D415" s="150">
        <f t="shared" si="6"/>
        <v>14253.70868901</v>
      </c>
    </row>
    <row r="416" spans="1:4" x14ac:dyDescent="0.3">
      <c r="A416" s="149">
        <v>45506</v>
      </c>
      <c r="B416" s="150">
        <v>6768.3998255400002</v>
      </c>
      <c r="C416" s="150">
        <v>7551.6093934299997</v>
      </c>
      <c r="D416" s="150">
        <f t="shared" si="6"/>
        <v>14320.009218970001</v>
      </c>
    </row>
    <row r="417" spans="1:4" x14ac:dyDescent="0.3">
      <c r="A417" s="149">
        <v>45505</v>
      </c>
      <c r="B417" s="150">
        <v>6798.96181101</v>
      </c>
      <c r="C417" s="150">
        <v>7572.4773042899997</v>
      </c>
      <c r="D417" s="150">
        <f t="shared" si="6"/>
        <v>14371.4391153</v>
      </c>
    </row>
    <row r="418" spans="1:4" x14ac:dyDescent="0.3">
      <c r="A418" s="149">
        <v>45504</v>
      </c>
      <c r="B418" s="150">
        <v>6787.8240220300004</v>
      </c>
      <c r="C418" s="150">
        <v>7571.3186812900003</v>
      </c>
      <c r="D418" s="150">
        <f t="shared" si="6"/>
        <v>14359.142703320002</v>
      </c>
    </row>
    <row r="419" spans="1:4" x14ac:dyDescent="0.3">
      <c r="A419" s="149">
        <v>45503</v>
      </c>
      <c r="B419" s="150">
        <v>6756.6984077799998</v>
      </c>
      <c r="C419" s="150">
        <v>7551.4009979900002</v>
      </c>
      <c r="D419" s="150">
        <f t="shared" si="6"/>
        <v>14308.099405770001</v>
      </c>
    </row>
    <row r="420" spans="1:4" x14ac:dyDescent="0.3">
      <c r="A420" s="149">
        <v>45502</v>
      </c>
      <c r="B420" s="150">
        <v>6758.4612953400001</v>
      </c>
      <c r="C420" s="150">
        <v>7552.0071072600003</v>
      </c>
      <c r="D420" s="150">
        <f t="shared" si="6"/>
        <v>14310.4684026</v>
      </c>
    </row>
    <row r="421" spans="1:4" x14ac:dyDescent="0.3">
      <c r="A421" s="149">
        <v>45499</v>
      </c>
      <c r="B421" s="150">
        <v>6747.2952639599998</v>
      </c>
      <c r="C421" s="150">
        <v>7549.9792689400001</v>
      </c>
      <c r="D421" s="150">
        <f t="shared" si="6"/>
        <v>14297.274532899999</v>
      </c>
    </row>
    <row r="422" spans="1:4" x14ac:dyDescent="0.3">
      <c r="A422" s="149">
        <v>45498</v>
      </c>
      <c r="B422" s="150">
        <v>6766.2947401499996</v>
      </c>
      <c r="C422" s="150">
        <v>7566.1112540100003</v>
      </c>
      <c r="D422" s="150">
        <f t="shared" si="6"/>
        <v>14332.405994159999</v>
      </c>
    </row>
    <row r="423" spans="1:4" x14ac:dyDescent="0.3">
      <c r="A423" s="149">
        <v>45497</v>
      </c>
      <c r="B423" s="150">
        <v>6770.5297943300002</v>
      </c>
      <c r="C423" s="150">
        <v>7568.3007722399998</v>
      </c>
      <c r="D423" s="150">
        <f t="shared" si="6"/>
        <v>14338.830566569999</v>
      </c>
    </row>
    <row r="424" spans="1:4" x14ac:dyDescent="0.3">
      <c r="A424" s="149">
        <v>45496</v>
      </c>
      <c r="B424" s="150">
        <v>6781.9521621699996</v>
      </c>
      <c r="C424" s="150">
        <v>7586.5852080799996</v>
      </c>
      <c r="D424" s="150">
        <f t="shared" si="6"/>
        <v>14368.53737025</v>
      </c>
    </row>
    <row r="425" spans="1:4" x14ac:dyDescent="0.3">
      <c r="A425" s="149">
        <v>45495</v>
      </c>
      <c r="B425" s="150">
        <v>6803.2543646000004</v>
      </c>
      <c r="C425" s="150">
        <v>7610.3196597300002</v>
      </c>
      <c r="D425" s="150">
        <f t="shared" si="6"/>
        <v>14413.574024330001</v>
      </c>
    </row>
    <row r="426" spans="1:4" x14ac:dyDescent="0.3">
      <c r="A426" s="149">
        <v>45492</v>
      </c>
      <c r="B426" s="150">
        <v>6792.7399560000003</v>
      </c>
      <c r="C426" s="150">
        <v>7596.7778297100003</v>
      </c>
      <c r="D426" s="150">
        <f t="shared" si="6"/>
        <v>14389.517785710001</v>
      </c>
    </row>
    <row r="427" spans="1:4" x14ac:dyDescent="0.3">
      <c r="A427" s="149">
        <v>45491</v>
      </c>
      <c r="B427" s="150">
        <v>6813.9806415499997</v>
      </c>
      <c r="C427" s="150">
        <v>7634.1152628299997</v>
      </c>
      <c r="D427" s="150">
        <f t="shared" si="6"/>
        <v>14448.095904379999</v>
      </c>
    </row>
    <row r="428" spans="1:4" x14ac:dyDescent="0.3">
      <c r="A428" s="149">
        <v>45490</v>
      </c>
      <c r="B428" s="150">
        <v>6836.7762780800003</v>
      </c>
      <c r="C428" s="150">
        <v>7660.08129336</v>
      </c>
      <c r="D428" s="150">
        <f t="shared" si="6"/>
        <v>14496.857571439999</v>
      </c>
    </row>
    <row r="429" spans="1:4" x14ac:dyDescent="0.3">
      <c r="A429" s="149">
        <v>45489</v>
      </c>
      <c r="B429" s="150">
        <v>6865.7705125599996</v>
      </c>
      <c r="C429" s="150">
        <v>7687.3755444600001</v>
      </c>
      <c r="D429" s="150">
        <f t="shared" si="6"/>
        <v>14553.14605702</v>
      </c>
    </row>
    <row r="430" spans="1:4" x14ac:dyDescent="0.3">
      <c r="A430" s="149">
        <v>45488</v>
      </c>
      <c r="B430" s="150">
        <v>6855.8890686300001</v>
      </c>
      <c r="C430" s="150">
        <v>7701.5384854000004</v>
      </c>
      <c r="D430" s="150">
        <f t="shared" si="6"/>
        <v>14557.42755403</v>
      </c>
    </row>
    <row r="431" spans="1:4" x14ac:dyDescent="0.3">
      <c r="A431" s="149">
        <v>45485</v>
      </c>
      <c r="B431" s="150">
        <v>6863.4130654099999</v>
      </c>
      <c r="C431" s="150">
        <v>7720.0110328299997</v>
      </c>
      <c r="D431" s="150">
        <f t="shared" si="6"/>
        <v>14583.424098240001</v>
      </c>
    </row>
    <row r="432" spans="1:4" x14ac:dyDescent="0.3">
      <c r="A432" s="149">
        <v>45484</v>
      </c>
      <c r="B432" s="150">
        <v>6885.5188436899998</v>
      </c>
      <c r="C432" s="150">
        <v>7753.1547893099996</v>
      </c>
      <c r="D432" s="150">
        <f t="shared" si="6"/>
        <v>14638.673632999999</v>
      </c>
    </row>
    <row r="433" spans="1:4" x14ac:dyDescent="0.3">
      <c r="A433" s="149">
        <v>45483</v>
      </c>
      <c r="B433" s="150">
        <v>6857.26838073</v>
      </c>
      <c r="C433" s="150">
        <v>7753.5133264599999</v>
      </c>
      <c r="D433" s="150">
        <f t="shared" si="6"/>
        <v>14610.781707189999</v>
      </c>
    </row>
    <row r="434" spans="1:4" x14ac:dyDescent="0.3">
      <c r="A434" s="149">
        <v>45482</v>
      </c>
      <c r="B434" s="150">
        <v>6863.8115653000004</v>
      </c>
      <c r="C434" s="150">
        <v>7767.8493871800001</v>
      </c>
      <c r="D434" s="150">
        <f t="shared" si="6"/>
        <v>14631.660952480001</v>
      </c>
    </row>
    <row r="435" spans="1:4" x14ac:dyDescent="0.3">
      <c r="A435" s="149">
        <v>45481</v>
      </c>
      <c r="B435" s="150">
        <v>6860.0059177000003</v>
      </c>
      <c r="C435" s="150">
        <v>7771.8920885999996</v>
      </c>
      <c r="D435" s="150">
        <f t="shared" si="6"/>
        <v>14631.8980063</v>
      </c>
    </row>
    <row r="436" spans="1:4" x14ac:dyDescent="0.3">
      <c r="A436" s="149">
        <v>45478</v>
      </c>
      <c r="B436" s="150">
        <v>6882.2114894300003</v>
      </c>
      <c r="C436" s="150">
        <v>7801.10827118</v>
      </c>
      <c r="D436" s="150">
        <f t="shared" si="6"/>
        <v>14683.31976061</v>
      </c>
    </row>
    <row r="437" spans="1:4" x14ac:dyDescent="0.3">
      <c r="A437" s="149">
        <v>45477</v>
      </c>
      <c r="B437" s="150">
        <v>6904.3598426899998</v>
      </c>
      <c r="C437" s="150">
        <v>7826.3573081000004</v>
      </c>
      <c r="D437" s="150">
        <f t="shared" si="6"/>
        <v>14730.71715079</v>
      </c>
    </row>
    <row r="438" spans="1:4" x14ac:dyDescent="0.3">
      <c r="A438" s="149">
        <v>45476</v>
      </c>
      <c r="B438" s="150">
        <v>6934.6922237199997</v>
      </c>
      <c r="C438" s="150">
        <v>7864.1261753999997</v>
      </c>
      <c r="D438" s="150">
        <f t="shared" si="6"/>
        <v>14798.818399119999</v>
      </c>
    </row>
    <row r="439" spans="1:4" x14ac:dyDescent="0.3">
      <c r="A439" s="149">
        <v>45475</v>
      </c>
      <c r="B439" s="150">
        <v>6943.0612494200004</v>
      </c>
      <c r="C439" s="150">
        <v>7866.3627819399999</v>
      </c>
      <c r="D439" s="150">
        <f t="shared" si="6"/>
        <v>14809.42403136</v>
      </c>
    </row>
    <row r="440" spans="1:4" x14ac:dyDescent="0.3">
      <c r="A440" s="149">
        <v>45474</v>
      </c>
      <c r="B440" s="150">
        <v>6935.6180514500002</v>
      </c>
      <c r="C440" s="150">
        <v>7865.0076467299996</v>
      </c>
      <c r="D440" s="150">
        <f t="shared" si="6"/>
        <v>14800.62569818</v>
      </c>
    </row>
    <row r="441" spans="1:4" x14ac:dyDescent="0.3">
      <c r="A441" s="149">
        <v>45471</v>
      </c>
      <c r="B441" s="150">
        <v>6927.5915082600004</v>
      </c>
      <c r="C441" s="150">
        <v>7870.9240351099997</v>
      </c>
      <c r="D441" s="150">
        <f t="shared" si="6"/>
        <v>14798.51554337</v>
      </c>
    </row>
    <row r="442" spans="1:4" x14ac:dyDescent="0.3">
      <c r="A442" s="149">
        <v>45470</v>
      </c>
      <c r="B442" s="150">
        <v>6951.4672498800001</v>
      </c>
      <c r="C442" s="150">
        <v>7907.4935182199997</v>
      </c>
      <c r="D442" s="150">
        <f t="shared" si="6"/>
        <v>14858.9607681</v>
      </c>
    </row>
    <row r="443" spans="1:4" x14ac:dyDescent="0.3">
      <c r="A443" s="149">
        <v>45469</v>
      </c>
      <c r="B443" s="150">
        <v>6970.1182595700002</v>
      </c>
      <c r="C443" s="150">
        <v>7927.8850099499996</v>
      </c>
      <c r="D443" s="150">
        <f t="shared" si="6"/>
        <v>14898.003269519999</v>
      </c>
    </row>
    <row r="444" spans="1:4" x14ac:dyDescent="0.3">
      <c r="A444" s="149">
        <v>45468</v>
      </c>
      <c r="B444" s="150">
        <v>6959.4569044500004</v>
      </c>
      <c r="C444" s="150">
        <v>7928.3898117899998</v>
      </c>
      <c r="D444" s="150">
        <f t="shared" si="6"/>
        <v>14887.846716240001</v>
      </c>
    </row>
    <row r="445" spans="1:4" x14ac:dyDescent="0.3">
      <c r="A445" s="149">
        <v>45467</v>
      </c>
      <c r="B445" s="150">
        <v>6988.0222717500001</v>
      </c>
      <c r="C445" s="150">
        <v>7969.9775090800003</v>
      </c>
      <c r="D445" s="150">
        <f t="shared" si="6"/>
        <v>14957.99978083</v>
      </c>
    </row>
    <row r="446" spans="1:4" x14ac:dyDescent="0.3">
      <c r="A446" s="149">
        <v>45464</v>
      </c>
      <c r="B446" s="150">
        <v>7023.3536275200004</v>
      </c>
      <c r="C446" s="150">
        <v>8000.64458543</v>
      </c>
      <c r="D446" s="150">
        <f t="shared" si="6"/>
        <v>15023.99821295</v>
      </c>
    </row>
    <row r="447" spans="1:4" x14ac:dyDescent="0.3">
      <c r="A447" s="149">
        <v>45463</v>
      </c>
      <c r="B447" s="150">
        <v>7046.1162612300004</v>
      </c>
      <c r="C447" s="150">
        <v>8028.8465647800003</v>
      </c>
      <c r="D447" s="150">
        <f t="shared" si="6"/>
        <v>15074.96282601</v>
      </c>
    </row>
    <row r="448" spans="1:4" x14ac:dyDescent="0.3">
      <c r="A448" s="149">
        <v>45462</v>
      </c>
      <c r="B448" s="150">
        <v>7058.55910176</v>
      </c>
      <c r="C448" s="150">
        <v>8046.5853220999998</v>
      </c>
      <c r="D448" s="150">
        <f t="shared" si="6"/>
        <v>15105.14442386</v>
      </c>
    </row>
    <row r="449" spans="1:4" x14ac:dyDescent="0.3">
      <c r="A449" s="149">
        <v>45461</v>
      </c>
      <c r="B449" s="150">
        <v>7050.6348496700002</v>
      </c>
      <c r="C449" s="150">
        <v>8056.4149307199996</v>
      </c>
      <c r="D449" s="150">
        <f t="shared" si="6"/>
        <v>15107.04978039</v>
      </c>
    </row>
    <row r="450" spans="1:4" x14ac:dyDescent="0.3">
      <c r="A450" s="149">
        <v>45460</v>
      </c>
      <c r="B450" s="150">
        <v>7035.1909005999996</v>
      </c>
      <c r="C450" s="150">
        <v>8043.8183499999996</v>
      </c>
      <c r="D450" s="150">
        <f t="shared" si="6"/>
        <v>15079.0092506</v>
      </c>
    </row>
    <row r="451" spans="1:4" x14ac:dyDescent="0.3">
      <c r="A451" s="149">
        <v>45457</v>
      </c>
      <c r="B451" s="150">
        <v>7027.0006377999998</v>
      </c>
      <c r="C451" s="150">
        <v>8026.6864974299997</v>
      </c>
      <c r="D451" s="150">
        <f t="shared" si="6"/>
        <v>15053.68713523</v>
      </c>
    </row>
    <row r="452" spans="1:4" x14ac:dyDescent="0.3">
      <c r="A452" s="149">
        <v>45456</v>
      </c>
      <c r="B452" s="150">
        <v>7048.5727578100004</v>
      </c>
      <c r="C452" s="150">
        <v>8048.7045892599999</v>
      </c>
      <c r="D452" s="150">
        <f t="shared" si="6"/>
        <v>15097.277347070001</v>
      </c>
    </row>
    <row r="453" spans="1:4" x14ac:dyDescent="0.3">
      <c r="A453" s="149">
        <v>45455</v>
      </c>
      <c r="B453" s="150">
        <v>7046.0899432599999</v>
      </c>
      <c r="C453" s="150">
        <v>8042.9629925199997</v>
      </c>
      <c r="D453" s="150">
        <f t="shared" si="6"/>
        <v>15089.052935780001</v>
      </c>
    </row>
    <row r="454" spans="1:4" x14ac:dyDescent="0.3">
      <c r="A454" s="149">
        <v>45454</v>
      </c>
      <c r="B454" s="150">
        <v>7029.6238478200003</v>
      </c>
      <c r="C454" s="150">
        <v>8039.8758447600003</v>
      </c>
      <c r="D454" s="150">
        <f t="shared" ref="D454:D517" si="7">SUM(B454:C454)</f>
        <v>15069.499692580001</v>
      </c>
    </row>
    <row r="455" spans="1:4" x14ac:dyDescent="0.3">
      <c r="A455" s="149">
        <v>45450</v>
      </c>
      <c r="B455" s="150">
        <v>7022.2968515700004</v>
      </c>
      <c r="C455" s="150">
        <v>8005.6243836399999</v>
      </c>
      <c r="D455" s="150">
        <f t="shared" si="7"/>
        <v>15027.92123521</v>
      </c>
    </row>
    <row r="456" spans="1:4" x14ac:dyDescent="0.3">
      <c r="A456" s="149">
        <v>45449</v>
      </c>
      <c r="B456" s="150">
        <v>7060.8836204899999</v>
      </c>
      <c r="C456" s="150">
        <v>8057.1633111299998</v>
      </c>
      <c r="D456" s="150">
        <f t="shared" si="7"/>
        <v>15118.04693162</v>
      </c>
    </row>
    <row r="457" spans="1:4" x14ac:dyDescent="0.3">
      <c r="A457" s="149">
        <v>45448</v>
      </c>
      <c r="B457" s="150">
        <v>7108.4394879900001</v>
      </c>
      <c r="C457" s="150">
        <v>8084.1051951999998</v>
      </c>
      <c r="D457" s="150">
        <f t="shared" si="7"/>
        <v>15192.544683190001</v>
      </c>
    </row>
    <row r="458" spans="1:4" x14ac:dyDescent="0.3">
      <c r="A458" s="149">
        <v>45447</v>
      </c>
      <c r="B458" s="150">
        <v>7118.91870174</v>
      </c>
      <c r="C458" s="150">
        <v>8088.2989899599997</v>
      </c>
      <c r="D458" s="150">
        <f t="shared" si="7"/>
        <v>15207.2176917</v>
      </c>
    </row>
    <row r="459" spans="1:4" x14ac:dyDescent="0.3">
      <c r="A459" s="149">
        <v>45446</v>
      </c>
      <c r="B459" s="150">
        <v>7131.9393431500002</v>
      </c>
      <c r="C459" s="150">
        <v>8106.5917215999998</v>
      </c>
      <c r="D459" s="150">
        <f t="shared" si="7"/>
        <v>15238.531064750001</v>
      </c>
    </row>
    <row r="460" spans="1:4" x14ac:dyDescent="0.3">
      <c r="A460" s="149">
        <v>45443</v>
      </c>
      <c r="B460" s="150">
        <v>7140.4182939100001</v>
      </c>
      <c r="C460" s="150">
        <v>8113.2877786899999</v>
      </c>
      <c r="D460" s="150">
        <f t="shared" si="7"/>
        <v>15253.7060726</v>
      </c>
    </row>
    <row r="461" spans="1:4" x14ac:dyDescent="0.3">
      <c r="A461" s="149">
        <v>45442</v>
      </c>
      <c r="B461" s="150">
        <v>7151.9386897699997</v>
      </c>
      <c r="C461" s="150">
        <v>8132.7497152100004</v>
      </c>
      <c r="D461" s="150">
        <f t="shared" si="7"/>
        <v>15284.688404979999</v>
      </c>
    </row>
    <row r="462" spans="1:4" x14ac:dyDescent="0.3">
      <c r="A462" s="149">
        <v>45441</v>
      </c>
      <c r="B462" s="150">
        <v>7162.8802018699998</v>
      </c>
      <c r="C462" s="150">
        <v>8130.8937780899996</v>
      </c>
      <c r="D462" s="150">
        <f t="shared" si="7"/>
        <v>15293.773979959999</v>
      </c>
    </row>
    <row r="463" spans="1:4" x14ac:dyDescent="0.3">
      <c r="A463" s="149">
        <v>45440</v>
      </c>
      <c r="B463" s="150">
        <v>7162.7609624200004</v>
      </c>
      <c r="C463" s="150">
        <v>8133.0399844900003</v>
      </c>
      <c r="D463" s="150">
        <f t="shared" si="7"/>
        <v>15295.80094691</v>
      </c>
    </row>
    <row r="464" spans="1:4" x14ac:dyDescent="0.3">
      <c r="A464" s="149">
        <v>45439</v>
      </c>
      <c r="B464" s="150">
        <v>7161.2851134900002</v>
      </c>
      <c r="C464" s="150">
        <v>8132.8340652300003</v>
      </c>
      <c r="D464" s="150">
        <f t="shared" si="7"/>
        <v>15294.11917872</v>
      </c>
    </row>
    <row r="465" spans="1:4" x14ac:dyDescent="0.3">
      <c r="A465" s="149">
        <v>45436</v>
      </c>
      <c r="B465" s="150">
        <v>7156.85478564</v>
      </c>
      <c r="C465" s="150">
        <v>8134.3652978600003</v>
      </c>
      <c r="D465" s="150">
        <f t="shared" si="7"/>
        <v>15291.2200835</v>
      </c>
    </row>
    <row r="466" spans="1:4" x14ac:dyDescent="0.3">
      <c r="A466" s="149">
        <v>45435</v>
      </c>
      <c r="B466" s="150">
        <v>7194.8398902099998</v>
      </c>
      <c r="C466" s="150">
        <v>8173.4529135100001</v>
      </c>
      <c r="D466" s="150">
        <f t="shared" si="7"/>
        <v>15368.29280372</v>
      </c>
    </row>
    <row r="467" spans="1:4" x14ac:dyDescent="0.3">
      <c r="A467" s="149">
        <v>45434</v>
      </c>
      <c r="B467" s="150">
        <v>7207.8741099299996</v>
      </c>
      <c r="C467" s="150">
        <v>8186.7171070300001</v>
      </c>
      <c r="D467" s="150">
        <f t="shared" si="7"/>
        <v>15394.59121696</v>
      </c>
    </row>
    <row r="468" spans="1:4" x14ac:dyDescent="0.3">
      <c r="A468" s="149">
        <v>45433</v>
      </c>
      <c r="B468" s="150">
        <v>7189.3678339500002</v>
      </c>
      <c r="C468" s="150">
        <v>8181.1901322699996</v>
      </c>
      <c r="D468" s="150">
        <f t="shared" si="7"/>
        <v>15370.55796622</v>
      </c>
    </row>
    <row r="469" spans="1:4" x14ac:dyDescent="0.3">
      <c r="A469" s="149">
        <v>45432</v>
      </c>
      <c r="B469" s="150">
        <v>7183.7563929300004</v>
      </c>
      <c r="C469" s="150">
        <v>8173.94822991</v>
      </c>
      <c r="D469" s="150">
        <f t="shared" si="7"/>
        <v>15357.70462284</v>
      </c>
    </row>
    <row r="470" spans="1:4" x14ac:dyDescent="0.3">
      <c r="A470" s="149">
        <v>45429</v>
      </c>
      <c r="B470" s="150">
        <v>7162.0156667900001</v>
      </c>
      <c r="C470" s="150">
        <v>8168.3095342400002</v>
      </c>
      <c r="D470" s="150">
        <f t="shared" si="7"/>
        <v>15330.32520103</v>
      </c>
    </row>
    <row r="471" spans="1:4" x14ac:dyDescent="0.3">
      <c r="A471" s="149">
        <v>45428</v>
      </c>
      <c r="B471" s="150">
        <v>7172.9928022900003</v>
      </c>
      <c r="C471" s="150">
        <v>8199.16519186</v>
      </c>
      <c r="D471" s="150">
        <f t="shared" si="7"/>
        <v>15372.15799415</v>
      </c>
    </row>
    <row r="472" spans="1:4" x14ac:dyDescent="0.3">
      <c r="A472" s="149">
        <v>45427</v>
      </c>
      <c r="B472" s="150">
        <v>7157.67173998</v>
      </c>
      <c r="C472" s="150">
        <v>8187.9808675599998</v>
      </c>
      <c r="D472" s="150">
        <f t="shared" si="7"/>
        <v>15345.65260754</v>
      </c>
    </row>
    <row r="473" spans="1:4" x14ac:dyDescent="0.3">
      <c r="A473" s="149">
        <v>45426</v>
      </c>
      <c r="B473" s="150">
        <v>7168.2351778900002</v>
      </c>
      <c r="C473" s="150">
        <v>8196.5748323799999</v>
      </c>
      <c r="D473" s="150">
        <f t="shared" si="7"/>
        <v>15364.810010270001</v>
      </c>
    </row>
    <row r="474" spans="1:4" x14ac:dyDescent="0.3">
      <c r="A474" s="149">
        <v>45425</v>
      </c>
      <c r="B474" s="150">
        <v>7166.1951919599996</v>
      </c>
      <c r="C474" s="150">
        <v>8178.9486284200002</v>
      </c>
      <c r="D474" s="150">
        <f t="shared" si="7"/>
        <v>15345.143820379999</v>
      </c>
    </row>
    <row r="475" spans="1:4" x14ac:dyDescent="0.3">
      <c r="A475" s="149">
        <v>45422</v>
      </c>
      <c r="B475" s="150">
        <v>7163.9474046699997</v>
      </c>
      <c r="C475" s="150">
        <v>8164.2752360499999</v>
      </c>
      <c r="D475" s="150">
        <f t="shared" si="7"/>
        <v>15328.22264072</v>
      </c>
    </row>
    <row r="476" spans="1:4" x14ac:dyDescent="0.3">
      <c r="A476" s="149">
        <v>45421</v>
      </c>
      <c r="B476" s="150">
        <v>7177.5865495799999</v>
      </c>
      <c r="C476" s="150">
        <v>8171.9132619900001</v>
      </c>
      <c r="D476" s="150">
        <f t="shared" si="7"/>
        <v>15349.49981157</v>
      </c>
    </row>
    <row r="477" spans="1:4" x14ac:dyDescent="0.3">
      <c r="A477" s="149">
        <v>45420</v>
      </c>
      <c r="B477" s="150">
        <v>7173.91063648</v>
      </c>
      <c r="C477" s="150">
        <v>8162.23903496</v>
      </c>
      <c r="D477" s="150">
        <f t="shared" si="7"/>
        <v>15336.14967144</v>
      </c>
    </row>
    <row r="478" spans="1:4" x14ac:dyDescent="0.3">
      <c r="A478" s="149">
        <v>45419</v>
      </c>
      <c r="B478" s="150">
        <v>7152.1234141100003</v>
      </c>
      <c r="C478" s="150">
        <v>8147.49782994</v>
      </c>
      <c r="D478" s="150">
        <f t="shared" si="7"/>
        <v>15299.62124405</v>
      </c>
    </row>
    <row r="479" spans="1:4" x14ac:dyDescent="0.3">
      <c r="A479" s="149">
        <v>45418</v>
      </c>
      <c r="B479" s="150">
        <v>7136.3043965200004</v>
      </c>
      <c r="C479" s="150">
        <v>8131.2523425899999</v>
      </c>
      <c r="D479" s="150">
        <f t="shared" si="7"/>
        <v>15267.556739110001</v>
      </c>
    </row>
    <row r="480" spans="1:4" x14ac:dyDescent="0.3">
      <c r="A480" s="149">
        <v>45412</v>
      </c>
      <c r="B480" s="150">
        <v>7066.2167052300001</v>
      </c>
      <c r="C480" s="150">
        <v>8042.7236220699997</v>
      </c>
      <c r="D480" s="150">
        <f t="shared" si="7"/>
        <v>15108.940327299999</v>
      </c>
    </row>
    <row r="481" spans="1:4" x14ac:dyDescent="0.3">
      <c r="A481" s="149">
        <v>45411</v>
      </c>
      <c r="B481" s="150">
        <v>7127.70282176</v>
      </c>
      <c r="C481" s="150">
        <v>8127.9748762299996</v>
      </c>
      <c r="D481" s="150">
        <f t="shared" si="7"/>
        <v>15255.677697989999</v>
      </c>
    </row>
    <row r="482" spans="1:4" x14ac:dyDescent="0.3">
      <c r="A482" s="149">
        <v>45408</v>
      </c>
      <c r="B482" s="150">
        <v>7104.4954436300004</v>
      </c>
      <c r="C482" s="150">
        <v>8093.4550321999996</v>
      </c>
      <c r="D482" s="150">
        <f t="shared" si="7"/>
        <v>15197.950475829999</v>
      </c>
    </row>
    <row r="483" spans="1:4" x14ac:dyDescent="0.3">
      <c r="A483" s="149">
        <v>45407</v>
      </c>
      <c r="B483" s="150">
        <v>7135.03814616</v>
      </c>
      <c r="C483" s="150">
        <v>8102.1742004899997</v>
      </c>
      <c r="D483" s="150">
        <f t="shared" si="7"/>
        <v>15237.21234665</v>
      </c>
    </row>
    <row r="484" spans="1:4" x14ac:dyDescent="0.3">
      <c r="A484" s="149">
        <v>45406</v>
      </c>
      <c r="B484" s="150">
        <v>7135.4703244000002</v>
      </c>
      <c r="C484" s="150">
        <v>8110.52522082</v>
      </c>
      <c r="D484" s="150">
        <f t="shared" si="7"/>
        <v>15245.995545220001</v>
      </c>
    </row>
    <row r="485" spans="1:4" x14ac:dyDescent="0.3">
      <c r="A485" s="149">
        <v>45405</v>
      </c>
      <c r="B485" s="150">
        <v>7126.5414171700004</v>
      </c>
      <c r="C485" s="150">
        <v>8117.1176887399997</v>
      </c>
      <c r="D485" s="150">
        <f t="shared" si="7"/>
        <v>15243.659105909999</v>
      </c>
    </row>
    <row r="486" spans="1:4" x14ac:dyDescent="0.3">
      <c r="A486" s="149">
        <v>45404</v>
      </c>
      <c r="B486" s="150">
        <v>7141.87504893</v>
      </c>
      <c r="C486" s="150">
        <v>8133.7356138900004</v>
      </c>
      <c r="D486" s="150">
        <f t="shared" si="7"/>
        <v>15275.61066282</v>
      </c>
    </row>
    <row r="487" spans="1:4" x14ac:dyDescent="0.3">
      <c r="A487" s="149">
        <v>45401</v>
      </c>
      <c r="B487" s="150">
        <v>7137.1921769099999</v>
      </c>
      <c r="C487" s="150">
        <v>8132.9101478800003</v>
      </c>
      <c r="D487" s="150">
        <f t="shared" si="7"/>
        <v>15270.102324790001</v>
      </c>
    </row>
    <row r="488" spans="1:4" x14ac:dyDescent="0.3">
      <c r="A488" s="149">
        <v>45400</v>
      </c>
      <c r="B488" s="150">
        <v>7164.1461979400001</v>
      </c>
      <c r="C488" s="150">
        <v>8157.8983739200003</v>
      </c>
      <c r="D488" s="150">
        <f t="shared" si="7"/>
        <v>15322.04457186</v>
      </c>
    </row>
    <row r="489" spans="1:4" x14ac:dyDescent="0.3">
      <c r="A489" s="149">
        <v>45399</v>
      </c>
      <c r="B489" s="150">
        <v>7153.31969768</v>
      </c>
      <c r="C489" s="150">
        <v>8146.8331199200002</v>
      </c>
      <c r="D489" s="150">
        <f t="shared" si="7"/>
        <v>15300.152817599999</v>
      </c>
    </row>
    <row r="490" spans="1:4" x14ac:dyDescent="0.3">
      <c r="A490" s="149">
        <v>45398</v>
      </c>
      <c r="B490" s="150">
        <v>7125.69791816</v>
      </c>
      <c r="C490" s="150">
        <v>8111.52920404</v>
      </c>
      <c r="D490" s="150">
        <f t="shared" si="7"/>
        <v>15237.2271222</v>
      </c>
    </row>
    <row r="491" spans="1:4" x14ac:dyDescent="0.3">
      <c r="A491" s="149">
        <v>45397</v>
      </c>
      <c r="B491" s="150">
        <v>7181.1608997599997</v>
      </c>
      <c r="C491" s="150">
        <v>8148.7692334200001</v>
      </c>
      <c r="D491" s="150">
        <f t="shared" si="7"/>
        <v>15329.93013318</v>
      </c>
    </row>
    <row r="492" spans="1:4" x14ac:dyDescent="0.3">
      <c r="A492" s="149">
        <v>45394</v>
      </c>
      <c r="B492" s="150">
        <v>7203.0200347700002</v>
      </c>
      <c r="C492" s="150">
        <v>8152.90842557</v>
      </c>
      <c r="D492" s="150">
        <f t="shared" si="7"/>
        <v>15355.928460340001</v>
      </c>
    </row>
    <row r="493" spans="1:4" x14ac:dyDescent="0.3">
      <c r="A493" s="149">
        <v>45393</v>
      </c>
      <c r="B493" s="150">
        <v>7234.9796329999999</v>
      </c>
      <c r="C493" s="150">
        <v>8170.3512612200002</v>
      </c>
      <c r="D493" s="150">
        <f t="shared" si="7"/>
        <v>15405.33089422</v>
      </c>
    </row>
    <row r="494" spans="1:4" x14ac:dyDescent="0.3">
      <c r="A494" s="149">
        <v>45392</v>
      </c>
      <c r="B494" s="150">
        <v>7249.0891608299999</v>
      </c>
      <c r="C494" s="150">
        <v>8180.26139427</v>
      </c>
      <c r="D494" s="150">
        <f t="shared" si="7"/>
        <v>15429.3505551</v>
      </c>
    </row>
    <row r="495" spans="1:4" x14ac:dyDescent="0.3">
      <c r="A495" s="149">
        <v>45391</v>
      </c>
      <c r="B495" s="150">
        <v>7268.7236697999997</v>
      </c>
      <c r="C495" s="150">
        <v>8195.3991872999995</v>
      </c>
      <c r="D495" s="150">
        <f t="shared" si="7"/>
        <v>15464.122857099999</v>
      </c>
    </row>
    <row r="496" spans="1:4" x14ac:dyDescent="0.3">
      <c r="A496" s="149">
        <v>45390</v>
      </c>
      <c r="B496" s="150">
        <v>7261.2890023299997</v>
      </c>
      <c r="C496" s="150">
        <v>8189.5059165499997</v>
      </c>
      <c r="D496" s="150">
        <f t="shared" si="7"/>
        <v>15450.794918879999</v>
      </c>
    </row>
    <row r="497" spans="1:4" x14ac:dyDescent="0.3">
      <c r="A497" s="149">
        <v>45385</v>
      </c>
      <c r="B497" s="150">
        <v>7238.8410727099999</v>
      </c>
      <c r="C497" s="150">
        <v>8160.4192184699996</v>
      </c>
      <c r="D497" s="150">
        <f t="shared" si="7"/>
        <v>15399.260291179999</v>
      </c>
    </row>
    <row r="498" spans="1:4" x14ac:dyDescent="0.3">
      <c r="A498" s="149">
        <v>45384</v>
      </c>
      <c r="B498" s="150">
        <v>7271.9015849300004</v>
      </c>
      <c r="C498" s="150">
        <v>8193.7147702300008</v>
      </c>
      <c r="D498" s="150">
        <f t="shared" si="7"/>
        <v>15465.61635516</v>
      </c>
    </row>
    <row r="499" spans="1:4" x14ac:dyDescent="0.3">
      <c r="A499" s="149">
        <v>45383</v>
      </c>
      <c r="B499" s="150">
        <v>7264.7008393100004</v>
      </c>
      <c r="C499" s="150">
        <v>8183.9968954400001</v>
      </c>
      <c r="D499" s="150">
        <f t="shared" si="7"/>
        <v>15448.69773475</v>
      </c>
    </row>
    <row r="500" spans="1:4" x14ac:dyDescent="0.3">
      <c r="A500" s="149">
        <v>45380</v>
      </c>
      <c r="B500" s="150">
        <v>7220.6480471100003</v>
      </c>
      <c r="C500" s="150">
        <v>8147.2302844899996</v>
      </c>
      <c r="D500" s="150">
        <f t="shared" si="7"/>
        <v>15367.878331600001</v>
      </c>
    </row>
    <row r="501" spans="1:4" x14ac:dyDescent="0.3">
      <c r="A501" s="149">
        <v>45379</v>
      </c>
      <c r="B501" s="150">
        <v>7247.24616324</v>
      </c>
      <c r="C501" s="150">
        <v>8173.93775637</v>
      </c>
      <c r="D501" s="150">
        <f t="shared" si="7"/>
        <v>15421.183919610001</v>
      </c>
    </row>
    <row r="502" spans="1:4" x14ac:dyDescent="0.3">
      <c r="A502" s="149">
        <v>45378</v>
      </c>
      <c r="B502" s="150">
        <v>7222.7167785900001</v>
      </c>
      <c r="C502" s="150">
        <v>8155.8724812700002</v>
      </c>
      <c r="D502" s="150">
        <f t="shared" si="7"/>
        <v>15378.58925986</v>
      </c>
    </row>
    <row r="503" spans="1:4" x14ac:dyDescent="0.3">
      <c r="A503" s="149">
        <v>45377</v>
      </c>
      <c r="B503" s="150">
        <v>7251.21093346</v>
      </c>
      <c r="C503" s="150">
        <v>8176.2115046500003</v>
      </c>
      <c r="D503" s="150">
        <f t="shared" si="7"/>
        <v>15427.422438109999</v>
      </c>
    </row>
    <row r="504" spans="1:4" x14ac:dyDescent="0.3">
      <c r="A504" s="149">
        <v>45376</v>
      </c>
      <c r="B504" s="150">
        <v>7257.5724995299997</v>
      </c>
      <c r="C504" s="150">
        <v>8181.0481976999999</v>
      </c>
      <c r="D504" s="150">
        <f t="shared" si="7"/>
        <v>15438.620697229999</v>
      </c>
    </row>
    <row r="505" spans="1:4" x14ac:dyDescent="0.3">
      <c r="A505" s="149">
        <v>45373</v>
      </c>
      <c r="B505" s="150">
        <v>7261.2349390500003</v>
      </c>
      <c r="C505" s="150">
        <v>8187.8023391200004</v>
      </c>
      <c r="D505" s="150">
        <f t="shared" si="7"/>
        <v>15449.037278170001</v>
      </c>
    </row>
    <row r="506" spans="1:4" x14ac:dyDescent="0.3">
      <c r="A506" s="149">
        <v>45372</v>
      </c>
      <c r="B506" s="150">
        <v>7262.4807602600004</v>
      </c>
      <c r="C506" s="150">
        <v>8213.8904057300006</v>
      </c>
      <c r="D506" s="150">
        <f t="shared" si="7"/>
        <v>15476.37116599</v>
      </c>
    </row>
    <row r="507" spans="1:4" x14ac:dyDescent="0.3">
      <c r="A507" s="149">
        <v>45371</v>
      </c>
      <c r="B507" s="150">
        <v>7236.2236478699997</v>
      </c>
      <c r="C507" s="150">
        <v>8183.0224816</v>
      </c>
      <c r="D507" s="150">
        <f t="shared" si="7"/>
        <v>15419.246129470001</v>
      </c>
    </row>
    <row r="508" spans="1:4" x14ac:dyDescent="0.3">
      <c r="A508" s="149">
        <v>45370</v>
      </c>
      <c r="B508" s="150">
        <v>7200.9114836400004</v>
      </c>
      <c r="C508" s="150">
        <v>8149.2649455600003</v>
      </c>
      <c r="D508" s="150">
        <f t="shared" si="7"/>
        <v>15350.176429200001</v>
      </c>
    </row>
    <row r="509" spans="1:4" x14ac:dyDescent="0.3">
      <c r="A509" s="149">
        <v>45369</v>
      </c>
      <c r="B509" s="150">
        <v>7193.7890060099999</v>
      </c>
      <c r="C509" s="150">
        <v>8123.2272890499999</v>
      </c>
      <c r="D509" s="150">
        <f t="shared" si="7"/>
        <v>15317.016295059999</v>
      </c>
    </row>
    <row r="510" spans="1:4" x14ac:dyDescent="0.3">
      <c r="A510" s="149">
        <v>45366</v>
      </c>
      <c r="B510" s="150">
        <v>7124.23748161</v>
      </c>
      <c r="C510" s="150">
        <v>8053.7060518899998</v>
      </c>
      <c r="D510" s="150">
        <f t="shared" si="7"/>
        <v>15177.9435335</v>
      </c>
    </row>
    <row r="511" spans="1:4" x14ac:dyDescent="0.3">
      <c r="A511" s="149">
        <v>45365</v>
      </c>
      <c r="B511" s="150">
        <v>7108.9705353899999</v>
      </c>
      <c r="C511" s="150">
        <v>8069.8684577200002</v>
      </c>
      <c r="D511" s="150">
        <f t="shared" si="7"/>
        <v>15178.838993109999</v>
      </c>
    </row>
    <row r="512" spans="1:4" x14ac:dyDescent="0.3">
      <c r="A512" s="149">
        <v>45364</v>
      </c>
      <c r="B512" s="150">
        <v>7105.3310899999997</v>
      </c>
      <c r="C512" s="150">
        <v>8065.6396891900004</v>
      </c>
      <c r="D512" s="150">
        <f t="shared" si="7"/>
        <v>15170.97077919</v>
      </c>
    </row>
    <row r="513" spans="1:4" x14ac:dyDescent="0.3">
      <c r="A513" s="149">
        <v>45363</v>
      </c>
      <c r="B513" s="150">
        <v>7073.5686052900001</v>
      </c>
      <c r="C513" s="150">
        <v>8033.2283696900004</v>
      </c>
      <c r="D513" s="150">
        <f t="shared" si="7"/>
        <v>15106.79697498</v>
      </c>
    </row>
    <row r="514" spans="1:4" x14ac:dyDescent="0.3">
      <c r="A514" s="149">
        <v>45362</v>
      </c>
      <c r="B514" s="150">
        <v>7041.6437544199998</v>
      </c>
      <c r="C514" s="150">
        <v>7996.7296613400003</v>
      </c>
      <c r="D514" s="150">
        <f t="shared" si="7"/>
        <v>15038.373415760001</v>
      </c>
    </row>
    <row r="515" spans="1:4" x14ac:dyDescent="0.3">
      <c r="A515" s="149">
        <v>45359</v>
      </c>
      <c r="B515" s="150">
        <v>7004.1961658600003</v>
      </c>
      <c r="C515" s="150">
        <v>7945.1986724600001</v>
      </c>
      <c r="D515" s="150">
        <f t="shared" si="7"/>
        <v>14949.39483832</v>
      </c>
    </row>
    <row r="516" spans="1:4" x14ac:dyDescent="0.3">
      <c r="A516" s="149">
        <v>45358</v>
      </c>
      <c r="B516" s="150">
        <v>6987.9496871399997</v>
      </c>
      <c r="C516" s="150">
        <v>7945.06262255</v>
      </c>
      <c r="D516" s="150">
        <f t="shared" si="7"/>
        <v>14933.012309689999</v>
      </c>
    </row>
    <row r="517" spans="1:4" x14ac:dyDescent="0.3">
      <c r="A517" s="149">
        <v>45357</v>
      </c>
      <c r="B517" s="150">
        <v>7002.6999567499997</v>
      </c>
      <c r="C517" s="150">
        <v>7955.69825365</v>
      </c>
      <c r="D517" s="150">
        <f t="shared" si="7"/>
        <v>14958.398210399999</v>
      </c>
    </row>
    <row r="518" spans="1:4" x14ac:dyDescent="0.3">
      <c r="A518" s="149">
        <v>45356</v>
      </c>
      <c r="B518" s="150">
        <v>6974.6452540099999</v>
      </c>
      <c r="C518" s="150">
        <v>7933.4205414300004</v>
      </c>
      <c r="D518" s="150">
        <f t="shared" ref="D518:D581" si="8">SUM(B518:C518)</f>
        <v>14908.065795440001</v>
      </c>
    </row>
    <row r="519" spans="1:4" x14ac:dyDescent="0.3">
      <c r="A519" s="149">
        <v>45355</v>
      </c>
      <c r="B519" s="150">
        <v>6994.8078576500002</v>
      </c>
      <c r="C519" s="150">
        <v>7954.8578236100002</v>
      </c>
      <c r="D519" s="150">
        <f t="shared" si="8"/>
        <v>14949.665681260001</v>
      </c>
    </row>
    <row r="520" spans="1:4" x14ac:dyDescent="0.3">
      <c r="A520" s="149">
        <v>45352</v>
      </c>
      <c r="B520" s="150">
        <v>6935.3906072500004</v>
      </c>
      <c r="C520" s="150">
        <v>7916.9028358899996</v>
      </c>
      <c r="D520" s="150">
        <f t="shared" si="8"/>
        <v>14852.293443139999</v>
      </c>
    </row>
    <row r="521" spans="1:4" x14ac:dyDescent="0.3">
      <c r="A521" s="149">
        <v>45351</v>
      </c>
      <c r="B521" s="150">
        <v>6918.3745670799999</v>
      </c>
      <c r="C521" s="150">
        <v>7914.3177842100004</v>
      </c>
      <c r="D521" s="150">
        <f t="shared" si="8"/>
        <v>14832.692351289999</v>
      </c>
    </row>
    <row r="522" spans="1:4" x14ac:dyDescent="0.3">
      <c r="A522" s="149">
        <v>45350</v>
      </c>
      <c r="B522" s="150">
        <v>6885.7435626899996</v>
      </c>
      <c r="C522" s="150">
        <v>7890.4133056500004</v>
      </c>
      <c r="D522" s="150">
        <f t="shared" si="8"/>
        <v>14776.15686834</v>
      </c>
    </row>
    <row r="523" spans="1:4" x14ac:dyDescent="0.3">
      <c r="A523" s="149">
        <v>45349</v>
      </c>
      <c r="B523" s="150">
        <v>6876.9091000799999</v>
      </c>
      <c r="C523" s="150">
        <v>7880.6457550599998</v>
      </c>
      <c r="D523" s="150">
        <f t="shared" si="8"/>
        <v>14757.554855139999</v>
      </c>
    </row>
    <row r="524" spans="1:4" x14ac:dyDescent="0.3">
      <c r="A524" s="149">
        <v>45348</v>
      </c>
      <c r="B524" s="150">
        <v>6817.2510131899999</v>
      </c>
      <c r="C524" s="150">
        <v>7820.1378112800003</v>
      </c>
      <c r="D524" s="150">
        <f t="shared" si="8"/>
        <v>14637.388824469999</v>
      </c>
    </row>
    <row r="525" spans="1:4" x14ac:dyDescent="0.3">
      <c r="A525" s="149">
        <v>45345</v>
      </c>
      <c r="B525" s="150">
        <v>6777.3426896199999</v>
      </c>
      <c r="C525" s="150">
        <v>7773.6341140900004</v>
      </c>
      <c r="D525" s="150">
        <f t="shared" si="8"/>
        <v>14550.97680371</v>
      </c>
    </row>
    <row r="526" spans="1:4" x14ac:dyDescent="0.3">
      <c r="A526" s="149">
        <v>45344</v>
      </c>
      <c r="B526" s="150">
        <v>6750.1614719700001</v>
      </c>
      <c r="C526" s="150">
        <v>7758.8266251499999</v>
      </c>
      <c r="D526" s="150">
        <f t="shared" si="8"/>
        <v>14508.98809712</v>
      </c>
    </row>
    <row r="527" spans="1:4" x14ac:dyDescent="0.3">
      <c r="A527" s="149">
        <v>45343</v>
      </c>
      <c r="B527" s="150">
        <v>6716.34154029</v>
      </c>
      <c r="C527" s="150">
        <v>7734.2552224499996</v>
      </c>
      <c r="D527" s="150">
        <f t="shared" si="8"/>
        <v>14450.596762739999</v>
      </c>
    </row>
    <row r="528" spans="1:4" x14ac:dyDescent="0.3">
      <c r="A528" s="149">
        <v>45342</v>
      </c>
      <c r="B528" s="150">
        <v>6689.6440050700003</v>
      </c>
      <c r="C528" s="150">
        <v>7716.6768905099998</v>
      </c>
      <c r="D528" s="150">
        <f t="shared" si="8"/>
        <v>14406.32089558</v>
      </c>
    </row>
    <row r="529" spans="1:4" x14ac:dyDescent="0.3">
      <c r="A529" s="149">
        <v>45341</v>
      </c>
      <c r="B529" s="150">
        <v>6654.5837717200002</v>
      </c>
      <c r="C529" s="150">
        <v>7690.8102120499998</v>
      </c>
      <c r="D529" s="150">
        <f t="shared" si="8"/>
        <v>14345.39398377</v>
      </c>
    </row>
    <row r="530" spans="1:4" x14ac:dyDescent="0.3">
      <c r="A530" s="149">
        <v>45330</v>
      </c>
      <c r="B530" s="150">
        <v>6581.7819241500001</v>
      </c>
      <c r="C530" s="150">
        <v>7619.3520162499999</v>
      </c>
      <c r="D530" s="150">
        <f t="shared" si="8"/>
        <v>14201.133940399999</v>
      </c>
    </row>
    <row r="531" spans="1:4" x14ac:dyDescent="0.3">
      <c r="A531" s="149">
        <v>45329</v>
      </c>
      <c r="B531" s="150">
        <v>6679.0115415399996</v>
      </c>
      <c r="C531" s="150">
        <v>7749.1063288599998</v>
      </c>
      <c r="D531" s="150">
        <f t="shared" si="8"/>
        <v>14428.117870399999</v>
      </c>
    </row>
    <row r="532" spans="1:4" x14ac:dyDescent="0.3">
      <c r="A532" s="149">
        <v>45328</v>
      </c>
      <c r="B532" s="150">
        <v>6780.1455799799996</v>
      </c>
      <c r="C532" s="150">
        <v>7858.8146053399996</v>
      </c>
      <c r="D532" s="150">
        <f t="shared" si="8"/>
        <v>14638.96018532</v>
      </c>
    </row>
    <row r="533" spans="1:4" x14ac:dyDescent="0.3">
      <c r="A533" s="149">
        <v>45327</v>
      </c>
      <c r="B533" s="150">
        <v>6867.5039039800004</v>
      </c>
      <c r="C533" s="150">
        <v>7940.2126683300003</v>
      </c>
      <c r="D533" s="150">
        <f t="shared" si="8"/>
        <v>14807.716572310001</v>
      </c>
    </row>
    <row r="534" spans="1:4" x14ac:dyDescent="0.3">
      <c r="A534" s="149">
        <v>45324</v>
      </c>
      <c r="B534" s="150">
        <v>7085.9814716299998</v>
      </c>
      <c r="C534" s="150">
        <v>8139.6133535199997</v>
      </c>
      <c r="D534" s="150">
        <f t="shared" si="8"/>
        <v>15225.594825149999</v>
      </c>
    </row>
    <row r="535" spans="1:4" x14ac:dyDescent="0.3">
      <c r="A535" s="149">
        <v>45323</v>
      </c>
      <c r="B535" s="150">
        <v>7251.2415289600003</v>
      </c>
      <c r="C535" s="150">
        <v>8283.4290688100009</v>
      </c>
      <c r="D535" s="150">
        <f t="shared" si="8"/>
        <v>15534.67059777</v>
      </c>
    </row>
    <row r="536" spans="1:4" x14ac:dyDescent="0.3">
      <c r="A536" s="149">
        <v>45322</v>
      </c>
      <c r="B536" s="150">
        <v>7308.9771618300001</v>
      </c>
      <c r="C536" s="150">
        <v>8343.4461561799999</v>
      </c>
      <c r="D536" s="150">
        <f t="shared" si="8"/>
        <v>15652.42331801</v>
      </c>
    </row>
    <row r="537" spans="1:4" x14ac:dyDescent="0.3">
      <c r="A537" s="149">
        <v>45321</v>
      </c>
      <c r="B537" s="150">
        <v>7428.4441457800003</v>
      </c>
      <c r="C537" s="150">
        <v>8434.0551550700002</v>
      </c>
      <c r="D537" s="150">
        <f t="shared" si="8"/>
        <v>15862.499300850001</v>
      </c>
    </row>
    <row r="538" spans="1:4" x14ac:dyDescent="0.3">
      <c r="A538" s="149">
        <v>45320</v>
      </c>
      <c r="B538" s="150">
        <v>7473.5311315999998</v>
      </c>
      <c r="C538" s="150">
        <v>8480.9303136300005</v>
      </c>
      <c r="D538" s="150">
        <f t="shared" si="8"/>
        <v>15954.461445230001</v>
      </c>
    </row>
    <row r="539" spans="1:4" x14ac:dyDescent="0.3">
      <c r="A539" s="149">
        <v>45317</v>
      </c>
      <c r="B539" s="150">
        <v>7508.5812009900001</v>
      </c>
      <c r="C539" s="150">
        <v>8494.1596881599999</v>
      </c>
      <c r="D539" s="150">
        <f t="shared" si="8"/>
        <v>16002.74088915</v>
      </c>
    </row>
    <row r="540" spans="1:4" x14ac:dyDescent="0.3">
      <c r="A540" s="149">
        <v>45316</v>
      </c>
      <c r="B540" s="150">
        <v>7530.8553746699999</v>
      </c>
      <c r="C540" s="150">
        <v>8526.6202525099998</v>
      </c>
      <c r="D540" s="150">
        <f t="shared" si="8"/>
        <v>16057.47562718</v>
      </c>
    </row>
    <row r="541" spans="1:4" x14ac:dyDescent="0.3">
      <c r="A541" s="149">
        <v>45315</v>
      </c>
      <c r="B541" s="150">
        <v>7503.3715236400003</v>
      </c>
      <c r="C541" s="150">
        <v>8497.4127621099997</v>
      </c>
      <c r="D541" s="150">
        <f t="shared" si="8"/>
        <v>16000.78428575</v>
      </c>
    </row>
    <row r="542" spans="1:4" x14ac:dyDescent="0.3">
      <c r="A542" s="149">
        <v>45314</v>
      </c>
      <c r="B542" s="150">
        <v>7513.6447521</v>
      </c>
      <c r="C542" s="150">
        <v>8496.8291460700002</v>
      </c>
      <c r="D542" s="150">
        <f t="shared" si="8"/>
        <v>16010.473898169999</v>
      </c>
    </row>
    <row r="543" spans="1:4" x14ac:dyDescent="0.3">
      <c r="A543" s="149">
        <v>45313</v>
      </c>
      <c r="B543" s="150">
        <v>7525.4542342200002</v>
      </c>
      <c r="C543" s="150">
        <v>8513.2382630699994</v>
      </c>
      <c r="D543" s="150">
        <f t="shared" si="8"/>
        <v>16038.69249729</v>
      </c>
    </row>
    <row r="544" spans="1:4" x14ac:dyDescent="0.3">
      <c r="A544" s="149">
        <v>45310</v>
      </c>
      <c r="B544" s="150">
        <v>7618.5944088400001</v>
      </c>
      <c r="C544" s="150">
        <v>8593.5918840800005</v>
      </c>
      <c r="D544" s="150">
        <f t="shared" si="8"/>
        <v>16212.18629292</v>
      </c>
    </row>
    <row r="545" spans="1:4" x14ac:dyDescent="0.3">
      <c r="A545" s="149">
        <v>45309</v>
      </c>
      <c r="B545" s="150">
        <v>7660.8566921199999</v>
      </c>
      <c r="C545" s="150">
        <v>8627.6587624299991</v>
      </c>
      <c r="D545" s="150">
        <f t="shared" si="8"/>
        <v>16288.515454549999</v>
      </c>
    </row>
    <row r="546" spans="1:4" x14ac:dyDescent="0.3">
      <c r="A546" s="149">
        <v>45308</v>
      </c>
      <c r="B546" s="150">
        <v>7679.2124858799998</v>
      </c>
      <c r="C546" s="150">
        <v>8657.5777862100003</v>
      </c>
      <c r="D546" s="150">
        <f t="shared" si="8"/>
        <v>16336.79027209</v>
      </c>
    </row>
    <row r="547" spans="1:4" x14ac:dyDescent="0.3">
      <c r="A547" s="149">
        <v>45307</v>
      </c>
      <c r="B547" s="150">
        <v>7700.0383460599996</v>
      </c>
      <c r="C547" s="150">
        <v>8659.8401925899998</v>
      </c>
      <c r="D547" s="150">
        <f t="shared" si="8"/>
        <v>16359.878538649999</v>
      </c>
    </row>
    <row r="548" spans="1:4" x14ac:dyDescent="0.3">
      <c r="A548" s="149">
        <v>45306</v>
      </c>
      <c r="B548" s="150">
        <v>7703.1893663000001</v>
      </c>
      <c r="C548" s="150">
        <v>8674.5619981899999</v>
      </c>
      <c r="D548" s="150">
        <f t="shared" si="8"/>
        <v>16377.751364489999</v>
      </c>
    </row>
    <row r="549" spans="1:4" x14ac:dyDescent="0.3">
      <c r="A549" s="149">
        <v>45303</v>
      </c>
      <c r="B549" s="150">
        <v>7698.4065103399998</v>
      </c>
      <c r="C549" s="150">
        <v>8677.29769992</v>
      </c>
      <c r="D549" s="150">
        <f t="shared" si="8"/>
        <v>16375.704210259999</v>
      </c>
    </row>
    <row r="550" spans="1:4" x14ac:dyDescent="0.3">
      <c r="A550" s="149">
        <v>45302</v>
      </c>
      <c r="B550" s="150">
        <v>7721.6921961300004</v>
      </c>
      <c r="C550" s="150">
        <v>8708.0441756300006</v>
      </c>
      <c r="D550" s="150">
        <f t="shared" si="8"/>
        <v>16429.736371760002</v>
      </c>
    </row>
    <row r="551" spans="1:4" x14ac:dyDescent="0.3">
      <c r="A551" s="149">
        <v>45301</v>
      </c>
      <c r="B551" s="150">
        <v>7716.7530269899999</v>
      </c>
      <c r="C551" s="150">
        <v>8697.10589497</v>
      </c>
      <c r="D551" s="150">
        <f t="shared" si="8"/>
        <v>16413.85892196</v>
      </c>
    </row>
    <row r="552" spans="1:4" x14ac:dyDescent="0.3">
      <c r="A552" s="149">
        <v>45300</v>
      </c>
      <c r="B552" s="150">
        <v>7732.9323818299999</v>
      </c>
      <c r="C552" s="150">
        <v>8710.7314241099994</v>
      </c>
      <c r="D552" s="150">
        <f t="shared" si="8"/>
        <v>16443.663805939999</v>
      </c>
    </row>
    <row r="553" spans="1:4" x14ac:dyDescent="0.3">
      <c r="A553" s="149">
        <v>45299</v>
      </c>
      <c r="B553" s="150">
        <v>7741.8907565199997</v>
      </c>
      <c r="C553" s="150">
        <v>8726.7865578599994</v>
      </c>
      <c r="D553" s="150">
        <f t="shared" si="8"/>
        <v>16468.677314379998</v>
      </c>
    </row>
    <row r="554" spans="1:4" x14ac:dyDescent="0.3">
      <c r="A554" s="149">
        <v>45296</v>
      </c>
      <c r="B554" s="150">
        <v>7744.2766547499996</v>
      </c>
      <c r="C554" s="150">
        <v>8733.0710991100004</v>
      </c>
      <c r="D554" s="150">
        <f t="shared" si="8"/>
        <v>16477.347753859998</v>
      </c>
    </row>
    <row r="555" spans="1:4" x14ac:dyDescent="0.3">
      <c r="A555" s="149">
        <v>45295</v>
      </c>
      <c r="B555" s="150">
        <v>7796.51913169</v>
      </c>
      <c r="C555" s="150">
        <v>8771.8721952100004</v>
      </c>
      <c r="D555" s="150">
        <f t="shared" si="8"/>
        <v>16568.3913269</v>
      </c>
    </row>
    <row r="556" spans="1:4" x14ac:dyDescent="0.3">
      <c r="A556" s="149">
        <v>45294</v>
      </c>
      <c r="B556" s="150">
        <v>7787.54337356</v>
      </c>
      <c r="C556" s="150">
        <v>8762.4189301000006</v>
      </c>
      <c r="D556" s="150">
        <f t="shared" si="8"/>
        <v>16549.962303660002</v>
      </c>
    </row>
    <row r="557" spans="1:4" x14ac:dyDescent="0.3">
      <c r="A557" s="149">
        <v>45293</v>
      </c>
      <c r="B557" s="150">
        <v>7776.1928767600002</v>
      </c>
      <c r="C557" s="150">
        <v>8765.5268651700007</v>
      </c>
      <c r="D557" s="150">
        <f t="shared" si="8"/>
        <v>16541.719741929999</v>
      </c>
    </row>
    <row r="558" spans="1:4" x14ac:dyDescent="0.3">
      <c r="A558" s="149">
        <v>45289</v>
      </c>
      <c r="B558" s="150">
        <v>7748.4683662300004</v>
      </c>
      <c r="C558" s="150">
        <v>8749.0443936299998</v>
      </c>
      <c r="D558" s="150">
        <f t="shared" si="8"/>
        <v>16497.512759860001</v>
      </c>
    </row>
    <row r="559" spans="1:4" x14ac:dyDescent="0.3">
      <c r="A559" s="149">
        <v>45288</v>
      </c>
      <c r="B559" s="150">
        <v>7784.7057009</v>
      </c>
      <c r="C559" s="150">
        <v>8793.5363946300004</v>
      </c>
      <c r="D559" s="150">
        <f t="shared" si="8"/>
        <v>16578.24209553</v>
      </c>
    </row>
    <row r="560" spans="1:4" x14ac:dyDescent="0.3">
      <c r="A560" s="149">
        <v>45287</v>
      </c>
      <c r="B560" s="150">
        <v>7767.3073693899996</v>
      </c>
      <c r="C560" s="150">
        <v>8766.5376311700002</v>
      </c>
      <c r="D560" s="150">
        <f t="shared" si="8"/>
        <v>16533.845000559999</v>
      </c>
    </row>
    <row r="561" spans="1:4" x14ac:dyDescent="0.3">
      <c r="A561" s="149">
        <v>45286</v>
      </c>
      <c r="B561" s="150">
        <v>7759.6292437700004</v>
      </c>
      <c r="C561" s="150">
        <v>8758.7573964000003</v>
      </c>
      <c r="D561" s="150">
        <f t="shared" si="8"/>
        <v>16518.38664017</v>
      </c>
    </row>
    <row r="562" spans="1:4" x14ac:dyDescent="0.3">
      <c r="A562" s="149">
        <v>45285</v>
      </c>
      <c r="B562" s="150">
        <v>7772.1226287099998</v>
      </c>
      <c r="C562" s="150">
        <v>8774.1438089700005</v>
      </c>
      <c r="D562" s="150">
        <f t="shared" si="8"/>
        <v>16546.266437680002</v>
      </c>
    </row>
    <row r="563" spans="1:4" x14ac:dyDescent="0.3">
      <c r="A563" s="149">
        <v>45282</v>
      </c>
      <c r="B563" s="150">
        <v>7766.9626638899999</v>
      </c>
      <c r="C563" s="150">
        <v>8778.6126104399991</v>
      </c>
      <c r="D563" s="150">
        <f t="shared" si="8"/>
        <v>16545.57527433</v>
      </c>
    </row>
    <row r="564" spans="1:4" x14ac:dyDescent="0.3">
      <c r="A564" s="149">
        <v>45281</v>
      </c>
      <c r="B564" s="150">
        <v>7820.1792427500004</v>
      </c>
      <c r="C564" s="150">
        <v>8812.4021173599995</v>
      </c>
      <c r="D564" s="150">
        <f t="shared" si="8"/>
        <v>16632.581360110002</v>
      </c>
    </row>
    <row r="565" spans="1:4" x14ac:dyDescent="0.3">
      <c r="A565" s="149">
        <v>45280</v>
      </c>
      <c r="B565" s="150">
        <v>7807.0264135699999</v>
      </c>
      <c r="C565" s="150">
        <v>8806.7486551099992</v>
      </c>
      <c r="D565" s="150">
        <f t="shared" si="8"/>
        <v>16613.775068679999</v>
      </c>
    </row>
    <row r="566" spans="1:4" x14ac:dyDescent="0.3">
      <c r="A566" s="149">
        <v>45279</v>
      </c>
      <c r="B566" s="150">
        <v>7837.1625448599998</v>
      </c>
      <c r="C566" s="150">
        <v>8832.95301311</v>
      </c>
      <c r="D566" s="150">
        <f t="shared" si="8"/>
        <v>16670.115557969999</v>
      </c>
    </row>
    <row r="567" spans="1:4" x14ac:dyDescent="0.3">
      <c r="A567" s="149">
        <v>45278</v>
      </c>
      <c r="B567" s="150">
        <v>7832.3455162800001</v>
      </c>
      <c r="C567" s="150">
        <v>8832.51338923</v>
      </c>
      <c r="D567" s="150">
        <f t="shared" si="8"/>
        <v>16664.858905510002</v>
      </c>
    </row>
    <row r="568" spans="1:4" x14ac:dyDescent="0.3">
      <c r="A568" s="149">
        <v>45275</v>
      </c>
      <c r="B568" s="150">
        <v>7847.9226524200003</v>
      </c>
      <c r="C568" s="150">
        <v>8853.2937438999998</v>
      </c>
      <c r="D568" s="150">
        <f t="shared" si="8"/>
        <v>16701.21639632</v>
      </c>
    </row>
    <row r="569" spans="1:4" x14ac:dyDescent="0.3">
      <c r="A569" s="149">
        <v>45274</v>
      </c>
      <c r="B569" s="150">
        <v>7865.04441185</v>
      </c>
      <c r="C569" s="150">
        <v>8858.5238914500005</v>
      </c>
      <c r="D569" s="150">
        <f t="shared" si="8"/>
        <v>16723.568303300002</v>
      </c>
    </row>
    <row r="570" spans="1:4" x14ac:dyDescent="0.3">
      <c r="A570" s="149">
        <v>45273</v>
      </c>
      <c r="B570" s="150">
        <v>7880.1555882299999</v>
      </c>
      <c r="C570" s="150">
        <v>8866.1595082399999</v>
      </c>
      <c r="D570" s="150">
        <f t="shared" si="8"/>
        <v>16746.31509647</v>
      </c>
    </row>
    <row r="571" spans="1:4" x14ac:dyDescent="0.3">
      <c r="A571" s="149">
        <v>45272</v>
      </c>
      <c r="B571" s="150">
        <v>7875.1520354200002</v>
      </c>
      <c r="C571" s="150">
        <v>8858.0816348400003</v>
      </c>
      <c r="D571" s="150">
        <f t="shared" si="8"/>
        <v>16733.233670260001</v>
      </c>
    </row>
    <row r="572" spans="1:4" x14ac:dyDescent="0.3">
      <c r="A572" s="149">
        <v>45271</v>
      </c>
      <c r="B572" s="150">
        <v>7860.9019698299999</v>
      </c>
      <c r="C572" s="150">
        <v>8846.6114015000003</v>
      </c>
      <c r="D572" s="150">
        <f t="shared" si="8"/>
        <v>16707.513371330002</v>
      </c>
    </row>
    <row r="573" spans="1:4" x14ac:dyDescent="0.3">
      <c r="A573" s="149">
        <v>45268</v>
      </c>
      <c r="B573" s="150">
        <v>7837.9827722199998</v>
      </c>
      <c r="C573" s="150">
        <v>8831.5911057199992</v>
      </c>
      <c r="D573" s="150">
        <f t="shared" si="8"/>
        <v>16669.573877939998</v>
      </c>
    </row>
    <row r="574" spans="1:4" x14ac:dyDescent="0.3">
      <c r="A574" s="149">
        <v>45267</v>
      </c>
      <c r="B574" s="150">
        <v>7855.5210202400003</v>
      </c>
      <c r="C574" s="150">
        <v>8841.7608311799995</v>
      </c>
      <c r="D574" s="150">
        <f t="shared" si="8"/>
        <v>16697.281851420001</v>
      </c>
    </row>
    <row r="575" spans="1:4" x14ac:dyDescent="0.3">
      <c r="A575" s="149">
        <v>45266</v>
      </c>
      <c r="B575" s="150">
        <v>7856.4674483899998</v>
      </c>
      <c r="C575" s="150">
        <v>8826.0959252800003</v>
      </c>
      <c r="D575" s="150">
        <f t="shared" si="8"/>
        <v>16682.56337367</v>
      </c>
    </row>
    <row r="576" spans="1:4" x14ac:dyDescent="0.3">
      <c r="A576" s="149">
        <v>45265</v>
      </c>
      <c r="B576" s="150">
        <v>7851.9790693499999</v>
      </c>
      <c r="C576" s="150">
        <v>8825.3362408400008</v>
      </c>
      <c r="D576" s="150">
        <f t="shared" si="8"/>
        <v>16677.315310190002</v>
      </c>
    </row>
    <row r="577" spans="1:4" x14ac:dyDescent="0.3">
      <c r="A577" s="149">
        <v>45264</v>
      </c>
      <c r="B577" s="150">
        <v>7860.1285239299996</v>
      </c>
      <c r="C577" s="150">
        <v>8836.5015948399996</v>
      </c>
      <c r="D577" s="150">
        <f t="shared" si="8"/>
        <v>16696.630118770001</v>
      </c>
    </row>
    <row r="578" spans="1:4" x14ac:dyDescent="0.3">
      <c r="A578" s="149">
        <v>45261</v>
      </c>
      <c r="B578" s="150">
        <v>7860.1700352600001</v>
      </c>
      <c r="C578" s="150">
        <v>8836.6558357199992</v>
      </c>
      <c r="D578" s="150">
        <f t="shared" si="8"/>
        <v>16696.825870979999</v>
      </c>
    </row>
    <row r="579" spans="1:4" x14ac:dyDescent="0.3">
      <c r="A579" s="149">
        <v>45260</v>
      </c>
      <c r="B579" s="150">
        <v>7867.760131</v>
      </c>
      <c r="C579" s="150">
        <v>8842.6031846299993</v>
      </c>
      <c r="D579" s="150">
        <f t="shared" si="8"/>
        <v>16710.363315629998</v>
      </c>
    </row>
    <row r="580" spans="1:4" x14ac:dyDescent="0.3">
      <c r="A580" s="149">
        <v>45259</v>
      </c>
      <c r="B580" s="150">
        <v>7890.25647458</v>
      </c>
      <c r="C580" s="150">
        <v>8846.3382510800002</v>
      </c>
      <c r="D580" s="150">
        <f t="shared" si="8"/>
        <v>16736.594725660001</v>
      </c>
    </row>
    <row r="581" spans="1:4" x14ac:dyDescent="0.3">
      <c r="A581" s="149">
        <v>45258</v>
      </c>
      <c r="B581" s="150">
        <v>7876.2650678600003</v>
      </c>
      <c r="C581" s="150">
        <v>8842.0689732600003</v>
      </c>
      <c r="D581" s="150">
        <f t="shared" si="8"/>
        <v>16718.334041120001</v>
      </c>
    </row>
    <row r="582" spans="1:4" x14ac:dyDescent="0.3">
      <c r="A582" s="149">
        <v>45257</v>
      </c>
      <c r="B582" s="150">
        <v>7868.7040595300004</v>
      </c>
      <c r="C582" s="150">
        <v>8844.5889512600006</v>
      </c>
      <c r="D582" s="150">
        <f t="shared" ref="D582:D645" si="9">SUM(B582:C582)</f>
        <v>16713.293010790003</v>
      </c>
    </row>
    <row r="583" spans="1:4" x14ac:dyDescent="0.3">
      <c r="A583" s="149">
        <v>45254</v>
      </c>
      <c r="B583" s="150">
        <v>7862.6475784499999</v>
      </c>
      <c r="C583" s="150">
        <v>8837.5866873699997</v>
      </c>
      <c r="D583" s="150">
        <f t="shared" si="9"/>
        <v>16700.23426582</v>
      </c>
    </row>
    <row r="584" spans="1:4" x14ac:dyDescent="0.3">
      <c r="A584" s="149">
        <v>45253</v>
      </c>
      <c r="B584" s="150">
        <v>7894.4578406000001</v>
      </c>
      <c r="C584" s="150">
        <v>8863.5621524899998</v>
      </c>
      <c r="D584" s="150">
        <f t="shared" si="9"/>
        <v>16758.019993089998</v>
      </c>
    </row>
    <row r="585" spans="1:4" x14ac:dyDescent="0.3">
      <c r="A585" s="149">
        <v>45252</v>
      </c>
      <c r="B585" s="150">
        <v>7883.7549008899996</v>
      </c>
      <c r="C585" s="150">
        <v>8853.8264925399999</v>
      </c>
      <c r="D585" s="150">
        <f t="shared" si="9"/>
        <v>16737.581393429999</v>
      </c>
    </row>
    <row r="586" spans="1:4" x14ac:dyDescent="0.3">
      <c r="A586" s="149">
        <v>45251</v>
      </c>
      <c r="B586" s="150">
        <v>7886.8129072800002</v>
      </c>
      <c r="C586" s="150">
        <v>8855.8210329100002</v>
      </c>
      <c r="D586" s="150">
        <f t="shared" si="9"/>
        <v>16742.63394019</v>
      </c>
    </row>
    <row r="587" spans="1:4" x14ac:dyDescent="0.3">
      <c r="A587" s="149">
        <v>45250</v>
      </c>
      <c r="B587" s="150">
        <v>7874.6734089000001</v>
      </c>
      <c r="C587" s="150">
        <v>8868.0569911300008</v>
      </c>
      <c r="D587" s="150">
        <f t="shared" si="9"/>
        <v>16742.730400029999</v>
      </c>
    </row>
    <row r="588" spans="1:4" x14ac:dyDescent="0.3">
      <c r="A588" s="149">
        <v>45247</v>
      </c>
      <c r="B588" s="150">
        <v>7830.60597882</v>
      </c>
      <c r="C588" s="150">
        <v>8832.8527438599995</v>
      </c>
      <c r="D588" s="150">
        <f t="shared" si="9"/>
        <v>16663.458722679999</v>
      </c>
    </row>
    <row r="589" spans="1:4" x14ac:dyDescent="0.3">
      <c r="A589" s="149">
        <v>45246</v>
      </c>
      <c r="B589" s="150">
        <v>7835.2925952699998</v>
      </c>
      <c r="C589" s="150">
        <v>8836.0524609700005</v>
      </c>
      <c r="D589" s="150">
        <f t="shared" si="9"/>
        <v>16671.345056239999</v>
      </c>
    </row>
    <row r="590" spans="1:4" x14ac:dyDescent="0.3">
      <c r="A590" s="149">
        <v>45245</v>
      </c>
      <c r="B590" s="150">
        <v>7827.7545583499996</v>
      </c>
      <c r="C590" s="150">
        <v>8842.2809377100002</v>
      </c>
      <c r="D590" s="150">
        <f t="shared" si="9"/>
        <v>16670.035496060002</v>
      </c>
    </row>
    <row r="591" spans="1:4" x14ac:dyDescent="0.3">
      <c r="A591" s="149">
        <v>45244</v>
      </c>
      <c r="B591" s="150">
        <v>7800.1842683499999</v>
      </c>
      <c r="C591" s="150">
        <v>8816.4977405400004</v>
      </c>
      <c r="D591" s="150">
        <f t="shared" si="9"/>
        <v>16616.682008889999</v>
      </c>
    </row>
    <row r="592" spans="1:4" x14ac:dyDescent="0.3">
      <c r="A592" s="149">
        <v>45243</v>
      </c>
      <c r="B592" s="150">
        <v>7770.4713673300002</v>
      </c>
      <c r="C592" s="150">
        <v>8784.1738852300005</v>
      </c>
      <c r="D592" s="150">
        <f t="shared" si="9"/>
        <v>16554.64525256</v>
      </c>
    </row>
    <row r="593" spans="1:4" x14ac:dyDescent="0.3">
      <c r="A593" s="149">
        <v>45240</v>
      </c>
      <c r="B593" s="150">
        <v>7736.2246622100001</v>
      </c>
      <c r="C593" s="150">
        <v>8761.2486999600005</v>
      </c>
      <c r="D593" s="150">
        <f t="shared" si="9"/>
        <v>16497.47336217</v>
      </c>
    </row>
    <row r="594" spans="1:4" x14ac:dyDescent="0.3">
      <c r="A594" s="149">
        <v>45239</v>
      </c>
      <c r="B594" s="150">
        <v>7748.8349883600004</v>
      </c>
      <c r="C594" s="150">
        <v>8755.5060057999999</v>
      </c>
      <c r="D594" s="150">
        <f t="shared" si="9"/>
        <v>16504.34099416</v>
      </c>
    </row>
    <row r="595" spans="1:4" x14ac:dyDescent="0.3">
      <c r="A595" s="149">
        <v>45238</v>
      </c>
      <c r="B595" s="150">
        <v>7739.1824744699998</v>
      </c>
      <c r="C595" s="150">
        <v>8763.3207158999994</v>
      </c>
      <c r="D595" s="150">
        <f t="shared" si="9"/>
        <v>16502.50319037</v>
      </c>
    </row>
    <row r="596" spans="1:4" x14ac:dyDescent="0.3">
      <c r="A596" s="149">
        <v>45237</v>
      </c>
      <c r="B596" s="150">
        <v>7693.8496493900002</v>
      </c>
      <c r="C596" s="150">
        <v>8734.1383236199999</v>
      </c>
      <c r="D596" s="150">
        <f t="shared" si="9"/>
        <v>16427.98797301</v>
      </c>
    </row>
    <row r="597" spans="1:4" x14ac:dyDescent="0.3">
      <c r="A597" s="149">
        <v>45236</v>
      </c>
      <c r="B597" s="150">
        <v>7658.0097946899996</v>
      </c>
      <c r="C597" s="150">
        <v>8709.3472211600001</v>
      </c>
      <c r="D597" s="150">
        <f t="shared" si="9"/>
        <v>16367.357015850001</v>
      </c>
    </row>
    <row r="598" spans="1:4" x14ac:dyDescent="0.3">
      <c r="A598" s="149">
        <v>45233</v>
      </c>
      <c r="B598" s="150">
        <v>7626.6140133400004</v>
      </c>
      <c r="C598" s="150">
        <v>8638.0843154800004</v>
      </c>
      <c r="D598" s="150">
        <f t="shared" si="9"/>
        <v>16264.698328820001</v>
      </c>
    </row>
    <row r="599" spans="1:4" x14ac:dyDescent="0.3">
      <c r="A599" s="149">
        <v>45232</v>
      </c>
      <c r="B599" s="150">
        <v>7641.29693941</v>
      </c>
      <c r="C599" s="150">
        <v>8664.6144523799994</v>
      </c>
      <c r="D599" s="150">
        <f t="shared" si="9"/>
        <v>16305.911391789999</v>
      </c>
    </row>
    <row r="600" spans="1:4" x14ac:dyDescent="0.3">
      <c r="A600" s="149">
        <v>45231</v>
      </c>
      <c r="B600" s="150">
        <v>7651.2362290999999</v>
      </c>
      <c r="C600" s="150">
        <v>8692.9607392199996</v>
      </c>
      <c r="D600" s="150">
        <f t="shared" si="9"/>
        <v>16344.19696832</v>
      </c>
    </row>
    <row r="601" spans="1:4" x14ac:dyDescent="0.3">
      <c r="A601" s="149">
        <v>45230</v>
      </c>
      <c r="B601" s="150">
        <v>7644.7432348599996</v>
      </c>
      <c r="C601" s="150">
        <v>8678.8939106800008</v>
      </c>
      <c r="D601" s="150">
        <f t="shared" si="9"/>
        <v>16323.63714554</v>
      </c>
    </row>
    <row r="602" spans="1:4" x14ac:dyDescent="0.3">
      <c r="A602" s="149">
        <v>45229</v>
      </c>
      <c r="B602" s="150">
        <v>7624.8454211999997</v>
      </c>
      <c r="C602" s="150">
        <v>8678.6335263399997</v>
      </c>
      <c r="D602" s="150">
        <f t="shared" si="9"/>
        <v>16303.478947539999</v>
      </c>
    </row>
    <row r="603" spans="1:4" x14ac:dyDescent="0.3">
      <c r="A603" s="149">
        <v>45226</v>
      </c>
      <c r="B603" s="150">
        <v>7576.1419242600005</v>
      </c>
      <c r="C603" s="150">
        <v>8624.0405468699992</v>
      </c>
      <c r="D603" s="150">
        <f t="shared" si="9"/>
        <v>16200.18247113</v>
      </c>
    </row>
    <row r="604" spans="1:4" x14ac:dyDescent="0.3">
      <c r="A604" s="149">
        <v>45225</v>
      </c>
      <c r="B604" s="150">
        <v>7572.12626009</v>
      </c>
      <c r="C604" s="150">
        <v>8638.4674151899999</v>
      </c>
      <c r="D604" s="150">
        <f t="shared" si="9"/>
        <v>16210.593675280001</v>
      </c>
    </row>
    <row r="605" spans="1:4" x14ac:dyDescent="0.3">
      <c r="A605" s="149">
        <v>45224</v>
      </c>
      <c r="B605" s="150">
        <v>7565.1458243799998</v>
      </c>
      <c r="C605" s="150">
        <v>8639.5867177300006</v>
      </c>
      <c r="D605" s="150">
        <f t="shared" si="9"/>
        <v>16204.732542109999</v>
      </c>
    </row>
    <row r="606" spans="1:4" x14ac:dyDescent="0.3">
      <c r="A606" s="149">
        <v>45223</v>
      </c>
      <c r="B606" s="150">
        <v>7554.1904344699997</v>
      </c>
      <c r="C606" s="150">
        <v>8641.62079214</v>
      </c>
      <c r="D606" s="150">
        <f t="shared" si="9"/>
        <v>16195.81122661</v>
      </c>
    </row>
    <row r="607" spans="1:4" x14ac:dyDescent="0.3">
      <c r="A607" s="149">
        <v>45222</v>
      </c>
      <c r="B607" s="150">
        <v>7534.8545019499998</v>
      </c>
      <c r="C607" s="150">
        <v>8628.5539419899997</v>
      </c>
      <c r="D607" s="150">
        <f t="shared" si="9"/>
        <v>16163.408443939999</v>
      </c>
    </row>
    <row r="608" spans="1:4" x14ac:dyDescent="0.3">
      <c r="A608" s="149">
        <v>45219</v>
      </c>
      <c r="B608" s="150">
        <v>7553.87836745</v>
      </c>
      <c r="C608" s="150">
        <v>8630.6678182399992</v>
      </c>
      <c r="D608" s="150">
        <f t="shared" si="9"/>
        <v>16184.54618569</v>
      </c>
    </row>
    <row r="609" spans="1:4" x14ac:dyDescent="0.3">
      <c r="A609" s="149">
        <v>45218</v>
      </c>
      <c r="B609" s="150">
        <v>7594.3742936799999</v>
      </c>
      <c r="C609" s="150">
        <v>8643.8437854700005</v>
      </c>
      <c r="D609" s="150">
        <f t="shared" si="9"/>
        <v>16238.21807915</v>
      </c>
    </row>
    <row r="610" spans="1:4" x14ac:dyDescent="0.3">
      <c r="A610" s="149">
        <v>45217</v>
      </c>
      <c r="B610" s="150">
        <v>7620.6590857399997</v>
      </c>
      <c r="C610" s="150">
        <v>8624.20485267</v>
      </c>
      <c r="D610" s="150">
        <f t="shared" si="9"/>
        <v>16244.863938409999</v>
      </c>
    </row>
    <row r="611" spans="1:4" x14ac:dyDescent="0.3">
      <c r="A611" s="149">
        <v>45216</v>
      </c>
      <c r="B611" s="150">
        <v>7636.9519865299999</v>
      </c>
      <c r="C611" s="150">
        <v>8631.2243355999999</v>
      </c>
      <c r="D611" s="150">
        <f t="shared" si="9"/>
        <v>16268.176322129999</v>
      </c>
    </row>
    <row r="612" spans="1:4" x14ac:dyDescent="0.3">
      <c r="A612" s="149">
        <v>45215</v>
      </c>
      <c r="B612" s="150">
        <v>7628.9719669400001</v>
      </c>
      <c r="C612" s="150">
        <v>8634.3794672000004</v>
      </c>
      <c r="D612" s="150">
        <f t="shared" si="9"/>
        <v>16263.35143414</v>
      </c>
    </row>
    <row r="613" spans="1:4" x14ac:dyDescent="0.3">
      <c r="A613" s="149">
        <v>45212</v>
      </c>
      <c r="B613" s="150">
        <v>7611.8753250099999</v>
      </c>
      <c r="C613" s="150">
        <v>8618.6070858500007</v>
      </c>
      <c r="D613" s="150">
        <f t="shared" si="9"/>
        <v>16230.482410860001</v>
      </c>
    </row>
    <row r="614" spans="1:4" x14ac:dyDescent="0.3">
      <c r="A614" s="149">
        <v>45211</v>
      </c>
      <c r="B614" s="150">
        <v>7620.4366512099996</v>
      </c>
      <c r="C614" s="150">
        <v>8627.6156687000002</v>
      </c>
      <c r="D614" s="150">
        <f t="shared" si="9"/>
        <v>16248.052319909999</v>
      </c>
    </row>
    <row r="615" spans="1:4" x14ac:dyDescent="0.3">
      <c r="A615" s="149">
        <v>45210</v>
      </c>
      <c r="B615" s="150">
        <v>7585.33196537</v>
      </c>
      <c r="C615" s="150">
        <v>8595.6857443499994</v>
      </c>
      <c r="D615" s="150">
        <f t="shared" si="9"/>
        <v>16181.017709719999</v>
      </c>
    </row>
    <row r="616" spans="1:4" x14ac:dyDescent="0.3">
      <c r="A616" s="149">
        <v>45209</v>
      </c>
      <c r="B616" s="150">
        <v>7537.9449965499998</v>
      </c>
      <c r="C616" s="150">
        <v>8573.6864630300006</v>
      </c>
      <c r="D616" s="150">
        <f t="shared" si="9"/>
        <v>16111.63145958</v>
      </c>
    </row>
    <row r="617" spans="1:4" x14ac:dyDescent="0.3">
      <c r="A617" s="149">
        <v>45208</v>
      </c>
      <c r="B617" s="150">
        <v>7498.4637443700003</v>
      </c>
      <c r="C617" s="150">
        <v>8538.5838662099995</v>
      </c>
      <c r="D617" s="150">
        <f t="shared" si="9"/>
        <v>16037.047610580001</v>
      </c>
    </row>
    <row r="618" spans="1:4" x14ac:dyDescent="0.3">
      <c r="A618" s="149">
        <v>45197</v>
      </c>
      <c r="B618" s="150">
        <v>7434.8833643899998</v>
      </c>
      <c r="C618" s="150">
        <v>8471.6373560600005</v>
      </c>
      <c r="D618" s="150">
        <f t="shared" si="9"/>
        <v>15906.52072045</v>
      </c>
    </row>
    <row r="619" spans="1:4" x14ac:dyDescent="0.3">
      <c r="A619" s="149">
        <v>45196</v>
      </c>
      <c r="B619" s="150">
        <v>7535.5997673399997</v>
      </c>
      <c r="C619" s="150">
        <v>8574.3782340199996</v>
      </c>
      <c r="D619" s="150">
        <f t="shared" si="9"/>
        <v>16109.978001359999</v>
      </c>
    </row>
    <row r="620" spans="1:4" x14ac:dyDescent="0.3">
      <c r="A620" s="149">
        <v>45195</v>
      </c>
      <c r="B620" s="150">
        <v>7529.65327703</v>
      </c>
      <c r="C620" s="150">
        <v>8577.6323566899991</v>
      </c>
      <c r="D620" s="150">
        <f t="shared" si="9"/>
        <v>16107.285633719999</v>
      </c>
    </row>
    <row r="621" spans="1:4" x14ac:dyDescent="0.3">
      <c r="A621" s="149">
        <v>45194</v>
      </c>
      <c r="B621" s="150">
        <v>7532.0864776999997</v>
      </c>
      <c r="C621" s="150">
        <v>8587.52662538</v>
      </c>
      <c r="D621" s="150">
        <f t="shared" si="9"/>
        <v>16119.613103079999</v>
      </c>
    </row>
    <row r="622" spans="1:4" x14ac:dyDescent="0.3">
      <c r="A622" s="149">
        <v>45191</v>
      </c>
      <c r="B622" s="150">
        <v>7514.33069015</v>
      </c>
      <c r="C622" s="150">
        <v>8583.8076402400002</v>
      </c>
      <c r="D622" s="150">
        <f t="shared" si="9"/>
        <v>16098.13833039</v>
      </c>
    </row>
    <row r="623" spans="1:4" x14ac:dyDescent="0.3">
      <c r="A623" s="149">
        <v>45190</v>
      </c>
      <c r="B623" s="150">
        <v>7497.9352744600001</v>
      </c>
      <c r="C623" s="150">
        <v>8579.2985904599991</v>
      </c>
      <c r="D623" s="150">
        <f t="shared" si="9"/>
        <v>16077.233864919999</v>
      </c>
    </row>
    <row r="624" spans="1:4" x14ac:dyDescent="0.3">
      <c r="A624" s="149">
        <v>45189</v>
      </c>
      <c r="B624" s="150">
        <v>7496.3845757400004</v>
      </c>
      <c r="C624" s="150">
        <v>8580.8711077499993</v>
      </c>
      <c r="D624" s="150">
        <f t="shared" si="9"/>
        <v>16077.255683489999</v>
      </c>
    </row>
    <row r="625" spans="1:4" x14ac:dyDescent="0.3">
      <c r="A625" s="149">
        <v>45188</v>
      </c>
      <c r="B625" s="150">
        <v>7501.53646493</v>
      </c>
      <c r="C625" s="150">
        <v>8590.0865669600007</v>
      </c>
      <c r="D625" s="150">
        <f t="shared" si="9"/>
        <v>16091.623031890002</v>
      </c>
    </row>
    <row r="626" spans="1:4" x14ac:dyDescent="0.3">
      <c r="A626" s="149">
        <v>45187</v>
      </c>
      <c r="B626" s="150">
        <v>7503.8899376899999</v>
      </c>
      <c r="C626" s="150">
        <v>8596.5089169900002</v>
      </c>
      <c r="D626" s="150">
        <f t="shared" si="9"/>
        <v>16100.398854679999</v>
      </c>
    </row>
    <row r="627" spans="1:4" x14ac:dyDescent="0.3">
      <c r="A627" s="149">
        <v>45184</v>
      </c>
      <c r="B627" s="150">
        <v>7494.22392494</v>
      </c>
      <c r="C627" s="150">
        <v>8575.5430787700006</v>
      </c>
      <c r="D627" s="150">
        <f t="shared" si="9"/>
        <v>16069.76700371</v>
      </c>
    </row>
    <row r="628" spans="1:4" x14ac:dyDescent="0.3">
      <c r="A628" s="149">
        <v>45183</v>
      </c>
      <c r="B628" s="150">
        <v>7495.4450253799996</v>
      </c>
      <c r="C628" s="150">
        <v>8564.9994398100007</v>
      </c>
      <c r="D628" s="150">
        <f t="shared" si="9"/>
        <v>16060.444465190001</v>
      </c>
    </row>
    <row r="629" spans="1:4" x14ac:dyDescent="0.3">
      <c r="A629" s="149">
        <v>45182</v>
      </c>
      <c r="B629" s="150">
        <v>7480.1830296300004</v>
      </c>
      <c r="C629" s="150">
        <v>8564.5239334899998</v>
      </c>
      <c r="D629" s="150">
        <f t="shared" si="9"/>
        <v>16044.706963119999</v>
      </c>
    </row>
    <row r="630" spans="1:4" x14ac:dyDescent="0.3">
      <c r="A630" s="149">
        <v>45181</v>
      </c>
      <c r="B630" s="150">
        <v>7465.2393312100003</v>
      </c>
      <c r="C630" s="150">
        <v>8539.4836592800002</v>
      </c>
      <c r="D630" s="150">
        <f t="shared" si="9"/>
        <v>16004.722990490001</v>
      </c>
    </row>
    <row r="631" spans="1:4" x14ac:dyDescent="0.3">
      <c r="A631" s="149">
        <v>45180</v>
      </c>
      <c r="B631" s="150">
        <v>7417.9310434400004</v>
      </c>
      <c r="C631" s="150">
        <v>8509.9202923299999</v>
      </c>
      <c r="D631" s="150">
        <f t="shared" si="9"/>
        <v>15927.851335769999</v>
      </c>
    </row>
    <row r="632" spans="1:4" x14ac:dyDescent="0.3">
      <c r="A632" s="149">
        <v>45177</v>
      </c>
      <c r="B632" s="150">
        <v>7278.6581083199999</v>
      </c>
      <c r="C632" s="150">
        <v>8382.7323341800002</v>
      </c>
      <c r="D632" s="150">
        <f t="shared" si="9"/>
        <v>15661.3904425</v>
      </c>
    </row>
    <row r="633" spans="1:4" x14ac:dyDescent="0.3">
      <c r="A633" s="149">
        <v>45176</v>
      </c>
      <c r="B633" s="150">
        <v>7301.5706749000001</v>
      </c>
      <c r="C633" s="150">
        <v>8400.4938753599999</v>
      </c>
      <c r="D633" s="150">
        <f t="shared" si="9"/>
        <v>15702.06455026</v>
      </c>
    </row>
    <row r="634" spans="1:4" x14ac:dyDescent="0.3">
      <c r="A634" s="149">
        <v>45175</v>
      </c>
      <c r="B634" s="150">
        <v>7317.0594247400004</v>
      </c>
      <c r="C634" s="150">
        <v>8425.1426099100008</v>
      </c>
      <c r="D634" s="150">
        <f t="shared" si="9"/>
        <v>15742.202034650001</v>
      </c>
    </row>
    <row r="635" spans="1:4" x14ac:dyDescent="0.3">
      <c r="A635" s="149">
        <v>45174</v>
      </c>
      <c r="B635" s="150">
        <v>7306.6264245900002</v>
      </c>
      <c r="C635" s="150">
        <v>8406.9060063399993</v>
      </c>
      <c r="D635" s="150">
        <f t="shared" si="9"/>
        <v>15713.532430929999</v>
      </c>
    </row>
    <row r="636" spans="1:4" x14ac:dyDescent="0.3">
      <c r="A636" s="149">
        <v>45173</v>
      </c>
      <c r="B636" s="150">
        <v>7305.3684102799998</v>
      </c>
      <c r="C636" s="150">
        <v>8397.1163321799995</v>
      </c>
      <c r="D636" s="150">
        <f t="shared" si="9"/>
        <v>15702.484742459999</v>
      </c>
    </row>
    <row r="637" spans="1:4" x14ac:dyDescent="0.3">
      <c r="A637" s="149">
        <v>45170</v>
      </c>
      <c r="B637" s="150">
        <v>7289.6209537000004</v>
      </c>
      <c r="C637" s="150">
        <v>8368.5815873499996</v>
      </c>
      <c r="D637" s="150">
        <f t="shared" si="9"/>
        <v>15658.202541049999</v>
      </c>
    </row>
    <row r="638" spans="1:4" x14ac:dyDescent="0.3">
      <c r="A638" s="149">
        <v>45169</v>
      </c>
      <c r="B638" s="150">
        <v>7320.1800589100003</v>
      </c>
      <c r="C638" s="150">
        <v>8389.6919144099993</v>
      </c>
      <c r="D638" s="150">
        <f t="shared" si="9"/>
        <v>15709.87197332</v>
      </c>
    </row>
    <row r="639" spans="1:4" x14ac:dyDescent="0.3">
      <c r="A639" s="149">
        <v>45168</v>
      </c>
      <c r="B639" s="150">
        <v>7334.4193178100004</v>
      </c>
      <c r="C639" s="150">
        <v>8399.7960682899993</v>
      </c>
      <c r="D639" s="150">
        <f t="shared" si="9"/>
        <v>15734.215386100001</v>
      </c>
    </row>
    <row r="640" spans="1:4" x14ac:dyDescent="0.3">
      <c r="A640" s="149">
        <v>45167</v>
      </c>
      <c r="B640" s="150">
        <v>7326.7898884200004</v>
      </c>
      <c r="C640" s="150">
        <v>8389.2869232400008</v>
      </c>
      <c r="D640" s="150">
        <f t="shared" si="9"/>
        <v>15716.076811660001</v>
      </c>
    </row>
    <row r="641" spans="1:4" x14ac:dyDescent="0.3">
      <c r="A641" s="149">
        <v>45166</v>
      </c>
      <c r="B641" s="150">
        <v>7311.9199242100003</v>
      </c>
      <c r="C641" s="150">
        <v>8343.7051869799998</v>
      </c>
      <c r="D641" s="150">
        <f t="shared" si="9"/>
        <v>15655.62511119</v>
      </c>
    </row>
    <row r="642" spans="1:4" x14ac:dyDescent="0.3">
      <c r="A642" s="149">
        <v>45163</v>
      </c>
      <c r="B642" s="150">
        <v>7268.1793365900003</v>
      </c>
      <c r="C642" s="150">
        <v>8298.4450029899999</v>
      </c>
      <c r="D642" s="150">
        <f t="shared" si="9"/>
        <v>15566.624339580001</v>
      </c>
    </row>
    <row r="643" spans="1:4" x14ac:dyDescent="0.3">
      <c r="A643" s="149">
        <v>45162</v>
      </c>
      <c r="B643" s="150">
        <v>7329.0392843500003</v>
      </c>
      <c r="C643" s="150">
        <v>8347.2039461500008</v>
      </c>
      <c r="D643" s="150">
        <f t="shared" si="9"/>
        <v>15676.2432305</v>
      </c>
    </row>
    <row r="644" spans="1:4" x14ac:dyDescent="0.3">
      <c r="A644" s="149">
        <v>45161</v>
      </c>
      <c r="B644" s="150">
        <v>7340.3771251999997</v>
      </c>
      <c r="C644" s="150">
        <v>8345.3935014800009</v>
      </c>
      <c r="D644" s="150">
        <f t="shared" si="9"/>
        <v>15685.770626680001</v>
      </c>
    </row>
    <row r="645" spans="1:4" x14ac:dyDescent="0.3">
      <c r="A645" s="149">
        <v>45160</v>
      </c>
      <c r="B645" s="150">
        <v>7357.1781115900003</v>
      </c>
      <c r="C645" s="150">
        <v>8374.5002624799999</v>
      </c>
      <c r="D645" s="150">
        <f t="shared" si="9"/>
        <v>15731.678374070001</v>
      </c>
    </row>
    <row r="646" spans="1:4" x14ac:dyDescent="0.3">
      <c r="A646" s="149">
        <v>45159</v>
      </c>
      <c r="B646" s="150">
        <v>7350.1261699300003</v>
      </c>
      <c r="C646" s="150">
        <v>8364.9982278700008</v>
      </c>
      <c r="D646" s="150">
        <f t="shared" ref="D646:D709" si="10">SUM(B646:C646)</f>
        <v>15715.124397800002</v>
      </c>
    </row>
    <row r="647" spans="1:4" x14ac:dyDescent="0.3">
      <c r="A647" s="149">
        <v>45156</v>
      </c>
      <c r="B647" s="150">
        <v>7367.21657151</v>
      </c>
      <c r="C647" s="150">
        <v>8361.1009362799996</v>
      </c>
      <c r="D647" s="150">
        <f t="shared" si="10"/>
        <v>15728.31750779</v>
      </c>
    </row>
    <row r="648" spans="1:4" x14ac:dyDescent="0.3">
      <c r="A648" s="149">
        <v>45155</v>
      </c>
      <c r="B648" s="150">
        <v>7403.4347840800001</v>
      </c>
      <c r="C648" s="150">
        <v>8388.3453578699991</v>
      </c>
      <c r="D648" s="150">
        <f t="shared" si="10"/>
        <v>15791.780141949999</v>
      </c>
    </row>
    <row r="649" spans="1:4" x14ac:dyDescent="0.3">
      <c r="A649" s="149">
        <v>45154</v>
      </c>
      <c r="B649" s="150">
        <v>7388.5595151300004</v>
      </c>
      <c r="C649" s="150">
        <v>8373.8309241000006</v>
      </c>
      <c r="D649" s="150">
        <f t="shared" si="10"/>
        <v>15762.390439230001</v>
      </c>
    </row>
    <row r="650" spans="1:4" x14ac:dyDescent="0.3">
      <c r="A650" s="149">
        <v>45153</v>
      </c>
      <c r="B650" s="150">
        <v>7412.9515608199999</v>
      </c>
      <c r="C650" s="150">
        <v>8379.3258013800005</v>
      </c>
      <c r="D650" s="150">
        <f t="shared" si="10"/>
        <v>15792.2773622</v>
      </c>
    </row>
    <row r="651" spans="1:4" x14ac:dyDescent="0.3">
      <c r="A651" s="149">
        <v>45152</v>
      </c>
      <c r="B651" s="150">
        <v>7415.2258492700003</v>
      </c>
      <c r="C651" s="150">
        <v>8385.8251424699993</v>
      </c>
      <c r="D651" s="150">
        <f t="shared" si="10"/>
        <v>15801.05099174</v>
      </c>
    </row>
    <row r="652" spans="1:4" x14ac:dyDescent="0.3">
      <c r="A652" s="149">
        <v>45149</v>
      </c>
      <c r="B652" s="150">
        <v>7421.1537426000004</v>
      </c>
      <c r="C652" s="150">
        <v>8394.5778025599993</v>
      </c>
      <c r="D652" s="150">
        <f t="shared" si="10"/>
        <v>15815.731545160001</v>
      </c>
    </row>
    <row r="653" spans="1:4" x14ac:dyDescent="0.3">
      <c r="A653" s="149">
        <v>45148</v>
      </c>
      <c r="B653" s="150">
        <v>7448.4256181600003</v>
      </c>
      <c r="C653" s="150">
        <v>8437.1339436199996</v>
      </c>
      <c r="D653" s="150">
        <f t="shared" si="10"/>
        <v>15885.559561779999</v>
      </c>
    </row>
    <row r="654" spans="1:4" x14ac:dyDescent="0.3">
      <c r="A654" s="149">
        <v>45147</v>
      </c>
      <c r="B654" s="150">
        <v>7456.6033355500003</v>
      </c>
      <c r="C654" s="150">
        <v>8439.4178594099994</v>
      </c>
      <c r="D654" s="150">
        <f t="shared" si="10"/>
        <v>15896.02119496</v>
      </c>
    </row>
    <row r="655" spans="1:4" x14ac:dyDescent="0.3">
      <c r="A655" s="149">
        <v>45146</v>
      </c>
      <c r="B655" s="150">
        <v>7472.1421232800003</v>
      </c>
      <c r="C655" s="150">
        <v>8459.0681819399997</v>
      </c>
      <c r="D655" s="150">
        <f t="shared" si="10"/>
        <v>15931.21030522</v>
      </c>
    </row>
    <row r="656" spans="1:4" x14ac:dyDescent="0.3">
      <c r="A656" s="149">
        <v>45145</v>
      </c>
      <c r="B656" s="150">
        <v>7478.9914065399998</v>
      </c>
      <c r="C656" s="150">
        <v>8457.7667084299992</v>
      </c>
      <c r="D656" s="150">
        <f t="shared" si="10"/>
        <v>15936.758114969998</v>
      </c>
    </row>
    <row r="657" spans="1:4" x14ac:dyDescent="0.3">
      <c r="A657" s="149">
        <v>45142</v>
      </c>
      <c r="B657" s="150">
        <v>7449.5814741499998</v>
      </c>
      <c r="C657" s="150">
        <v>8443.25745809</v>
      </c>
      <c r="D657" s="150">
        <f t="shared" si="10"/>
        <v>15892.83893224</v>
      </c>
    </row>
    <row r="658" spans="1:4" x14ac:dyDescent="0.3">
      <c r="A658" s="149">
        <v>45141</v>
      </c>
      <c r="B658" s="150">
        <v>7442.6448588599997</v>
      </c>
      <c r="C658" s="150">
        <v>8430.0201847499993</v>
      </c>
      <c r="D658" s="150">
        <f t="shared" si="10"/>
        <v>15872.665043609999</v>
      </c>
    </row>
    <row r="659" spans="1:4" x14ac:dyDescent="0.3">
      <c r="A659" s="149">
        <v>45140</v>
      </c>
      <c r="B659" s="150">
        <v>7436.8810618400003</v>
      </c>
      <c r="C659" s="150">
        <v>8405.1864224500005</v>
      </c>
      <c r="D659" s="150">
        <f t="shared" si="10"/>
        <v>15842.067484290001</v>
      </c>
    </row>
    <row r="660" spans="1:4" x14ac:dyDescent="0.3">
      <c r="A660" s="149">
        <v>45139</v>
      </c>
      <c r="B660" s="150">
        <v>7430.0123132500003</v>
      </c>
      <c r="C660" s="150">
        <v>8384.9919585000007</v>
      </c>
      <c r="D660" s="150">
        <f t="shared" si="10"/>
        <v>15815.00427175</v>
      </c>
    </row>
    <row r="661" spans="1:4" x14ac:dyDescent="0.3">
      <c r="A661" s="149">
        <v>45138</v>
      </c>
      <c r="B661" s="150">
        <v>7421.7683409900001</v>
      </c>
      <c r="C661" s="150">
        <v>8371.7617980100003</v>
      </c>
      <c r="D661" s="150">
        <f t="shared" si="10"/>
        <v>15793.530139</v>
      </c>
    </row>
    <row r="662" spans="1:4" x14ac:dyDescent="0.3">
      <c r="A662" s="149">
        <v>45135</v>
      </c>
      <c r="B662" s="150">
        <v>7400.5291595199997</v>
      </c>
      <c r="C662" s="150">
        <v>8319.3393907999998</v>
      </c>
      <c r="D662" s="150">
        <f t="shared" si="10"/>
        <v>15719.868550319999</v>
      </c>
    </row>
    <row r="663" spans="1:4" x14ac:dyDescent="0.3">
      <c r="A663" s="149">
        <v>45134</v>
      </c>
      <c r="B663" s="150">
        <v>7419.5249084899997</v>
      </c>
      <c r="C663" s="150">
        <v>8315.1239383100001</v>
      </c>
      <c r="D663" s="150">
        <f t="shared" si="10"/>
        <v>15734.648846799999</v>
      </c>
    </row>
    <row r="664" spans="1:4" x14ac:dyDescent="0.3">
      <c r="A664" s="149">
        <v>45133</v>
      </c>
      <c r="B664" s="150">
        <v>7435.5096420500004</v>
      </c>
      <c r="C664" s="150">
        <v>8318.9898559699996</v>
      </c>
      <c r="D664" s="150">
        <f t="shared" si="10"/>
        <v>15754.499498019999</v>
      </c>
    </row>
    <row r="665" spans="1:4" x14ac:dyDescent="0.3">
      <c r="A665" s="149">
        <v>45132</v>
      </c>
      <c r="B665" s="150">
        <v>7450.2422885300002</v>
      </c>
      <c r="C665" s="150">
        <v>8320.9831220699998</v>
      </c>
      <c r="D665" s="150">
        <f t="shared" si="10"/>
        <v>15771.2254106</v>
      </c>
    </row>
    <row r="666" spans="1:4" x14ac:dyDescent="0.3">
      <c r="A666" s="149">
        <v>45131</v>
      </c>
      <c r="B666" s="150">
        <v>7441.9146117700002</v>
      </c>
      <c r="C666" s="150">
        <v>8310.9725385700003</v>
      </c>
      <c r="D666" s="150">
        <f t="shared" si="10"/>
        <v>15752.887150340001</v>
      </c>
    </row>
    <row r="667" spans="1:4" x14ac:dyDescent="0.3">
      <c r="A667" s="149">
        <v>45128</v>
      </c>
      <c r="B667" s="150">
        <v>7432.1356284599997</v>
      </c>
      <c r="C667" s="150">
        <v>8325.5655779900007</v>
      </c>
      <c r="D667" s="150">
        <f t="shared" si="10"/>
        <v>15757.701206450001</v>
      </c>
    </row>
    <row r="668" spans="1:4" x14ac:dyDescent="0.3">
      <c r="A668" s="149">
        <v>45127</v>
      </c>
      <c r="B668" s="150">
        <v>7467.4737963799998</v>
      </c>
      <c r="C668" s="150">
        <v>8351.3723477000003</v>
      </c>
      <c r="D668" s="150">
        <f t="shared" si="10"/>
        <v>15818.84614408</v>
      </c>
    </row>
    <row r="669" spans="1:4" x14ac:dyDescent="0.3">
      <c r="A669" s="149">
        <v>45126</v>
      </c>
      <c r="B669" s="150">
        <v>7504.1328244599999</v>
      </c>
      <c r="C669" s="150">
        <v>8382.5366071099997</v>
      </c>
      <c r="D669" s="150">
        <f t="shared" si="10"/>
        <v>15886.669431570001</v>
      </c>
    </row>
    <row r="670" spans="1:4" x14ac:dyDescent="0.3">
      <c r="A670" s="149">
        <v>45125</v>
      </c>
      <c r="B670" s="150">
        <v>7506.4160027799999</v>
      </c>
      <c r="C670" s="150">
        <v>8381.2466626400001</v>
      </c>
      <c r="D670" s="150">
        <f t="shared" si="10"/>
        <v>15887.662665420001</v>
      </c>
    </row>
    <row r="671" spans="1:4" x14ac:dyDescent="0.3">
      <c r="A671" s="149">
        <v>45124</v>
      </c>
      <c r="B671" s="150">
        <v>7503.88494773</v>
      </c>
      <c r="C671" s="150">
        <v>8387.2390864900008</v>
      </c>
      <c r="D671" s="150">
        <f t="shared" si="10"/>
        <v>15891.12403422</v>
      </c>
    </row>
    <row r="672" spans="1:4" x14ac:dyDescent="0.3">
      <c r="A672" s="149">
        <v>45121</v>
      </c>
      <c r="B672" s="150">
        <v>7488.4182976499997</v>
      </c>
      <c r="C672" s="150">
        <v>8390.4594323199999</v>
      </c>
      <c r="D672" s="150">
        <f t="shared" si="10"/>
        <v>15878.87772997</v>
      </c>
    </row>
    <row r="673" spans="1:4" x14ac:dyDescent="0.3">
      <c r="A673" s="149">
        <v>45120</v>
      </c>
      <c r="B673" s="150">
        <v>7482.7279864499997</v>
      </c>
      <c r="C673" s="150">
        <v>8405.5770712899994</v>
      </c>
      <c r="D673" s="150">
        <f t="shared" si="10"/>
        <v>15888.305057739999</v>
      </c>
    </row>
    <row r="674" spans="1:4" x14ac:dyDescent="0.3">
      <c r="A674" s="149">
        <v>45119</v>
      </c>
      <c r="B674" s="150">
        <v>7476.2487152499998</v>
      </c>
      <c r="C674" s="150">
        <v>8419.2522114399999</v>
      </c>
      <c r="D674" s="150">
        <f t="shared" si="10"/>
        <v>15895.50092669</v>
      </c>
    </row>
    <row r="675" spans="1:4" x14ac:dyDescent="0.3">
      <c r="A675" s="149">
        <v>45118</v>
      </c>
      <c r="B675" s="150">
        <v>7493.31852196</v>
      </c>
      <c r="C675" s="150">
        <v>8442.4402478400007</v>
      </c>
      <c r="D675" s="150">
        <f t="shared" si="10"/>
        <v>15935.758769800001</v>
      </c>
    </row>
    <row r="676" spans="1:4" x14ac:dyDescent="0.3">
      <c r="A676" s="149">
        <v>45117</v>
      </c>
      <c r="B676" s="150">
        <v>7483.0068922700002</v>
      </c>
      <c r="C676" s="150">
        <v>8445.5970538599995</v>
      </c>
      <c r="D676" s="150">
        <f t="shared" si="10"/>
        <v>15928.603946129999</v>
      </c>
    </row>
    <row r="677" spans="1:4" x14ac:dyDescent="0.3">
      <c r="A677" s="149">
        <v>45114</v>
      </c>
      <c r="B677" s="150">
        <v>7481.8731640400001</v>
      </c>
      <c r="C677" s="150">
        <v>8441.9251976899995</v>
      </c>
      <c r="D677" s="150">
        <f t="shared" si="10"/>
        <v>15923.79836173</v>
      </c>
    </row>
    <row r="678" spans="1:4" x14ac:dyDescent="0.3">
      <c r="A678" s="149">
        <v>45113</v>
      </c>
      <c r="B678" s="150">
        <v>7510.3818700800002</v>
      </c>
      <c r="C678" s="150">
        <v>8463.5823904000008</v>
      </c>
      <c r="D678" s="150">
        <f t="shared" si="10"/>
        <v>15973.964260480001</v>
      </c>
    </row>
    <row r="679" spans="1:4" x14ac:dyDescent="0.3">
      <c r="A679" s="149">
        <v>45112</v>
      </c>
      <c r="B679" s="150">
        <v>7500.2398139099996</v>
      </c>
      <c r="C679" s="150">
        <v>8462.7345418500008</v>
      </c>
      <c r="D679" s="150">
        <f t="shared" si="10"/>
        <v>15962.974355760001</v>
      </c>
    </row>
    <row r="680" spans="1:4" x14ac:dyDescent="0.3">
      <c r="A680" s="149">
        <v>45111</v>
      </c>
      <c r="B680" s="150">
        <v>7495.2236125199997</v>
      </c>
      <c r="C680" s="150">
        <v>8457.0523324299993</v>
      </c>
      <c r="D680" s="150">
        <f t="shared" si="10"/>
        <v>15952.275944949999</v>
      </c>
    </row>
    <row r="681" spans="1:4" x14ac:dyDescent="0.3">
      <c r="A681" s="149">
        <v>45110</v>
      </c>
      <c r="B681" s="150">
        <v>7468.8459820199996</v>
      </c>
      <c r="C681" s="150">
        <v>8446.9316546299997</v>
      </c>
      <c r="D681" s="150">
        <f t="shared" si="10"/>
        <v>15915.77763665</v>
      </c>
    </row>
    <row r="682" spans="1:4" x14ac:dyDescent="0.3">
      <c r="A682" s="149">
        <v>45107</v>
      </c>
      <c r="B682" s="150">
        <v>7445.2876035600002</v>
      </c>
      <c r="C682" s="150">
        <v>8437.5854756000008</v>
      </c>
      <c r="D682" s="150">
        <f t="shared" si="10"/>
        <v>15882.873079160001</v>
      </c>
    </row>
    <row r="683" spans="1:4" x14ac:dyDescent="0.3">
      <c r="A683" s="149">
        <v>45106</v>
      </c>
      <c r="B683" s="150">
        <v>7462.3512365699999</v>
      </c>
      <c r="C683" s="150">
        <v>8460.7585824199996</v>
      </c>
      <c r="D683" s="150">
        <f t="shared" si="10"/>
        <v>15923.10981899</v>
      </c>
    </row>
    <row r="684" spans="1:4" x14ac:dyDescent="0.3">
      <c r="A684" s="149">
        <v>45105</v>
      </c>
      <c r="B684" s="150">
        <v>7450.6286546199999</v>
      </c>
      <c r="C684" s="150">
        <v>8454.5555539699999</v>
      </c>
      <c r="D684" s="150">
        <f t="shared" si="10"/>
        <v>15905.184208589999</v>
      </c>
    </row>
    <row r="685" spans="1:4" x14ac:dyDescent="0.3">
      <c r="A685" s="149">
        <v>45104</v>
      </c>
      <c r="B685" s="150">
        <v>7491.7410431400003</v>
      </c>
      <c r="C685" s="150">
        <v>8463.7598433399999</v>
      </c>
      <c r="D685" s="150">
        <f t="shared" si="10"/>
        <v>15955.50088648</v>
      </c>
    </row>
    <row r="686" spans="1:4" x14ac:dyDescent="0.3">
      <c r="A686" s="149">
        <v>45103</v>
      </c>
      <c r="B686" s="150">
        <v>7498.9803165699996</v>
      </c>
      <c r="C686" s="150">
        <v>8462.62788249</v>
      </c>
      <c r="D686" s="150">
        <f t="shared" si="10"/>
        <v>15961.60819906</v>
      </c>
    </row>
    <row r="687" spans="1:4" x14ac:dyDescent="0.3">
      <c r="A687" s="149">
        <v>45098</v>
      </c>
      <c r="B687" s="150">
        <v>7542.4109522999997</v>
      </c>
      <c r="C687" s="150">
        <v>8471.3656298400001</v>
      </c>
      <c r="D687" s="150">
        <f t="shared" si="10"/>
        <v>16013.776582139999</v>
      </c>
    </row>
    <row r="688" spans="1:4" x14ac:dyDescent="0.3">
      <c r="A688" s="149">
        <v>45097</v>
      </c>
      <c r="B688" s="150">
        <v>7603.6189463999999</v>
      </c>
      <c r="C688" s="150">
        <v>8534.1254815800003</v>
      </c>
      <c r="D688" s="150">
        <f t="shared" si="10"/>
        <v>16137.74442798</v>
      </c>
    </row>
    <row r="689" spans="1:4" x14ac:dyDescent="0.3">
      <c r="A689" s="149">
        <v>45096</v>
      </c>
      <c r="B689" s="150">
        <v>7578.5481704200001</v>
      </c>
      <c r="C689" s="150">
        <v>8522.8450133999995</v>
      </c>
      <c r="D689" s="150">
        <f t="shared" si="10"/>
        <v>16101.393183820001</v>
      </c>
    </row>
    <row r="690" spans="1:4" x14ac:dyDescent="0.3">
      <c r="A690" s="149">
        <v>45093</v>
      </c>
      <c r="B690" s="150">
        <v>7523.68049548</v>
      </c>
      <c r="C690" s="150">
        <v>8510.2794239800005</v>
      </c>
      <c r="D690" s="150">
        <f t="shared" si="10"/>
        <v>16033.959919460001</v>
      </c>
    </row>
    <row r="691" spans="1:4" x14ac:dyDescent="0.3">
      <c r="A691" s="149">
        <v>45092</v>
      </c>
      <c r="B691" s="150">
        <v>7522.8845548999998</v>
      </c>
      <c r="C691" s="150">
        <v>8513.3615371100004</v>
      </c>
      <c r="D691" s="150">
        <f t="shared" si="10"/>
        <v>16036.24609201</v>
      </c>
    </row>
    <row r="692" spans="1:4" x14ac:dyDescent="0.3">
      <c r="A692" s="149">
        <v>45091</v>
      </c>
      <c r="B692" s="150">
        <v>7516.7345342799999</v>
      </c>
      <c r="C692" s="150">
        <v>8510.4633379400002</v>
      </c>
      <c r="D692" s="150">
        <f t="shared" si="10"/>
        <v>16027.19787222</v>
      </c>
    </row>
    <row r="693" spans="1:4" x14ac:dyDescent="0.3">
      <c r="A693" s="149">
        <v>45090</v>
      </c>
      <c r="B693" s="150">
        <v>7518.5750062400002</v>
      </c>
      <c r="C693" s="150">
        <v>8506.3960499900004</v>
      </c>
      <c r="D693" s="150">
        <f t="shared" si="10"/>
        <v>16024.971056230001</v>
      </c>
    </row>
    <row r="694" spans="1:4" x14ac:dyDescent="0.3">
      <c r="A694" s="149">
        <v>45089</v>
      </c>
      <c r="B694" s="150">
        <v>7510.7968267899996</v>
      </c>
      <c r="C694" s="150">
        <v>8506.4243716700003</v>
      </c>
      <c r="D694" s="150">
        <f t="shared" si="10"/>
        <v>16017.22119846</v>
      </c>
    </row>
    <row r="695" spans="1:4" x14ac:dyDescent="0.3">
      <c r="A695" s="149">
        <v>45086</v>
      </c>
      <c r="B695" s="150">
        <v>7497.2690462299997</v>
      </c>
      <c r="C695" s="150">
        <v>8493.0105159100003</v>
      </c>
      <c r="D695" s="150">
        <f t="shared" si="10"/>
        <v>15990.27956214</v>
      </c>
    </row>
    <row r="696" spans="1:4" x14ac:dyDescent="0.3">
      <c r="A696" s="149">
        <v>45085</v>
      </c>
      <c r="B696" s="150">
        <v>7494.7428409699996</v>
      </c>
      <c r="C696" s="150">
        <v>8503.5191252599998</v>
      </c>
      <c r="D696" s="150">
        <f t="shared" si="10"/>
        <v>15998.261966229999</v>
      </c>
    </row>
    <row r="697" spans="1:4" x14ac:dyDescent="0.3">
      <c r="A697" s="149">
        <v>45084</v>
      </c>
      <c r="B697" s="150">
        <v>7508.5599199500002</v>
      </c>
      <c r="C697" s="150">
        <v>8519.7184676500001</v>
      </c>
      <c r="D697" s="150">
        <f t="shared" si="10"/>
        <v>16028.278387599999</v>
      </c>
    </row>
    <row r="698" spans="1:4" x14ac:dyDescent="0.3">
      <c r="A698" s="149">
        <v>45083</v>
      </c>
      <c r="B698" s="150">
        <v>7502.5883603599996</v>
      </c>
      <c r="C698" s="150">
        <v>8530.5248346999997</v>
      </c>
      <c r="D698" s="150">
        <f t="shared" si="10"/>
        <v>16033.113195059999</v>
      </c>
    </row>
    <row r="699" spans="1:4" x14ac:dyDescent="0.3">
      <c r="A699" s="149">
        <v>45082</v>
      </c>
      <c r="B699" s="150">
        <v>7536.8541548699995</v>
      </c>
      <c r="C699" s="150">
        <v>8562.8088067000008</v>
      </c>
      <c r="D699" s="150">
        <f t="shared" si="10"/>
        <v>16099.66296157</v>
      </c>
    </row>
    <row r="700" spans="1:4" x14ac:dyDescent="0.3">
      <c r="A700" s="149">
        <v>45079</v>
      </c>
      <c r="B700" s="150">
        <v>7529.1741114400002</v>
      </c>
      <c r="C700" s="150">
        <v>8552.59863769</v>
      </c>
      <c r="D700" s="150">
        <f t="shared" si="10"/>
        <v>16081.772749129999</v>
      </c>
    </row>
    <row r="701" spans="1:4" x14ac:dyDescent="0.3">
      <c r="A701" s="149">
        <v>45078</v>
      </c>
      <c r="B701" s="150">
        <v>7554.9944793200002</v>
      </c>
      <c r="C701" s="150">
        <v>8583.3081715600001</v>
      </c>
      <c r="D701" s="150">
        <f t="shared" si="10"/>
        <v>16138.302650879999</v>
      </c>
    </row>
    <row r="702" spans="1:4" x14ac:dyDescent="0.3">
      <c r="A702" s="149">
        <v>45077</v>
      </c>
      <c r="B702" s="150">
        <v>7554.7433475899998</v>
      </c>
      <c r="C702" s="150">
        <v>8577.2548346900003</v>
      </c>
      <c r="D702" s="150">
        <f t="shared" si="10"/>
        <v>16131.99818228</v>
      </c>
    </row>
    <row r="703" spans="1:4" x14ac:dyDescent="0.3">
      <c r="A703" s="149">
        <v>45076</v>
      </c>
      <c r="B703" s="150">
        <v>7544.6170195799996</v>
      </c>
      <c r="C703" s="150">
        <v>8574.8058889099993</v>
      </c>
      <c r="D703" s="150">
        <f t="shared" si="10"/>
        <v>16119.42290849</v>
      </c>
    </row>
    <row r="704" spans="1:4" x14ac:dyDescent="0.3">
      <c r="A704" s="149">
        <v>45075</v>
      </c>
      <c r="B704" s="150">
        <v>7539.70432781</v>
      </c>
      <c r="C704" s="150">
        <v>8569.7146468699993</v>
      </c>
      <c r="D704" s="150">
        <f t="shared" si="10"/>
        <v>16109.41897468</v>
      </c>
    </row>
    <row r="705" spans="1:4" x14ac:dyDescent="0.3">
      <c r="A705" s="149">
        <v>45072</v>
      </c>
      <c r="B705" s="150">
        <v>7521.0090505799999</v>
      </c>
      <c r="C705" s="150">
        <v>8570.0718638300004</v>
      </c>
      <c r="D705" s="150">
        <f t="shared" si="10"/>
        <v>16091.08091441</v>
      </c>
    </row>
    <row r="706" spans="1:4" x14ac:dyDescent="0.3">
      <c r="A706" s="149">
        <v>45071</v>
      </c>
      <c r="B706" s="150">
        <v>7520.7999917400002</v>
      </c>
      <c r="C706" s="150">
        <v>8583.3924814700003</v>
      </c>
      <c r="D706" s="150">
        <f t="shared" si="10"/>
        <v>16104.192473210001</v>
      </c>
    </row>
    <row r="707" spans="1:4" x14ac:dyDescent="0.3">
      <c r="A707" s="149">
        <v>45070</v>
      </c>
      <c r="B707" s="150">
        <v>7531.8667213099998</v>
      </c>
      <c r="C707" s="150">
        <v>8583.3820112600006</v>
      </c>
      <c r="D707" s="150">
        <f t="shared" si="10"/>
        <v>16115.24873257</v>
      </c>
    </row>
    <row r="708" spans="1:4" x14ac:dyDescent="0.3">
      <c r="A708" s="149">
        <v>45069</v>
      </c>
      <c r="B708" s="150">
        <v>7532.4696590200001</v>
      </c>
      <c r="C708" s="150">
        <v>8577.7934894600003</v>
      </c>
      <c r="D708" s="150">
        <f t="shared" si="10"/>
        <v>16110.26314848</v>
      </c>
    </row>
    <row r="709" spans="1:4" x14ac:dyDescent="0.3">
      <c r="A709" s="149">
        <v>45068</v>
      </c>
      <c r="B709" s="150">
        <v>7552.4188129599997</v>
      </c>
      <c r="C709" s="150">
        <v>8596.8511254099994</v>
      </c>
      <c r="D709" s="150">
        <f t="shared" si="10"/>
        <v>16149.269938369998</v>
      </c>
    </row>
    <row r="710" spans="1:4" x14ac:dyDescent="0.3">
      <c r="A710" s="149">
        <v>45065</v>
      </c>
      <c r="B710" s="150">
        <v>7551.58153477</v>
      </c>
      <c r="C710" s="150">
        <v>8610.4519637899994</v>
      </c>
      <c r="D710" s="150">
        <f t="shared" ref="D710:D773" si="11">SUM(B710:C710)</f>
        <v>16162.033498559998</v>
      </c>
    </row>
    <row r="711" spans="1:4" x14ac:dyDescent="0.3">
      <c r="A711" s="149">
        <v>45064</v>
      </c>
      <c r="B711" s="150">
        <v>7581.7932121699996</v>
      </c>
      <c r="C711" s="150">
        <v>8624.95571165</v>
      </c>
      <c r="D711" s="150">
        <f t="shared" si="11"/>
        <v>16206.74892382</v>
      </c>
    </row>
    <row r="712" spans="1:4" x14ac:dyDescent="0.3">
      <c r="A712" s="149">
        <v>45063</v>
      </c>
      <c r="B712" s="150">
        <v>7555.4362955500001</v>
      </c>
      <c r="C712" s="150">
        <v>8610.7058420199992</v>
      </c>
      <c r="D712" s="150">
        <f t="shared" si="11"/>
        <v>16166.142137569999</v>
      </c>
    </row>
    <row r="713" spans="1:4" x14ac:dyDescent="0.3">
      <c r="A713" s="149">
        <v>45062</v>
      </c>
      <c r="B713" s="150">
        <v>7552.3151175599996</v>
      </c>
      <c r="C713" s="150">
        <v>8609.0434256099998</v>
      </c>
      <c r="D713" s="150">
        <f t="shared" si="11"/>
        <v>16161.358543169999</v>
      </c>
    </row>
    <row r="714" spans="1:4" x14ac:dyDescent="0.3">
      <c r="A714" s="149">
        <v>45061</v>
      </c>
      <c r="B714" s="150">
        <v>7551.6753470100002</v>
      </c>
      <c r="C714" s="150">
        <v>8619.6061152099992</v>
      </c>
      <c r="D714" s="150">
        <f t="shared" si="11"/>
        <v>16171.281462219999</v>
      </c>
    </row>
    <row r="715" spans="1:4" x14ac:dyDescent="0.3">
      <c r="A715" s="149">
        <v>45058</v>
      </c>
      <c r="B715" s="150">
        <v>7540.8620478299999</v>
      </c>
      <c r="C715" s="150">
        <v>8595.5028604899999</v>
      </c>
      <c r="D715" s="150">
        <f t="shared" si="11"/>
        <v>16136.36490832</v>
      </c>
    </row>
    <row r="716" spans="1:4" x14ac:dyDescent="0.3">
      <c r="A716" s="149">
        <v>45057</v>
      </c>
      <c r="B716" s="150">
        <v>7571.0856168700002</v>
      </c>
      <c r="C716" s="150">
        <v>8630.8710913499999</v>
      </c>
      <c r="D716" s="150">
        <f t="shared" si="11"/>
        <v>16201.956708220001</v>
      </c>
    </row>
    <row r="717" spans="1:4" x14ac:dyDescent="0.3">
      <c r="A717" s="149">
        <v>45056</v>
      </c>
      <c r="B717" s="150">
        <v>7575.2322401800002</v>
      </c>
      <c r="C717" s="150">
        <v>8635.1349882100003</v>
      </c>
      <c r="D717" s="150">
        <f t="shared" si="11"/>
        <v>16210.367228390001</v>
      </c>
    </row>
    <row r="718" spans="1:4" x14ac:dyDescent="0.3">
      <c r="A718" s="149">
        <v>45055</v>
      </c>
      <c r="B718" s="150">
        <v>7583.1388528999996</v>
      </c>
      <c r="C718" s="150">
        <v>8621.3444010599997</v>
      </c>
      <c r="D718" s="150">
        <f t="shared" si="11"/>
        <v>16204.483253959999</v>
      </c>
    </row>
    <row r="719" spans="1:4" x14ac:dyDescent="0.3">
      <c r="A719" s="149">
        <v>45054</v>
      </c>
      <c r="B719" s="150">
        <v>7593.0844245899998</v>
      </c>
      <c r="C719" s="150">
        <v>8602.45549794</v>
      </c>
      <c r="D719" s="150">
        <f t="shared" si="11"/>
        <v>16195.539922529999</v>
      </c>
    </row>
    <row r="720" spans="1:4" x14ac:dyDescent="0.3">
      <c r="A720" s="149">
        <v>45051</v>
      </c>
      <c r="B720" s="150">
        <v>7582.1297109899997</v>
      </c>
      <c r="C720" s="150">
        <v>8542.66076187</v>
      </c>
      <c r="D720" s="150">
        <f t="shared" si="11"/>
        <v>16124.790472860001</v>
      </c>
    </row>
    <row r="721" spans="1:4" x14ac:dyDescent="0.3">
      <c r="A721" s="149">
        <v>45050</v>
      </c>
      <c r="B721" s="150">
        <v>7607.0160841500001</v>
      </c>
      <c r="C721" s="150">
        <v>8566.7750162299999</v>
      </c>
      <c r="D721" s="150">
        <f t="shared" si="11"/>
        <v>16173.79110038</v>
      </c>
    </row>
    <row r="722" spans="1:4" x14ac:dyDescent="0.3">
      <c r="A722" s="149">
        <v>45044</v>
      </c>
      <c r="B722" s="150">
        <v>7550.8969892900004</v>
      </c>
      <c r="C722" s="150">
        <v>8519.5597698500005</v>
      </c>
      <c r="D722" s="150">
        <f t="shared" si="11"/>
        <v>16070.456759140001</v>
      </c>
    </row>
    <row r="723" spans="1:4" x14ac:dyDescent="0.3">
      <c r="A723" s="149">
        <v>45043</v>
      </c>
      <c r="B723" s="150">
        <v>7601.9133102400001</v>
      </c>
      <c r="C723" s="150">
        <v>8567.1756657299993</v>
      </c>
      <c r="D723" s="150">
        <f t="shared" si="11"/>
        <v>16169.08897597</v>
      </c>
    </row>
    <row r="724" spans="1:4" x14ac:dyDescent="0.3">
      <c r="A724" s="149">
        <v>45042</v>
      </c>
      <c r="B724" s="150">
        <v>7664.4813841499999</v>
      </c>
      <c r="C724" s="150">
        <v>8581.6383700999995</v>
      </c>
      <c r="D724" s="150">
        <f t="shared" si="11"/>
        <v>16246.119754249999</v>
      </c>
    </row>
    <row r="725" spans="1:4" x14ac:dyDescent="0.3">
      <c r="A725" s="149">
        <v>45041</v>
      </c>
      <c r="B725" s="150">
        <v>7685.31318199</v>
      </c>
      <c r="C725" s="150">
        <v>8611.8296632099991</v>
      </c>
      <c r="D725" s="150">
        <f t="shared" si="11"/>
        <v>16297.1428452</v>
      </c>
    </row>
    <row r="726" spans="1:4" x14ac:dyDescent="0.3">
      <c r="A726" s="149">
        <v>45040</v>
      </c>
      <c r="B726" s="150">
        <v>7728.49382651</v>
      </c>
      <c r="C726" s="150">
        <v>8661.2324903400004</v>
      </c>
      <c r="D726" s="150">
        <f t="shared" si="11"/>
        <v>16389.726316849999</v>
      </c>
    </row>
    <row r="727" spans="1:4" x14ac:dyDescent="0.3">
      <c r="A727" s="149">
        <v>45037</v>
      </c>
      <c r="B727" s="150">
        <v>7713.2300104899996</v>
      </c>
      <c r="C727" s="150">
        <v>8668.0502951300004</v>
      </c>
      <c r="D727" s="150">
        <f t="shared" si="11"/>
        <v>16381.280305619999</v>
      </c>
    </row>
    <row r="728" spans="1:4" x14ac:dyDescent="0.3">
      <c r="A728" s="149">
        <v>45036</v>
      </c>
      <c r="B728" s="150">
        <v>7760.2200055399999</v>
      </c>
      <c r="C728" s="150">
        <v>8726.1625985800001</v>
      </c>
      <c r="D728" s="150">
        <f t="shared" si="11"/>
        <v>16486.382604120001</v>
      </c>
    </row>
    <row r="729" spans="1:4" x14ac:dyDescent="0.3">
      <c r="A729" s="149">
        <v>45035</v>
      </c>
      <c r="B729" s="150">
        <v>7752.09778646</v>
      </c>
      <c r="C729" s="150">
        <v>8688.0392527200001</v>
      </c>
      <c r="D729" s="150">
        <f t="shared" si="11"/>
        <v>16440.137039180001</v>
      </c>
    </row>
    <row r="730" spans="1:4" x14ac:dyDescent="0.3">
      <c r="A730" s="149">
        <v>45034</v>
      </c>
      <c r="B730" s="150">
        <v>7738.1887286000001</v>
      </c>
      <c r="C730" s="150">
        <v>8677.5590067800003</v>
      </c>
      <c r="D730" s="150">
        <f t="shared" si="11"/>
        <v>16415.747735379999</v>
      </c>
    </row>
    <row r="731" spans="1:4" x14ac:dyDescent="0.3">
      <c r="A731" s="149">
        <v>45033</v>
      </c>
      <c r="B731" s="150">
        <v>7727.2302272200004</v>
      </c>
      <c r="C731" s="150">
        <v>8673.7089887500006</v>
      </c>
      <c r="D731" s="150">
        <f t="shared" si="11"/>
        <v>16400.93921597</v>
      </c>
    </row>
    <row r="732" spans="1:4" x14ac:dyDescent="0.3">
      <c r="A732" s="149">
        <v>45030</v>
      </c>
      <c r="B732" s="150">
        <v>7710.1733186700003</v>
      </c>
      <c r="C732" s="150">
        <v>8647.4320902899999</v>
      </c>
      <c r="D732" s="150">
        <f t="shared" si="11"/>
        <v>16357.60540896</v>
      </c>
    </row>
    <row r="733" spans="1:4" x14ac:dyDescent="0.3">
      <c r="A733" s="149">
        <v>45029</v>
      </c>
      <c r="B733" s="150">
        <v>7709.4042056500002</v>
      </c>
      <c r="C733" s="150">
        <v>8642.8264624399999</v>
      </c>
      <c r="D733" s="150">
        <f t="shared" si="11"/>
        <v>16352.23066809</v>
      </c>
    </row>
    <row r="734" spans="1:4" x14ac:dyDescent="0.3">
      <c r="A734" s="149">
        <v>45028</v>
      </c>
      <c r="B734" s="150">
        <v>7702.0482301399998</v>
      </c>
      <c r="C734" s="150">
        <v>8658.4070684199996</v>
      </c>
      <c r="D734" s="150">
        <f t="shared" si="11"/>
        <v>16360.455298559998</v>
      </c>
    </row>
    <row r="735" spans="1:4" x14ac:dyDescent="0.3">
      <c r="A735" s="149">
        <v>45027</v>
      </c>
      <c r="B735" s="150">
        <v>7666.7495735000002</v>
      </c>
      <c r="C735" s="150">
        <v>8617.3765325799995</v>
      </c>
      <c r="D735" s="150">
        <f t="shared" si="11"/>
        <v>16284.126106079999</v>
      </c>
    </row>
    <row r="736" spans="1:4" x14ac:dyDescent="0.3">
      <c r="A736" s="149">
        <v>45026</v>
      </c>
      <c r="B736" s="150">
        <v>7653.1217834400004</v>
      </c>
      <c r="C736" s="150">
        <v>8620.1927422999997</v>
      </c>
      <c r="D736" s="150">
        <f t="shared" si="11"/>
        <v>16273.314525739999</v>
      </c>
    </row>
    <row r="737" spans="1:4" x14ac:dyDescent="0.3">
      <c r="A737" s="149">
        <v>45023</v>
      </c>
      <c r="B737" s="150">
        <v>7642.1209992200002</v>
      </c>
      <c r="C737" s="150">
        <v>8630.9170965499998</v>
      </c>
      <c r="D737" s="150">
        <f t="shared" si="11"/>
        <v>16273.03809577</v>
      </c>
    </row>
    <row r="738" spans="1:4" x14ac:dyDescent="0.3">
      <c r="A738" s="149">
        <v>45022</v>
      </c>
      <c r="B738" s="150">
        <v>7643.6198895300004</v>
      </c>
      <c r="C738" s="150">
        <v>8637.9128084900003</v>
      </c>
      <c r="D738" s="150">
        <f t="shared" si="11"/>
        <v>16281.532698020001</v>
      </c>
    </row>
    <row r="739" spans="1:4" x14ac:dyDescent="0.3">
      <c r="A739" s="149">
        <v>45020</v>
      </c>
      <c r="B739" s="150">
        <v>7612.5204375699996</v>
      </c>
      <c r="C739" s="150">
        <v>8581.5020656699999</v>
      </c>
      <c r="D739" s="150">
        <f t="shared" si="11"/>
        <v>16194.022503239999</v>
      </c>
    </row>
    <row r="740" spans="1:4" x14ac:dyDescent="0.3">
      <c r="A740" s="149">
        <v>45019</v>
      </c>
      <c r="B740" s="150">
        <v>7607.2324320500002</v>
      </c>
      <c r="C740" s="150">
        <v>8577.8398262299997</v>
      </c>
      <c r="D740" s="150">
        <f t="shared" si="11"/>
        <v>16185.072258280001</v>
      </c>
    </row>
    <row r="741" spans="1:4" x14ac:dyDescent="0.3">
      <c r="A741" s="149">
        <v>45016</v>
      </c>
      <c r="B741" s="150">
        <v>7536.9329513000002</v>
      </c>
      <c r="C741" s="150">
        <v>8528.9243642199999</v>
      </c>
      <c r="D741" s="150">
        <f t="shared" si="11"/>
        <v>16065.857315519999</v>
      </c>
    </row>
    <row r="742" spans="1:4" x14ac:dyDescent="0.3">
      <c r="A742" s="149">
        <v>45015</v>
      </c>
      <c r="B742" s="150">
        <v>7547.4912728899999</v>
      </c>
      <c r="C742" s="150">
        <v>8554.1745170800004</v>
      </c>
      <c r="D742" s="150">
        <f t="shared" si="11"/>
        <v>16101.66578997</v>
      </c>
    </row>
    <row r="743" spans="1:4" x14ac:dyDescent="0.3">
      <c r="A743" s="149">
        <v>45014</v>
      </c>
      <c r="B743" s="150">
        <v>7544.2890220299996</v>
      </c>
      <c r="C743" s="150">
        <v>8561.2048116799997</v>
      </c>
      <c r="D743" s="150">
        <f t="shared" si="11"/>
        <v>16105.493833709999</v>
      </c>
    </row>
    <row r="744" spans="1:4" x14ac:dyDescent="0.3">
      <c r="A744" s="149">
        <v>45013</v>
      </c>
      <c r="B744" s="150">
        <v>7553.9657750599999</v>
      </c>
      <c r="C744" s="150">
        <v>8560.3003677100005</v>
      </c>
      <c r="D744" s="150">
        <f t="shared" si="11"/>
        <v>16114.26614277</v>
      </c>
    </row>
    <row r="745" spans="1:4" x14ac:dyDescent="0.3">
      <c r="A745" s="149">
        <v>45012</v>
      </c>
      <c r="B745" s="150">
        <v>7548.1630491699998</v>
      </c>
      <c r="C745" s="150">
        <v>8557.34664754</v>
      </c>
      <c r="D745" s="150">
        <f t="shared" si="11"/>
        <v>16105.50969671</v>
      </c>
    </row>
    <row r="746" spans="1:4" x14ac:dyDescent="0.3">
      <c r="A746" s="149">
        <v>45009</v>
      </c>
      <c r="B746" s="150">
        <v>7507.9497836800001</v>
      </c>
      <c r="C746" s="150">
        <v>8515.7458018199995</v>
      </c>
      <c r="D746" s="150">
        <f t="shared" si="11"/>
        <v>16023.6955855</v>
      </c>
    </row>
    <row r="747" spans="1:4" x14ac:dyDescent="0.3">
      <c r="A747" s="149">
        <v>45008</v>
      </c>
      <c r="B747" s="150">
        <v>7495.1915454299997</v>
      </c>
      <c r="C747" s="150">
        <v>8510.5955214299993</v>
      </c>
      <c r="D747" s="150">
        <f t="shared" si="11"/>
        <v>16005.787066859999</v>
      </c>
    </row>
    <row r="748" spans="1:4" x14ac:dyDescent="0.3">
      <c r="A748" s="149">
        <v>45007</v>
      </c>
      <c r="B748" s="150">
        <v>7475.6165815699997</v>
      </c>
      <c r="C748" s="150">
        <v>8474.2586746199995</v>
      </c>
      <c r="D748" s="150">
        <f t="shared" si="11"/>
        <v>15949.87525619</v>
      </c>
    </row>
    <row r="749" spans="1:4" x14ac:dyDescent="0.3">
      <c r="A749" s="149">
        <v>45006</v>
      </c>
      <c r="B749" s="150">
        <v>7444.0729864699997</v>
      </c>
      <c r="C749" s="150">
        <v>8458.3914958799996</v>
      </c>
      <c r="D749" s="150">
        <f t="shared" si="11"/>
        <v>15902.464482349998</v>
      </c>
    </row>
    <row r="750" spans="1:4" x14ac:dyDescent="0.3">
      <c r="A750" s="149">
        <v>45005</v>
      </c>
      <c r="B750" s="150">
        <v>7425.6463283800003</v>
      </c>
      <c r="C750" s="150">
        <v>8448.8128396699994</v>
      </c>
      <c r="D750" s="150">
        <f t="shared" si="11"/>
        <v>15874.45916805</v>
      </c>
    </row>
    <row r="751" spans="1:4" x14ac:dyDescent="0.3">
      <c r="A751" s="149">
        <v>45002</v>
      </c>
      <c r="B751" s="150">
        <v>7413.5322082900002</v>
      </c>
      <c r="C751" s="150">
        <v>8437.2937897899992</v>
      </c>
      <c r="D751" s="150">
        <f t="shared" si="11"/>
        <v>15850.825998079999</v>
      </c>
    </row>
    <row r="752" spans="1:4" x14ac:dyDescent="0.3">
      <c r="A752" s="149">
        <v>45001</v>
      </c>
      <c r="B752" s="150">
        <v>7418.1980805699995</v>
      </c>
      <c r="C752" s="150">
        <v>8437.3193403599998</v>
      </c>
      <c r="D752" s="150">
        <f t="shared" si="11"/>
        <v>15855.517420929998</v>
      </c>
    </row>
    <row r="753" spans="1:4" x14ac:dyDescent="0.3">
      <c r="A753" s="149">
        <v>45000</v>
      </c>
      <c r="B753" s="150">
        <v>7431.8448032300003</v>
      </c>
      <c r="C753" s="150">
        <v>8441.0912277799998</v>
      </c>
      <c r="D753" s="150">
        <f t="shared" si="11"/>
        <v>15872.93603101</v>
      </c>
    </row>
    <row r="754" spans="1:4" x14ac:dyDescent="0.3">
      <c r="A754" s="149">
        <v>44999</v>
      </c>
      <c r="B754" s="150">
        <v>7435.89186789</v>
      </c>
      <c r="C754" s="150">
        <v>8433.2428607300008</v>
      </c>
      <c r="D754" s="150">
        <f t="shared" si="11"/>
        <v>15869.13472862</v>
      </c>
    </row>
    <row r="755" spans="1:4" x14ac:dyDescent="0.3">
      <c r="A755" s="149">
        <v>44998</v>
      </c>
      <c r="B755" s="150">
        <v>7439.9581191799998</v>
      </c>
      <c r="C755" s="150">
        <v>8414.1117441999995</v>
      </c>
      <c r="D755" s="150">
        <f t="shared" si="11"/>
        <v>15854.069863379998</v>
      </c>
    </row>
    <row r="756" spans="1:4" x14ac:dyDescent="0.3">
      <c r="A756" s="149">
        <v>44995</v>
      </c>
      <c r="B756" s="150">
        <v>7427.3303462000003</v>
      </c>
      <c r="C756" s="150">
        <v>8404.5143588899991</v>
      </c>
      <c r="D756" s="150">
        <f t="shared" si="11"/>
        <v>15831.844705089999</v>
      </c>
    </row>
    <row r="757" spans="1:4" x14ac:dyDescent="0.3">
      <c r="A757" s="149">
        <v>44994</v>
      </c>
      <c r="B757" s="150">
        <v>7462.3668477399997</v>
      </c>
      <c r="C757" s="150">
        <v>8443.2801953899998</v>
      </c>
      <c r="D757" s="150">
        <f t="shared" si="11"/>
        <v>15905.64704313</v>
      </c>
    </row>
    <row r="758" spans="1:4" x14ac:dyDescent="0.3">
      <c r="A758" s="149">
        <v>44993</v>
      </c>
      <c r="B758" s="150">
        <v>7452.0473193400003</v>
      </c>
      <c r="C758" s="150">
        <v>8422.2328451800004</v>
      </c>
      <c r="D758" s="150">
        <f t="shared" si="11"/>
        <v>15874.280164520002</v>
      </c>
    </row>
    <row r="759" spans="1:4" x14ac:dyDescent="0.3">
      <c r="A759" s="149">
        <v>44992</v>
      </c>
      <c r="B759" s="150">
        <v>7448.8076880099998</v>
      </c>
      <c r="C759" s="150">
        <v>8414.2286400899993</v>
      </c>
      <c r="D759" s="150">
        <f t="shared" si="11"/>
        <v>15863.036328099999</v>
      </c>
    </row>
    <row r="760" spans="1:4" x14ac:dyDescent="0.3">
      <c r="A760" s="149">
        <v>44991</v>
      </c>
      <c r="B760" s="150">
        <v>7474.0696625199998</v>
      </c>
      <c r="C760" s="150">
        <v>8427.5177039400005</v>
      </c>
      <c r="D760" s="150">
        <f t="shared" si="11"/>
        <v>15901.58736646</v>
      </c>
    </row>
    <row r="761" spans="1:4" x14ac:dyDescent="0.3">
      <c r="A761" s="149">
        <v>44988</v>
      </c>
      <c r="B761" s="150">
        <v>7443.4403319900002</v>
      </c>
      <c r="C761" s="150">
        <v>8396.3595758499996</v>
      </c>
      <c r="D761" s="150">
        <f t="shared" si="11"/>
        <v>15839.799907839999</v>
      </c>
    </row>
    <row r="762" spans="1:4" x14ac:dyDescent="0.3">
      <c r="A762" s="149">
        <v>44987</v>
      </c>
      <c r="B762" s="150">
        <v>7465.9807650700004</v>
      </c>
      <c r="C762" s="150">
        <v>8396.0410384799998</v>
      </c>
      <c r="D762" s="150">
        <f t="shared" si="11"/>
        <v>15862.02180355</v>
      </c>
    </row>
    <row r="763" spans="1:4" x14ac:dyDescent="0.3">
      <c r="A763" s="149">
        <v>44986</v>
      </c>
      <c r="B763" s="150">
        <v>7454.2504128800001</v>
      </c>
      <c r="C763" s="150">
        <v>8405.1221894800001</v>
      </c>
      <c r="D763" s="150">
        <f t="shared" si="11"/>
        <v>15859.372602359999</v>
      </c>
    </row>
    <row r="764" spans="1:4" x14ac:dyDescent="0.3">
      <c r="A764" s="149">
        <v>44985</v>
      </c>
      <c r="B764" s="150">
        <v>7428.2666554300004</v>
      </c>
      <c r="C764" s="150">
        <v>8386.8141877300004</v>
      </c>
      <c r="D764" s="150">
        <f t="shared" si="11"/>
        <v>15815.080843160002</v>
      </c>
    </row>
    <row r="765" spans="1:4" x14ac:dyDescent="0.3">
      <c r="A765" s="149">
        <v>44984</v>
      </c>
      <c r="B765" s="150">
        <v>7424.6576118100002</v>
      </c>
      <c r="C765" s="150">
        <v>8386.6716499300001</v>
      </c>
      <c r="D765" s="150">
        <f t="shared" si="11"/>
        <v>15811.32926174</v>
      </c>
    </row>
    <row r="766" spans="1:4" x14ac:dyDescent="0.3">
      <c r="A766" s="149">
        <v>44981</v>
      </c>
      <c r="B766" s="150">
        <v>7421.1292620100003</v>
      </c>
      <c r="C766" s="150">
        <v>8396.3544590099991</v>
      </c>
      <c r="D766" s="150">
        <f t="shared" si="11"/>
        <v>15817.483721019998</v>
      </c>
    </row>
    <row r="767" spans="1:4" x14ac:dyDescent="0.3">
      <c r="A767" s="149">
        <v>44980</v>
      </c>
      <c r="B767" s="150">
        <v>7442.20605488</v>
      </c>
      <c r="C767" s="150">
        <v>8409.8368328899996</v>
      </c>
      <c r="D767" s="150">
        <f t="shared" si="11"/>
        <v>15852.04288777</v>
      </c>
    </row>
    <row r="768" spans="1:4" x14ac:dyDescent="0.3">
      <c r="A768" s="149">
        <v>44979</v>
      </c>
      <c r="B768" s="150">
        <v>7440.7601129000004</v>
      </c>
      <c r="C768" s="150">
        <v>8409.5474218799991</v>
      </c>
      <c r="D768" s="150">
        <f t="shared" si="11"/>
        <v>15850.30753478</v>
      </c>
    </row>
    <row r="769" spans="1:4" x14ac:dyDescent="0.3">
      <c r="A769" s="149">
        <v>44978</v>
      </c>
      <c r="B769" s="150">
        <v>7428.0032451200004</v>
      </c>
      <c r="C769" s="150">
        <v>8392.89543056</v>
      </c>
      <c r="D769" s="150">
        <f t="shared" si="11"/>
        <v>15820.89867568</v>
      </c>
    </row>
    <row r="770" spans="1:4" x14ac:dyDescent="0.3">
      <c r="A770" s="149">
        <v>44977</v>
      </c>
      <c r="B770" s="150">
        <v>7417.0761908000004</v>
      </c>
      <c r="C770" s="150">
        <v>8381.2380751300007</v>
      </c>
      <c r="D770" s="150">
        <f t="shared" si="11"/>
        <v>15798.314265930001</v>
      </c>
    </row>
    <row r="771" spans="1:4" x14ac:dyDescent="0.3">
      <c r="A771" s="149">
        <v>44974</v>
      </c>
      <c r="B771" s="150">
        <v>7375.0652264199998</v>
      </c>
      <c r="C771" s="150">
        <v>8345.2909259999997</v>
      </c>
      <c r="D771" s="150">
        <f t="shared" si="11"/>
        <v>15720.356152419999</v>
      </c>
    </row>
    <row r="772" spans="1:4" x14ac:dyDescent="0.3">
      <c r="A772" s="149">
        <v>44973</v>
      </c>
      <c r="B772" s="150">
        <v>7401.1971301200001</v>
      </c>
      <c r="C772" s="150">
        <v>8376.8902970300005</v>
      </c>
      <c r="D772" s="150">
        <f t="shared" si="11"/>
        <v>15778.08742715</v>
      </c>
    </row>
    <row r="773" spans="1:4" x14ac:dyDescent="0.3">
      <c r="A773" s="149">
        <v>44972</v>
      </c>
      <c r="B773" s="150">
        <v>7417.5734156500002</v>
      </c>
      <c r="C773" s="150">
        <v>8394.7436820500006</v>
      </c>
      <c r="D773" s="150">
        <f t="shared" si="11"/>
        <v>15812.317097700001</v>
      </c>
    </row>
    <row r="774" spans="1:4" x14ac:dyDescent="0.3">
      <c r="A774" s="149">
        <v>44971</v>
      </c>
      <c r="B774" s="150">
        <v>7401.6747879699997</v>
      </c>
      <c r="C774" s="150">
        <v>8370.6269562500001</v>
      </c>
      <c r="D774" s="150">
        <f t="shared" ref="D774:D837" si="12">SUM(B774:C774)</f>
        <v>15772.30174422</v>
      </c>
    </row>
    <row r="775" spans="1:4" x14ac:dyDescent="0.3">
      <c r="A775" s="149">
        <v>44970</v>
      </c>
      <c r="B775" s="150">
        <v>7377.7160720000002</v>
      </c>
      <c r="C775" s="150">
        <v>8354.5239208200001</v>
      </c>
      <c r="D775" s="150">
        <f t="shared" si="12"/>
        <v>15732.239992819999</v>
      </c>
    </row>
    <row r="776" spans="1:4" x14ac:dyDescent="0.3">
      <c r="A776" s="149">
        <v>44967</v>
      </c>
      <c r="B776" s="150">
        <v>7344.3317877099998</v>
      </c>
      <c r="C776" s="150">
        <v>8324.0978851100008</v>
      </c>
      <c r="D776" s="150">
        <f t="shared" si="12"/>
        <v>15668.429672820001</v>
      </c>
    </row>
    <row r="777" spans="1:4" x14ac:dyDescent="0.3">
      <c r="A777" s="149">
        <v>44966</v>
      </c>
      <c r="B777" s="150">
        <v>7359.8574824999996</v>
      </c>
      <c r="C777" s="150">
        <v>8344.5579889300006</v>
      </c>
      <c r="D777" s="150">
        <f t="shared" si="12"/>
        <v>15704.41547143</v>
      </c>
    </row>
    <row r="778" spans="1:4" x14ac:dyDescent="0.3">
      <c r="A778" s="149">
        <v>44965</v>
      </c>
      <c r="B778" s="150">
        <v>7329.3560969299997</v>
      </c>
      <c r="C778" s="150">
        <v>8326.7966896899998</v>
      </c>
      <c r="D778" s="150">
        <f t="shared" si="12"/>
        <v>15656.152786619999</v>
      </c>
    </row>
    <row r="779" spans="1:4" x14ac:dyDescent="0.3">
      <c r="A779" s="149">
        <v>44964</v>
      </c>
      <c r="B779" s="150">
        <v>7320.1384242000004</v>
      </c>
      <c r="C779" s="150">
        <v>8322.2759681400003</v>
      </c>
      <c r="D779" s="150">
        <f t="shared" si="12"/>
        <v>15642.414392340001</v>
      </c>
    </row>
    <row r="780" spans="1:4" x14ac:dyDescent="0.3">
      <c r="A780" s="149">
        <v>44963</v>
      </c>
      <c r="B780" s="150">
        <v>7279.9688122999996</v>
      </c>
      <c r="C780" s="150">
        <v>8297.1656241199998</v>
      </c>
      <c r="D780" s="150">
        <f t="shared" si="12"/>
        <v>15577.134436419999</v>
      </c>
    </row>
    <row r="781" spans="1:4" x14ac:dyDescent="0.3">
      <c r="A781" s="149">
        <v>44960</v>
      </c>
      <c r="B781" s="150">
        <v>7244.7333853800001</v>
      </c>
      <c r="C781" s="150">
        <v>8273.6081259099992</v>
      </c>
      <c r="D781" s="150">
        <f t="shared" si="12"/>
        <v>15518.34151129</v>
      </c>
    </row>
    <row r="782" spans="1:4" x14ac:dyDescent="0.3">
      <c r="A782" s="149">
        <v>44959</v>
      </c>
      <c r="B782" s="150">
        <v>7248.9572032599999</v>
      </c>
      <c r="C782" s="150">
        <v>8264.9991475799998</v>
      </c>
      <c r="D782" s="150">
        <f t="shared" si="12"/>
        <v>15513.956350839999</v>
      </c>
    </row>
    <row r="783" spans="1:4" x14ac:dyDescent="0.3">
      <c r="A783" s="149">
        <v>44958</v>
      </c>
      <c r="B783" s="150">
        <v>7221.93902566</v>
      </c>
      <c r="C783" s="150">
        <v>8234.7241638100004</v>
      </c>
      <c r="D783" s="150">
        <f t="shared" si="12"/>
        <v>15456.66318947</v>
      </c>
    </row>
    <row r="784" spans="1:4" x14ac:dyDescent="0.3">
      <c r="A784" s="149">
        <v>44957</v>
      </c>
      <c r="B784" s="150">
        <v>7173.4009900399997</v>
      </c>
      <c r="C784" s="150">
        <v>8184.2329084200001</v>
      </c>
      <c r="D784" s="150">
        <f t="shared" si="12"/>
        <v>15357.633898460001</v>
      </c>
    </row>
    <row r="785" spans="1:4" x14ac:dyDescent="0.3">
      <c r="A785" s="149">
        <v>44956</v>
      </c>
      <c r="B785" s="150">
        <v>7150.9665451499995</v>
      </c>
      <c r="C785" s="150">
        <v>8159.8668427399998</v>
      </c>
      <c r="D785" s="150">
        <f t="shared" si="12"/>
        <v>15310.833387889999</v>
      </c>
    </row>
    <row r="786" spans="1:4" x14ac:dyDescent="0.3">
      <c r="A786" s="149">
        <v>44946</v>
      </c>
      <c r="B786" s="150">
        <v>7050.1357630000002</v>
      </c>
      <c r="C786" s="150">
        <v>8063.4606141800004</v>
      </c>
      <c r="D786" s="150">
        <f t="shared" si="12"/>
        <v>15113.596377180002</v>
      </c>
    </row>
    <row r="787" spans="1:4" x14ac:dyDescent="0.3">
      <c r="A787" s="149">
        <v>44945</v>
      </c>
      <c r="B787" s="150">
        <v>7156.2191233499998</v>
      </c>
      <c r="C787" s="150">
        <v>8149.3553601100002</v>
      </c>
      <c r="D787" s="150">
        <f t="shared" si="12"/>
        <v>15305.574483460001</v>
      </c>
    </row>
    <row r="788" spans="1:4" x14ac:dyDescent="0.3">
      <c r="A788" s="149">
        <v>44944</v>
      </c>
      <c r="B788" s="150">
        <v>7171.02675963</v>
      </c>
      <c r="C788" s="150">
        <v>8155.2410211799997</v>
      </c>
      <c r="D788" s="150">
        <f t="shared" si="12"/>
        <v>15326.26778081</v>
      </c>
    </row>
    <row r="789" spans="1:4" x14ac:dyDescent="0.3">
      <c r="A789" s="149">
        <v>44943</v>
      </c>
      <c r="B789" s="150">
        <v>7186.5670014099996</v>
      </c>
      <c r="C789" s="150">
        <v>8184.9486909400002</v>
      </c>
      <c r="D789" s="150">
        <f t="shared" si="12"/>
        <v>15371.51569235</v>
      </c>
    </row>
    <row r="790" spans="1:4" x14ac:dyDescent="0.3">
      <c r="A790" s="149">
        <v>44942</v>
      </c>
      <c r="B790" s="150">
        <v>7191.6543795799998</v>
      </c>
      <c r="C790" s="150">
        <v>8202.4479793899991</v>
      </c>
      <c r="D790" s="150">
        <f t="shared" si="12"/>
        <v>15394.102358969998</v>
      </c>
    </row>
    <row r="791" spans="1:4" x14ac:dyDescent="0.3">
      <c r="A791" s="149">
        <v>44939</v>
      </c>
      <c r="B791" s="150">
        <v>7197.1035789099997</v>
      </c>
      <c r="C791" s="150">
        <v>8193.2562150899994</v>
      </c>
      <c r="D791" s="150">
        <f t="shared" si="12"/>
        <v>15390.359794</v>
      </c>
    </row>
    <row r="792" spans="1:4" x14ac:dyDescent="0.3">
      <c r="A792" s="149">
        <v>44938</v>
      </c>
      <c r="B792" s="150">
        <v>7218.5038367400002</v>
      </c>
      <c r="C792" s="150">
        <v>8209.7959843000008</v>
      </c>
      <c r="D792" s="150">
        <f t="shared" si="12"/>
        <v>15428.29982104</v>
      </c>
    </row>
    <row r="793" spans="1:4" x14ac:dyDescent="0.3">
      <c r="A793" s="149">
        <v>44937</v>
      </c>
      <c r="B793" s="150">
        <v>7226.8754874099996</v>
      </c>
      <c r="C793" s="150">
        <v>8221.0866757399999</v>
      </c>
      <c r="D793" s="150">
        <f t="shared" si="12"/>
        <v>15447.962163149999</v>
      </c>
    </row>
    <row r="794" spans="1:4" x14ac:dyDescent="0.3">
      <c r="A794" s="149">
        <v>44936</v>
      </c>
      <c r="B794" s="150">
        <v>7234.4006469799997</v>
      </c>
      <c r="C794" s="150">
        <v>8237.1216153999994</v>
      </c>
      <c r="D794" s="150">
        <f t="shared" si="12"/>
        <v>15471.52226238</v>
      </c>
    </row>
    <row r="795" spans="1:4" x14ac:dyDescent="0.3">
      <c r="A795" s="149">
        <v>44935</v>
      </c>
      <c r="B795" s="150">
        <v>7235.7834895100004</v>
      </c>
      <c r="C795" s="150">
        <v>8235.1813748599998</v>
      </c>
      <c r="D795" s="150">
        <f t="shared" si="12"/>
        <v>15470.96486437</v>
      </c>
    </row>
    <row r="796" spans="1:4" x14ac:dyDescent="0.3">
      <c r="A796" s="149">
        <v>44932</v>
      </c>
      <c r="B796" s="150">
        <v>7224.9652840199997</v>
      </c>
      <c r="C796" s="150">
        <v>8217.10570835</v>
      </c>
      <c r="D796" s="150">
        <f t="shared" si="12"/>
        <v>15442.07099237</v>
      </c>
    </row>
    <row r="797" spans="1:4" x14ac:dyDescent="0.3">
      <c r="A797" s="149">
        <v>44931</v>
      </c>
      <c r="B797" s="150">
        <v>7239.4512684199999</v>
      </c>
      <c r="C797" s="150">
        <v>8231.2988613800007</v>
      </c>
      <c r="D797" s="150">
        <f t="shared" si="12"/>
        <v>15470.750129800001</v>
      </c>
    </row>
    <row r="798" spans="1:4" x14ac:dyDescent="0.3">
      <c r="A798" s="149">
        <v>44930</v>
      </c>
      <c r="B798" s="150">
        <v>7228.9103623299998</v>
      </c>
      <c r="C798" s="150">
        <v>8218.3793688900005</v>
      </c>
      <c r="D798" s="150">
        <f t="shared" si="12"/>
        <v>15447.28973122</v>
      </c>
    </row>
    <row r="799" spans="1:4" x14ac:dyDescent="0.3">
      <c r="A799" s="149">
        <v>44929</v>
      </c>
      <c r="B799" s="150">
        <v>7235.8292585099998</v>
      </c>
      <c r="C799" s="150">
        <v>8215.6416748499996</v>
      </c>
      <c r="D799" s="150">
        <f t="shared" si="12"/>
        <v>15451.47093336</v>
      </c>
    </row>
    <row r="800" spans="1:4" x14ac:dyDescent="0.3">
      <c r="A800" s="149">
        <v>44925</v>
      </c>
      <c r="B800" s="150">
        <v>7203.95429117</v>
      </c>
      <c r="C800" s="150">
        <v>8199.9611820499995</v>
      </c>
      <c r="D800" s="150">
        <f t="shared" si="12"/>
        <v>15403.91547322</v>
      </c>
    </row>
    <row r="801" spans="1:4" x14ac:dyDescent="0.3">
      <c r="A801" s="149">
        <v>44924</v>
      </c>
      <c r="B801" s="150">
        <v>7237.6416169800004</v>
      </c>
      <c r="C801" s="150">
        <v>8246.9466659299997</v>
      </c>
      <c r="D801" s="150">
        <f t="shared" si="12"/>
        <v>15484.588282910001</v>
      </c>
    </row>
    <row r="802" spans="1:4" x14ac:dyDescent="0.3">
      <c r="A802" s="149">
        <v>44923</v>
      </c>
      <c r="B802" s="150">
        <v>7235.6285738500001</v>
      </c>
      <c r="C802" s="150">
        <v>8242.7140070999994</v>
      </c>
      <c r="D802" s="150">
        <f t="shared" si="12"/>
        <v>15478.34258095</v>
      </c>
    </row>
    <row r="803" spans="1:4" x14ac:dyDescent="0.3">
      <c r="A803" s="149">
        <v>44922</v>
      </c>
      <c r="B803" s="150">
        <v>7244.5703036100003</v>
      </c>
      <c r="C803" s="150">
        <v>8261.2024650900003</v>
      </c>
      <c r="D803" s="150">
        <f t="shared" si="12"/>
        <v>15505.772768700001</v>
      </c>
    </row>
    <row r="804" spans="1:4" x14ac:dyDescent="0.3">
      <c r="A804" s="149">
        <v>44921</v>
      </c>
      <c r="B804" s="150">
        <v>7243.0028076299996</v>
      </c>
      <c r="C804" s="150">
        <v>8264.8775461200003</v>
      </c>
      <c r="D804" s="150">
        <f t="shared" si="12"/>
        <v>15507.880353749999</v>
      </c>
    </row>
    <row r="805" spans="1:4" x14ac:dyDescent="0.3">
      <c r="A805" s="149">
        <v>44918</v>
      </c>
      <c r="B805" s="150">
        <v>7227.8246253300003</v>
      </c>
      <c r="C805" s="150">
        <v>8238.5281215699997</v>
      </c>
      <c r="D805" s="150">
        <f t="shared" si="12"/>
        <v>15466.3527469</v>
      </c>
    </row>
    <row r="806" spans="1:4" x14ac:dyDescent="0.3">
      <c r="A806" s="149">
        <v>44917</v>
      </c>
      <c r="B806" s="150">
        <v>7258.2272291999998</v>
      </c>
      <c r="C806" s="150">
        <v>8269.6653323999999</v>
      </c>
      <c r="D806" s="150">
        <f t="shared" si="12"/>
        <v>15527.8925616</v>
      </c>
    </row>
    <row r="807" spans="1:4" x14ac:dyDescent="0.3">
      <c r="A807" s="149">
        <v>44916</v>
      </c>
      <c r="B807" s="150">
        <v>7287.4272524400003</v>
      </c>
      <c r="C807" s="150">
        <v>8291.4511082000008</v>
      </c>
      <c r="D807" s="150">
        <f t="shared" si="12"/>
        <v>15578.878360640001</v>
      </c>
    </row>
    <row r="808" spans="1:4" x14ac:dyDescent="0.3">
      <c r="A808" s="149">
        <v>44915</v>
      </c>
      <c r="B808" s="150">
        <v>7305.0402918600003</v>
      </c>
      <c r="C808" s="150">
        <v>8310.2077583200007</v>
      </c>
      <c r="D808" s="150">
        <f t="shared" si="12"/>
        <v>15615.248050180002</v>
      </c>
    </row>
    <row r="809" spans="1:4" x14ac:dyDescent="0.3">
      <c r="A809" s="149">
        <v>44914</v>
      </c>
      <c r="B809" s="150">
        <v>7314.3150434999998</v>
      </c>
      <c r="C809" s="150">
        <v>8312.2707682</v>
      </c>
      <c r="D809" s="150">
        <f t="shared" si="12"/>
        <v>15626.585811699999</v>
      </c>
    </row>
    <row r="810" spans="1:4" x14ac:dyDescent="0.3">
      <c r="A810" s="149">
        <v>44911</v>
      </c>
      <c r="B810" s="150">
        <v>7323.1595057699997</v>
      </c>
      <c r="C810" s="150">
        <v>8340.9705992399995</v>
      </c>
      <c r="D810" s="150">
        <f t="shared" si="12"/>
        <v>15664.130105009999</v>
      </c>
    </row>
    <row r="811" spans="1:4" x14ac:dyDescent="0.3">
      <c r="A811" s="149">
        <v>44910</v>
      </c>
      <c r="B811" s="150">
        <v>7350.3608363100002</v>
      </c>
      <c r="C811" s="150">
        <v>8374.4511154600004</v>
      </c>
      <c r="D811" s="150">
        <f t="shared" si="12"/>
        <v>15724.81195177</v>
      </c>
    </row>
    <row r="812" spans="1:4" x14ac:dyDescent="0.3">
      <c r="A812" s="149">
        <v>44909</v>
      </c>
      <c r="B812" s="150">
        <v>7325.23901819</v>
      </c>
      <c r="C812" s="150">
        <v>8369.3123447500002</v>
      </c>
      <c r="D812" s="150">
        <f t="shared" si="12"/>
        <v>15694.551362940001</v>
      </c>
    </row>
    <row r="813" spans="1:4" x14ac:dyDescent="0.3">
      <c r="A813" s="149">
        <v>44908</v>
      </c>
      <c r="B813" s="150">
        <v>7329.7288245899999</v>
      </c>
      <c r="C813" s="150">
        <v>8385.8686966500009</v>
      </c>
      <c r="D813" s="150">
        <f t="shared" si="12"/>
        <v>15715.597521240001</v>
      </c>
    </row>
    <row r="814" spans="1:4" x14ac:dyDescent="0.3">
      <c r="A814" s="149">
        <v>44907</v>
      </c>
      <c r="B814" s="150">
        <v>7322.87650295</v>
      </c>
      <c r="C814" s="150">
        <v>8398.9759674100005</v>
      </c>
      <c r="D814" s="150">
        <f t="shared" si="12"/>
        <v>15721.852470360001</v>
      </c>
    </row>
    <row r="815" spans="1:4" x14ac:dyDescent="0.3">
      <c r="A815" s="149">
        <v>44904</v>
      </c>
      <c r="B815" s="150">
        <v>7311.7708193799999</v>
      </c>
      <c r="C815" s="150">
        <v>8370.8705028099994</v>
      </c>
      <c r="D815" s="150">
        <f t="shared" si="12"/>
        <v>15682.64132219</v>
      </c>
    </row>
    <row r="816" spans="1:4" x14ac:dyDescent="0.3">
      <c r="A816" s="149">
        <v>44903</v>
      </c>
      <c r="B816" s="150">
        <v>7329.4684502999999</v>
      </c>
      <c r="C816" s="150">
        <v>8381.3536378900008</v>
      </c>
      <c r="D816" s="150">
        <f t="shared" si="12"/>
        <v>15710.822088190002</v>
      </c>
    </row>
    <row r="817" spans="1:4" x14ac:dyDescent="0.3">
      <c r="A817" s="149">
        <v>44902</v>
      </c>
      <c r="B817" s="150">
        <v>7329.0817645300003</v>
      </c>
      <c r="C817" s="150">
        <v>8379.9261810900007</v>
      </c>
      <c r="D817" s="150">
        <f t="shared" si="12"/>
        <v>15709.00794562</v>
      </c>
    </row>
    <row r="818" spans="1:4" x14ac:dyDescent="0.3">
      <c r="A818" s="149">
        <v>44901</v>
      </c>
      <c r="B818" s="150">
        <v>7309.90752737</v>
      </c>
      <c r="C818" s="150">
        <v>8370.8672013300002</v>
      </c>
      <c r="D818" s="150">
        <f t="shared" si="12"/>
        <v>15680.7747287</v>
      </c>
    </row>
    <row r="819" spans="1:4" x14ac:dyDescent="0.3">
      <c r="A819" s="149">
        <v>44900</v>
      </c>
      <c r="B819" s="150">
        <v>7300.2490098199996</v>
      </c>
      <c r="C819" s="150">
        <v>8372.5661512000006</v>
      </c>
      <c r="D819" s="150">
        <f t="shared" si="12"/>
        <v>15672.81516102</v>
      </c>
    </row>
    <row r="820" spans="1:4" x14ac:dyDescent="0.3">
      <c r="A820" s="149">
        <v>44897</v>
      </c>
      <c r="B820" s="150">
        <v>7273.4647432800002</v>
      </c>
      <c r="C820" s="150">
        <v>8329.4378582600002</v>
      </c>
      <c r="D820" s="150">
        <f t="shared" si="12"/>
        <v>15602.902601540001</v>
      </c>
    </row>
    <row r="821" spans="1:4" x14ac:dyDescent="0.3">
      <c r="A821" s="149">
        <v>44896</v>
      </c>
      <c r="B821" s="150">
        <v>7300.7143900199999</v>
      </c>
      <c r="C821" s="150">
        <v>8353.0889934200004</v>
      </c>
      <c r="D821" s="150">
        <f t="shared" si="12"/>
        <v>15653.803383440001</v>
      </c>
    </row>
    <row r="822" spans="1:4" x14ac:dyDescent="0.3">
      <c r="A822" s="149">
        <v>44895</v>
      </c>
      <c r="B822" s="150">
        <v>7303.6137957399997</v>
      </c>
      <c r="C822" s="150">
        <v>8339.0859681300008</v>
      </c>
      <c r="D822" s="150">
        <f t="shared" si="12"/>
        <v>15642.699763870001</v>
      </c>
    </row>
    <row r="823" spans="1:4" x14ac:dyDescent="0.3">
      <c r="A823" s="149">
        <v>44894</v>
      </c>
      <c r="B823" s="150">
        <v>7297.6334318199997</v>
      </c>
      <c r="C823" s="150">
        <v>8370.6642676499996</v>
      </c>
      <c r="D823" s="150">
        <f t="shared" si="12"/>
        <v>15668.29769947</v>
      </c>
    </row>
    <row r="824" spans="1:4" x14ac:dyDescent="0.3">
      <c r="A824" s="149">
        <v>44893</v>
      </c>
      <c r="B824" s="150">
        <v>7284.7836199599997</v>
      </c>
      <c r="C824" s="150">
        <v>8353.3312614799997</v>
      </c>
      <c r="D824" s="150">
        <f t="shared" si="12"/>
        <v>15638.11488144</v>
      </c>
    </row>
    <row r="825" spans="1:4" x14ac:dyDescent="0.3">
      <c r="A825" s="149">
        <v>44890</v>
      </c>
      <c r="B825" s="150">
        <v>7298.7049034199999</v>
      </c>
      <c r="C825" s="150">
        <v>8361.9780581899995</v>
      </c>
      <c r="D825" s="150">
        <f t="shared" si="12"/>
        <v>15660.68296161</v>
      </c>
    </row>
    <row r="826" spans="1:4" x14ac:dyDescent="0.3">
      <c r="A826" s="149">
        <v>44889</v>
      </c>
      <c r="B826" s="150">
        <v>7338.3798729099999</v>
      </c>
      <c r="C826" s="150">
        <v>8404.1382327499996</v>
      </c>
      <c r="D826" s="150">
        <f t="shared" si="12"/>
        <v>15742.518105659999</v>
      </c>
    </row>
    <row r="827" spans="1:4" x14ac:dyDescent="0.3">
      <c r="A827" s="149">
        <v>44888</v>
      </c>
      <c r="B827" s="150">
        <v>7330.6572464700002</v>
      </c>
      <c r="C827" s="150">
        <v>8407.1085450899991</v>
      </c>
      <c r="D827" s="150">
        <f t="shared" si="12"/>
        <v>15737.765791559999</v>
      </c>
    </row>
    <row r="828" spans="1:4" x14ac:dyDescent="0.3">
      <c r="A828" s="149">
        <v>44887</v>
      </c>
      <c r="B828" s="150">
        <v>7333.4649356800001</v>
      </c>
      <c r="C828" s="150">
        <v>8409.0216062700001</v>
      </c>
      <c r="D828" s="150">
        <f t="shared" si="12"/>
        <v>15742.48654195</v>
      </c>
    </row>
    <row r="829" spans="1:4" x14ac:dyDescent="0.3">
      <c r="A829" s="149">
        <v>44886</v>
      </c>
      <c r="B829" s="150">
        <v>7335.93656835</v>
      </c>
      <c r="C829" s="150">
        <v>8420.2048271200001</v>
      </c>
      <c r="D829" s="150">
        <f t="shared" si="12"/>
        <v>15756.14139547</v>
      </c>
    </row>
    <row r="830" spans="1:4" x14ac:dyDescent="0.3">
      <c r="A830" s="149">
        <v>44883</v>
      </c>
      <c r="B830" s="150">
        <v>7305.6823465500001</v>
      </c>
      <c r="C830" s="150">
        <v>8402.4558445500006</v>
      </c>
      <c r="D830" s="150">
        <f t="shared" si="12"/>
        <v>15708.138191100001</v>
      </c>
    </row>
    <row r="831" spans="1:4" x14ac:dyDescent="0.3">
      <c r="A831" s="149">
        <v>44882</v>
      </c>
      <c r="B831" s="150">
        <v>7321.9572995299995</v>
      </c>
      <c r="C831" s="150">
        <v>8452.4880488399995</v>
      </c>
      <c r="D831" s="150">
        <f t="shared" si="12"/>
        <v>15774.445348369998</v>
      </c>
    </row>
    <row r="832" spans="1:4" x14ac:dyDescent="0.3">
      <c r="A832" s="149">
        <v>44881</v>
      </c>
      <c r="B832" s="150">
        <v>7307.3271199800001</v>
      </c>
      <c r="C832" s="150">
        <v>8434.8453430499994</v>
      </c>
      <c r="D832" s="150">
        <f t="shared" si="12"/>
        <v>15742.17246303</v>
      </c>
    </row>
    <row r="833" spans="1:4" x14ac:dyDescent="0.3">
      <c r="A833" s="149">
        <v>44880</v>
      </c>
      <c r="B833" s="150">
        <v>7293.7875270300001</v>
      </c>
      <c r="C833" s="150">
        <v>8442.1077417100005</v>
      </c>
      <c r="D833" s="150">
        <f t="shared" si="12"/>
        <v>15735.895268740001</v>
      </c>
    </row>
    <row r="834" spans="1:4" x14ac:dyDescent="0.3">
      <c r="A834" s="149">
        <v>44879</v>
      </c>
      <c r="B834" s="150">
        <v>7263.7302576399998</v>
      </c>
      <c r="C834" s="150">
        <v>8406.6412519200003</v>
      </c>
      <c r="D834" s="150">
        <f t="shared" si="12"/>
        <v>15670.37150956</v>
      </c>
    </row>
    <row r="835" spans="1:4" x14ac:dyDescent="0.3">
      <c r="A835" s="149">
        <v>44876</v>
      </c>
      <c r="B835" s="150">
        <v>7264.5120571899997</v>
      </c>
      <c r="C835" s="150">
        <v>8408.2718968900008</v>
      </c>
      <c r="D835" s="150">
        <f t="shared" si="12"/>
        <v>15672.783954080001</v>
      </c>
    </row>
    <row r="836" spans="1:4" x14ac:dyDescent="0.3">
      <c r="A836" s="149">
        <v>44875</v>
      </c>
      <c r="B836" s="150">
        <v>7273.8005775299998</v>
      </c>
      <c r="C836" s="150">
        <v>8448.1514945300005</v>
      </c>
      <c r="D836" s="150">
        <f t="shared" si="12"/>
        <v>15721.952072060001</v>
      </c>
    </row>
    <row r="837" spans="1:4" x14ac:dyDescent="0.3">
      <c r="A837" s="149">
        <v>44874</v>
      </c>
      <c r="B837" s="150">
        <v>7258.9974997999998</v>
      </c>
      <c r="C837" s="150">
        <v>8452.7117606899992</v>
      </c>
      <c r="D837" s="150">
        <f t="shared" si="12"/>
        <v>15711.709260489999</v>
      </c>
    </row>
    <row r="838" spans="1:4" x14ac:dyDescent="0.3">
      <c r="A838" s="149">
        <v>44873</v>
      </c>
      <c r="B838" s="150">
        <v>7241.2601857299996</v>
      </c>
      <c r="C838" s="150">
        <v>8453.3330833</v>
      </c>
      <c r="D838" s="150">
        <f t="shared" ref="D838:D901" si="13">SUM(B838:C838)</f>
        <v>15694.59326903</v>
      </c>
    </row>
    <row r="839" spans="1:4" x14ac:dyDescent="0.3">
      <c r="A839" s="149">
        <v>44872</v>
      </c>
      <c r="B839" s="150">
        <v>7209.1102648599999</v>
      </c>
      <c r="C839" s="150">
        <v>8444.5507747200008</v>
      </c>
      <c r="D839" s="150">
        <f t="shared" si="13"/>
        <v>15653.661039580002</v>
      </c>
    </row>
    <row r="840" spans="1:4" x14ac:dyDescent="0.3">
      <c r="A840" s="149">
        <v>44869</v>
      </c>
      <c r="B840" s="150">
        <v>7190.4309394700003</v>
      </c>
      <c r="C840" s="150">
        <v>8420.8767524100003</v>
      </c>
      <c r="D840" s="150">
        <f t="shared" si="13"/>
        <v>15611.30769188</v>
      </c>
    </row>
    <row r="841" spans="1:4" x14ac:dyDescent="0.3">
      <c r="A841" s="149">
        <v>44868</v>
      </c>
      <c r="B841" s="150">
        <v>7174.3781565600002</v>
      </c>
      <c r="C841" s="150">
        <v>8416.7530643299997</v>
      </c>
      <c r="D841" s="150">
        <f t="shared" si="13"/>
        <v>15591.13122089</v>
      </c>
    </row>
    <row r="842" spans="1:4" x14ac:dyDescent="0.3">
      <c r="A842" s="149">
        <v>44867</v>
      </c>
      <c r="B842" s="150">
        <v>7157.1557053699999</v>
      </c>
      <c r="C842" s="150">
        <v>8394.4178469500002</v>
      </c>
      <c r="D842" s="150">
        <f t="shared" si="13"/>
        <v>15551.57355232</v>
      </c>
    </row>
    <row r="843" spans="1:4" x14ac:dyDescent="0.3">
      <c r="A843" s="149">
        <v>44866</v>
      </c>
      <c r="B843" s="150">
        <v>7146.9276535999998</v>
      </c>
      <c r="C843" s="150">
        <v>8382.6089939400008</v>
      </c>
      <c r="D843" s="150">
        <f t="shared" si="13"/>
        <v>15529.536647540001</v>
      </c>
    </row>
    <row r="844" spans="1:4" x14ac:dyDescent="0.3">
      <c r="A844" s="149">
        <v>44865</v>
      </c>
      <c r="B844" s="150">
        <v>7109.4600068999998</v>
      </c>
      <c r="C844" s="150">
        <v>8357.2845748100008</v>
      </c>
      <c r="D844" s="150">
        <f t="shared" si="13"/>
        <v>15466.744581710002</v>
      </c>
    </row>
    <row r="845" spans="1:4" x14ac:dyDescent="0.3">
      <c r="A845" s="149">
        <v>44862</v>
      </c>
      <c r="B845" s="150">
        <v>7091.71473393</v>
      </c>
      <c r="C845" s="150">
        <v>8350.6377470799998</v>
      </c>
      <c r="D845" s="150">
        <f t="shared" si="13"/>
        <v>15442.352481009999</v>
      </c>
    </row>
    <row r="846" spans="1:4" x14ac:dyDescent="0.3">
      <c r="A846" s="149">
        <v>44861</v>
      </c>
      <c r="B846" s="150">
        <v>7147.835626</v>
      </c>
      <c r="C846" s="150">
        <v>8431.1481347999998</v>
      </c>
      <c r="D846" s="150">
        <f t="shared" si="13"/>
        <v>15578.9837608</v>
      </c>
    </row>
    <row r="847" spans="1:4" x14ac:dyDescent="0.3">
      <c r="A847" s="149">
        <v>44860</v>
      </c>
      <c r="B847" s="150">
        <v>7142.2899798799999</v>
      </c>
      <c r="C847" s="150">
        <v>8442.4645836899999</v>
      </c>
      <c r="D847" s="150">
        <f t="shared" si="13"/>
        <v>15584.754563570001</v>
      </c>
    </row>
    <row r="848" spans="1:4" x14ac:dyDescent="0.3">
      <c r="A848" s="149">
        <v>44859</v>
      </c>
      <c r="B848" s="150">
        <v>7115.8253665700004</v>
      </c>
      <c r="C848" s="150">
        <v>8415.1715762500007</v>
      </c>
      <c r="D848" s="150">
        <f t="shared" si="13"/>
        <v>15530.996942820002</v>
      </c>
    </row>
    <row r="849" spans="1:4" x14ac:dyDescent="0.3">
      <c r="A849" s="149">
        <v>44858</v>
      </c>
      <c r="B849" s="150">
        <v>7108.5675609600003</v>
      </c>
      <c r="C849" s="150">
        <v>8424.1650190500004</v>
      </c>
      <c r="D849" s="150">
        <f t="shared" si="13"/>
        <v>15532.732580010001</v>
      </c>
    </row>
    <row r="850" spans="1:4" x14ac:dyDescent="0.3">
      <c r="A850" s="149">
        <v>44855</v>
      </c>
      <c r="B850" s="150">
        <v>7096.24772416</v>
      </c>
      <c r="C850" s="150">
        <v>8419.8394571000008</v>
      </c>
      <c r="D850" s="150">
        <f t="shared" si="13"/>
        <v>15516.087181260002</v>
      </c>
    </row>
    <row r="851" spans="1:4" x14ac:dyDescent="0.3">
      <c r="A851" s="149">
        <v>44854</v>
      </c>
      <c r="B851" s="150">
        <v>7113.4387759900001</v>
      </c>
      <c r="C851" s="150">
        <v>8444.0090430199998</v>
      </c>
      <c r="D851" s="150">
        <f t="shared" si="13"/>
        <v>15557.44781901</v>
      </c>
    </row>
    <row r="852" spans="1:4" x14ac:dyDescent="0.3">
      <c r="A852" s="149">
        <v>44853</v>
      </c>
      <c r="B852" s="150">
        <v>7115.9762072000003</v>
      </c>
      <c r="C852" s="150">
        <v>8421.7450571699992</v>
      </c>
      <c r="D852" s="150">
        <f t="shared" si="13"/>
        <v>15537.72126437</v>
      </c>
    </row>
    <row r="853" spans="1:4" x14ac:dyDescent="0.3">
      <c r="A853" s="149">
        <v>44852</v>
      </c>
      <c r="B853" s="150">
        <v>7113.6503700800004</v>
      </c>
      <c r="C853" s="150">
        <v>8414.3786932500007</v>
      </c>
      <c r="D853" s="150">
        <f t="shared" si="13"/>
        <v>15528.029063330001</v>
      </c>
    </row>
    <row r="854" spans="1:4" x14ac:dyDescent="0.3">
      <c r="A854" s="149">
        <v>44851</v>
      </c>
      <c r="B854" s="150">
        <v>7089.7780734400003</v>
      </c>
      <c r="C854" s="150">
        <v>8397.1807458599997</v>
      </c>
      <c r="D854" s="150">
        <f t="shared" si="13"/>
        <v>15486.9588193</v>
      </c>
    </row>
    <row r="855" spans="1:4" x14ac:dyDescent="0.3">
      <c r="A855" s="149">
        <v>44848</v>
      </c>
      <c r="B855" s="150">
        <v>7077.5732375999996</v>
      </c>
      <c r="C855" s="150">
        <v>8376.7494796999999</v>
      </c>
      <c r="D855" s="150">
        <f t="shared" si="13"/>
        <v>15454.3227173</v>
      </c>
    </row>
    <row r="856" spans="1:4" x14ac:dyDescent="0.3">
      <c r="A856" s="149">
        <v>44847</v>
      </c>
      <c r="B856" s="150">
        <v>7079.9521239400001</v>
      </c>
      <c r="C856" s="150">
        <v>8360.1128770199994</v>
      </c>
      <c r="D856" s="150">
        <f t="shared" si="13"/>
        <v>15440.065000959999</v>
      </c>
    </row>
    <row r="857" spans="1:4" x14ac:dyDescent="0.3">
      <c r="A857" s="149">
        <v>44846</v>
      </c>
      <c r="B857" s="150">
        <v>7076.4587909700003</v>
      </c>
      <c r="C857" s="150">
        <v>8346.3042848099994</v>
      </c>
      <c r="D857" s="150">
        <f t="shared" si="13"/>
        <v>15422.76307578</v>
      </c>
    </row>
    <row r="858" spans="1:4" x14ac:dyDescent="0.3">
      <c r="A858" s="149">
        <v>44845</v>
      </c>
      <c r="B858" s="150">
        <v>7053.7400349400004</v>
      </c>
      <c r="C858" s="150">
        <v>8316.7710892300001</v>
      </c>
      <c r="D858" s="150">
        <f t="shared" si="13"/>
        <v>15370.51112417</v>
      </c>
    </row>
    <row r="859" spans="1:4" x14ac:dyDescent="0.3">
      <c r="A859" s="149">
        <v>44844</v>
      </c>
      <c r="B859" s="150">
        <v>7049.98369611</v>
      </c>
      <c r="C859" s="150">
        <v>8316.6440285499993</v>
      </c>
      <c r="D859" s="150">
        <f t="shared" si="13"/>
        <v>15366.62772466</v>
      </c>
    </row>
    <row r="860" spans="1:4" x14ac:dyDescent="0.3">
      <c r="A860" s="149">
        <v>44834</v>
      </c>
      <c r="B860" s="150">
        <v>7056.3160005999998</v>
      </c>
      <c r="C860" s="150">
        <v>8326.0395801600007</v>
      </c>
      <c r="D860" s="150">
        <f t="shared" si="13"/>
        <v>15382.355580760001</v>
      </c>
    </row>
    <row r="861" spans="1:4" x14ac:dyDescent="0.3">
      <c r="A861" s="149">
        <v>44833</v>
      </c>
      <c r="B861" s="150">
        <v>7150.4426649799998</v>
      </c>
      <c r="C861" s="150">
        <v>8426.2091475800007</v>
      </c>
      <c r="D861" s="150">
        <f t="shared" si="13"/>
        <v>15576.651812560001</v>
      </c>
    </row>
    <row r="862" spans="1:4" x14ac:dyDescent="0.3">
      <c r="A862" s="149">
        <v>44832</v>
      </c>
      <c r="B862" s="150">
        <v>7172.8195839800001</v>
      </c>
      <c r="C862" s="150">
        <v>8458.3209592200001</v>
      </c>
      <c r="D862" s="150">
        <f t="shared" si="13"/>
        <v>15631.140543199999</v>
      </c>
    </row>
    <row r="863" spans="1:4" x14ac:dyDescent="0.3">
      <c r="A863" s="149">
        <v>44831</v>
      </c>
      <c r="B863" s="150">
        <v>7215.0502250299996</v>
      </c>
      <c r="C863" s="150">
        <v>8513.3186085500001</v>
      </c>
      <c r="D863" s="150">
        <f t="shared" si="13"/>
        <v>15728.36883358</v>
      </c>
    </row>
    <row r="864" spans="1:4" x14ac:dyDescent="0.3">
      <c r="A864" s="149">
        <v>44830</v>
      </c>
      <c r="B864" s="150">
        <v>7220.68202501</v>
      </c>
      <c r="C864" s="150">
        <v>8508.4319034300006</v>
      </c>
      <c r="D864" s="150">
        <f t="shared" si="13"/>
        <v>15729.113928440001</v>
      </c>
    </row>
    <row r="865" spans="1:4" x14ac:dyDescent="0.3">
      <c r="A865" s="149">
        <v>44827</v>
      </c>
      <c r="B865" s="150">
        <v>7255.25268022</v>
      </c>
      <c r="C865" s="150">
        <v>8536.6637567100006</v>
      </c>
      <c r="D865" s="150">
        <f t="shared" si="13"/>
        <v>15791.916436930002</v>
      </c>
    </row>
    <row r="866" spans="1:4" x14ac:dyDescent="0.3">
      <c r="A866" s="149">
        <v>44826</v>
      </c>
      <c r="B866" s="150">
        <v>7292.5080992699995</v>
      </c>
      <c r="C866" s="150">
        <v>8587.9284396599996</v>
      </c>
      <c r="D866" s="150">
        <f t="shared" si="13"/>
        <v>15880.43653893</v>
      </c>
    </row>
    <row r="867" spans="1:4" x14ac:dyDescent="0.3">
      <c r="A867" s="149">
        <v>44825</v>
      </c>
      <c r="B867" s="150">
        <v>7304.0274534999999</v>
      </c>
      <c r="C867" s="150">
        <v>8598.40628655</v>
      </c>
      <c r="D867" s="150">
        <f t="shared" si="13"/>
        <v>15902.433740050001</v>
      </c>
    </row>
    <row r="868" spans="1:4" x14ac:dyDescent="0.3">
      <c r="A868" s="149">
        <v>44824</v>
      </c>
      <c r="B868" s="150">
        <v>7302.3432741899996</v>
      </c>
      <c r="C868" s="150">
        <v>8600.4066275299992</v>
      </c>
      <c r="D868" s="150">
        <f t="shared" si="13"/>
        <v>15902.749901719999</v>
      </c>
    </row>
    <row r="869" spans="1:4" x14ac:dyDescent="0.3">
      <c r="A869" s="149">
        <v>44823</v>
      </c>
      <c r="B869" s="150">
        <v>7293.9421637200003</v>
      </c>
      <c r="C869" s="150">
        <v>8584.8199231100007</v>
      </c>
      <c r="D869" s="150">
        <f t="shared" si="13"/>
        <v>15878.76208683</v>
      </c>
    </row>
    <row r="870" spans="1:4" x14ac:dyDescent="0.3">
      <c r="A870" s="149">
        <v>44820</v>
      </c>
      <c r="B870" s="150">
        <v>7305.0414517500003</v>
      </c>
      <c r="C870" s="150">
        <v>8604.54063804</v>
      </c>
      <c r="D870" s="150">
        <f t="shared" si="13"/>
        <v>15909.582089790001</v>
      </c>
    </row>
    <row r="871" spans="1:4" x14ac:dyDescent="0.3">
      <c r="A871" s="149">
        <v>44819</v>
      </c>
      <c r="B871" s="150">
        <v>7335.3302665199999</v>
      </c>
      <c r="C871" s="150">
        <v>8648.6692151400002</v>
      </c>
      <c r="D871" s="150">
        <f t="shared" si="13"/>
        <v>15983.999481660001</v>
      </c>
    </row>
    <row r="872" spans="1:4" x14ac:dyDescent="0.3">
      <c r="A872" s="149">
        <v>44818</v>
      </c>
      <c r="B872" s="150">
        <v>7368.3366564899998</v>
      </c>
      <c r="C872" s="150">
        <v>8687.2590730600004</v>
      </c>
      <c r="D872" s="150">
        <f t="shared" si="13"/>
        <v>16055.595729550001</v>
      </c>
    </row>
    <row r="873" spans="1:4" x14ac:dyDescent="0.3">
      <c r="A873" s="149">
        <v>44817</v>
      </c>
      <c r="B873" s="150">
        <v>7370.6716246799997</v>
      </c>
      <c r="C873" s="150">
        <v>8694.9367846000005</v>
      </c>
      <c r="D873" s="150">
        <f t="shared" si="13"/>
        <v>16065.608409280001</v>
      </c>
    </row>
    <row r="874" spans="1:4" x14ac:dyDescent="0.3">
      <c r="A874" s="149">
        <v>44813</v>
      </c>
      <c r="B874" s="150">
        <v>7367.4410187399999</v>
      </c>
      <c r="C874" s="150">
        <v>8670.1452216399994</v>
      </c>
      <c r="D874" s="150">
        <f t="shared" si="13"/>
        <v>16037.586240379998</v>
      </c>
    </row>
    <row r="875" spans="1:4" x14ac:dyDescent="0.3">
      <c r="A875" s="149">
        <v>44812</v>
      </c>
      <c r="B875" s="150">
        <v>7399.4611379400003</v>
      </c>
      <c r="C875" s="150">
        <v>8724.3539137299995</v>
      </c>
      <c r="D875" s="150">
        <f t="shared" si="13"/>
        <v>16123.815051670001</v>
      </c>
    </row>
    <row r="876" spans="1:4" x14ac:dyDescent="0.3">
      <c r="A876" s="149">
        <v>44811</v>
      </c>
      <c r="B876" s="150">
        <v>7405.1231524599998</v>
      </c>
      <c r="C876" s="150">
        <v>8740.08697278</v>
      </c>
      <c r="D876" s="150">
        <f t="shared" si="13"/>
        <v>16145.210125239999</v>
      </c>
    </row>
    <row r="877" spans="1:4" x14ac:dyDescent="0.3">
      <c r="A877" s="149">
        <v>44810</v>
      </c>
      <c r="B877" s="150">
        <v>7383.2346178099997</v>
      </c>
      <c r="C877" s="150">
        <v>8729.9436487900002</v>
      </c>
      <c r="D877" s="150">
        <f t="shared" si="13"/>
        <v>16113.1782666</v>
      </c>
    </row>
    <row r="878" spans="1:4" x14ac:dyDescent="0.3">
      <c r="A878" s="149">
        <v>44809</v>
      </c>
      <c r="B878" s="150">
        <v>7365.8964931</v>
      </c>
      <c r="C878" s="150">
        <v>8729.3551014900004</v>
      </c>
      <c r="D878" s="150">
        <f t="shared" si="13"/>
        <v>16095.251594590001</v>
      </c>
    </row>
    <row r="879" spans="1:4" x14ac:dyDescent="0.3">
      <c r="A879" s="149">
        <v>44806</v>
      </c>
      <c r="B879" s="150">
        <v>7355.3822470200002</v>
      </c>
      <c r="C879" s="150">
        <v>8723.9365249900002</v>
      </c>
      <c r="D879" s="150">
        <f t="shared" si="13"/>
        <v>16079.31877201</v>
      </c>
    </row>
    <row r="880" spans="1:4" x14ac:dyDescent="0.3">
      <c r="A880" s="149">
        <v>44805</v>
      </c>
      <c r="B880" s="150">
        <v>7374.1360585100001</v>
      </c>
      <c r="C880" s="150">
        <v>8735.8282387300005</v>
      </c>
      <c r="D880" s="150">
        <f t="shared" si="13"/>
        <v>16109.96429724</v>
      </c>
    </row>
    <row r="881" spans="1:4" x14ac:dyDescent="0.3">
      <c r="A881" s="149">
        <v>44804</v>
      </c>
      <c r="B881" s="150">
        <v>7400.0792669299999</v>
      </c>
      <c r="C881" s="150">
        <v>8753.7090982499994</v>
      </c>
      <c r="D881" s="150">
        <f t="shared" si="13"/>
        <v>16153.78836518</v>
      </c>
    </row>
    <row r="882" spans="1:4" x14ac:dyDescent="0.3">
      <c r="A882" s="149">
        <v>44803</v>
      </c>
      <c r="B882" s="150">
        <v>7456.76389414</v>
      </c>
      <c r="C882" s="150">
        <v>8815.1219576500007</v>
      </c>
      <c r="D882" s="150">
        <f t="shared" si="13"/>
        <v>16271.885851790001</v>
      </c>
    </row>
    <row r="883" spans="1:4" x14ac:dyDescent="0.3">
      <c r="A883" s="149">
        <v>44802</v>
      </c>
      <c r="B883" s="150">
        <v>7460.6898934299998</v>
      </c>
      <c r="C883" s="150">
        <v>8830.8014101200006</v>
      </c>
      <c r="D883" s="150">
        <f t="shared" si="13"/>
        <v>16291.491303549999</v>
      </c>
    </row>
    <row r="884" spans="1:4" x14ac:dyDescent="0.3">
      <c r="A884" s="149">
        <v>44799</v>
      </c>
      <c r="B884" s="150">
        <v>7454.5498636800003</v>
      </c>
      <c r="C884" s="150">
        <v>8830.4350942799992</v>
      </c>
      <c r="D884" s="150">
        <f t="shared" si="13"/>
        <v>16284.98495796</v>
      </c>
    </row>
    <row r="885" spans="1:4" x14ac:dyDescent="0.3">
      <c r="A885" s="149">
        <v>44798</v>
      </c>
      <c r="B885" s="150">
        <v>7479.3227732900004</v>
      </c>
      <c r="C885" s="150">
        <v>8858.8732395999996</v>
      </c>
      <c r="D885" s="150">
        <f t="shared" si="13"/>
        <v>16338.196012889999</v>
      </c>
    </row>
    <row r="886" spans="1:4" x14ac:dyDescent="0.3">
      <c r="A886" s="149">
        <v>44797</v>
      </c>
      <c r="B886" s="150">
        <v>7494.6589429599999</v>
      </c>
      <c r="C886" s="150">
        <v>8871.0833676999991</v>
      </c>
      <c r="D886" s="150">
        <f t="shared" si="13"/>
        <v>16365.74231066</v>
      </c>
    </row>
    <row r="887" spans="1:4" x14ac:dyDescent="0.3">
      <c r="A887" s="149">
        <v>44796</v>
      </c>
      <c r="B887" s="150">
        <v>7535.4158479300004</v>
      </c>
      <c r="C887" s="150">
        <v>8916.0541397600009</v>
      </c>
      <c r="D887" s="150">
        <f t="shared" si="13"/>
        <v>16451.469987690001</v>
      </c>
    </row>
    <row r="888" spans="1:4" x14ac:dyDescent="0.3">
      <c r="A888" s="149">
        <v>44795</v>
      </c>
      <c r="B888" s="150">
        <v>7516.1516624699998</v>
      </c>
      <c r="C888" s="150">
        <v>8895.0299942599995</v>
      </c>
      <c r="D888" s="150">
        <f t="shared" si="13"/>
        <v>16411.181656729997</v>
      </c>
    </row>
    <row r="889" spans="1:4" x14ac:dyDescent="0.3">
      <c r="A889" s="149">
        <v>44792</v>
      </c>
      <c r="B889" s="150">
        <v>7507.4630402700004</v>
      </c>
      <c r="C889" s="150">
        <v>8877.7016340499995</v>
      </c>
      <c r="D889" s="150">
        <f t="shared" si="13"/>
        <v>16385.16467432</v>
      </c>
    </row>
    <row r="890" spans="1:4" x14ac:dyDescent="0.3">
      <c r="A890" s="149">
        <v>44791</v>
      </c>
      <c r="B890" s="150">
        <v>7543.5095392499998</v>
      </c>
      <c r="C890" s="150">
        <v>8915.6616024199993</v>
      </c>
      <c r="D890" s="150">
        <f t="shared" si="13"/>
        <v>16459.171141669998</v>
      </c>
    </row>
    <row r="891" spans="1:4" x14ac:dyDescent="0.3">
      <c r="A891" s="149">
        <v>44790</v>
      </c>
      <c r="B891" s="150">
        <v>7529.0218684399997</v>
      </c>
      <c r="C891" s="150">
        <v>8893.6185782499997</v>
      </c>
      <c r="D891" s="150">
        <f t="shared" si="13"/>
        <v>16422.640446689998</v>
      </c>
    </row>
    <row r="892" spans="1:4" x14ac:dyDescent="0.3">
      <c r="A892" s="149">
        <v>44789</v>
      </c>
      <c r="B892" s="150">
        <v>7505.38386962</v>
      </c>
      <c r="C892" s="150">
        <v>8880.4368181099999</v>
      </c>
      <c r="D892" s="150">
        <f t="shared" si="13"/>
        <v>16385.82068773</v>
      </c>
    </row>
    <row r="893" spans="1:4" x14ac:dyDescent="0.3">
      <c r="A893" s="149">
        <v>44788</v>
      </c>
      <c r="B893" s="150">
        <v>7486.8645633699998</v>
      </c>
      <c r="C893" s="150">
        <v>8861.9821848299998</v>
      </c>
      <c r="D893" s="150">
        <f t="shared" si="13"/>
        <v>16348.8467482</v>
      </c>
    </row>
    <row r="894" spans="1:4" x14ac:dyDescent="0.3">
      <c r="A894" s="149">
        <v>44785</v>
      </c>
      <c r="B894" s="150">
        <v>7453.4434840000004</v>
      </c>
      <c r="C894" s="150">
        <v>8844.0312454300001</v>
      </c>
      <c r="D894" s="150">
        <f t="shared" si="13"/>
        <v>16297.47472943</v>
      </c>
    </row>
    <row r="895" spans="1:4" x14ac:dyDescent="0.3">
      <c r="A895" s="149">
        <v>44784</v>
      </c>
      <c r="B895" s="150">
        <v>7487.18252949</v>
      </c>
      <c r="C895" s="150">
        <v>8871.0538636700003</v>
      </c>
      <c r="D895" s="150">
        <f t="shared" si="13"/>
        <v>16358.236393160001</v>
      </c>
    </row>
    <row r="896" spans="1:4" x14ac:dyDescent="0.3">
      <c r="A896" s="149">
        <v>44783</v>
      </c>
      <c r="B896" s="150">
        <v>7464.0203506099997</v>
      </c>
      <c r="C896" s="150">
        <v>8860.4588148399998</v>
      </c>
      <c r="D896" s="150">
        <f t="shared" si="13"/>
        <v>16324.47916545</v>
      </c>
    </row>
    <row r="897" spans="1:4" x14ac:dyDescent="0.3">
      <c r="A897" s="149">
        <v>44782</v>
      </c>
      <c r="B897" s="150">
        <v>7450.3058958800002</v>
      </c>
      <c r="C897" s="150">
        <v>8847.9728678600004</v>
      </c>
      <c r="D897" s="150">
        <f t="shared" si="13"/>
        <v>16298.27876374</v>
      </c>
    </row>
    <row r="898" spans="1:4" x14ac:dyDescent="0.3">
      <c r="A898" s="149">
        <v>44781</v>
      </c>
      <c r="B898" s="150">
        <v>7425.9791397700001</v>
      </c>
      <c r="C898" s="150">
        <v>8819.6638174799991</v>
      </c>
      <c r="D898" s="150">
        <f t="shared" si="13"/>
        <v>16245.642957249998</v>
      </c>
    </row>
    <row r="899" spans="1:4" x14ac:dyDescent="0.3">
      <c r="A899" s="149">
        <v>44778</v>
      </c>
      <c r="B899" s="150">
        <v>7400.5547413100003</v>
      </c>
      <c r="C899" s="150">
        <v>8797.6859063200009</v>
      </c>
      <c r="D899" s="150">
        <f t="shared" si="13"/>
        <v>16198.240647630002</v>
      </c>
    </row>
    <row r="900" spans="1:4" x14ac:dyDescent="0.3">
      <c r="A900" s="149">
        <v>44777</v>
      </c>
      <c r="B900" s="150">
        <v>7405.7917733100003</v>
      </c>
      <c r="C900" s="150">
        <v>8782.1670410200004</v>
      </c>
      <c r="D900" s="150">
        <f t="shared" si="13"/>
        <v>16187.958814330001</v>
      </c>
    </row>
    <row r="901" spans="1:4" x14ac:dyDescent="0.3">
      <c r="A901" s="149">
        <v>44776</v>
      </c>
      <c r="B901" s="150">
        <v>7390.5048600700002</v>
      </c>
      <c r="C901" s="150">
        <v>8758.3788756199992</v>
      </c>
      <c r="D901" s="150">
        <f t="shared" si="13"/>
        <v>16148.88373569</v>
      </c>
    </row>
    <row r="902" spans="1:4" x14ac:dyDescent="0.3">
      <c r="A902" s="149">
        <v>44775</v>
      </c>
      <c r="B902" s="150">
        <v>7411.7257190999999</v>
      </c>
      <c r="C902" s="150">
        <v>8767.2376603199991</v>
      </c>
      <c r="D902" s="150">
        <f t="shared" ref="D902:D965" si="14">SUM(B902:C902)</f>
        <v>16178.963379419998</v>
      </c>
    </row>
    <row r="903" spans="1:4" x14ac:dyDescent="0.3">
      <c r="A903" s="149">
        <v>44774</v>
      </c>
      <c r="B903" s="150">
        <v>7483.6754398200001</v>
      </c>
      <c r="C903" s="150">
        <v>8832.0766702300007</v>
      </c>
      <c r="D903" s="150">
        <f t="shared" si="14"/>
        <v>16315.752110050002</v>
      </c>
    </row>
    <row r="904" spans="1:4" x14ac:dyDescent="0.3">
      <c r="A904" s="149">
        <v>44771</v>
      </c>
      <c r="B904" s="150">
        <v>7455.4578993499999</v>
      </c>
      <c r="C904" s="150">
        <v>8819.2606443999994</v>
      </c>
      <c r="D904" s="150">
        <f t="shared" si="14"/>
        <v>16274.718543749999</v>
      </c>
    </row>
    <row r="905" spans="1:4" x14ac:dyDescent="0.3">
      <c r="A905" s="149">
        <v>44770</v>
      </c>
      <c r="B905" s="150">
        <v>7473.6947935500002</v>
      </c>
      <c r="C905" s="150">
        <v>8846.5213806400006</v>
      </c>
      <c r="D905" s="150">
        <f t="shared" si="14"/>
        <v>16320.216174190002</v>
      </c>
    </row>
    <row r="906" spans="1:4" x14ac:dyDescent="0.3">
      <c r="A906" s="149">
        <v>44769</v>
      </c>
      <c r="B906" s="150">
        <v>7467.3921657700002</v>
      </c>
      <c r="C906" s="150">
        <v>8840.0743198399996</v>
      </c>
      <c r="D906" s="150">
        <f t="shared" si="14"/>
        <v>16307.466485609999</v>
      </c>
    </row>
    <row r="907" spans="1:4" x14ac:dyDescent="0.3">
      <c r="A907" s="149">
        <v>44768</v>
      </c>
      <c r="B907" s="150">
        <v>7443.7181769899998</v>
      </c>
      <c r="C907" s="150">
        <v>8820.0688183599996</v>
      </c>
      <c r="D907" s="150">
        <f t="shared" si="14"/>
        <v>16263.786995349999</v>
      </c>
    </row>
    <row r="908" spans="1:4" x14ac:dyDescent="0.3">
      <c r="A908" s="149">
        <v>44767</v>
      </c>
      <c r="B908" s="150">
        <v>7435.5880495299998</v>
      </c>
      <c r="C908" s="150">
        <v>8821.9304467399998</v>
      </c>
      <c r="D908" s="150">
        <f t="shared" si="14"/>
        <v>16257.51849627</v>
      </c>
    </row>
    <row r="909" spans="1:4" x14ac:dyDescent="0.3">
      <c r="A909" s="149">
        <v>44764</v>
      </c>
      <c r="B909" s="150">
        <v>7441.9479746500001</v>
      </c>
      <c r="C909" s="150">
        <v>8825.5405718500006</v>
      </c>
      <c r="D909" s="150">
        <f t="shared" si="14"/>
        <v>16267.488546500001</v>
      </c>
    </row>
    <row r="910" spans="1:4" x14ac:dyDescent="0.3">
      <c r="A910" s="149">
        <v>44763</v>
      </c>
      <c r="B910" s="150">
        <v>7462.83578063</v>
      </c>
      <c r="C910" s="150">
        <v>8829.6608414099992</v>
      </c>
      <c r="D910" s="150">
        <f t="shared" si="14"/>
        <v>16292.496622039998</v>
      </c>
    </row>
    <row r="911" spans="1:4" x14ac:dyDescent="0.3">
      <c r="A911" s="149">
        <v>44762</v>
      </c>
      <c r="B911" s="150">
        <v>7475.5649406800003</v>
      </c>
      <c r="C911" s="150">
        <v>8824.9897954600001</v>
      </c>
      <c r="D911" s="150">
        <f t="shared" si="14"/>
        <v>16300.55473614</v>
      </c>
    </row>
    <row r="912" spans="1:4" x14ac:dyDescent="0.3">
      <c r="A912" s="149">
        <v>44761</v>
      </c>
      <c r="B912" s="150">
        <v>7463.8382109599997</v>
      </c>
      <c r="C912" s="150">
        <v>8810.5101914000006</v>
      </c>
      <c r="D912" s="150">
        <f t="shared" si="14"/>
        <v>16274.348402359999</v>
      </c>
    </row>
    <row r="913" spans="1:4" x14ac:dyDescent="0.3">
      <c r="A913" s="149">
        <v>44760</v>
      </c>
      <c r="B913" s="150">
        <v>7450.4594553899997</v>
      </c>
      <c r="C913" s="150">
        <v>8790.5782592699998</v>
      </c>
      <c r="D913" s="150">
        <f t="shared" si="14"/>
        <v>16241.03771466</v>
      </c>
    </row>
    <row r="914" spans="1:4" x14ac:dyDescent="0.3">
      <c r="A914" s="149">
        <v>44757</v>
      </c>
      <c r="B914" s="150">
        <v>7407.4557318099996</v>
      </c>
      <c r="C914" s="150">
        <v>8764.5528268899998</v>
      </c>
      <c r="D914" s="150">
        <f t="shared" si="14"/>
        <v>16172.008558699999</v>
      </c>
    </row>
    <row r="915" spans="1:4" x14ac:dyDescent="0.3">
      <c r="A915" s="149">
        <v>44756</v>
      </c>
      <c r="B915" s="150">
        <v>7450.7312000900001</v>
      </c>
      <c r="C915" s="150">
        <v>8781.2126404899991</v>
      </c>
      <c r="D915" s="150">
        <f t="shared" si="14"/>
        <v>16231.943840579999</v>
      </c>
    </row>
    <row r="916" spans="1:4" x14ac:dyDescent="0.3">
      <c r="A916" s="149">
        <v>44755</v>
      </c>
      <c r="B916" s="150">
        <v>7440.8949564799996</v>
      </c>
      <c r="C916" s="150">
        <v>8759.2386263400003</v>
      </c>
      <c r="D916" s="150">
        <f t="shared" si="14"/>
        <v>16200.133582819999</v>
      </c>
    </row>
    <row r="917" spans="1:4" x14ac:dyDescent="0.3">
      <c r="A917" s="149">
        <v>44754</v>
      </c>
      <c r="B917" s="150">
        <v>7413.9001071599996</v>
      </c>
      <c r="C917" s="150">
        <v>8750.1718412299997</v>
      </c>
      <c r="D917" s="150">
        <f t="shared" si="14"/>
        <v>16164.071948389999</v>
      </c>
    </row>
    <row r="918" spans="1:4" x14ac:dyDescent="0.3">
      <c r="A918" s="149">
        <v>44753</v>
      </c>
      <c r="B918" s="150">
        <v>7427.3927578800003</v>
      </c>
      <c r="C918" s="150">
        <v>8773.4490145700001</v>
      </c>
      <c r="D918" s="150">
        <f t="shared" si="14"/>
        <v>16200.84177245</v>
      </c>
    </row>
    <row r="919" spans="1:4" x14ac:dyDescent="0.3">
      <c r="A919" s="149">
        <v>44750</v>
      </c>
      <c r="B919" s="150">
        <v>7428.1424633799998</v>
      </c>
      <c r="C919" s="150">
        <v>8778.1852725799999</v>
      </c>
      <c r="D919" s="150">
        <f t="shared" si="14"/>
        <v>16206.32773596</v>
      </c>
    </row>
    <row r="920" spans="1:4" x14ac:dyDescent="0.3">
      <c r="A920" s="149">
        <v>44749</v>
      </c>
      <c r="B920" s="150">
        <v>7454.1796582200004</v>
      </c>
      <c r="C920" s="150">
        <v>8795.3881868699991</v>
      </c>
      <c r="D920" s="150">
        <f t="shared" si="14"/>
        <v>16249.56784509</v>
      </c>
    </row>
    <row r="921" spans="1:4" x14ac:dyDescent="0.3">
      <c r="A921" s="149">
        <v>44748</v>
      </c>
      <c r="B921" s="150">
        <v>7409.0862821700002</v>
      </c>
      <c r="C921" s="150">
        <v>8775.3129867200005</v>
      </c>
      <c r="D921" s="150">
        <f t="shared" si="14"/>
        <v>16184.39926889</v>
      </c>
    </row>
    <row r="922" spans="1:4" x14ac:dyDescent="0.3">
      <c r="A922" s="149">
        <v>44747</v>
      </c>
      <c r="B922" s="150">
        <v>7387.1010941300001</v>
      </c>
      <c r="C922" s="150">
        <v>8759.5189041100002</v>
      </c>
      <c r="D922" s="150">
        <f t="shared" si="14"/>
        <v>16146.619998239999</v>
      </c>
    </row>
    <row r="923" spans="1:4" x14ac:dyDescent="0.3">
      <c r="A923" s="149">
        <v>44746</v>
      </c>
      <c r="B923" s="150">
        <v>7372.59797265</v>
      </c>
      <c r="C923" s="150">
        <v>8734.0563193100006</v>
      </c>
      <c r="D923" s="150">
        <f t="shared" si="14"/>
        <v>16106.65429196</v>
      </c>
    </row>
    <row r="924" spans="1:4" x14ac:dyDescent="0.3">
      <c r="A924" s="149">
        <v>44743</v>
      </c>
      <c r="B924" s="150">
        <v>7318.3962164100003</v>
      </c>
      <c r="C924" s="150">
        <v>8686.0722255300007</v>
      </c>
      <c r="D924" s="150">
        <f t="shared" si="14"/>
        <v>16004.46844194</v>
      </c>
    </row>
    <row r="925" spans="1:4" x14ac:dyDescent="0.3">
      <c r="A925" s="149">
        <v>44742</v>
      </c>
      <c r="B925" s="150">
        <v>7323.4019696200003</v>
      </c>
      <c r="C925" s="150">
        <v>8709.9114896499996</v>
      </c>
      <c r="D925" s="150">
        <f t="shared" si="14"/>
        <v>16033.313459270001</v>
      </c>
    </row>
    <row r="926" spans="1:4" x14ac:dyDescent="0.3">
      <c r="A926" s="149">
        <v>44741</v>
      </c>
      <c r="B926" s="150">
        <v>7290.91495863</v>
      </c>
      <c r="C926" s="150">
        <v>8670.0753854499999</v>
      </c>
      <c r="D926" s="150">
        <f t="shared" si="14"/>
        <v>15960.990344080001</v>
      </c>
    </row>
    <row r="927" spans="1:4" x14ac:dyDescent="0.3">
      <c r="A927" s="149">
        <v>44740</v>
      </c>
      <c r="B927" s="150">
        <v>7298.6541584099996</v>
      </c>
      <c r="C927" s="150">
        <v>8678.4313731599996</v>
      </c>
      <c r="D927" s="150">
        <f t="shared" si="14"/>
        <v>15977.085531569999</v>
      </c>
    </row>
    <row r="928" spans="1:4" x14ac:dyDescent="0.3">
      <c r="A928" s="149">
        <v>44739</v>
      </c>
      <c r="B928" s="150">
        <v>7252.4222964999999</v>
      </c>
      <c r="C928" s="150">
        <v>8639.4355750899995</v>
      </c>
      <c r="D928" s="150">
        <f t="shared" si="14"/>
        <v>15891.85787159</v>
      </c>
    </row>
    <row r="929" spans="1:4" x14ac:dyDescent="0.3">
      <c r="A929" s="149">
        <v>44736</v>
      </c>
      <c r="B929" s="150">
        <v>7210.3090313299999</v>
      </c>
      <c r="C929" s="150">
        <v>8586.0774339199997</v>
      </c>
      <c r="D929" s="150">
        <f t="shared" si="14"/>
        <v>15796.38646525</v>
      </c>
    </row>
    <row r="930" spans="1:4" x14ac:dyDescent="0.3">
      <c r="A930" s="149">
        <v>44735</v>
      </c>
      <c r="B930" s="150">
        <v>7216.9399634600004</v>
      </c>
      <c r="C930" s="150">
        <v>8578.7616081100005</v>
      </c>
      <c r="D930" s="150">
        <f t="shared" si="14"/>
        <v>15795.70157157</v>
      </c>
    </row>
    <row r="931" spans="1:4" x14ac:dyDescent="0.3">
      <c r="A931" s="149">
        <v>44734</v>
      </c>
      <c r="B931" s="150">
        <v>7171.9256651599999</v>
      </c>
      <c r="C931" s="150">
        <v>8558.2800604500007</v>
      </c>
      <c r="D931" s="150">
        <f t="shared" si="14"/>
        <v>15730.205725610002</v>
      </c>
    </row>
    <row r="932" spans="1:4" x14ac:dyDescent="0.3">
      <c r="A932" s="149">
        <v>44733</v>
      </c>
      <c r="B932" s="150">
        <v>7143.5760670099999</v>
      </c>
      <c r="C932" s="150">
        <v>8534.4604558899991</v>
      </c>
      <c r="D932" s="150">
        <f t="shared" si="14"/>
        <v>15678.036522899998</v>
      </c>
    </row>
    <row r="933" spans="1:4" x14ac:dyDescent="0.3">
      <c r="A933" s="149">
        <v>44732</v>
      </c>
      <c r="B933" s="150">
        <v>7142.4652393899996</v>
      </c>
      <c r="C933" s="150">
        <v>8543.2069820500001</v>
      </c>
      <c r="D933" s="150">
        <f t="shared" si="14"/>
        <v>15685.67222144</v>
      </c>
    </row>
    <row r="934" spans="1:4" x14ac:dyDescent="0.3">
      <c r="A934" s="149">
        <v>44729</v>
      </c>
      <c r="B934" s="150">
        <v>7109.8086071199996</v>
      </c>
      <c r="C934" s="150">
        <v>8492.3042076099991</v>
      </c>
      <c r="D934" s="150">
        <f t="shared" si="14"/>
        <v>15602.112814729999</v>
      </c>
    </row>
    <row r="935" spans="1:4" x14ac:dyDescent="0.3">
      <c r="A935" s="149">
        <v>44728</v>
      </c>
      <c r="B935" s="150">
        <v>7099.8687864100002</v>
      </c>
      <c r="C935" s="150">
        <v>8500.5974381100004</v>
      </c>
      <c r="D935" s="150">
        <f t="shared" si="14"/>
        <v>15600.466224520002</v>
      </c>
    </row>
    <row r="936" spans="1:4" x14ac:dyDescent="0.3">
      <c r="A936" s="149">
        <v>44727</v>
      </c>
      <c r="B936" s="150">
        <v>7062.4034495799997</v>
      </c>
      <c r="C936" s="150">
        <v>8472.4059714300001</v>
      </c>
      <c r="D936" s="150">
        <f t="shared" si="14"/>
        <v>15534.809421009999</v>
      </c>
    </row>
    <row r="937" spans="1:4" x14ac:dyDescent="0.3">
      <c r="A937" s="149">
        <v>44726</v>
      </c>
      <c r="B937" s="150">
        <v>7036.7536277099998</v>
      </c>
      <c r="C937" s="150">
        <v>8442.5284276399998</v>
      </c>
      <c r="D937" s="150">
        <f t="shared" si="14"/>
        <v>15479.282055349999</v>
      </c>
    </row>
    <row r="938" spans="1:4" x14ac:dyDescent="0.3">
      <c r="A938" s="149">
        <v>44725</v>
      </c>
      <c r="B938" s="150">
        <v>7008.7919514300002</v>
      </c>
      <c r="C938" s="150">
        <v>8413.2734787900008</v>
      </c>
      <c r="D938" s="150">
        <f t="shared" si="14"/>
        <v>15422.065430220002</v>
      </c>
    </row>
    <row r="939" spans="1:4" x14ac:dyDescent="0.3">
      <c r="A939" s="149">
        <v>44722</v>
      </c>
      <c r="B939" s="150">
        <v>6976.2416008</v>
      </c>
      <c r="C939" s="150">
        <v>8356.6336825599992</v>
      </c>
      <c r="D939" s="150">
        <f t="shared" si="14"/>
        <v>15332.875283359999</v>
      </c>
    </row>
    <row r="940" spans="1:4" x14ac:dyDescent="0.3">
      <c r="A940" s="149">
        <v>44721</v>
      </c>
      <c r="B940" s="150">
        <v>6970.6236372000003</v>
      </c>
      <c r="C940" s="150">
        <v>8357.1279951699998</v>
      </c>
      <c r="D940" s="150">
        <f t="shared" si="14"/>
        <v>15327.75163237</v>
      </c>
    </row>
    <row r="941" spans="1:4" x14ac:dyDescent="0.3">
      <c r="A941" s="149">
        <v>44720</v>
      </c>
      <c r="B941" s="150">
        <v>6962.9979742699998</v>
      </c>
      <c r="C941" s="150">
        <v>8357.9389204100007</v>
      </c>
      <c r="D941" s="150">
        <f t="shared" si="14"/>
        <v>15320.93689468</v>
      </c>
    </row>
    <row r="942" spans="1:4" x14ac:dyDescent="0.3">
      <c r="A942" s="149">
        <v>44719</v>
      </c>
      <c r="B942" s="150">
        <v>6938.8037868800002</v>
      </c>
      <c r="C942" s="150">
        <v>8341.5394872100005</v>
      </c>
      <c r="D942" s="150">
        <f t="shared" si="14"/>
        <v>15280.343274090001</v>
      </c>
    </row>
    <row r="943" spans="1:4" x14ac:dyDescent="0.3">
      <c r="A943" s="149">
        <v>44718</v>
      </c>
      <c r="B943" s="150">
        <v>6927.6740610799998</v>
      </c>
      <c r="C943" s="150">
        <v>8317.1368294799995</v>
      </c>
      <c r="D943" s="150">
        <f t="shared" si="14"/>
        <v>15244.810890559998</v>
      </c>
    </row>
    <row r="944" spans="1:4" x14ac:dyDescent="0.3">
      <c r="A944" s="149">
        <v>44714</v>
      </c>
      <c r="B944" s="150">
        <v>6891.7575232700001</v>
      </c>
      <c r="C944" s="150">
        <v>8251.8832369200009</v>
      </c>
      <c r="D944" s="150">
        <f t="shared" si="14"/>
        <v>15143.640760190001</v>
      </c>
    </row>
    <row r="945" spans="1:4" x14ac:dyDescent="0.3">
      <c r="A945" s="149">
        <v>44713</v>
      </c>
      <c r="B945" s="150">
        <v>6917.3079619600003</v>
      </c>
      <c r="C945" s="150">
        <v>8274.7396461400003</v>
      </c>
      <c r="D945" s="150">
        <f t="shared" si="14"/>
        <v>15192.047608100002</v>
      </c>
    </row>
    <row r="946" spans="1:4" x14ac:dyDescent="0.3">
      <c r="A946" s="149">
        <v>44712</v>
      </c>
      <c r="B946" s="150">
        <v>6941.7715917899995</v>
      </c>
      <c r="C946" s="150">
        <v>8284.4868529399992</v>
      </c>
      <c r="D946" s="150">
        <f t="shared" si="14"/>
        <v>15226.25844473</v>
      </c>
    </row>
    <row r="947" spans="1:4" x14ac:dyDescent="0.3">
      <c r="A947" s="149">
        <v>44711</v>
      </c>
      <c r="B947" s="150">
        <v>6952.1176034500004</v>
      </c>
      <c r="C947" s="150">
        <v>8279.8454587399992</v>
      </c>
      <c r="D947" s="150">
        <f t="shared" si="14"/>
        <v>15231.96306219</v>
      </c>
    </row>
    <row r="948" spans="1:4" x14ac:dyDescent="0.3">
      <c r="A948" s="149">
        <v>44708</v>
      </c>
      <c r="B948" s="150">
        <v>6954.1004703500003</v>
      </c>
      <c r="C948" s="150">
        <v>8264.8803316499998</v>
      </c>
      <c r="D948" s="150">
        <f t="shared" si="14"/>
        <v>15218.980802</v>
      </c>
    </row>
    <row r="949" spans="1:4" x14ac:dyDescent="0.3">
      <c r="A949" s="149">
        <v>44707</v>
      </c>
      <c r="B949" s="150">
        <v>6978.5410506400003</v>
      </c>
      <c r="C949" s="150">
        <v>8296.8157297300004</v>
      </c>
      <c r="D949" s="150">
        <f t="shared" si="14"/>
        <v>15275.356780370001</v>
      </c>
    </row>
    <row r="950" spans="1:4" x14ac:dyDescent="0.3">
      <c r="A950" s="149">
        <v>44706</v>
      </c>
      <c r="B950" s="150">
        <v>6975.0221449800001</v>
      </c>
      <c r="C950" s="150">
        <v>8291.5369749700003</v>
      </c>
      <c r="D950" s="150">
        <f t="shared" si="14"/>
        <v>15266.559119950001</v>
      </c>
    </row>
    <row r="951" spans="1:4" x14ac:dyDescent="0.3">
      <c r="A951" s="149">
        <v>44705</v>
      </c>
      <c r="B951" s="150">
        <v>6965.8547263700002</v>
      </c>
      <c r="C951" s="150">
        <v>8279.4902058900007</v>
      </c>
      <c r="D951" s="150">
        <f t="shared" si="14"/>
        <v>15245.344932260001</v>
      </c>
    </row>
    <row r="952" spans="1:4" x14ac:dyDescent="0.3">
      <c r="A952" s="149">
        <v>44704</v>
      </c>
      <c r="B952" s="150">
        <v>6976.7349367799998</v>
      </c>
      <c r="C952" s="150">
        <v>8314.7269477600003</v>
      </c>
      <c r="D952" s="150">
        <f t="shared" si="14"/>
        <v>15291.46188454</v>
      </c>
    </row>
    <row r="953" spans="1:4" x14ac:dyDescent="0.3">
      <c r="A953" s="149">
        <v>44701</v>
      </c>
      <c r="B953" s="150">
        <v>6949.2235957900002</v>
      </c>
      <c r="C953" s="150">
        <v>8285.6664449899999</v>
      </c>
      <c r="D953" s="150">
        <f t="shared" si="14"/>
        <v>15234.890040779999</v>
      </c>
    </row>
    <row r="954" spans="1:4" x14ac:dyDescent="0.3">
      <c r="A954" s="149">
        <v>44700</v>
      </c>
      <c r="B954" s="150">
        <v>6960.9559935200004</v>
      </c>
      <c r="C954" s="150">
        <v>8299.9955381</v>
      </c>
      <c r="D954" s="150">
        <f t="shared" si="14"/>
        <v>15260.951531620001</v>
      </c>
    </row>
    <row r="955" spans="1:4" x14ac:dyDescent="0.3">
      <c r="A955" s="149">
        <v>44699</v>
      </c>
      <c r="B955" s="150">
        <v>6971.5559068800003</v>
      </c>
      <c r="C955" s="150">
        <v>8303.80253395</v>
      </c>
      <c r="D955" s="150">
        <f t="shared" si="14"/>
        <v>15275.358440830001</v>
      </c>
    </row>
    <row r="956" spans="1:4" x14ac:dyDescent="0.3">
      <c r="A956" s="149">
        <v>44698</v>
      </c>
      <c r="B956" s="150">
        <v>6979.0607676099999</v>
      </c>
      <c r="C956" s="150">
        <v>8288.5768188500006</v>
      </c>
      <c r="D956" s="150">
        <f t="shared" si="14"/>
        <v>15267.637586460001</v>
      </c>
    </row>
    <row r="957" spans="1:4" x14ac:dyDescent="0.3">
      <c r="A957" s="149">
        <v>44697</v>
      </c>
      <c r="B957" s="150">
        <v>6977.66339823</v>
      </c>
      <c r="C957" s="150">
        <v>8294.9100080400003</v>
      </c>
      <c r="D957" s="150">
        <f t="shared" si="14"/>
        <v>15272.573406269999</v>
      </c>
    </row>
    <row r="958" spans="1:4" x14ac:dyDescent="0.3">
      <c r="A958" s="149">
        <v>44694</v>
      </c>
      <c r="B958" s="150">
        <v>6980.8740502800001</v>
      </c>
      <c r="C958" s="150">
        <v>8278.3024963900007</v>
      </c>
      <c r="D958" s="150">
        <f t="shared" si="14"/>
        <v>15259.176546670002</v>
      </c>
    </row>
    <row r="959" spans="1:4" x14ac:dyDescent="0.3">
      <c r="A959" s="149">
        <v>44693</v>
      </c>
      <c r="B959" s="150">
        <v>6985.1611974799998</v>
      </c>
      <c r="C959" s="150">
        <v>8285.1564829100007</v>
      </c>
      <c r="D959" s="150">
        <f t="shared" si="14"/>
        <v>15270.317680390001</v>
      </c>
    </row>
    <row r="960" spans="1:4" x14ac:dyDescent="0.3">
      <c r="A960" s="149">
        <v>44692</v>
      </c>
      <c r="B960" s="150">
        <v>6995.2293004399999</v>
      </c>
      <c r="C960" s="150">
        <v>8282.5395544500007</v>
      </c>
      <c r="D960" s="150">
        <f t="shared" si="14"/>
        <v>15277.768854890001</v>
      </c>
    </row>
    <row r="961" spans="1:4" x14ac:dyDescent="0.3">
      <c r="A961" s="149">
        <v>44691</v>
      </c>
      <c r="B961" s="150">
        <v>6969.8783891499997</v>
      </c>
      <c r="C961" s="150">
        <v>8251.3280882800009</v>
      </c>
      <c r="D961" s="150">
        <f t="shared" si="14"/>
        <v>15221.206477430002</v>
      </c>
    </row>
    <row r="962" spans="1:4" x14ac:dyDescent="0.3">
      <c r="A962" s="149">
        <v>44690</v>
      </c>
      <c r="B962" s="150">
        <v>6958.4903669799996</v>
      </c>
      <c r="C962" s="150">
        <v>8234.7360952399995</v>
      </c>
      <c r="D962" s="150">
        <f t="shared" si="14"/>
        <v>15193.226462219998</v>
      </c>
    </row>
    <row r="963" spans="1:4" x14ac:dyDescent="0.3">
      <c r="A963" s="149">
        <v>44687</v>
      </c>
      <c r="B963" s="150">
        <v>6958.8129384699996</v>
      </c>
      <c r="C963" s="150">
        <v>8210.5607669000001</v>
      </c>
      <c r="D963" s="150">
        <f t="shared" si="14"/>
        <v>15169.373705369999</v>
      </c>
    </row>
    <row r="964" spans="1:4" x14ac:dyDescent="0.3">
      <c r="A964" s="149">
        <v>44686</v>
      </c>
      <c r="B964" s="150">
        <v>6972.8544790200003</v>
      </c>
      <c r="C964" s="150">
        <v>8211.1015778599995</v>
      </c>
      <c r="D964" s="150">
        <f t="shared" si="14"/>
        <v>15183.956056880001</v>
      </c>
    </row>
    <row r="965" spans="1:4" x14ac:dyDescent="0.3">
      <c r="A965" s="149">
        <v>44680</v>
      </c>
      <c r="B965" s="150">
        <v>6937.5472398299999</v>
      </c>
      <c r="C965" s="150">
        <v>8182.8742407399995</v>
      </c>
      <c r="D965" s="150">
        <f t="shared" si="14"/>
        <v>15120.421480569999</v>
      </c>
    </row>
    <row r="966" spans="1:4" x14ac:dyDescent="0.3">
      <c r="A966" s="149">
        <v>44679</v>
      </c>
      <c r="B966" s="150">
        <v>6982.6033534300004</v>
      </c>
      <c r="C966" s="150">
        <v>8240.8814948800009</v>
      </c>
      <c r="D966" s="150">
        <f t="shared" ref="D966:D1029" si="15">SUM(B966:C966)</f>
        <v>15223.484848310001</v>
      </c>
    </row>
    <row r="967" spans="1:4" x14ac:dyDescent="0.3">
      <c r="A967" s="149">
        <v>44678</v>
      </c>
      <c r="B967" s="150">
        <v>7031.2705325500001</v>
      </c>
      <c r="C967" s="150">
        <v>8295.0021356100006</v>
      </c>
      <c r="D967" s="150">
        <f t="shared" si="15"/>
        <v>15326.27266816</v>
      </c>
    </row>
    <row r="968" spans="1:4" x14ac:dyDescent="0.3">
      <c r="A968" s="149">
        <v>44677</v>
      </c>
      <c r="B968" s="150">
        <v>7075.1371690799997</v>
      </c>
      <c r="C968" s="150">
        <v>8339.1198192100001</v>
      </c>
      <c r="D968" s="150">
        <f t="shared" si="15"/>
        <v>15414.256988289999</v>
      </c>
    </row>
    <row r="969" spans="1:4" x14ac:dyDescent="0.3">
      <c r="A969" s="149">
        <v>44676</v>
      </c>
      <c r="B969" s="150">
        <v>7225.3699882299998</v>
      </c>
      <c r="C969" s="150">
        <v>8485.8550488000001</v>
      </c>
      <c r="D969" s="150">
        <f t="shared" si="15"/>
        <v>15711.225037029999</v>
      </c>
    </row>
    <row r="970" spans="1:4" x14ac:dyDescent="0.3">
      <c r="A970" s="149">
        <v>44673</v>
      </c>
      <c r="B970" s="150">
        <v>7388.9899641299999</v>
      </c>
      <c r="C970" s="150">
        <v>8618.7339698699998</v>
      </c>
      <c r="D970" s="150">
        <f t="shared" si="15"/>
        <v>16007.723934</v>
      </c>
    </row>
    <row r="971" spans="1:4" x14ac:dyDescent="0.3">
      <c r="A971" s="149">
        <v>44672</v>
      </c>
      <c r="B971" s="150">
        <v>7456.0275251100002</v>
      </c>
      <c r="C971" s="150">
        <v>8683.4048816199993</v>
      </c>
      <c r="D971" s="150">
        <f t="shared" si="15"/>
        <v>16139.43240673</v>
      </c>
    </row>
    <row r="972" spans="1:4" x14ac:dyDescent="0.3">
      <c r="A972" s="149">
        <v>44671</v>
      </c>
      <c r="B972" s="150">
        <v>7517.8061759499997</v>
      </c>
      <c r="C972" s="150">
        <v>8739.6099863300005</v>
      </c>
      <c r="D972" s="150">
        <f t="shared" si="15"/>
        <v>16257.41616228</v>
      </c>
    </row>
    <row r="973" spans="1:4" x14ac:dyDescent="0.3">
      <c r="A973" s="149">
        <v>44670</v>
      </c>
      <c r="B973" s="150">
        <v>7531.1454990800003</v>
      </c>
      <c r="C973" s="150">
        <v>8748.1609107200002</v>
      </c>
      <c r="D973" s="150">
        <f t="shared" si="15"/>
        <v>16279.3064098</v>
      </c>
    </row>
    <row r="974" spans="1:4" x14ac:dyDescent="0.3">
      <c r="A974" s="149">
        <v>44669</v>
      </c>
      <c r="B974" s="150">
        <v>7541.6894349900003</v>
      </c>
      <c r="C974" s="150">
        <v>8754.1344165200007</v>
      </c>
      <c r="D974" s="150">
        <f t="shared" si="15"/>
        <v>16295.823851510002</v>
      </c>
    </row>
    <row r="975" spans="1:4" x14ac:dyDescent="0.3">
      <c r="A975" s="149">
        <v>44666</v>
      </c>
      <c r="B975" s="150">
        <v>7544.8204724300003</v>
      </c>
      <c r="C975" s="150">
        <v>8758.7600372399993</v>
      </c>
      <c r="D975" s="150">
        <f t="shared" si="15"/>
        <v>16303.580509669999</v>
      </c>
    </row>
    <row r="976" spans="1:4" x14ac:dyDescent="0.3">
      <c r="A976" s="149">
        <v>44665</v>
      </c>
      <c r="B976" s="150">
        <v>7595.1507708099998</v>
      </c>
      <c r="C976" s="150">
        <v>8796.6618328900004</v>
      </c>
      <c r="D976" s="150">
        <f t="shared" si="15"/>
        <v>16391.8126037</v>
      </c>
    </row>
    <row r="977" spans="1:4" x14ac:dyDescent="0.3">
      <c r="A977" s="149">
        <v>44664</v>
      </c>
      <c r="B977" s="150">
        <v>7592.04242239</v>
      </c>
      <c r="C977" s="150">
        <v>8798.0700888400006</v>
      </c>
      <c r="D977" s="150">
        <f t="shared" si="15"/>
        <v>16390.11251123</v>
      </c>
    </row>
    <row r="978" spans="1:4" x14ac:dyDescent="0.3">
      <c r="A978" s="149">
        <v>44663</v>
      </c>
      <c r="B978" s="150">
        <v>7628.5297416699996</v>
      </c>
      <c r="C978" s="150">
        <v>8820.6031889999995</v>
      </c>
      <c r="D978" s="150">
        <f t="shared" si="15"/>
        <v>16449.132930669999</v>
      </c>
    </row>
    <row r="979" spans="1:4" x14ac:dyDescent="0.3">
      <c r="A979" s="149">
        <v>44662</v>
      </c>
      <c r="B979" s="150">
        <v>7635.9078332400004</v>
      </c>
      <c r="C979" s="150">
        <v>8823.5581443600004</v>
      </c>
      <c r="D979" s="150">
        <f t="shared" si="15"/>
        <v>16459.465977600001</v>
      </c>
    </row>
    <row r="980" spans="1:4" x14ac:dyDescent="0.3">
      <c r="A980" s="149">
        <v>44659</v>
      </c>
      <c r="B980" s="150">
        <v>7692.1651874600002</v>
      </c>
      <c r="C980" s="150">
        <v>8872.8655265300004</v>
      </c>
      <c r="D980" s="150">
        <f t="shared" si="15"/>
        <v>16565.03071399</v>
      </c>
    </row>
    <row r="981" spans="1:4" x14ac:dyDescent="0.3">
      <c r="A981" s="149">
        <v>44658</v>
      </c>
      <c r="B981" s="150">
        <v>7723.7519803900004</v>
      </c>
      <c r="C981" s="150">
        <v>8896.6102799100008</v>
      </c>
      <c r="D981" s="150">
        <f t="shared" si="15"/>
        <v>16620.3622603</v>
      </c>
    </row>
    <row r="982" spans="1:4" x14ac:dyDescent="0.3">
      <c r="A982" s="149">
        <v>44657</v>
      </c>
      <c r="B982" s="150">
        <v>7746.9733629800003</v>
      </c>
      <c r="C982" s="150">
        <v>8922.6229938699998</v>
      </c>
      <c r="D982" s="150">
        <f t="shared" si="15"/>
        <v>16669.596356850001</v>
      </c>
    </row>
    <row r="983" spans="1:4" x14ac:dyDescent="0.3">
      <c r="A983" s="149">
        <v>44652</v>
      </c>
      <c r="B983" s="150">
        <v>7722.5527202000003</v>
      </c>
      <c r="C983" s="150">
        <v>8882.9712500900005</v>
      </c>
      <c r="D983" s="150">
        <f t="shared" si="15"/>
        <v>16605.52397029</v>
      </c>
    </row>
    <row r="984" spans="1:4" x14ac:dyDescent="0.3">
      <c r="A984" s="149">
        <v>44651</v>
      </c>
      <c r="B984" s="150">
        <v>7785.5609458999998</v>
      </c>
      <c r="C984" s="150">
        <v>8942.8304571400004</v>
      </c>
      <c r="D984" s="150">
        <f t="shared" si="15"/>
        <v>16728.391403040001</v>
      </c>
    </row>
    <row r="985" spans="1:4" x14ac:dyDescent="0.3">
      <c r="A985" s="149">
        <v>44650</v>
      </c>
      <c r="B985" s="150">
        <v>7815.6639957699999</v>
      </c>
      <c r="C985" s="150">
        <v>8980.8566563900004</v>
      </c>
      <c r="D985" s="150">
        <f t="shared" si="15"/>
        <v>16796.520652160001</v>
      </c>
    </row>
    <row r="986" spans="1:4" x14ac:dyDescent="0.3">
      <c r="A986" s="149">
        <v>44649</v>
      </c>
      <c r="B986" s="150">
        <v>7803.0904781500003</v>
      </c>
      <c r="C986" s="150">
        <v>8950.3818113199995</v>
      </c>
      <c r="D986" s="150">
        <f t="shared" si="15"/>
        <v>16753.472289469999</v>
      </c>
    </row>
    <row r="987" spans="1:4" x14ac:dyDescent="0.3">
      <c r="A987" s="149">
        <v>44648</v>
      </c>
      <c r="B987" s="150">
        <v>7811.1835364500002</v>
      </c>
      <c r="C987" s="150">
        <v>8967.0360288699994</v>
      </c>
      <c r="D987" s="150">
        <f t="shared" si="15"/>
        <v>16778.21956532</v>
      </c>
    </row>
    <row r="988" spans="1:4" x14ac:dyDescent="0.3">
      <c r="A988" s="149">
        <v>44645</v>
      </c>
      <c r="B988" s="150">
        <v>7818.0673861699997</v>
      </c>
      <c r="C988" s="150">
        <v>8974.6904789599994</v>
      </c>
      <c r="D988" s="150">
        <f t="shared" si="15"/>
        <v>16792.757865129999</v>
      </c>
    </row>
    <row r="989" spans="1:4" x14ac:dyDescent="0.3">
      <c r="A989" s="149">
        <v>44644</v>
      </c>
      <c r="B989" s="150">
        <v>7842.0204618400003</v>
      </c>
      <c r="C989" s="150">
        <v>9007.2316781900008</v>
      </c>
      <c r="D989" s="150">
        <f t="shared" si="15"/>
        <v>16849.252140030003</v>
      </c>
    </row>
    <row r="990" spans="1:4" x14ac:dyDescent="0.3">
      <c r="A990" s="149">
        <v>44643</v>
      </c>
      <c r="B990" s="150">
        <v>7836.2472241599999</v>
      </c>
      <c r="C990" s="150">
        <v>9018.5946482199997</v>
      </c>
      <c r="D990" s="150">
        <f t="shared" si="15"/>
        <v>16854.841872379999</v>
      </c>
    </row>
    <row r="991" spans="1:4" x14ac:dyDescent="0.3">
      <c r="A991" s="149">
        <v>44642</v>
      </c>
      <c r="B991" s="150">
        <v>7838.7050200599997</v>
      </c>
      <c r="C991" s="150">
        <v>9010.2471354299996</v>
      </c>
      <c r="D991" s="150">
        <f t="shared" si="15"/>
        <v>16848.952155489998</v>
      </c>
    </row>
    <row r="992" spans="1:4" x14ac:dyDescent="0.3">
      <c r="A992" s="149">
        <v>44641</v>
      </c>
      <c r="B992" s="150">
        <v>7836.5779168299996</v>
      </c>
      <c r="C992" s="150">
        <v>9014.2554203500003</v>
      </c>
      <c r="D992" s="150">
        <f t="shared" si="15"/>
        <v>16850.83333718</v>
      </c>
    </row>
    <row r="993" spans="1:4" x14ac:dyDescent="0.3">
      <c r="A993" s="149">
        <v>44638</v>
      </c>
      <c r="B993" s="150">
        <v>7815.6107435800004</v>
      </c>
      <c r="C993" s="150">
        <v>8977.7242471299996</v>
      </c>
      <c r="D993" s="150">
        <f t="shared" si="15"/>
        <v>16793.334990709998</v>
      </c>
    </row>
    <row r="994" spans="1:4" x14ac:dyDescent="0.3">
      <c r="A994" s="149">
        <v>44637</v>
      </c>
      <c r="B994" s="150">
        <v>7827.5748451999998</v>
      </c>
      <c r="C994" s="150">
        <v>9034.7800534599992</v>
      </c>
      <c r="D994" s="150">
        <f t="shared" si="15"/>
        <v>16862.35489866</v>
      </c>
    </row>
    <row r="995" spans="1:4" x14ac:dyDescent="0.3">
      <c r="A995" s="149">
        <v>44636</v>
      </c>
      <c r="B995" s="150">
        <v>7835.5795743299996</v>
      </c>
      <c r="C995" s="150">
        <v>9048.7742395200003</v>
      </c>
      <c r="D995" s="150">
        <f t="shared" si="15"/>
        <v>16884.353813850001</v>
      </c>
    </row>
    <row r="996" spans="1:4" x14ac:dyDescent="0.3">
      <c r="A996" s="149">
        <v>44635</v>
      </c>
      <c r="B996" s="150">
        <v>7843.6445616999999</v>
      </c>
      <c r="C996" s="150">
        <v>9061.3706311000005</v>
      </c>
      <c r="D996" s="150">
        <f t="shared" si="15"/>
        <v>16905.015192800001</v>
      </c>
    </row>
    <row r="997" spans="1:4" x14ac:dyDescent="0.3">
      <c r="A997" s="149">
        <v>44634</v>
      </c>
      <c r="B997" s="150">
        <v>7919.5374530999998</v>
      </c>
      <c r="C997" s="150">
        <v>9141.5334902699997</v>
      </c>
      <c r="D997" s="150">
        <f t="shared" si="15"/>
        <v>17061.070943369999</v>
      </c>
    </row>
    <row r="998" spans="1:4" x14ac:dyDescent="0.3">
      <c r="A998" s="149">
        <v>44631</v>
      </c>
      <c r="B998" s="150">
        <v>7926.5537167100001</v>
      </c>
      <c r="C998" s="150">
        <v>9147.0449945700002</v>
      </c>
      <c r="D998" s="150">
        <f t="shared" si="15"/>
        <v>17073.598711279999</v>
      </c>
    </row>
    <row r="999" spans="1:4" x14ac:dyDescent="0.3">
      <c r="A999" s="149">
        <v>44630</v>
      </c>
      <c r="B999" s="150">
        <v>7956.5754119399999</v>
      </c>
      <c r="C999" s="150">
        <v>9166.5596883199996</v>
      </c>
      <c r="D999" s="150">
        <f t="shared" si="15"/>
        <v>17123.135100259999</v>
      </c>
    </row>
    <row r="1000" spans="1:4" x14ac:dyDescent="0.3">
      <c r="A1000" s="149">
        <v>44629</v>
      </c>
      <c r="B1000" s="150">
        <v>7958.4543209200001</v>
      </c>
      <c r="C1000" s="150">
        <v>9165.8983884400004</v>
      </c>
      <c r="D1000" s="150">
        <f t="shared" si="15"/>
        <v>17124.352709359999</v>
      </c>
    </row>
    <row r="1001" spans="1:4" x14ac:dyDescent="0.3">
      <c r="A1001" s="149">
        <v>44628</v>
      </c>
      <c r="B1001" s="150">
        <v>8008.7648534500004</v>
      </c>
      <c r="C1001" s="150">
        <v>9193.1011802199992</v>
      </c>
      <c r="D1001" s="150">
        <f t="shared" si="15"/>
        <v>17201.866033669998</v>
      </c>
    </row>
    <row r="1002" spans="1:4" x14ac:dyDescent="0.3">
      <c r="A1002" s="149">
        <v>44627</v>
      </c>
      <c r="B1002" s="150">
        <v>8041.41926943</v>
      </c>
      <c r="C1002" s="150">
        <v>9197.9057819499994</v>
      </c>
      <c r="D1002" s="150">
        <f t="shared" si="15"/>
        <v>17239.325051380001</v>
      </c>
    </row>
    <row r="1003" spans="1:4" x14ac:dyDescent="0.3">
      <c r="A1003" s="149">
        <v>44624</v>
      </c>
      <c r="B1003" s="150">
        <v>8048.8706223500003</v>
      </c>
      <c r="C1003" s="150">
        <v>9180.6589883899996</v>
      </c>
      <c r="D1003" s="150">
        <f t="shared" si="15"/>
        <v>17229.529610739999</v>
      </c>
    </row>
    <row r="1004" spans="1:4" x14ac:dyDescent="0.3">
      <c r="A1004" s="149">
        <v>44623</v>
      </c>
      <c r="B1004" s="150">
        <v>8090.5419979799999</v>
      </c>
      <c r="C1004" s="150">
        <v>9212.10721853</v>
      </c>
      <c r="D1004" s="150">
        <f t="shared" si="15"/>
        <v>17302.649216509999</v>
      </c>
    </row>
    <row r="1005" spans="1:4" x14ac:dyDescent="0.3">
      <c r="A1005" s="149">
        <v>44622</v>
      </c>
      <c r="B1005" s="150">
        <v>8096.7810143500001</v>
      </c>
      <c r="C1005" s="150">
        <v>9220.1743214800008</v>
      </c>
      <c r="D1005" s="150">
        <f t="shared" si="15"/>
        <v>17316.95533583</v>
      </c>
    </row>
    <row r="1006" spans="1:4" x14ac:dyDescent="0.3">
      <c r="A1006" s="149">
        <v>44621</v>
      </c>
      <c r="B1006" s="150">
        <v>8084.0896872800004</v>
      </c>
      <c r="C1006" s="150">
        <v>9213.6002783000004</v>
      </c>
      <c r="D1006" s="150">
        <f t="shared" si="15"/>
        <v>17297.689965580001</v>
      </c>
    </row>
    <row r="1007" spans="1:4" x14ac:dyDescent="0.3">
      <c r="A1007" s="149">
        <v>44620</v>
      </c>
      <c r="B1007" s="150">
        <v>8071.0494241799997</v>
      </c>
      <c r="C1007" s="150">
        <v>9200.5523681499999</v>
      </c>
      <c r="D1007" s="150">
        <f t="shared" si="15"/>
        <v>17271.601792329999</v>
      </c>
    </row>
    <row r="1008" spans="1:4" x14ac:dyDescent="0.3">
      <c r="A1008" s="149">
        <v>44617</v>
      </c>
      <c r="B1008" s="150">
        <v>8057.9336339199999</v>
      </c>
      <c r="C1008" s="150">
        <v>9194.5194622599993</v>
      </c>
      <c r="D1008" s="150">
        <f t="shared" si="15"/>
        <v>17252.453096179997</v>
      </c>
    </row>
    <row r="1009" spans="1:4" x14ac:dyDescent="0.3">
      <c r="A1009" s="149">
        <v>44616</v>
      </c>
      <c r="B1009" s="150">
        <v>8063.6037271799996</v>
      </c>
      <c r="C1009" s="150">
        <v>9207.6094776900009</v>
      </c>
      <c r="D1009" s="150">
        <f t="shared" si="15"/>
        <v>17271.21320487</v>
      </c>
    </row>
    <row r="1010" spans="1:4" x14ac:dyDescent="0.3">
      <c r="A1010" s="149">
        <v>44615</v>
      </c>
      <c r="B1010" s="150">
        <v>8120.0463922700001</v>
      </c>
      <c r="C1010" s="150">
        <v>9219.1709487200005</v>
      </c>
      <c r="D1010" s="150">
        <f t="shared" si="15"/>
        <v>17339.217340989999</v>
      </c>
    </row>
    <row r="1011" spans="1:4" x14ac:dyDescent="0.3">
      <c r="A1011" s="149">
        <v>44614</v>
      </c>
      <c r="B1011" s="150">
        <v>8076.7992230500004</v>
      </c>
      <c r="C1011" s="150">
        <v>9176.0854632200007</v>
      </c>
      <c r="D1011" s="150">
        <f t="shared" si="15"/>
        <v>17252.884686270001</v>
      </c>
    </row>
    <row r="1012" spans="1:4" x14ac:dyDescent="0.3">
      <c r="A1012" s="149">
        <v>44613</v>
      </c>
      <c r="B1012" s="150">
        <v>8065.3689858600001</v>
      </c>
      <c r="C1012" s="150">
        <v>9166.5095923099998</v>
      </c>
      <c r="D1012" s="150">
        <f t="shared" si="15"/>
        <v>17231.878578169999</v>
      </c>
    </row>
    <row r="1013" spans="1:4" x14ac:dyDescent="0.3">
      <c r="A1013" s="149">
        <v>44610</v>
      </c>
      <c r="B1013" s="150">
        <v>8031.6251311100004</v>
      </c>
      <c r="C1013" s="150">
        <v>9136.2402812599994</v>
      </c>
      <c r="D1013" s="150">
        <f t="shared" si="15"/>
        <v>17167.86541237</v>
      </c>
    </row>
    <row r="1014" spans="1:4" x14ac:dyDescent="0.3">
      <c r="A1014" s="149">
        <v>44609</v>
      </c>
      <c r="B1014" s="150">
        <v>8052.6662761899997</v>
      </c>
      <c r="C1014" s="150">
        <v>9160.1572279800002</v>
      </c>
      <c r="D1014" s="150">
        <f t="shared" si="15"/>
        <v>17212.823504169999</v>
      </c>
    </row>
    <row r="1015" spans="1:4" x14ac:dyDescent="0.3">
      <c r="A1015" s="149">
        <v>44608</v>
      </c>
      <c r="B1015" s="150">
        <v>8044.8877506999997</v>
      </c>
      <c r="C1015" s="150">
        <v>9157.5113808499991</v>
      </c>
      <c r="D1015" s="150">
        <f t="shared" si="15"/>
        <v>17202.399131549999</v>
      </c>
    </row>
    <row r="1016" spans="1:4" x14ac:dyDescent="0.3">
      <c r="A1016" s="149">
        <v>44607</v>
      </c>
      <c r="B1016" s="150">
        <v>8025.8956570700002</v>
      </c>
      <c r="C1016" s="150">
        <v>9155.6228683499994</v>
      </c>
      <c r="D1016" s="150">
        <f t="shared" si="15"/>
        <v>17181.518525420001</v>
      </c>
    </row>
    <row r="1017" spans="1:4" x14ac:dyDescent="0.3">
      <c r="A1017" s="149">
        <v>44606</v>
      </c>
      <c r="B1017" s="150">
        <v>8024.2064194499999</v>
      </c>
      <c r="C1017" s="150">
        <v>9134.7483057099998</v>
      </c>
      <c r="D1017" s="150">
        <f t="shared" si="15"/>
        <v>17158.954725160002</v>
      </c>
    </row>
    <row r="1018" spans="1:4" x14ac:dyDescent="0.3">
      <c r="A1018" s="149">
        <v>44603</v>
      </c>
      <c r="B1018" s="150">
        <v>8023.2585521600004</v>
      </c>
      <c r="C1018" s="150">
        <v>9117.2716497399997</v>
      </c>
      <c r="D1018" s="150">
        <f t="shared" si="15"/>
        <v>17140.530201900001</v>
      </c>
    </row>
    <row r="1019" spans="1:4" x14ac:dyDescent="0.3">
      <c r="A1019" s="149">
        <v>44602</v>
      </c>
      <c r="B1019" s="150">
        <v>8053.5898002599997</v>
      </c>
      <c r="C1019" s="150">
        <v>9159.9262119100003</v>
      </c>
      <c r="D1019" s="150">
        <f t="shared" si="15"/>
        <v>17213.516012169999</v>
      </c>
    </row>
    <row r="1020" spans="1:4" x14ac:dyDescent="0.3">
      <c r="A1020" s="149">
        <v>44601</v>
      </c>
      <c r="B1020" s="150">
        <v>8051.9951730499997</v>
      </c>
      <c r="C1020" s="150">
        <v>9172.8822699100001</v>
      </c>
      <c r="D1020" s="150">
        <f t="shared" si="15"/>
        <v>17224.877442960002</v>
      </c>
    </row>
    <row r="1021" spans="1:4" x14ac:dyDescent="0.3">
      <c r="A1021" s="149">
        <v>44600</v>
      </c>
      <c r="B1021" s="150">
        <v>8020.6389397299999</v>
      </c>
      <c r="C1021" s="150">
        <v>9155.4419123000007</v>
      </c>
      <c r="D1021" s="150">
        <f t="shared" si="15"/>
        <v>17176.080852030002</v>
      </c>
    </row>
    <row r="1022" spans="1:4" x14ac:dyDescent="0.3">
      <c r="A1022" s="149">
        <v>44599</v>
      </c>
      <c r="B1022" s="150">
        <v>8018.5633344799999</v>
      </c>
      <c r="C1022" s="150">
        <v>9161.1730397400006</v>
      </c>
      <c r="D1022" s="150">
        <f t="shared" si="15"/>
        <v>17179.73637422</v>
      </c>
    </row>
    <row r="1023" spans="1:4" x14ac:dyDescent="0.3">
      <c r="A1023" s="149">
        <v>44589</v>
      </c>
      <c r="B1023" s="150">
        <v>7992.9545853700001</v>
      </c>
      <c r="C1023" s="150">
        <v>9139.1474223700006</v>
      </c>
      <c r="D1023" s="150">
        <f t="shared" si="15"/>
        <v>17132.102007740003</v>
      </c>
    </row>
    <row r="1024" spans="1:4" x14ac:dyDescent="0.3">
      <c r="A1024" s="149">
        <v>44588</v>
      </c>
      <c r="B1024" s="150">
        <v>8149.4826652299998</v>
      </c>
      <c r="C1024" s="150">
        <v>9287.2350851600004</v>
      </c>
      <c r="D1024" s="150">
        <f t="shared" si="15"/>
        <v>17436.717750390002</v>
      </c>
    </row>
    <row r="1025" spans="1:4" x14ac:dyDescent="0.3">
      <c r="A1025" s="149">
        <v>44587</v>
      </c>
      <c r="B1025" s="150">
        <v>8213.1150462799997</v>
      </c>
      <c r="C1025" s="150">
        <v>9358.7756152000002</v>
      </c>
      <c r="D1025" s="150">
        <f t="shared" si="15"/>
        <v>17571.89066148</v>
      </c>
    </row>
    <row r="1026" spans="1:4" x14ac:dyDescent="0.3">
      <c r="A1026" s="149">
        <v>44586</v>
      </c>
      <c r="B1026" s="150">
        <v>8257.7040885900005</v>
      </c>
      <c r="C1026" s="150">
        <v>9385.7701496400005</v>
      </c>
      <c r="D1026" s="150">
        <f t="shared" si="15"/>
        <v>17643.474238230003</v>
      </c>
    </row>
    <row r="1027" spans="1:4" x14ac:dyDescent="0.3">
      <c r="A1027" s="149">
        <v>44585</v>
      </c>
      <c r="B1027" s="150">
        <v>8323.4917981399994</v>
      </c>
      <c r="C1027" s="150">
        <v>9448.0638226499996</v>
      </c>
      <c r="D1027" s="150">
        <f t="shared" si="15"/>
        <v>17771.555620790001</v>
      </c>
    </row>
    <row r="1028" spans="1:4" x14ac:dyDescent="0.3">
      <c r="A1028" s="149">
        <v>44582</v>
      </c>
      <c r="B1028" s="150">
        <v>8337.2874898400005</v>
      </c>
      <c r="C1028" s="150">
        <v>9481.4958210000004</v>
      </c>
      <c r="D1028" s="150">
        <f t="shared" si="15"/>
        <v>17818.783310840001</v>
      </c>
    </row>
    <row r="1029" spans="1:4" x14ac:dyDescent="0.3">
      <c r="A1029" s="149">
        <v>44581</v>
      </c>
      <c r="B1029" s="150">
        <v>8412.4863899299999</v>
      </c>
      <c r="C1029" s="150">
        <v>9545.2137607500008</v>
      </c>
      <c r="D1029" s="150">
        <f t="shared" si="15"/>
        <v>17957.700150680001</v>
      </c>
    </row>
    <row r="1030" spans="1:4" x14ac:dyDescent="0.3">
      <c r="A1030" s="149">
        <v>44580</v>
      </c>
      <c r="B1030" s="150">
        <v>8461.4435431399997</v>
      </c>
      <c r="C1030" s="150">
        <v>9604.1234462199991</v>
      </c>
      <c r="D1030" s="150">
        <f t="shared" ref="D1030:D1093" si="16">SUM(B1030:C1030)</f>
        <v>18065.566989359999</v>
      </c>
    </row>
    <row r="1031" spans="1:4" x14ac:dyDescent="0.3">
      <c r="A1031" s="149">
        <v>44579</v>
      </c>
      <c r="B1031" s="150">
        <v>8472.5983546499992</v>
      </c>
      <c r="C1031" s="150">
        <v>9649.7150717299992</v>
      </c>
      <c r="D1031" s="150">
        <f t="shared" si="16"/>
        <v>18122.313426379998</v>
      </c>
    </row>
    <row r="1032" spans="1:4" x14ac:dyDescent="0.3">
      <c r="A1032" s="149">
        <v>44578</v>
      </c>
      <c r="B1032" s="150">
        <v>8488.8719223900007</v>
      </c>
      <c r="C1032" s="150">
        <v>9664.4638735099998</v>
      </c>
      <c r="D1032" s="150">
        <f t="shared" si="16"/>
        <v>18153.335795899999</v>
      </c>
    </row>
    <row r="1033" spans="1:4" x14ac:dyDescent="0.3">
      <c r="A1033" s="149">
        <v>44575</v>
      </c>
      <c r="B1033" s="150">
        <v>8452.4106873199999</v>
      </c>
      <c r="C1033" s="150">
        <v>9647.3331089999992</v>
      </c>
      <c r="D1033" s="150">
        <f t="shared" si="16"/>
        <v>18099.743796319999</v>
      </c>
    </row>
    <row r="1034" spans="1:4" x14ac:dyDescent="0.3">
      <c r="A1034" s="149">
        <v>44574</v>
      </c>
      <c r="B1034" s="150">
        <v>8477.9736580699991</v>
      </c>
      <c r="C1034" s="150">
        <v>9669.7811599300003</v>
      </c>
      <c r="D1034" s="150">
        <f t="shared" si="16"/>
        <v>18147.754818000001</v>
      </c>
    </row>
    <row r="1035" spans="1:4" x14ac:dyDescent="0.3">
      <c r="A1035" s="149">
        <v>44573</v>
      </c>
      <c r="B1035" s="150">
        <v>8477.9962787700006</v>
      </c>
      <c r="C1035" s="150">
        <v>9693.4362900800006</v>
      </c>
      <c r="D1035" s="150">
        <f t="shared" si="16"/>
        <v>18171.432568850003</v>
      </c>
    </row>
    <row r="1036" spans="1:4" x14ac:dyDescent="0.3">
      <c r="A1036" s="149">
        <v>44572</v>
      </c>
      <c r="B1036" s="150">
        <v>8470.4267464000004</v>
      </c>
      <c r="C1036" s="150">
        <v>9671.7092109099995</v>
      </c>
      <c r="D1036" s="150">
        <f t="shared" si="16"/>
        <v>18142.135957309998</v>
      </c>
    </row>
    <row r="1037" spans="1:4" x14ac:dyDescent="0.3">
      <c r="A1037" s="149">
        <v>44571</v>
      </c>
      <c r="B1037" s="150">
        <v>8481.8294995800006</v>
      </c>
      <c r="C1037" s="150">
        <v>9680.2501747099996</v>
      </c>
      <c r="D1037" s="150">
        <f t="shared" si="16"/>
        <v>18162.079674289998</v>
      </c>
    </row>
    <row r="1038" spans="1:4" x14ac:dyDescent="0.3">
      <c r="A1038" s="149">
        <v>44568</v>
      </c>
      <c r="B1038" s="150">
        <v>8475.1724095600002</v>
      </c>
      <c r="C1038" s="150">
        <v>9670.8217261200007</v>
      </c>
      <c r="D1038" s="150">
        <f t="shared" si="16"/>
        <v>18145.994135680001</v>
      </c>
    </row>
    <row r="1039" spans="1:4" x14ac:dyDescent="0.3">
      <c r="A1039" s="149">
        <v>44567</v>
      </c>
      <c r="B1039" s="150">
        <v>8547.1934552500006</v>
      </c>
      <c r="C1039" s="150">
        <v>9762.3707882599992</v>
      </c>
      <c r="D1039" s="150">
        <f t="shared" si="16"/>
        <v>18309.564243510002</v>
      </c>
    </row>
    <row r="1040" spans="1:4" x14ac:dyDescent="0.3">
      <c r="A1040" s="149">
        <v>44566</v>
      </c>
      <c r="B1040" s="150">
        <v>8531.9843082299994</v>
      </c>
      <c r="C1040" s="150">
        <v>9763.3987683100004</v>
      </c>
      <c r="D1040" s="150">
        <f t="shared" si="16"/>
        <v>18295.383076539998</v>
      </c>
    </row>
    <row r="1041" spans="1:4" x14ac:dyDescent="0.3">
      <c r="A1041" s="149">
        <v>44565</v>
      </c>
      <c r="B1041" s="150">
        <v>8548.3142491199997</v>
      </c>
      <c r="C1041" s="150">
        <v>9800.4463672000002</v>
      </c>
      <c r="D1041" s="150">
        <f t="shared" si="16"/>
        <v>18348.76061632</v>
      </c>
    </row>
    <row r="1042" spans="1:4" x14ac:dyDescent="0.3">
      <c r="A1042" s="149">
        <v>44561</v>
      </c>
      <c r="B1042" s="150">
        <v>8515.8987882500005</v>
      </c>
      <c r="C1042" s="150">
        <v>9806.0128807599995</v>
      </c>
      <c r="D1042" s="150">
        <f t="shared" si="16"/>
        <v>18321.911669009998</v>
      </c>
    </row>
    <row r="1043" spans="1:4" x14ac:dyDescent="0.3">
      <c r="A1043" s="149">
        <v>44560</v>
      </c>
      <c r="B1043" s="150">
        <v>8553.4239388599999</v>
      </c>
      <c r="C1043" s="150">
        <v>9854.1856447600003</v>
      </c>
      <c r="D1043" s="150">
        <f t="shared" si="16"/>
        <v>18407.60958362</v>
      </c>
    </row>
    <row r="1044" spans="1:4" x14ac:dyDescent="0.3">
      <c r="A1044" s="149">
        <v>44559</v>
      </c>
      <c r="B1044" s="150">
        <v>8541.1247098099993</v>
      </c>
      <c r="C1044" s="150">
        <v>9833.6610463100005</v>
      </c>
      <c r="D1044" s="150">
        <f t="shared" si="16"/>
        <v>18374.78575612</v>
      </c>
    </row>
    <row r="1045" spans="1:4" x14ac:dyDescent="0.3">
      <c r="A1045" s="149">
        <v>44558</v>
      </c>
      <c r="B1045" s="150">
        <v>8536.1367507100003</v>
      </c>
      <c r="C1045" s="150">
        <v>9847.5911180500007</v>
      </c>
      <c r="D1045" s="150">
        <f t="shared" si="16"/>
        <v>18383.727868760001</v>
      </c>
    </row>
    <row r="1046" spans="1:4" x14ac:dyDescent="0.3">
      <c r="A1046" s="149">
        <v>44557</v>
      </c>
      <c r="B1046" s="150">
        <v>8520.3069535100003</v>
      </c>
      <c r="C1046" s="150">
        <v>9828.8327055699992</v>
      </c>
      <c r="D1046" s="150">
        <f t="shared" si="16"/>
        <v>18349.13965908</v>
      </c>
    </row>
    <row r="1047" spans="1:4" x14ac:dyDescent="0.3">
      <c r="A1047" s="149">
        <v>44554</v>
      </c>
      <c r="B1047" s="150">
        <v>8507.6527805299993</v>
      </c>
      <c r="C1047" s="150">
        <v>9812.3180333100008</v>
      </c>
      <c r="D1047" s="150">
        <f t="shared" si="16"/>
        <v>18319.970813840002</v>
      </c>
    </row>
    <row r="1048" spans="1:4" x14ac:dyDescent="0.3">
      <c r="A1048" s="149">
        <v>44553</v>
      </c>
      <c r="B1048" s="150">
        <v>8547.0719649000002</v>
      </c>
      <c r="C1048" s="150">
        <v>9868.7250706699997</v>
      </c>
      <c r="D1048" s="150">
        <f t="shared" si="16"/>
        <v>18415.797035570002</v>
      </c>
    </row>
    <row r="1049" spans="1:4" x14ac:dyDescent="0.3">
      <c r="A1049" s="149">
        <v>44552</v>
      </c>
      <c r="B1049" s="150">
        <v>8539.1896138600005</v>
      </c>
      <c r="C1049" s="150">
        <v>9857.0170317100001</v>
      </c>
      <c r="D1049" s="150">
        <f t="shared" si="16"/>
        <v>18396.206645570001</v>
      </c>
    </row>
    <row r="1050" spans="1:4" x14ac:dyDescent="0.3">
      <c r="A1050" s="149">
        <v>44551</v>
      </c>
      <c r="B1050" s="150">
        <v>8522.2094799299994</v>
      </c>
      <c r="C1050" s="150">
        <v>9849.9653817100007</v>
      </c>
      <c r="D1050" s="150">
        <f t="shared" si="16"/>
        <v>18372.17486164</v>
      </c>
    </row>
    <row r="1051" spans="1:4" x14ac:dyDescent="0.3">
      <c r="A1051" s="149">
        <v>44550</v>
      </c>
      <c r="B1051" s="150">
        <v>8522.6862179899999</v>
      </c>
      <c r="C1051" s="150">
        <v>9856.6739249500006</v>
      </c>
      <c r="D1051" s="150">
        <f t="shared" si="16"/>
        <v>18379.360142940001</v>
      </c>
    </row>
    <row r="1052" spans="1:4" x14ac:dyDescent="0.3">
      <c r="A1052" s="149">
        <v>44547</v>
      </c>
      <c r="B1052" s="150">
        <v>8540.75480513</v>
      </c>
      <c r="C1052" s="150">
        <v>9878.83917569</v>
      </c>
      <c r="D1052" s="150">
        <f t="shared" si="16"/>
        <v>18419.593980819998</v>
      </c>
    </row>
    <row r="1053" spans="1:4" x14ac:dyDescent="0.3">
      <c r="A1053" s="149">
        <v>44546</v>
      </c>
      <c r="B1053" s="150">
        <v>8570.1704594999992</v>
      </c>
      <c r="C1053" s="150">
        <v>9929.6072937499994</v>
      </c>
      <c r="D1053" s="150">
        <f t="shared" si="16"/>
        <v>18499.777753249997</v>
      </c>
    </row>
    <row r="1054" spans="1:4" x14ac:dyDescent="0.3">
      <c r="A1054" s="149">
        <v>44545</v>
      </c>
      <c r="B1054" s="150">
        <v>8557.5064293699998</v>
      </c>
      <c r="C1054" s="150">
        <v>9936.7106580300006</v>
      </c>
      <c r="D1054" s="150">
        <f t="shared" si="16"/>
        <v>18494.2170874</v>
      </c>
    </row>
    <row r="1055" spans="1:4" x14ac:dyDescent="0.3">
      <c r="A1055" s="149">
        <v>44544</v>
      </c>
      <c r="B1055" s="150">
        <v>8560.34492804</v>
      </c>
      <c r="C1055" s="150">
        <v>9923.6014157000009</v>
      </c>
      <c r="D1055" s="150">
        <f t="shared" si="16"/>
        <v>18483.946343740001</v>
      </c>
    </row>
    <row r="1056" spans="1:4" x14ac:dyDescent="0.3">
      <c r="A1056" s="149">
        <v>44543</v>
      </c>
      <c r="B1056" s="150">
        <v>8557.0955933200003</v>
      </c>
      <c r="C1056" s="150">
        <v>9917.5421702200001</v>
      </c>
      <c r="D1056" s="150">
        <f t="shared" si="16"/>
        <v>18474.637763539999</v>
      </c>
    </row>
    <row r="1057" spans="1:4" x14ac:dyDescent="0.3">
      <c r="A1057" s="149">
        <v>44540</v>
      </c>
      <c r="B1057" s="150">
        <v>8546.3156420100004</v>
      </c>
      <c r="C1057" s="150">
        <v>9877.13704521</v>
      </c>
      <c r="D1057" s="150">
        <f t="shared" si="16"/>
        <v>18423.45268722</v>
      </c>
    </row>
    <row r="1058" spans="1:4" x14ac:dyDescent="0.3">
      <c r="A1058" s="149">
        <v>44539</v>
      </c>
      <c r="B1058" s="150">
        <v>8550.4792629599997</v>
      </c>
      <c r="C1058" s="150">
        <v>9872.8076441699995</v>
      </c>
      <c r="D1058" s="150">
        <f t="shared" si="16"/>
        <v>18423.286907130001</v>
      </c>
    </row>
    <row r="1059" spans="1:4" x14ac:dyDescent="0.3">
      <c r="A1059" s="149">
        <v>44538</v>
      </c>
      <c r="B1059" s="150">
        <v>8555.7141569100004</v>
      </c>
      <c r="C1059" s="150">
        <v>9860.2502056800004</v>
      </c>
      <c r="D1059" s="150">
        <f t="shared" si="16"/>
        <v>18415.964362589999</v>
      </c>
    </row>
    <row r="1060" spans="1:4" x14ac:dyDescent="0.3">
      <c r="A1060" s="149">
        <v>44537</v>
      </c>
      <c r="B1060" s="150">
        <v>8541.0563173699993</v>
      </c>
      <c r="C1060" s="150">
        <v>9832.5075231400006</v>
      </c>
      <c r="D1060" s="150">
        <f t="shared" si="16"/>
        <v>18373.56384051</v>
      </c>
    </row>
    <row r="1061" spans="1:4" x14ac:dyDescent="0.3">
      <c r="A1061" s="149">
        <v>44536</v>
      </c>
      <c r="B1061" s="150">
        <v>8564.1014379799999</v>
      </c>
      <c r="C1061" s="150">
        <v>9852.8941254199999</v>
      </c>
      <c r="D1061" s="150">
        <f t="shared" si="16"/>
        <v>18416.9955634</v>
      </c>
    </row>
    <row r="1062" spans="1:4" x14ac:dyDescent="0.3">
      <c r="A1062" s="149">
        <v>44533</v>
      </c>
      <c r="B1062" s="150">
        <v>8580.7690820600001</v>
      </c>
      <c r="C1062" s="150">
        <v>9860.9480366299995</v>
      </c>
      <c r="D1062" s="150">
        <f t="shared" si="16"/>
        <v>18441.717118690001</v>
      </c>
    </row>
    <row r="1063" spans="1:4" x14ac:dyDescent="0.3">
      <c r="A1063" s="149">
        <v>44532</v>
      </c>
      <c r="B1063" s="150">
        <v>8593.6933976100008</v>
      </c>
      <c r="C1063" s="150">
        <v>9866.0811664199991</v>
      </c>
      <c r="D1063" s="150">
        <f t="shared" si="16"/>
        <v>18459.774564029998</v>
      </c>
    </row>
    <row r="1064" spans="1:4" x14ac:dyDescent="0.3">
      <c r="A1064" s="149">
        <v>44531</v>
      </c>
      <c r="B1064" s="150">
        <v>8618.3951808399997</v>
      </c>
      <c r="C1064" s="150">
        <v>9913.8213502800008</v>
      </c>
      <c r="D1064" s="150">
        <f t="shared" si="16"/>
        <v>18532.216531120001</v>
      </c>
    </row>
    <row r="1065" spans="1:4" x14ac:dyDescent="0.3">
      <c r="A1065" s="149">
        <v>44530</v>
      </c>
      <c r="B1065" s="150">
        <v>8621.5935486300004</v>
      </c>
      <c r="C1065" s="150">
        <v>9905.2584208600001</v>
      </c>
      <c r="D1065" s="150">
        <f t="shared" si="16"/>
        <v>18526.851969490002</v>
      </c>
    </row>
    <row r="1066" spans="1:4" x14ac:dyDescent="0.3">
      <c r="A1066" s="149">
        <v>44529</v>
      </c>
      <c r="B1066" s="150">
        <v>8614.5531923500002</v>
      </c>
      <c r="C1066" s="150">
        <v>9897.2771811900002</v>
      </c>
      <c r="D1066" s="150">
        <f t="shared" si="16"/>
        <v>18511.83037354</v>
      </c>
    </row>
    <row r="1067" spans="1:4" x14ac:dyDescent="0.3">
      <c r="A1067" s="149">
        <v>44526</v>
      </c>
      <c r="B1067" s="150">
        <v>8620.9528968100003</v>
      </c>
      <c r="C1067" s="150">
        <v>9871.9298072199999</v>
      </c>
      <c r="D1067" s="150">
        <f t="shared" si="16"/>
        <v>18492.882704030002</v>
      </c>
    </row>
    <row r="1068" spans="1:4" x14ac:dyDescent="0.3">
      <c r="A1068" s="149">
        <v>44525</v>
      </c>
      <c r="B1068" s="150">
        <v>8649.2379455200007</v>
      </c>
      <c r="C1068" s="150">
        <v>9888.2980629199992</v>
      </c>
      <c r="D1068" s="150">
        <f t="shared" si="16"/>
        <v>18537.536008440002</v>
      </c>
    </row>
    <row r="1069" spans="1:4" x14ac:dyDescent="0.3">
      <c r="A1069" s="149">
        <v>44524</v>
      </c>
      <c r="B1069" s="150">
        <v>8640.2145821699996</v>
      </c>
      <c r="C1069" s="150">
        <v>9881.0020663300002</v>
      </c>
      <c r="D1069" s="150">
        <f t="shared" si="16"/>
        <v>18521.216648499998</v>
      </c>
    </row>
    <row r="1070" spans="1:4" x14ac:dyDescent="0.3">
      <c r="A1070" s="149">
        <v>44523</v>
      </c>
      <c r="B1070" s="150">
        <v>8612.9608972200003</v>
      </c>
      <c r="C1070" s="150">
        <v>9884.2814603400002</v>
      </c>
      <c r="D1070" s="150">
        <f t="shared" si="16"/>
        <v>18497.242357560001</v>
      </c>
    </row>
    <row r="1071" spans="1:4" x14ac:dyDescent="0.3">
      <c r="A1071" s="149">
        <v>44522</v>
      </c>
      <c r="B1071" s="150">
        <v>8598.7061147999993</v>
      </c>
      <c r="C1071" s="150">
        <v>9873.5040974200001</v>
      </c>
      <c r="D1071" s="150">
        <f t="shared" si="16"/>
        <v>18472.210212220001</v>
      </c>
    </row>
    <row r="1072" spans="1:4" x14ac:dyDescent="0.3">
      <c r="A1072" s="149">
        <v>44519</v>
      </c>
      <c r="B1072" s="150">
        <v>8540.4993164099997</v>
      </c>
      <c r="C1072" s="150">
        <v>9820.4250614199991</v>
      </c>
      <c r="D1072" s="150">
        <f t="shared" si="16"/>
        <v>18360.924377830001</v>
      </c>
    </row>
    <row r="1073" spans="1:4" x14ac:dyDescent="0.3">
      <c r="A1073" s="149">
        <v>44518</v>
      </c>
      <c r="B1073" s="150">
        <v>8548.3929888000002</v>
      </c>
      <c r="C1073" s="150">
        <v>9824.2837908799993</v>
      </c>
      <c r="D1073" s="150">
        <f t="shared" si="16"/>
        <v>18372.676779679998</v>
      </c>
    </row>
    <row r="1074" spans="1:4" x14ac:dyDescent="0.3">
      <c r="A1074" s="149">
        <v>44517</v>
      </c>
      <c r="B1074" s="150">
        <v>8555.2663731199991</v>
      </c>
      <c r="C1074" s="150">
        <v>9820.4166640799995</v>
      </c>
      <c r="D1074" s="150">
        <f t="shared" si="16"/>
        <v>18375.683037199997</v>
      </c>
    </row>
    <row r="1075" spans="1:4" x14ac:dyDescent="0.3">
      <c r="A1075" s="149">
        <v>44516</v>
      </c>
      <c r="B1075" s="150">
        <v>8529.8839805299995</v>
      </c>
      <c r="C1075" s="150">
        <v>9810.3690240199994</v>
      </c>
      <c r="D1075" s="150">
        <f t="shared" si="16"/>
        <v>18340.253004549999</v>
      </c>
    </row>
    <row r="1076" spans="1:4" x14ac:dyDescent="0.3">
      <c r="A1076" s="149">
        <v>44515</v>
      </c>
      <c r="B1076" s="150">
        <v>8550.6421613999992</v>
      </c>
      <c r="C1076" s="150">
        <v>9837.7304107500004</v>
      </c>
      <c r="D1076" s="150">
        <f t="shared" si="16"/>
        <v>18388.372572150001</v>
      </c>
    </row>
    <row r="1077" spans="1:4" x14ac:dyDescent="0.3">
      <c r="A1077" s="149">
        <v>44512</v>
      </c>
      <c r="B1077" s="150">
        <v>8537.0061924900001</v>
      </c>
      <c r="C1077" s="150">
        <v>9853.4365581999991</v>
      </c>
      <c r="D1077" s="150">
        <f t="shared" si="16"/>
        <v>18390.442750689999</v>
      </c>
    </row>
    <row r="1078" spans="1:4" x14ac:dyDescent="0.3">
      <c r="A1078" s="149">
        <v>44511</v>
      </c>
      <c r="B1078" s="150">
        <v>8526.4862520700008</v>
      </c>
      <c r="C1078" s="150">
        <v>9885.9786672499995</v>
      </c>
      <c r="D1078" s="150">
        <f t="shared" si="16"/>
        <v>18412.464919320002</v>
      </c>
    </row>
    <row r="1079" spans="1:4" x14ac:dyDescent="0.3">
      <c r="A1079" s="149">
        <v>44510</v>
      </c>
      <c r="B1079" s="150">
        <v>8510.0458872199997</v>
      </c>
      <c r="C1079" s="150">
        <v>9876.1564080099997</v>
      </c>
      <c r="D1079" s="150">
        <f t="shared" si="16"/>
        <v>18386.202295229999</v>
      </c>
    </row>
    <row r="1080" spans="1:4" x14ac:dyDescent="0.3">
      <c r="A1080" s="149">
        <v>44509</v>
      </c>
      <c r="B1080" s="150">
        <v>8499.2258318299992</v>
      </c>
      <c r="C1080" s="150">
        <v>9871.0781428699993</v>
      </c>
      <c r="D1080" s="150">
        <f t="shared" si="16"/>
        <v>18370.3039747</v>
      </c>
    </row>
    <row r="1081" spans="1:4" x14ac:dyDescent="0.3">
      <c r="A1081" s="149">
        <v>44508</v>
      </c>
      <c r="B1081" s="150">
        <v>8492.8616271299998</v>
      </c>
      <c r="C1081" s="150">
        <v>9853.8106755099998</v>
      </c>
      <c r="D1081" s="150">
        <f t="shared" si="16"/>
        <v>18346.67230264</v>
      </c>
    </row>
    <row r="1082" spans="1:4" x14ac:dyDescent="0.3">
      <c r="A1082" s="149">
        <v>44505</v>
      </c>
      <c r="B1082" s="150">
        <v>8452.3489781200005</v>
      </c>
      <c r="C1082" s="150">
        <v>9855.0909644999992</v>
      </c>
      <c r="D1082" s="150">
        <f t="shared" si="16"/>
        <v>18307.43994262</v>
      </c>
    </row>
    <row r="1083" spans="1:4" x14ac:dyDescent="0.3">
      <c r="A1083" s="149">
        <v>44504</v>
      </c>
      <c r="B1083" s="150">
        <v>8491.8240082100001</v>
      </c>
      <c r="C1083" s="150">
        <v>9937.4648413899995</v>
      </c>
      <c r="D1083" s="150">
        <f t="shared" si="16"/>
        <v>18429.288849600001</v>
      </c>
    </row>
    <row r="1084" spans="1:4" x14ac:dyDescent="0.3">
      <c r="A1084" s="149">
        <v>44503</v>
      </c>
      <c r="B1084" s="150">
        <v>8476.3955587300006</v>
      </c>
      <c r="C1084" s="150">
        <v>9919.0396459799995</v>
      </c>
      <c r="D1084" s="150">
        <f t="shared" si="16"/>
        <v>18395.43520471</v>
      </c>
    </row>
    <row r="1085" spans="1:4" x14ac:dyDescent="0.3">
      <c r="A1085" s="149">
        <v>44502</v>
      </c>
      <c r="B1085" s="150">
        <v>8490.7178912399995</v>
      </c>
      <c r="C1085" s="150">
        <v>9949.0134098399994</v>
      </c>
      <c r="D1085" s="150">
        <f t="shared" si="16"/>
        <v>18439.731301079999</v>
      </c>
    </row>
    <row r="1086" spans="1:4" x14ac:dyDescent="0.3">
      <c r="A1086" s="149">
        <v>44501</v>
      </c>
      <c r="B1086" s="150">
        <v>8525.8688838100006</v>
      </c>
      <c r="C1086" s="150">
        <v>9988.97421708</v>
      </c>
      <c r="D1086" s="150">
        <f t="shared" si="16"/>
        <v>18514.843100890001</v>
      </c>
    </row>
    <row r="1087" spans="1:4" x14ac:dyDescent="0.3">
      <c r="A1087" s="149">
        <v>44498</v>
      </c>
      <c r="B1087" s="150">
        <v>8486.5736530400009</v>
      </c>
      <c r="C1087" s="150">
        <v>9980.4397201299998</v>
      </c>
      <c r="D1087" s="150">
        <f t="shared" si="16"/>
        <v>18467.013373170001</v>
      </c>
    </row>
    <row r="1088" spans="1:4" x14ac:dyDescent="0.3">
      <c r="A1088" s="149">
        <v>44497</v>
      </c>
      <c r="B1088" s="150">
        <v>8498.0502333900004</v>
      </c>
      <c r="C1088" s="150">
        <v>10021.57777887</v>
      </c>
      <c r="D1088" s="150">
        <f t="shared" si="16"/>
        <v>18519.62801226</v>
      </c>
    </row>
    <row r="1089" spans="1:4" x14ac:dyDescent="0.3">
      <c r="A1089" s="149">
        <v>44496</v>
      </c>
      <c r="B1089" s="150">
        <v>8584.2934039299998</v>
      </c>
      <c r="C1089" s="150">
        <v>10101.15957192</v>
      </c>
      <c r="D1089" s="150">
        <f t="shared" si="16"/>
        <v>18685.452975849999</v>
      </c>
    </row>
    <row r="1090" spans="1:4" x14ac:dyDescent="0.3">
      <c r="A1090" s="149">
        <v>44495</v>
      </c>
      <c r="B1090" s="150">
        <v>8604.04455581</v>
      </c>
      <c r="C1090" s="150">
        <v>10101.29693873</v>
      </c>
      <c r="D1090" s="150">
        <f t="shared" si="16"/>
        <v>18705.34149454</v>
      </c>
    </row>
    <row r="1091" spans="1:4" x14ac:dyDescent="0.3">
      <c r="A1091" s="149">
        <v>44494</v>
      </c>
      <c r="B1091" s="150">
        <v>8608.6792607999996</v>
      </c>
      <c r="C1091" s="150">
        <v>10079.149425510001</v>
      </c>
      <c r="D1091" s="150">
        <f t="shared" si="16"/>
        <v>18687.82868631</v>
      </c>
    </row>
    <row r="1092" spans="1:4" x14ac:dyDescent="0.3">
      <c r="A1092" s="149">
        <v>44491</v>
      </c>
      <c r="B1092" s="150">
        <v>8565.2075865299994</v>
      </c>
      <c r="C1092" s="150">
        <v>10044.550678219999</v>
      </c>
      <c r="D1092" s="150">
        <f t="shared" si="16"/>
        <v>18609.758264749998</v>
      </c>
    </row>
    <row r="1093" spans="1:4" x14ac:dyDescent="0.3">
      <c r="A1093" s="149">
        <v>44490</v>
      </c>
      <c r="B1093" s="150">
        <v>8596.3806666700002</v>
      </c>
      <c r="C1093" s="150">
        <v>10080.1053988</v>
      </c>
      <c r="D1093" s="150">
        <f t="shared" si="16"/>
        <v>18676.486065470002</v>
      </c>
    </row>
    <row r="1094" spans="1:4" x14ac:dyDescent="0.3">
      <c r="A1094" s="149">
        <v>44489</v>
      </c>
      <c r="B1094" s="150">
        <v>8602.3844598100004</v>
      </c>
      <c r="C1094" s="150">
        <v>10081.009316629999</v>
      </c>
      <c r="D1094" s="150">
        <f t="shared" ref="D1094:D1157" si="17">SUM(B1094:C1094)</f>
        <v>18683.39377644</v>
      </c>
    </row>
    <row r="1095" spans="1:4" x14ac:dyDescent="0.3">
      <c r="A1095" s="149">
        <v>44488</v>
      </c>
      <c r="B1095" s="150">
        <v>8587.3097689400001</v>
      </c>
      <c r="C1095" s="150">
        <v>10046.964077909999</v>
      </c>
      <c r="D1095" s="150">
        <f t="shared" si="17"/>
        <v>18634.273846849999</v>
      </c>
    </row>
    <row r="1096" spans="1:4" x14ac:dyDescent="0.3">
      <c r="A1096" s="149">
        <v>44487</v>
      </c>
      <c r="B1096" s="150">
        <v>8564.3078195199996</v>
      </c>
      <c r="C1096" s="150">
        <v>10021.18869006</v>
      </c>
      <c r="D1096" s="150">
        <f t="shared" si="17"/>
        <v>18585.49650958</v>
      </c>
    </row>
    <row r="1097" spans="1:4" x14ac:dyDescent="0.3">
      <c r="A1097" s="149">
        <v>44484</v>
      </c>
      <c r="B1097" s="150">
        <v>8541.6496711300006</v>
      </c>
      <c r="C1097" s="150">
        <v>9969.3183881299992</v>
      </c>
      <c r="D1097" s="150">
        <f t="shared" si="17"/>
        <v>18510.968059259998</v>
      </c>
    </row>
    <row r="1098" spans="1:4" x14ac:dyDescent="0.3">
      <c r="A1098" s="149">
        <v>44483</v>
      </c>
      <c r="B1098" s="150">
        <v>8559.4111307599997</v>
      </c>
      <c r="C1098" s="150">
        <v>9987.6306810599999</v>
      </c>
      <c r="D1098" s="150">
        <f t="shared" si="17"/>
        <v>18547.04181182</v>
      </c>
    </row>
    <row r="1099" spans="1:4" x14ac:dyDescent="0.3">
      <c r="A1099" s="149">
        <v>44482</v>
      </c>
      <c r="B1099" s="150">
        <v>8539.2300030999995</v>
      </c>
      <c r="C1099" s="150">
        <v>9983.1383289999994</v>
      </c>
      <c r="D1099" s="150">
        <f t="shared" si="17"/>
        <v>18522.368332099999</v>
      </c>
    </row>
    <row r="1100" spans="1:4" x14ac:dyDescent="0.3">
      <c r="A1100" s="149">
        <v>44481</v>
      </c>
      <c r="B1100" s="150">
        <v>8539.3734754300003</v>
      </c>
      <c r="C1100" s="150">
        <v>9988.3361569400004</v>
      </c>
      <c r="D1100" s="150">
        <f t="shared" si="17"/>
        <v>18527.709632370003</v>
      </c>
    </row>
    <row r="1101" spans="1:4" x14ac:dyDescent="0.3">
      <c r="A1101" s="149">
        <v>44480</v>
      </c>
      <c r="B1101" s="150">
        <v>8564.8604103800008</v>
      </c>
      <c r="C1101" s="150">
        <v>10017.60623947</v>
      </c>
      <c r="D1101" s="150">
        <f t="shared" si="17"/>
        <v>18582.466649850001</v>
      </c>
    </row>
    <row r="1102" spans="1:4" x14ac:dyDescent="0.3">
      <c r="A1102" s="149">
        <v>44477</v>
      </c>
      <c r="B1102" s="150">
        <v>8540.3149161799993</v>
      </c>
      <c r="C1102" s="150">
        <v>10001.95670993</v>
      </c>
      <c r="D1102" s="150">
        <f t="shared" si="17"/>
        <v>18542.271626109999</v>
      </c>
    </row>
    <row r="1103" spans="1:4" x14ac:dyDescent="0.3">
      <c r="A1103" s="149">
        <v>44469</v>
      </c>
      <c r="B1103" s="150">
        <v>8474.7188435999997</v>
      </c>
      <c r="C1103" s="150">
        <v>9940.5271973399995</v>
      </c>
      <c r="D1103" s="150">
        <f t="shared" si="17"/>
        <v>18415.246040940001</v>
      </c>
    </row>
    <row r="1104" spans="1:4" x14ac:dyDescent="0.3">
      <c r="A1104" s="149">
        <v>44468</v>
      </c>
      <c r="B1104" s="150">
        <v>8570.5193240999997</v>
      </c>
      <c r="C1104" s="150">
        <v>10056.17508784</v>
      </c>
      <c r="D1104" s="150">
        <f t="shared" si="17"/>
        <v>18626.69441194</v>
      </c>
    </row>
    <row r="1105" spans="1:4" x14ac:dyDescent="0.3">
      <c r="A1105" s="149">
        <v>44467</v>
      </c>
      <c r="B1105" s="150">
        <v>8631.8985101800008</v>
      </c>
      <c r="C1105" s="150">
        <v>10142.14706764</v>
      </c>
      <c r="D1105" s="150">
        <f t="shared" si="17"/>
        <v>18774.045577820001</v>
      </c>
    </row>
    <row r="1106" spans="1:4" x14ac:dyDescent="0.3">
      <c r="A1106" s="149">
        <v>44466</v>
      </c>
      <c r="B1106" s="150">
        <v>8653.6242390099997</v>
      </c>
      <c r="C1106" s="150">
        <v>10153.082065860001</v>
      </c>
      <c r="D1106" s="150">
        <f t="shared" si="17"/>
        <v>18806.70630487</v>
      </c>
    </row>
    <row r="1107" spans="1:4" x14ac:dyDescent="0.3">
      <c r="A1107" s="149">
        <v>44463</v>
      </c>
      <c r="B1107" s="150">
        <v>8713.4572545699993</v>
      </c>
      <c r="C1107" s="150">
        <v>10239.6961847</v>
      </c>
      <c r="D1107" s="150">
        <f t="shared" si="17"/>
        <v>18953.153439269998</v>
      </c>
    </row>
    <row r="1108" spans="1:4" x14ac:dyDescent="0.3">
      <c r="A1108" s="149">
        <v>44462</v>
      </c>
      <c r="B1108" s="150">
        <v>8755.0891158300001</v>
      </c>
      <c r="C1108" s="150">
        <v>10300.79418544</v>
      </c>
      <c r="D1108" s="150">
        <f t="shared" si="17"/>
        <v>19055.883301269998</v>
      </c>
    </row>
    <row r="1109" spans="1:4" x14ac:dyDescent="0.3">
      <c r="A1109" s="149">
        <v>44461</v>
      </c>
      <c r="B1109" s="150">
        <v>8738.7326931400003</v>
      </c>
      <c r="C1109" s="150">
        <v>10246.81845968</v>
      </c>
      <c r="D1109" s="150">
        <f t="shared" si="17"/>
        <v>18985.55115282</v>
      </c>
    </row>
    <row r="1110" spans="1:4" x14ac:dyDescent="0.3">
      <c r="A1110" s="149">
        <v>44456</v>
      </c>
      <c r="B1110" s="150">
        <v>8720.9081394599998</v>
      </c>
      <c r="C1110" s="150">
        <v>10197.99178649</v>
      </c>
      <c r="D1110" s="150">
        <f t="shared" si="17"/>
        <v>18918.899925949998</v>
      </c>
    </row>
    <row r="1111" spans="1:4" x14ac:dyDescent="0.3">
      <c r="A1111" s="149">
        <v>44455</v>
      </c>
      <c r="B1111" s="150">
        <v>8807.6449884499998</v>
      </c>
      <c r="C1111" s="150">
        <v>10314.74096071</v>
      </c>
      <c r="D1111" s="150">
        <f t="shared" si="17"/>
        <v>19122.385949160001</v>
      </c>
    </row>
    <row r="1112" spans="1:4" x14ac:dyDescent="0.3">
      <c r="A1112" s="149">
        <v>44454</v>
      </c>
      <c r="B1112" s="150">
        <v>8877.3413011100001</v>
      </c>
      <c r="C1112" s="150">
        <v>10390.020244200001</v>
      </c>
      <c r="D1112" s="150">
        <f t="shared" si="17"/>
        <v>19267.361545309999</v>
      </c>
    </row>
    <row r="1113" spans="1:4" x14ac:dyDescent="0.3">
      <c r="A1113" s="149">
        <v>44453</v>
      </c>
      <c r="B1113" s="150">
        <v>8862.6404503100002</v>
      </c>
      <c r="C1113" s="150">
        <v>10386.451049400001</v>
      </c>
      <c r="D1113" s="150">
        <f t="shared" si="17"/>
        <v>19249.091499710001</v>
      </c>
    </row>
    <row r="1114" spans="1:4" x14ac:dyDescent="0.3">
      <c r="A1114" s="149">
        <v>44452</v>
      </c>
      <c r="B1114" s="150">
        <v>8869.60646868</v>
      </c>
      <c r="C1114" s="150">
        <v>10390.033090450001</v>
      </c>
      <c r="D1114" s="150">
        <f t="shared" si="17"/>
        <v>19259.639559130002</v>
      </c>
    </row>
    <row r="1115" spans="1:4" x14ac:dyDescent="0.3">
      <c r="A1115" s="149">
        <v>44449</v>
      </c>
      <c r="B1115" s="150">
        <v>8833.6538198100006</v>
      </c>
      <c r="C1115" s="150">
        <v>10319.9913641</v>
      </c>
      <c r="D1115" s="150">
        <f t="shared" si="17"/>
        <v>19153.645183910001</v>
      </c>
    </row>
    <row r="1116" spans="1:4" x14ac:dyDescent="0.3">
      <c r="A1116" s="149">
        <v>44448</v>
      </c>
      <c r="B1116" s="150">
        <v>8818.7916716399995</v>
      </c>
      <c r="C1116" s="150">
        <v>10299.96953147</v>
      </c>
      <c r="D1116" s="150">
        <f t="shared" si="17"/>
        <v>19118.76120311</v>
      </c>
    </row>
    <row r="1117" spans="1:4" x14ac:dyDescent="0.3">
      <c r="A1117" s="149">
        <v>44447</v>
      </c>
      <c r="B1117" s="150">
        <v>8792.5534103600003</v>
      </c>
      <c r="C1117" s="150">
        <v>10235.110635249999</v>
      </c>
      <c r="D1117" s="150">
        <f t="shared" si="17"/>
        <v>19027.664045609999</v>
      </c>
    </row>
    <row r="1118" spans="1:4" x14ac:dyDescent="0.3">
      <c r="A1118" s="149">
        <v>44446</v>
      </c>
      <c r="B1118" s="150">
        <v>8748.9399295000003</v>
      </c>
      <c r="C1118" s="150">
        <v>10183.27139485</v>
      </c>
      <c r="D1118" s="150">
        <f t="shared" si="17"/>
        <v>18932.211324349999</v>
      </c>
    </row>
    <row r="1119" spans="1:4" x14ac:dyDescent="0.3">
      <c r="A1119" s="149">
        <v>44445</v>
      </c>
      <c r="B1119" s="150">
        <v>8708.0184721400001</v>
      </c>
      <c r="C1119" s="150">
        <v>10123.85491652</v>
      </c>
      <c r="D1119" s="150">
        <f t="shared" si="17"/>
        <v>18831.873388660002</v>
      </c>
    </row>
    <row r="1120" spans="1:4" x14ac:dyDescent="0.3">
      <c r="A1120" s="149">
        <v>44442</v>
      </c>
      <c r="B1120" s="150">
        <v>8660.4893508299992</v>
      </c>
      <c r="C1120" s="150">
        <v>10054.35159819</v>
      </c>
      <c r="D1120" s="150">
        <f t="shared" si="17"/>
        <v>18714.840949019999</v>
      </c>
    </row>
    <row r="1121" spans="1:4" x14ac:dyDescent="0.3">
      <c r="A1121" s="149">
        <v>44441</v>
      </c>
      <c r="B1121" s="150">
        <v>8704.6849624200004</v>
      </c>
      <c r="C1121" s="150">
        <v>10074.31068232</v>
      </c>
      <c r="D1121" s="150">
        <f t="shared" si="17"/>
        <v>18778.99564474</v>
      </c>
    </row>
    <row r="1122" spans="1:4" x14ac:dyDescent="0.3">
      <c r="A1122" s="149">
        <v>44440</v>
      </c>
      <c r="B1122" s="150">
        <v>8685.1799642000005</v>
      </c>
      <c r="C1122" s="150">
        <v>10050.088124379999</v>
      </c>
      <c r="D1122" s="150">
        <f t="shared" si="17"/>
        <v>18735.26808858</v>
      </c>
    </row>
    <row r="1123" spans="1:4" x14ac:dyDescent="0.3">
      <c r="A1123" s="149">
        <v>44439</v>
      </c>
      <c r="B1123" s="150">
        <v>8687.6483742100008</v>
      </c>
      <c r="C1123" s="150">
        <v>10028.05390067</v>
      </c>
      <c r="D1123" s="150">
        <f t="shared" si="17"/>
        <v>18715.702274880001</v>
      </c>
    </row>
    <row r="1124" spans="1:4" x14ac:dyDescent="0.3">
      <c r="A1124" s="149">
        <v>44438</v>
      </c>
      <c r="B1124" s="150">
        <v>8711.7015300599996</v>
      </c>
      <c r="C1124" s="150">
        <v>10019.017098480001</v>
      </c>
      <c r="D1124" s="150">
        <f t="shared" si="17"/>
        <v>18730.718628540002</v>
      </c>
    </row>
    <row r="1125" spans="1:4" x14ac:dyDescent="0.3">
      <c r="A1125" s="149">
        <v>44435</v>
      </c>
      <c r="B1125" s="150">
        <v>8689.27395918</v>
      </c>
      <c r="C1125" s="150">
        <v>9981.2894211000003</v>
      </c>
      <c r="D1125" s="150">
        <f t="shared" si="17"/>
        <v>18670.56338028</v>
      </c>
    </row>
    <row r="1126" spans="1:4" x14ac:dyDescent="0.3">
      <c r="A1126" s="149">
        <v>44434</v>
      </c>
      <c r="B1126" s="150">
        <v>8696.6221810700008</v>
      </c>
      <c r="C1126" s="150">
        <v>10009.383348449999</v>
      </c>
      <c r="D1126" s="150">
        <f t="shared" si="17"/>
        <v>18706.00552952</v>
      </c>
    </row>
    <row r="1127" spans="1:4" x14ac:dyDescent="0.3">
      <c r="A1127" s="149">
        <v>44433</v>
      </c>
      <c r="B1127" s="150">
        <v>8702.2050951300007</v>
      </c>
      <c r="C1127" s="150">
        <v>9997.9613179000007</v>
      </c>
      <c r="D1127" s="150">
        <f t="shared" si="17"/>
        <v>18700.166413030001</v>
      </c>
    </row>
    <row r="1128" spans="1:4" x14ac:dyDescent="0.3">
      <c r="A1128" s="149">
        <v>44432</v>
      </c>
      <c r="B1128" s="150">
        <v>8681.1389262299999</v>
      </c>
      <c r="C1128" s="150">
        <v>9973.4158442999997</v>
      </c>
      <c r="D1128" s="150">
        <f t="shared" si="17"/>
        <v>18654.554770529998</v>
      </c>
    </row>
    <row r="1129" spans="1:4" x14ac:dyDescent="0.3">
      <c r="A1129" s="149">
        <v>44431</v>
      </c>
      <c r="B1129" s="150">
        <v>8656.6284470499995</v>
      </c>
      <c r="C1129" s="150">
        <v>9929.7468998500008</v>
      </c>
      <c r="D1129" s="150">
        <f t="shared" si="17"/>
        <v>18586.3753469</v>
      </c>
    </row>
    <row r="1130" spans="1:4" x14ac:dyDescent="0.3">
      <c r="A1130" s="149">
        <v>44428</v>
      </c>
      <c r="B1130" s="150">
        <v>8585.7367745200008</v>
      </c>
      <c r="C1130" s="150">
        <v>9825.6589664399999</v>
      </c>
      <c r="D1130" s="150">
        <f t="shared" si="17"/>
        <v>18411.395740960001</v>
      </c>
    </row>
    <row r="1131" spans="1:4" x14ac:dyDescent="0.3">
      <c r="A1131" s="149">
        <v>44427</v>
      </c>
      <c r="B1131" s="150">
        <v>8595.3914488400005</v>
      </c>
      <c r="C1131" s="150">
        <v>9861.9224971700005</v>
      </c>
      <c r="D1131" s="150">
        <f t="shared" si="17"/>
        <v>18457.313946009999</v>
      </c>
    </row>
    <row r="1132" spans="1:4" x14ac:dyDescent="0.3">
      <c r="A1132" s="149">
        <v>44426</v>
      </c>
      <c r="B1132" s="150">
        <v>8587.1065289100006</v>
      </c>
      <c r="C1132" s="150">
        <v>9885.79473831</v>
      </c>
      <c r="D1132" s="150">
        <f t="shared" si="17"/>
        <v>18472.901267220001</v>
      </c>
    </row>
    <row r="1133" spans="1:4" x14ac:dyDescent="0.3">
      <c r="A1133" s="149">
        <v>44425</v>
      </c>
      <c r="B1133" s="150">
        <v>8574.6925243500009</v>
      </c>
      <c r="C1133" s="150">
        <v>9849.2054316100002</v>
      </c>
      <c r="D1133" s="150">
        <f t="shared" si="17"/>
        <v>18423.897955960001</v>
      </c>
    </row>
    <row r="1134" spans="1:4" x14ac:dyDescent="0.3">
      <c r="A1134" s="149">
        <v>44424</v>
      </c>
      <c r="B1134" s="150">
        <v>8624.2961164200005</v>
      </c>
      <c r="C1134" s="150">
        <v>9925.1975117399998</v>
      </c>
      <c r="D1134" s="150">
        <f t="shared" si="17"/>
        <v>18549.493628160002</v>
      </c>
    </row>
    <row r="1135" spans="1:4" x14ac:dyDescent="0.3">
      <c r="A1135" s="149">
        <v>44421</v>
      </c>
      <c r="B1135" s="150">
        <v>8609.80165261</v>
      </c>
      <c r="C1135" s="150">
        <v>9930.8088277999996</v>
      </c>
      <c r="D1135" s="150">
        <f t="shared" si="17"/>
        <v>18540.61048041</v>
      </c>
    </row>
    <row r="1136" spans="1:4" x14ac:dyDescent="0.3">
      <c r="A1136" s="149">
        <v>44420</v>
      </c>
      <c r="B1136" s="150">
        <v>8618.4445430399992</v>
      </c>
      <c r="C1136" s="150">
        <v>9958.6985187200007</v>
      </c>
      <c r="D1136" s="150">
        <f t="shared" si="17"/>
        <v>18577.143061759998</v>
      </c>
    </row>
    <row r="1137" spans="1:4" x14ac:dyDescent="0.3">
      <c r="A1137" s="149">
        <v>44419</v>
      </c>
      <c r="B1137" s="150">
        <v>8591.1564291499999</v>
      </c>
      <c r="C1137" s="150">
        <v>9912.0718427699994</v>
      </c>
      <c r="D1137" s="150">
        <f t="shared" si="17"/>
        <v>18503.228271920001</v>
      </c>
    </row>
    <row r="1138" spans="1:4" x14ac:dyDescent="0.3">
      <c r="A1138" s="149">
        <v>44418</v>
      </c>
      <c r="B1138" s="150">
        <v>8544.48206622</v>
      </c>
      <c r="C1138" s="150">
        <v>9883.4975583899995</v>
      </c>
      <c r="D1138" s="150">
        <f t="shared" si="17"/>
        <v>18427.979624610001</v>
      </c>
    </row>
    <row r="1139" spans="1:4" x14ac:dyDescent="0.3">
      <c r="A1139" s="149">
        <v>44417</v>
      </c>
      <c r="B1139" s="150">
        <v>8523.9107306900005</v>
      </c>
      <c r="C1139" s="150">
        <v>9874.5967109899993</v>
      </c>
      <c r="D1139" s="150">
        <f t="shared" si="17"/>
        <v>18398.507441679998</v>
      </c>
    </row>
    <row r="1140" spans="1:4" x14ac:dyDescent="0.3">
      <c r="A1140" s="149">
        <v>44414</v>
      </c>
      <c r="B1140" s="150">
        <v>8483.4479545699996</v>
      </c>
      <c r="C1140" s="150">
        <v>9843.2184784900001</v>
      </c>
      <c r="D1140" s="150">
        <f t="shared" si="17"/>
        <v>18326.66643306</v>
      </c>
    </row>
    <row r="1141" spans="1:4" x14ac:dyDescent="0.3">
      <c r="A1141" s="149">
        <v>44413</v>
      </c>
      <c r="B1141" s="150">
        <v>8488.9689639299995</v>
      </c>
      <c r="C1141" s="150">
        <v>9829.2709474000003</v>
      </c>
      <c r="D1141" s="150">
        <f t="shared" si="17"/>
        <v>18318.239911329998</v>
      </c>
    </row>
    <row r="1142" spans="1:4" x14ac:dyDescent="0.3">
      <c r="A1142" s="149">
        <v>44412</v>
      </c>
      <c r="B1142" s="150">
        <v>8453.1837893100001</v>
      </c>
      <c r="C1142" s="150">
        <v>9815.4111359399994</v>
      </c>
      <c r="D1142" s="150">
        <f t="shared" si="17"/>
        <v>18268.59492525</v>
      </c>
    </row>
    <row r="1143" spans="1:4" x14ac:dyDescent="0.3">
      <c r="A1143" s="149">
        <v>44411</v>
      </c>
      <c r="B1143" s="150">
        <v>8387.3283736800004</v>
      </c>
      <c r="C1143" s="150">
        <v>9766.81257147</v>
      </c>
      <c r="D1143" s="150">
        <f t="shared" si="17"/>
        <v>18154.14094515</v>
      </c>
    </row>
    <row r="1144" spans="1:4" x14ac:dyDescent="0.3">
      <c r="A1144" s="149">
        <v>44410</v>
      </c>
      <c r="B1144" s="150">
        <v>8384.8296888299992</v>
      </c>
      <c r="C1144" s="150">
        <v>9788.57131897</v>
      </c>
      <c r="D1144" s="150">
        <f t="shared" si="17"/>
        <v>18173.401007799999</v>
      </c>
    </row>
    <row r="1145" spans="1:4" x14ac:dyDescent="0.3">
      <c r="A1145" s="149">
        <v>44407</v>
      </c>
      <c r="B1145" s="150">
        <v>8310.1833582199997</v>
      </c>
      <c r="C1145" s="150">
        <v>9721.4212293700002</v>
      </c>
      <c r="D1145" s="150">
        <f t="shared" si="17"/>
        <v>18031.604587590002</v>
      </c>
    </row>
    <row r="1146" spans="1:4" x14ac:dyDescent="0.3">
      <c r="A1146" s="149">
        <v>44406</v>
      </c>
      <c r="B1146" s="150">
        <v>8296.3842941999992</v>
      </c>
      <c r="C1146" s="150">
        <v>9742.9525270199993</v>
      </c>
      <c r="D1146" s="150">
        <f t="shared" si="17"/>
        <v>18039.33682122</v>
      </c>
    </row>
    <row r="1147" spans="1:4" x14ac:dyDescent="0.3">
      <c r="A1147" s="149">
        <v>44405</v>
      </c>
      <c r="B1147" s="150">
        <v>8267.0327766600003</v>
      </c>
      <c r="C1147" s="150">
        <v>9686.0756710299993</v>
      </c>
      <c r="D1147" s="150">
        <f t="shared" si="17"/>
        <v>17953.10844769</v>
      </c>
    </row>
    <row r="1148" spans="1:4" x14ac:dyDescent="0.3">
      <c r="A1148" s="149">
        <v>44404</v>
      </c>
      <c r="B1148" s="150">
        <v>8351.46826736</v>
      </c>
      <c r="C1148" s="150">
        <v>9762.4954266099994</v>
      </c>
      <c r="D1148" s="150">
        <f t="shared" si="17"/>
        <v>18113.963693969999</v>
      </c>
    </row>
    <row r="1149" spans="1:4" x14ac:dyDescent="0.3">
      <c r="A1149" s="149">
        <v>44403</v>
      </c>
      <c r="B1149" s="150">
        <v>8429.1686493899997</v>
      </c>
      <c r="C1149" s="150">
        <v>9799.6601113699999</v>
      </c>
      <c r="D1149" s="150">
        <f t="shared" si="17"/>
        <v>18228.82876076</v>
      </c>
    </row>
    <row r="1150" spans="1:4" x14ac:dyDescent="0.3">
      <c r="A1150" s="149">
        <v>44400</v>
      </c>
      <c r="B1150" s="150">
        <v>8445.73957419</v>
      </c>
      <c r="C1150" s="150">
        <v>9789.1654991800006</v>
      </c>
      <c r="D1150" s="150">
        <f t="shared" si="17"/>
        <v>18234.905073369999</v>
      </c>
    </row>
    <row r="1151" spans="1:4" x14ac:dyDescent="0.3">
      <c r="A1151" s="149">
        <v>44399</v>
      </c>
      <c r="B1151" s="150">
        <v>8468.1021037600003</v>
      </c>
      <c r="C1151" s="150">
        <v>9792.5563884099993</v>
      </c>
      <c r="D1151" s="150">
        <f t="shared" si="17"/>
        <v>18260.658492169998</v>
      </c>
    </row>
    <row r="1152" spans="1:4" x14ac:dyDescent="0.3">
      <c r="A1152" s="149">
        <v>44398</v>
      </c>
      <c r="B1152" s="150">
        <v>8437.3029602299994</v>
      </c>
      <c r="C1152" s="150">
        <v>9729.8683616300004</v>
      </c>
      <c r="D1152" s="150">
        <f t="shared" si="17"/>
        <v>18167.171321859998</v>
      </c>
    </row>
    <row r="1153" spans="1:4" x14ac:dyDescent="0.3">
      <c r="A1153" s="149">
        <v>44397</v>
      </c>
      <c r="B1153" s="150">
        <v>8383.5612924800007</v>
      </c>
      <c r="C1153" s="150">
        <v>9683.46165139</v>
      </c>
      <c r="D1153" s="150">
        <f t="shared" si="17"/>
        <v>18067.022943870001</v>
      </c>
    </row>
    <row r="1154" spans="1:4" x14ac:dyDescent="0.3">
      <c r="A1154" s="149">
        <v>44396</v>
      </c>
      <c r="B1154" s="150">
        <v>8365.8867913600006</v>
      </c>
      <c r="C1154" s="150">
        <v>9680.24429642</v>
      </c>
      <c r="D1154" s="150">
        <f t="shared" si="17"/>
        <v>18046.131087779999</v>
      </c>
    </row>
    <row r="1155" spans="1:4" x14ac:dyDescent="0.3">
      <c r="A1155" s="149">
        <v>44393</v>
      </c>
      <c r="B1155" s="150">
        <v>8359.6686699000002</v>
      </c>
      <c r="C1155" s="150">
        <v>9680.2693008999995</v>
      </c>
      <c r="D1155" s="150">
        <f t="shared" si="17"/>
        <v>18039.937970799998</v>
      </c>
    </row>
    <row r="1156" spans="1:4" x14ac:dyDescent="0.3">
      <c r="A1156" s="149">
        <v>44392</v>
      </c>
      <c r="B1156" s="150">
        <v>8381.0097245199995</v>
      </c>
      <c r="C1156" s="150">
        <v>9700.9953138000001</v>
      </c>
      <c r="D1156" s="150">
        <f t="shared" si="17"/>
        <v>18082.00503832</v>
      </c>
    </row>
    <row r="1157" spans="1:4" x14ac:dyDescent="0.3">
      <c r="A1157" s="149">
        <v>44391</v>
      </c>
      <c r="B1157" s="150">
        <v>8374.1195896699992</v>
      </c>
      <c r="C1157" s="150">
        <v>9697.9764607300003</v>
      </c>
      <c r="D1157" s="150">
        <f t="shared" si="17"/>
        <v>18072.0960504</v>
      </c>
    </row>
    <row r="1158" spans="1:4" x14ac:dyDescent="0.3">
      <c r="A1158" s="149">
        <v>44390</v>
      </c>
      <c r="B1158" s="150">
        <v>8364.0247640899997</v>
      </c>
      <c r="C1158" s="150">
        <v>9729.2191245800004</v>
      </c>
      <c r="D1158" s="150">
        <f t="shared" ref="D1158:D1221" si="18">SUM(B1158:C1158)</f>
        <v>18093.24388867</v>
      </c>
    </row>
    <row r="1159" spans="1:4" x14ac:dyDescent="0.3">
      <c r="A1159" s="149">
        <v>44389</v>
      </c>
      <c r="B1159" s="150">
        <v>8333.8176738799993</v>
      </c>
      <c r="C1159" s="150">
        <v>9711.4727730199993</v>
      </c>
      <c r="D1159" s="150">
        <f t="shared" si="18"/>
        <v>18045.290446899999</v>
      </c>
    </row>
    <row r="1160" spans="1:4" x14ac:dyDescent="0.3">
      <c r="A1160" s="149">
        <v>44386</v>
      </c>
      <c r="B1160" s="150">
        <v>8282.1920011900002</v>
      </c>
      <c r="C1160" s="150">
        <v>9645.9393420500001</v>
      </c>
      <c r="D1160" s="150">
        <f t="shared" si="18"/>
        <v>17928.131343239998</v>
      </c>
    </row>
    <row r="1161" spans="1:4" x14ac:dyDescent="0.3">
      <c r="A1161" s="149">
        <v>44385</v>
      </c>
      <c r="B1161" s="150">
        <v>8262.4610336299993</v>
      </c>
      <c r="C1161" s="150">
        <v>9645.5935474399994</v>
      </c>
      <c r="D1161" s="150">
        <f t="shared" si="18"/>
        <v>17908.054581069999</v>
      </c>
    </row>
    <row r="1162" spans="1:4" x14ac:dyDescent="0.3">
      <c r="A1162" s="149">
        <v>44384</v>
      </c>
      <c r="B1162" s="150">
        <v>8246.5608522300008</v>
      </c>
      <c r="C1162" s="150">
        <v>9614.9129184600006</v>
      </c>
      <c r="D1162" s="150">
        <f t="shared" si="18"/>
        <v>17861.473770690001</v>
      </c>
    </row>
    <row r="1163" spans="1:4" x14ac:dyDescent="0.3">
      <c r="A1163" s="149">
        <v>44383</v>
      </c>
      <c r="B1163" s="150">
        <v>8202.0951067099995</v>
      </c>
      <c r="C1163" s="150">
        <v>9558.2915859200002</v>
      </c>
      <c r="D1163" s="150">
        <f t="shared" si="18"/>
        <v>17760.38669263</v>
      </c>
    </row>
    <row r="1164" spans="1:4" x14ac:dyDescent="0.3">
      <c r="A1164" s="149">
        <v>44382</v>
      </c>
      <c r="B1164" s="150">
        <v>8199.3006981899998</v>
      </c>
      <c r="C1164" s="150">
        <v>9564.2152411999996</v>
      </c>
      <c r="D1164" s="150">
        <f t="shared" si="18"/>
        <v>17763.515939389999</v>
      </c>
    </row>
    <row r="1165" spans="1:4" x14ac:dyDescent="0.3">
      <c r="A1165" s="149">
        <v>44379</v>
      </c>
      <c r="B1165" s="150">
        <v>8158.92085468</v>
      </c>
      <c r="C1165" s="150">
        <v>9523.0650052300007</v>
      </c>
      <c r="D1165" s="150">
        <f t="shared" si="18"/>
        <v>17681.985859910001</v>
      </c>
    </row>
    <row r="1166" spans="1:4" x14ac:dyDescent="0.3">
      <c r="A1166" s="149">
        <v>44378</v>
      </c>
      <c r="B1166" s="150">
        <v>8185.3657364199998</v>
      </c>
      <c r="C1166" s="150">
        <v>9555.5417576599993</v>
      </c>
      <c r="D1166" s="150">
        <f t="shared" si="18"/>
        <v>17740.907494079998</v>
      </c>
    </row>
    <row r="1167" spans="1:4" x14ac:dyDescent="0.3">
      <c r="A1167" s="149">
        <v>44377</v>
      </c>
      <c r="B1167" s="150">
        <v>8233.9051737200007</v>
      </c>
      <c r="C1167" s="150">
        <v>9608.1232701099998</v>
      </c>
      <c r="D1167" s="150">
        <f t="shared" si="18"/>
        <v>17842.02844383</v>
      </c>
    </row>
    <row r="1168" spans="1:4" x14ac:dyDescent="0.3">
      <c r="A1168" s="149">
        <v>44376</v>
      </c>
      <c r="B1168" s="150">
        <v>8214.4679942500006</v>
      </c>
      <c r="C1168" s="150">
        <v>9579.7414566200005</v>
      </c>
      <c r="D1168" s="150">
        <f t="shared" si="18"/>
        <v>17794.209450870003</v>
      </c>
    </row>
    <row r="1169" spans="1:4" x14ac:dyDescent="0.3">
      <c r="A1169" s="149">
        <v>44375</v>
      </c>
      <c r="B1169" s="150">
        <v>8207.4902428099995</v>
      </c>
      <c r="C1169" s="150">
        <v>9565.3390014699999</v>
      </c>
      <c r="D1169" s="150">
        <f t="shared" si="18"/>
        <v>17772.829244280001</v>
      </c>
    </row>
    <row r="1170" spans="1:4" x14ac:dyDescent="0.3">
      <c r="A1170" s="149">
        <v>44372</v>
      </c>
      <c r="B1170" s="150">
        <v>8167.44194462</v>
      </c>
      <c r="C1170" s="150">
        <v>9510.5507595700001</v>
      </c>
      <c r="D1170" s="150">
        <f t="shared" si="18"/>
        <v>17677.992704190001</v>
      </c>
    </row>
    <row r="1171" spans="1:4" x14ac:dyDescent="0.3">
      <c r="A1171" s="149">
        <v>44371</v>
      </c>
      <c r="B1171" s="150">
        <v>8164.9196693699996</v>
      </c>
      <c r="C1171" s="150">
        <v>9494.6836700399999</v>
      </c>
      <c r="D1171" s="150">
        <f t="shared" si="18"/>
        <v>17659.603339410001</v>
      </c>
    </row>
    <row r="1172" spans="1:4" x14ac:dyDescent="0.3">
      <c r="A1172" s="149">
        <v>44370</v>
      </c>
      <c r="B1172" s="150">
        <v>8159.7320490100001</v>
      </c>
      <c r="C1172" s="150">
        <v>9488.2690037199991</v>
      </c>
      <c r="D1172" s="150">
        <f t="shared" si="18"/>
        <v>17648.00105273</v>
      </c>
    </row>
    <row r="1173" spans="1:4" x14ac:dyDescent="0.3">
      <c r="A1173" s="149">
        <v>44369</v>
      </c>
      <c r="B1173" s="150">
        <v>8119.4816967400002</v>
      </c>
      <c r="C1173" s="150">
        <v>9471.4566573400007</v>
      </c>
      <c r="D1173" s="150">
        <f t="shared" si="18"/>
        <v>17590.938354080001</v>
      </c>
    </row>
    <row r="1174" spans="1:4" x14ac:dyDescent="0.3">
      <c r="A1174" s="149">
        <v>44368</v>
      </c>
      <c r="B1174" s="150">
        <v>8085.5702888200003</v>
      </c>
      <c r="C1174" s="150">
        <v>9422.0630342999993</v>
      </c>
      <c r="D1174" s="150">
        <f t="shared" si="18"/>
        <v>17507.633323120001</v>
      </c>
    </row>
    <row r="1175" spans="1:4" x14ac:dyDescent="0.3">
      <c r="A1175" s="149">
        <v>44365</v>
      </c>
      <c r="B1175" s="150">
        <v>8042.8221366999996</v>
      </c>
      <c r="C1175" s="150">
        <v>9392.4203619</v>
      </c>
      <c r="D1175" s="150">
        <f t="shared" si="18"/>
        <v>17435.242498600001</v>
      </c>
    </row>
    <row r="1176" spans="1:4" x14ac:dyDescent="0.3">
      <c r="A1176" s="149">
        <v>44364</v>
      </c>
      <c r="B1176" s="150">
        <v>8031.6608279499997</v>
      </c>
      <c r="C1176" s="150">
        <v>9368.2374655099993</v>
      </c>
      <c r="D1176" s="150">
        <f t="shared" si="18"/>
        <v>17399.898293459999</v>
      </c>
    </row>
    <row r="1177" spans="1:4" x14ac:dyDescent="0.3">
      <c r="A1177" s="149">
        <v>44363</v>
      </c>
      <c r="B1177" s="150">
        <v>8016.68877144</v>
      </c>
      <c r="C1177" s="150">
        <v>9320.9479094500002</v>
      </c>
      <c r="D1177" s="150">
        <f t="shared" si="18"/>
        <v>17337.636680889998</v>
      </c>
    </row>
    <row r="1178" spans="1:4" x14ac:dyDescent="0.3">
      <c r="A1178" s="149">
        <v>44362</v>
      </c>
      <c r="B1178" s="150">
        <v>8060.3266807</v>
      </c>
      <c r="C1178" s="150">
        <v>9346.8844002299993</v>
      </c>
      <c r="D1178" s="150">
        <f t="shared" si="18"/>
        <v>17407.211080929999</v>
      </c>
    </row>
    <row r="1179" spans="1:4" x14ac:dyDescent="0.3">
      <c r="A1179" s="149">
        <v>44358</v>
      </c>
      <c r="B1179" s="150">
        <v>8028.6244472099997</v>
      </c>
      <c r="C1179" s="150">
        <v>9325.4947884899993</v>
      </c>
      <c r="D1179" s="150">
        <f t="shared" si="18"/>
        <v>17354.1192357</v>
      </c>
    </row>
    <row r="1180" spans="1:4" x14ac:dyDescent="0.3">
      <c r="A1180" s="149">
        <v>44357</v>
      </c>
      <c r="B1180" s="150">
        <v>8045.86100523</v>
      </c>
      <c r="C1180" s="150">
        <v>9365.4121681100005</v>
      </c>
      <c r="D1180" s="150">
        <f t="shared" si="18"/>
        <v>17411.27317334</v>
      </c>
    </row>
    <row r="1181" spans="1:4" x14ac:dyDescent="0.3">
      <c r="A1181" s="149">
        <v>44356</v>
      </c>
      <c r="B1181" s="150">
        <v>8005.9704418700003</v>
      </c>
      <c r="C1181" s="150">
        <v>9337.7111703299997</v>
      </c>
      <c r="D1181" s="150">
        <f t="shared" si="18"/>
        <v>17343.681612200002</v>
      </c>
    </row>
    <row r="1182" spans="1:4" x14ac:dyDescent="0.3">
      <c r="A1182" s="149">
        <v>44355</v>
      </c>
      <c r="B1182" s="150">
        <v>8011.5075043300003</v>
      </c>
      <c r="C1182" s="150">
        <v>9334.6738057700004</v>
      </c>
      <c r="D1182" s="150">
        <f t="shared" si="18"/>
        <v>17346.181310100001</v>
      </c>
    </row>
    <row r="1183" spans="1:4" x14ac:dyDescent="0.3">
      <c r="A1183" s="149">
        <v>44354</v>
      </c>
      <c r="B1183" s="150">
        <v>8023.5395344600001</v>
      </c>
      <c r="C1183" s="150">
        <v>9338.8412856300001</v>
      </c>
      <c r="D1183" s="150">
        <f t="shared" si="18"/>
        <v>17362.380820090002</v>
      </c>
    </row>
    <row r="1184" spans="1:4" x14ac:dyDescent="0.3">
      <c r="A1184" s="149">
        <v>44351</v>
      </c>
      <c r="B1184" s="150">
        <v>8000.98064247</v>
      </c>
      <c r="C1184" s="150">
        <v>9291.28448183</v>
      </c>
      <c r="D1184" s="150">
        <f t="shared" si="18"/>
        <v>17292.2651243</v>
      </c>
    </row>
    <row r="1185" spans="1:4" x14ac:dyDescent="0.3">
      <c r="A1185" s="149">
        <v>44350</v>
      </c>
      <c r="B1185" s="150">
        <v>8014.4806699800001</v>
      </c>
      <c r="C1185" s="150">
        <v>9305.6582480599991</v>
      </c>
      <c r="D1185" s="150">
        <f t="shared" si="18"/>
        <v>17320.13891804</v>
      </c>
    </row>
    <row r="1186" spans="1:4" x14ac:dyDescent="0.3">
      <c r="A1186" s="149">
        <v>44349</v>
      </c>
      <c r="B1186" s="150">
        <v>8020.17676639</v>
      </c>
      <c r="C1186" s="150">
        <v>9304.4665999200006</v>
      </c>
      <c r="D1186" s="150">
        <f t="shared" si="18"/>
        <v>17324.64336631</v>
      </c>
    </row>
    <row r="1187" spans="1:4" x14ac:dyDescent="0.3">
      <c r="A1187" s="149">
        <v>44348</v>
      </c>
      <c r="B1187" s="150">
        <v>8038.9900586100002</v>
      </c>
      <c r="C1187" s="150">
        <v>9310.1154670699998</v>
      </c>
      <c r="D1187" s="150">
        <f t="shared" si="18"/>
        <v>17349.105525679999</v>
      </c>
    </row>
    <row r="1188" spans="1:4" x14ac:dyDescent="0.3">
      <c r="A1188" s="149">
        <v>44347</v>
      </c>
      <c r="B1188" s="150">
        <v>8010.8453472499996</v>
      </c>
      <c r="C1188" s="150">
        <v>9254.8422928100008</v>
      </c>
      <c r="D1188" s="150">
        <f t="shared" si="18"/>
        <v>17265.687640060001</v>
      </c>
    </row>
    <row r="1189" spans="1:4" x14ac:dyDescent="0.3">
      <c r="A1189" s="149">
        <v>44344</v>
      </c>
      <c r="B1189" s="150">
        <v>7963.7720576700003</v>
      </c>
      <c r="C1189" s="150">
        <v>9186.9269364699994</v>
      </c>
      <c r="D1189" s="150">
        <f t="shared" si="18"/>
        <v>17150.698994139999</v>
      </c>
    </row>
    <row r="1190" spans="1:4" x14ac:dyDescent="0.3">
      <c r="A1190" s="149">
        <v>44343</v>
      </c>
      <c r="B1190" s="150">
        <v>7947.6701195400001</v>
      </c>
      <c r="C1190" s="150">
        <v>9170.0041289700002</v>
      </c>
      <c r="D1190" s="150">
        <f t="shared" si="18"/>
        <v>17117.67424851</v>
      </c>
    </row>
    <row r="1191" spans="1:4" x14ac:dyDescent="0.3">
      <c r="A1191" s="149">
        <v>44342</v>
      </c>
      <c r="B1191" s="150">
        <v>7923.6569924699998</v>
      </c>
      <c r="C1191" s="150">
        <v>9120.7369104699992</v>
      </c>
      <c r="D1191" s="150">
        <f t="shared" si="18"/>
        <v>17044.393902939999</v>
      </c>
    </row>
    <row r="1192" spans="1:4" x14ac:dyDescent="0.3">
      <c r="A1192" s="149">
        <v>44341</v>
      </c>
      <c r="B1192" s="150">
        <v>7895.2432696400001</v>
      </c>
      <c r="C1192" s="150">
        <v>9098.7763031100003</v>
      </c>
      <c r="D1192" s="150">
        <f t="shared" si="18"/>
        <v>16994.019572749999</v>
      </c>
    </row>
    <row r="1193" spans="1:4" x14ac:dyDescent="0.3">
      <c r="A1193" s="149">
        <v>44340</v>
      </c>
      <c r="B1193" s="150">
        <v>7896.4648558299996</v>
      </c>
      <c r="C1193" s="150">
        <v>9070.6203538900008</v>
      </c>
      <c r="D1193" s="150">
        <f t="shared" si="18"/>
        <v>16967.08520972</v>
      </c>
    </row>
    <row r="1194" spans="1:4" x14ac:dyDescent="0.3">
      <c r="A1194" s="149">
        <v>44337</v>
      </c>
      <c r="B1194" s="150">
        <v>7867.1194977300001</v>
      </c>
      <c r="C1194" s="150">
        <v>9041.9067948100001</v>
      </c>
      <c r="D1194" s="150">
        <f t="shared" si="18"/>
        <v>16909.026292540002</v>
      </c>
    </row>
    <row r="1195" spans="1:4" x14ac:dyDescent="0.3">
      <c r="A1195" s="149">
        <v>44336</v>
      </c>
      <c r="B1195" s="150">
        <v>7875.3863969499998</v>
      </c>
      <c r="C1195" s="150">
        <v>9058.2619615200001</v>
      </c>
      <c r="D1195" s="150">
        <f t="shared" si="18"/>
        <v>16933.64835847</v>
      </c>
    </row>
    <row r="1196" spans="1:4" x14ac:dyDescent="0.3">
      <c r="A1196" s="149">
        <v>44335</v>
      </c>
      <c r="B1196" s="150">
        <v>7873.6175563500001</v>
      </c>
      <c r="C1196" s="150">
        <v>9050.4020654300002</v>
      </c>
      <c r="D1196" s="150">
        <f t="shared" si="18"/>
        <v>16924.01962178</v>
      </c>
    </row>
    <row r="1197" spans="1:4" x14ac:dyDescent="0.3">
      <c r="A1197" s="149">
        <v>44334</v>
      </c>
      <c r="B1197" s="150">
        <v>7837.2592651300001</v>
      </c>
      <c r="C1197" s="150">
        <v>9040.3558672199997</v>
      </c>
      <c r="D1197" s="150">
        <f t="shared" si="18"/>
        <v>16877.615132350002</v>
      </c>
    </row>
    <row r="1198" spans="1:4" x14ac:dyDescent="0.3">
      <c r="A1198" s="149">
        <v>44333</v>
      </c>
      <c r="B1198" s="150">
        <v>7798.62578992</v>
      </c>
      <c r="C1198" s="150">
        <v>9025.50821283</v>
      </c>
      <c r="D1198" s="150">
        <f t="shared" si="18"/>
        <v>16824.134002750001</v>
      </c>
    </row>
    <row r="1199" spans="1:4" x14ac:dyDescent="0.3">
      <c r="A1199" s="149">
        <v>44330</v>
      </c>
      <c r="B1199" s="150">
        <v>7767.0330068000003</v>
      </c>
      <c r="C1199" s="150">
        <v>8990.7278415000001</v>
      </c>
      <c r="D1199" s="150">
        <f t="shared" si="18"/>
        <v>16757.7608483</v>
      </c>
    </row>
    <row r="1200" spans="1:4" x14ac:dyDescent="0.3">
      <c r="A1200" s="149">
        <v>44329</v>
      </c>
      <c r="B1200" s="150">
        <v>7740.6010025400001</v>
      </c>
      <c r="C1200" s="150">
        <v>8974.4709282900003</v>
      </c>
      <c r="D1200" s="150">
        <f t="shared" si="18"/>
        <v>16715.071930829999</v>
      </c>
    </row>
    <row r="1201" spans="1:4" x14ac:dyDescent="0.3">
      <c r="A1201" s="149">
        <v>44328</v>
      </c>
      <c r="B1201" s="150">
        <v>7742.8746507699998</v>
      </c>
      <c r="C1201" s="150">
        <v>8973.8371895300006</v>
      </c>
      <c r="D1201" s="150">
        <f t="shared" si="18"/>
        <v>16716.711840299999</v>
      </c>
    </row>
    <row r="1202" spans="1:4" x14ac:dyDescent="0.3">
      <c r="A1202" s="149">
        <v>44327</v>
      </c>
      <c r="B1202" s="150">
        <v>7725.4128022900004</v>
      </c>
      <c r="C1202" s="150">
        <v>8947.1736600500008</v>
      </c>
      <c r="D1202" s="150">
        <f t="shared" si="18"/>
        <v>16672.586462340001</v>
      </c>
    </row>
    <row r="1203" spans="1:4" x14ac:dyDescent="0.3">
      <c r="A1203" s="149">
        <v>44326</v>
      </c>
      <c r="B1203" s="150">
        <v>7713.0036886999997</v>
      </c>
      <c r="C1203" s="150">
        <v>8929.9069827700005</v>
      </c>
      <c r="D1203" s="150">
        <f t="shared" si="18"/>
        <v>16642.910671469999</v>
      </c>
    </row>
    <row r="1204" spans="1:4" x14ac:dyDescent="0.3">
      <c r="A1204" s="149">
        <v>44323</v>
      </c>
      <c r="B1204" s="150">
        <v>7694.5566803600004</v>
      </c>
      <c r="C1204" s="150">
        <v>8890.1929881100004</v>
      </c>
      <c r="D1204" s="150">
        <f t="shared" si="18"/>
        <v>16584.749668470002</v>
      </c>
    </row>
    <row r="1205" spans="1:4" x14ac:dyDescent="0.3">
      <c r="A1205" s="149">
        <v>44322</v>
      </c>
      <c r="B1205" s="150">
        <v>7719.2275193799996</v>
      </c>
      <c r="C1205" s="150">
        <v>8891.5126274100003</v>
      </c>
      <c r="D1205" s="150">
        <f t="shared" si="18"/>
        <v>16610.740146789998</v>
      </c>
    </row>
    <row r="1206" spans="1:4" x14ac:dyDescent="0.3">
      <c r="A1206" s="149">
        <v>44316</v>
      </c>
      <c r="B1206" s="150">
        <v>7689.0791909700001</v>
      </c>
      <c r="C1206" s="150">
        <v>8853.4563947299994</v>
      </c>
      <c r="D1206" s="150">
        <f t="shared" si="18"/>
        <v>16542.5355857</v>
      </c>
    </row>
    <row r="1207" spans="1:4" x14ac:dyDescent="0.3">
      <c r="A1207" s="149">
        <v>44315</v>
      </c>
      <c r="B1207" s="150">
        <v>7764.3498264399996</v>
      </c>
      <c r="C1207" s="150">
        <v>8931.0868723000003</v>
      </c>
      <c r="D1207" s="150">
        <f t="shared" si="18"/>
        <v>16695.436698739999</v>
      </c>
    </row>
    <row r="1208" spans="1:4" x14ac:dyDescent="0.3">
      <c r="A1208" s="149">
        <v>44314</v>
      </c>
      <c r="B1208" s="150">
        <v>7770.08884717</v>
      </c>
      <c r="C1208" s="150">
        <v>8936.4715229199992</v>
      </c>
      <c r="D1208" s="150">
        <f t="shared" si="18"/>
        <v>16706.560370089999</v>
      </c>
    </row>
    <row r="1209" spans="1:4" x14ac:dyDescent="0.3">
      <c r="A1209" s="149">
        <v>44313</v>
      </c>
      <c r="B1209" s="150">
        <v>7769.4776276000002</v>
      </c>
      <c r="C1209" s="150">
        <v>8917.4702937000002</v>
      </c>
      <c r="D1209" s="150">
        <f t="shared" si="18"/>
        <v>16686.947921300001</v>
      </c>
    </row>
    <row r="1210" spans="1:4" x14ac:dyDescent="0.3">
      <c r="A1210" s="149">
        <v>44312</v>
      </c>
      <c r="B1210" s="150">
        <v>7783.3097243399998</v>
      </c>
      <c r="C1210" s="150">
        <v>8927.2924521099994</v>
      </c>
      <c r="D1210" s="150">
        <f t="shared" si="18"/>
        <v>16710.60217645</v>
      </c>
    </row>
    <row r="1211" spans="1:4" x14ac:dyDescent="0.3">
      <c r="A1211" s="149">
        <v>44309</v>
      </c>
      <c r="B1211" s="150">
        <v>7779.6649250700002</v>
      </c>
      <c r="C1211" s="150">
        <v>8913.2426635400006</v>
      </c>
      <c r="D1211" s="150">
        <f t="shared" si="18"/>
        <v>16692.90758861</v>
      </c>
    </row>
    <row r="1212" spans="1:4" x14ac:dyDescent="0.3">
      <c r="A1212" s="149">
        <v>44308</v>
      </c>
      <c r="B1212" s="150">
        <v>7787.9131412500001</v>
      </c>
      <c r="C1212" s="150">
        <v>8934.8261247400005</v>
      </c>
      <c r="D1212" s="150">
        <f t="shared" si="18"/>
        <v>16722.73926599</v>
      </c>
    </row>
    <row r="1213" spans="1:4" x14ac:dyDescent="0.3">
      <c r="A1213" s="149">
        <v>44307</v>
      </c>
      <c r="B1213" s="150">
        <v>7765.8003535300004</v>
      </c>
      <c r="C1213" s="150">
        <v>8923.4067519199998</v>
      </c>
      <c r="D1213" s="150">
        <f t="shared" si="18"/>
        <v>16689.207105450001</v>
      </c>
    </row>
    <row r="1214" spans="1:4" x14ac:dyDescent="0.3">
      <c r="A1214" s="149">
        <v>44306</v>
      </c>
      <c r="B1214" s="150">
        <v>7765.7110610299997</v>
      </c>
      <c r="C1214" s="150">
        <v>8911.9107275200004</v>
      </c>
      <c r="D1214" s="150">
        <f t="shared" si="18"/>
        <v>16677.621788550001</v>
      </c>
    </row>
    <row r="1215" spans="1:4" x14ac:dyDescent="0.3">
      <c r="A1215" s="149">
        <v>44305</v>
      </c>
      <c r="B1215" s="150">
        <v>7753.6352307500001</v>
      </c>
      <c r="C1215" s="150">
        <v>8897.9781794400005</v>
      </c>
      <c r="D1215" s="150">
        <f t="shared" si="18"/>
        <v>16651.613410190002</v>
      </c>
    </row>
    <row r="1216" spans="1:4" x14ac:dyDescent="0.3">
      <c r="A1216" s="149">
        <v>44302</v>
      </c>
      <c r="B1216" s="150">
        <v>7710.8695960900004</v>
      </c>
      <c r="C1216" s="150">
        <v>8857.2377094099993</v>
      </c>
      <c r="D1216" s="150">
        <f t="shared" si="18"/>
        <v>16568.107305500002</v>
      </c>
    </row>
    <row r="1217" spans="1:4" x14ac:dyDescent="0.3">
      <c r="A1217" s="149">
        <v>44301</v>
      </c>
      <c r="B1217" s="150">
        <v>7721.9613695199996</v>
      </c>
      <c r="C1217" s="150">
        <v>8858.1963673999999</v>
      </c>
      <c r="D1217" s="150">
        <f t="shared" si="18"/>
        <v>16580.157736919999</v>
      </c>
    </row>
    <row r="1218" spans="1:4" x14ac:dyDescent="0.3">
      <c r="A1218" s="149">
        <v>44300</v>
      </c>
      <c r="B1218" s="150">
        <v>7713.6012345099998</v>
      </c>
      <c r="C1218" s="150">
        <v>8859.7808514499993</v>
      </c>
      <c r="D1218" s="150">
        <f t="shared" si="18"/>
        <v>16573.382085959998</v>
      </c>
    </row>
    <row r="1219" spans="1:4" x14ac:dyDescent="0.3">
      <c r="A1219" s="149">
        <v>44299</v>
      </c>
      <c r="B1219" s="150">
        <v>7699.9100049899998</v>
      </c>
      <c r="C1219" s="150">
        <v>8851.8832859699996</v>
      </c>
      <c r="D1219" s="150">
        <f t="shared" si="18"/>
        <v>16551.793290959999</v>
      </c>
    </row>
    <row r="1220" spans="1:4" x14ac:dyDescent="0.3">
      <c r="A1220" s="149">
        <v>44298</v>
      </c>
      <c r="B1220" s="150">
        <v>7718.98650602</v>
      </c>
      <c r="C1220" s="150">
        <v>8883.4103862299999</v>
      </c>
      <c r="D1220" s="150">
        <f t="shared" si="18"/>
        <v>16602.396892249999</v>
      </c>
    </row>
    <row r="1221" spans="1:4" x14ac:dyDescent="0.3">
      <c r="A1221" s="149">
        <v>44295</v>
      </c>
      <c r="B1221" s="150">
        <v>7731.0604381100002</v>
      </c>
      <c r="C1221" s="150">
        <v>8902.4976759900001</v>
      </c>
      <c r="D1221" s="150">
        <f t="shared" si="18"/>
        <v>16633.5581141</v>
      </c>
    </row>
    <row r="1222" spans="1:4" x14ac:dyDescent="0.3">
      <c r="A1222" s="149">
        <v>44294</v>
      </c>
      <c r="B1222" s="150">
        <v>7756.4548654999999</v>
      </c>
      <c r="C1222" s="150">
        <v>8909.3315401</v>
      </c>
      <c r="D1222" s="150">
        <f t="shared" ref="D1222:D1285" si="19">SUM(B1222:C1222)</f>
        <v>16665.7864056</v>
      </c>
    </row>
    <row r="1223" spans="1:4" x14ac:dyDescent="0.3">
      <c r="A1223" s="149">
        <v>44293</v>
      </c>
      <c r="B1223" s="150">
        <v>7748.1752721399998</v>
      </c>
      <c r="C1223" s="150">
        <v>8898.0607380700003</v>
      </c>
      <c r="D1223" s="150">
        <f t="shared" si="19"/>
        <v>16646.236010209999</v>
      </c>
    </row>
    <row r="1224" spans="1:4" x14ac:dyDescent="0.3">
      <c r="A1224" s="149">
        <v>44292</v>
      </c>
      <c r="B1224" s="150">
        <v>7724.0374120099996</v>
      </c>
      <c r="C1224" s="150">
        <v>8866.3197950199992</v>
      </c>
      <c r="D1224" s="150">
        <f t="shared" si="19"/>
        <v>16590.35720703</v>
      </c>
    </row>
    <row r="1225" spans="1:4" x14ac:dyDescent="0.3">
      <c r="A1225" s="149">
        <v>44288</v>
      </c>
      <c r="B1225" s="150">
        <v>7685.1251373100004</v>
      </c>
      <c r="C1225" s="150">
        <v>8837.8125512900006</v>
      </c>
      <c r="D1225" s="150">
        <f t="shared" si="19"/>
        <v>16522.937688600003</v>
      </c>
    </row>
    <row r="1226" spans="1:4" x14ac:dyDescent="0.3">
      <c r="A1226" s="149">
        <v>44287</v>
      </c>
      <c r="B1226" s="150">
        <v>7692.7686378099997</v>
      </c>
      <c r="C1226" s="150">
        <v>8847.5245327199991</v>
      </c>
      <c r="D1226" s="150">
        <f t="shared" si="19"/>
        <v>16540.29317053</v>
      </c>
    </row>
    <row r="1227" spans="1:4" x14ac:dyDescent="0.3">
      <c r="A1227" s="149">
        <v>44286</v>
      </c>
      <c r="B1227" s="150">
        <v>7697.1789970500004</v>
      </c>
      <c r="C1227" s="150">
        <v>8850.6095027200008</v>
      </c>
      <c r="D1227" s="150">
        <f t="shared" si="19"/>
        <v>16547.788499770002</v>
      </c>
    </row>
    <row r="1228" spans="1:4" x14ac:dyDescent="0.3">
      <c r="A1228" s="149">
        <v>44285</v>
      </c>
      <c r="B1228" s="150">
        <v>7700.2152377000002</v>
      </c>
      <c r="C1228" s="150">
        <v>8840.2661198200003</v>
      </c>
      <c r="D1228" s="150">
        <f t="shared" si="19"/>
        <v>16540.481357520002</v>
      </c>
    </row>
    <row r="1229" spans="1:4" x14ac:dyDescent="0.3">
      <c r="A1229" s="149">
        <v>44284</v>
      </c>
      <c r="B1229" s="150">
        <v>7700.2386520600003</v>
      </c>
      <c r="C1229" s="150">
        <v>8825.9658631099992</v>
      </c>
      <c r="D1229" s="150">
        <f t="shared" si="19"/>
        <v>16526.20451517</v>
      </c>
    </row>
    <row r="1230" spans="1:4" x14ac:dyDescent="0.3">
      <c r="A1230" s="149">
        <v>44281</v>
      </c>
      <c r="B1230" s="150">
        <v>7685.9650566999999</v>
      </c>
      <c r="C1230" s="150">
        <v>8806.8746901300001</v>
      </c>
      <c r="D1230" s="150">
        <f t="shared" si="19"/>
        <v>16492.839746829999</v>
      </c>
    </row>
    <row r="1231" spans="1:4" x14ac:dyDescent="0.3">
      <c r="A1231" s="149">
        <v>44280</v>
      </c>
      <c r="B1231" s="150">
        <v>7686.4400407499998</v>
      </c>
      <c r="C1231" s="150">
        <v>8798.4170677099992</v>
      </c>
      <c r="D1231" s="150">
        <f t="shared" si="19"/>
        <v>16484.857108459997</v>
      </c>
    </row>
    <row r="1232" spans="1:4" x14ac:dyDescent="0.3">
      <c r="A1232" s="149">
        <v>44279</v>
      </c>
      <c r="B1232" s="150">
        <v>7696.5475581600003</v>
      </c>
      <c r="C1232" s="150">
        <v>8828.55451283</v>
      </c>
      <c r="D1232" s="150">
        <f t="shared" si="19"/>
        <v>16525.10207099</v>
      </c>
    </row>
    <row r="1233" spans="1:4" x14ac:dyDescent="0.3">
      <c r="A1233" s="149">
        <v>44278</v>
      </c>
      <c r="B1233" s="150">
        <v>7691.1346823100002</v>
      </c>
      <c r="C1233" s="150">
        <v>8848.1154744399992</v>
      </c>
      <c r="D1233" s="150">
        <f t="shared" si="19"/>
        <v>16539.25015675</v>
      </c>
    </row>
    <row r="1234" spans="1:4" x14ac:dyDescent="0.3">
      <c r="A1234" s="149">
        <v>44277</v>
      </c>
      <c r="B1234" s="150">
        <v>7697.1628558499997</v>
      </c>
      <c r="C1234" s="150">
        <v>8868.4011363099999</v>
      </c>
      <c r="D1234" s="150">
        <f t="shared" si="19"/>
        <v>16565.563992160001</v>
      </c>
    </row>
    <row r="1235" spans="1:4" x14ac:dyDescent="0.3">
      <c r="A1235" s="149">
        <v>44274</v>
      </c>
      <c r="B1235" s="150">
        <v>7654.8645691399997</v>
      </c>
      <c r="C1235" s="150">
        <v>8827.6157919399993</v>
      </c>
      <c r="D1235" s="150">
        <f t="shared" si="19"/>
        <v>16482.480361080001</v>
      </c>
    </row>
    <row r="1236" spans="1:4" x14ac:dyDescent="0.3">
      <c r="A1236" s="149">
        <v>44273</v>
      </c>
      <c r="B1236" s="150">
        <v>7674.7370916</v>
      </c>
      <c r="C1236" s="150">
        <v>8852.2975773399994</v>
      </c>
      <c r="D1236" s="150">
        <f t="shared" si="19"/>
        <v>16527.034668939999</v>
      </c>
    </row>
    <row r="1237" spans="1:4" x14ac:dyDescent="0.3">
      <c r="A1237" s="149">
        <v>44272</v>
      </c>
      <c r="B1237" s="150">
        <v>7666.1837414800002</v>
      </c>
      <c r="C1237" s="150">
        <v>8860.1768678799999</v>
      </c>
      <c r="D1237" s="150">
        <f t="shared" si="19"/>
        <v>16526.360609359999</v>
      </c>
    </row>
    <row r="1238" spans="1:4" x14ac:dyDescent="0.3">
      <c r="A1238" s="149">
        <v>44271</v>
      </c>
      <c r="B1238" s="150">
        <v>7657.5335984800004</v>
      </c>
      <c r="C1238" s="150">
        <v>8852.8224033499991</v>
      </c>
      <c r="D1238" s="150">
        <f t="shared" si="19"/>
        <v>16510.356001829998</v>
      </c>
    </row>
    <row r="1239" spans="1:4" x14ac:dyDescent="0.3">
      <c r="A1239" s="149">
        <v>44270</v>
      </c>
      <c r="B1239" s="150">
        <v>7653.4774419799996</v>
      </c>
      <c r="C1239" s="150">
        <v>8869.6561742100002</v>
      </c>
      <c r="D1239" s="150">
        <f t="shared" si="19"/>
        <v>16523.13361619</v>
      </c>
    </row>
    <row r="1240" spans="1:4" x14ac:dyDescent="0.3">
      <c r="A1240" s="149">
        <v>44267</v>
      </c>
      <c r="B1240" s="150">
        <v>7649.7309573499997</v>
      </c>
      <c r="C1240" s="150">
        <v>8860.97620723</v>
      </c>
      <c r="D1240" s="150">
        <f t="shared" si="19"/>
        <v>16510.707164579999</v>
      </c>
    </row>
    <row r="1241" spans="1:4" x14ac:dyDescent="0.3">
      <c r="A1241" s="149">
        <v>44266</v>
      </c>
      <c r="B1241" s="150">
        <v>7669.15664363</v>
      </c>
      <c r="C1241" s="150">
        <v>8868.9758688099992</v>
      </c>
      <c r="D1241" s="150">
        <f t="shared" si="19"/>
        <v>16538.132512439999</v>
      </c>
    </row>
    <row r="1242" spans="1:4" x14ac:dyDescent="0.3">
      <c r="A1242" s="149">
        <v>44265</v>
      </c>
      <c r="B1242" s="150">
        <v>7639.0368559400004</v>
      </c>
      <c r="C1242" s="150">
        <v>8823.0347554500004</v>
      </c>
      <c r="D1242" s="150">
        <f t="shared" si="19"/>
        <v>16462.071611390002</v>
      </c>
    </row>
    <row r="1243" spans="1:4" x14ac:dyDescent="0.3">
      <c r="A1243" s="149">
        <v>44264</v>
      </c>
      <c r="B1243" s="150">
        <v>7663.8926931300002</v>
      </c>
      <c r="C1243" s="150">
        <v>8851.5800338900008</v>
      </c>
      <c r="D1243" s="150">
        <f t="shared" si="19"/>
        <v>16515.472727020002</v>
      </c>
    </row>
    <row r="1244" spans="1:4" x14ac:dyDescent="0.3">
      <c r="A1244" s="149">
        <v>44263</v>
      </c>
      <c r="B1244" s="150">
        <v>7713.0992890300004</v>
      </c>
      <c r="C1244" s="150">
        <v>8919.2264386900006</v>
      </c>
      <c r="D1244" s="150">
        <f t="shared" si="19"/>
        <v>16632.325727720003</v>
      </c>
    </row>
    <row r="1245" spans="1:4" x14ac:dyDescent="0.3">
      <c r="A1245" s="149">
        <v>44260</v>
      </c>
      <c r="B1245" s="150">
        <v>7741.6012291699999</v>
      </c>
      <c r="C1245" s="150">
        <v>8939.3122650099995</v>
      </c>
      <c r="D1245" s="150">
        <f t="shared" si="19"/>
        <v>16680.91349418</v>
      </c>
    </row>
    <row r="1246" spans="1:4" x14ac:dyDescent="0.3">
      <c r="A1246" s="149">
        <v>44259</v>
      </c>
      <c r="B1246" s="150">
        <v>7777.5869365400004</v>
      </c>
      <c r="C1246" s="150">
        <v>8972.7576708399993</v>
      </c>
      <c r="D1246" s="150">
        <f t="shared" si="19"/>
        <v>16750.344607380001</v>
      </c>
    </row>
    <row r="1247" spans="1:4" x14ac:dyDescent="0.3">
      <c r="A1247" s="149">
        <v>44258</v>
      </c>
      <c r="B1247" s="150">
        <v>7801.5744634399998</v>
      </c>
      <c r="C1247" s="150">
        <v>9027.7922948100004</v>
      </c>
      <c r="D1247" s="150">
        <f t="shared" si="19"/>
        <v>16829.366758249998</v>
      </c>
    </row>
    <row r="1248" spans="1:4" x14ac:dyDescent="0.3">
      <c r="A1248" s="149">
        <v>44257</v>
      </c>
      <c r="B1248" s="150">
        <v>7796.0579718299996</v>
      </c>
      <c r="C1248" s="150">
        <v>9001.4588615100001</v>
      </c>
      <c r="D1248" s="150">
        <f t="shared" si="19"/>
        <v>16797.51683334</v>
      </c>
    </row>
    <row r="1249" spans="1:4" x14ac:dyDescent="0.3">
      <c r="A1249" s="149">
        <v>44256</v>
      </c>
      <c r="B1249" s="150">
        <v>7789.8640670900004</v>
      </c>
      <c r="C1249" s="150">
        <v>8987.9824905400001</v>
      </c>
      <c r="D1249" s="150">
        <f t="shared" si="19"/>
        <v>16777.84655763</v>
      </c>
    </row>
    <row r="1250" spans="1:4" x14ac:dyDescent="0.3">
      <c r="A1250" s="149">
        <v>44253</v>
      </c>
      <c r="B1250" s="150">
        <v>7769.2973169400002</v>
      </c>
      <c r="C1250" s="150">
        <v>8931.3023118199999</v>
      </c>
      <c r="D1250" s="150">
        <f t="shared" si="19"/>
        <v>16700.599628759999</v>
      </c>
    </row>
    <row r="1251" spans="1:4" x14ac:dyDescent="0.3">
      <c r="A1251" s="149">
        <v>44252</v>
      </c>
      <c r="B1251" s="150">
        <v>7821.09818782</v>
      </c>
      <c r="C1251" s="150">
        <v>8982.52181294</v>
      </c>
      <c r="D1251" s="150">
        <f t="shared" si="19"/>
        <v>16803.620000759998</v>
      </c>
    </row>
    <row r="1252" spans="1:4" x14ac:dyDescent="0.3">
      <c r="A1252" s="149">
        <v>44251</v>
      </c>
      <c r="B1252" s="150">
        <v>7832.0962203999998</v>
      </c>
      <c r="C1252" s="150">
        <v>8968.5752170399992</v>
      </c>
      <c r="D1252" s="150">
        <f t="shared" si="19"/>
        <v>16800.67143744</v>
      </c>
    </row>
    <row r="1253" spans="1:4" x14ac:dyDescent="0.3">
      <c r="A1253" s="149">
        <v>44250</v>
      </c>
      <c r="B1253" s="150">
        <v>7835.0406896699997</v>
      </c>
      <c r="C1253" s="150">
        <v>8976.0076457300001</v>
      </c>
      <c r="D1253" s="150">
        <f t="shared" si="19"/>
        <v>16811.048335399999</v>
      </c>
    </row>
    <row r="1254" spans="1:4" x14ac:dyDescent="0.3">
      <c r="A1254" s="149">
        <v>44249</v>
      </c>
      <c r="B1254" s="150">
        <v>7831.7933569099996</v>
      </c>
      <c r="C1254" s="150">
        <v>8987.8234153100002</v>
      </c>
      <c r="D1254" s="150">
        <f t="shared" si="19"/>
        <v>16819.616772220001</v>
      </c>
    </row>
    <row r="1255" spans="1:4" x14ac:dyDescent="0.3">
      <c r="A1255" s="149">
        <v>44246</v>
      </c>
      <c r="B1255" s="150">
        <v>7801.1269219200003</v>
      </c>
      <c r="C1255" s="150">
        <v>8919.4011048199991</v>
      </c>
      <c r="D1255" s="150">
        <f t="shared" si="19"/>
        <v>16720.528026740001</v>
      </c>
    </row>
    <row r="1256" spans="1:4" x14ac:dyDescent="0.3">
      <c r="A1256" s="149">
        <v>44245</v>
      </c>
      <c r="B1256" s="150">
        <v>7771.4254114200003</v>
      </c>
      <c r="C1256" s="150">
        <v>8876.5878915899993</v>
      </c>
      <c r="D1256" s="150">
        <f t="shared" si="19"/>
        <v>16648.013303010001</v>
      </c>
    </row>
    <row r="1257" spans="1:4" x14ac:dyDescent="0.3">
      <c r="A1257" s="149">
        <v>44237</v>
      </c>
      <c r="B1257" s="150">
        <v>7651.8830639400003</v>
      </c>
      <c r="C1257" s="150">
        <v>8745.2678739900002</v>
      </c>
      <c r="D1257" s="150">
        <f t="shared" si="19"/>
        <v>16397.150937930001</v>
      </c>
    </row>
    <row r="1258" spans="1:4" x14ac:dyDescent="0.3">
      <c r="A1258" s="149">
        <v>44236</v>
      </c>
      <c r="B1258" s="150">
        <v>7749.5035063699997</v>
      </c>
      <c r="C1258" s="150">
        <v>8855.9935739400007</v>
      </c>
      <c r="D1258" s="150">
        <f t="shared" si="19"/>
        <v>16605.49708031</v>
      </c>
    </row>
    <row r="1259" spans="1:4" x14ac:dyDescent="0.3">
      <c r="A1259" s="149">
        <v>44235</v>
      </c>
      <c r="B1259" s="150">
        <v>7730.3123101700003</v>
      </c>
      <c r="C1259" s="150">
        <v>8840.7396248099994</v>
      </c>
      <c r="D1259" s="150">
        <f t="shared" si="19"/>
        <v>16571.051934980002</v>
      </c>
    </row>
    <row r="1260" spans="1:4" x14ac:dyDescent="0.3">
      <c r="A1260" s="149">
        <v>44232</v>
      </c>
      <c r="B1260" s="150">
        <v>7737.1529687800003</v>
      </c>
      <c r="C1260" s="150">
        <v>8857.6848543699998</v>
      </c>
      <c r="D1260" s="150">
        <f t="shared" si="19"/>
        <v>16594.837823149999</v>
      </c>
    </row>
    <row r="1261" spans="1:4" x14ac:dyDescent="0.3">
      <c r="A1261" s="149">
        <v>44231</v>
      </c>
      <c r="B1261" s="150">
        <v>7801.4049449699996</v>
      </c>
      <c r="C1261" s="150">
        <v>8906.8380058799994</v>
      </c>
      <c r="D1261" s="150">
        <f t="shared" si="19"/>
        <v>16708.242950849999</v>
      </c>
    </row>
    <row r="1262" spans="1:4" x14ac:dyDescent="0.3">
      <c r="A1262" s="149">
        <v>44230</v>
      </c>
      <c r="B1262" s="150">
        <v>7854.2210459899998</v>
      </c>
      <c r="C1262" s="150">
        <v>8957.3844844300002</v>
      </c>
      <c r="D1262" s="150">
        <f t="shared" si="19"/>
        <v>16811.605530419998</v>
      </c>
    </row>
    <row r="1263" spans="1:4" x14ac:dyDescent="0.3">
      <c r="A1263" s="149">
        <v>44229</v>
      </c>
      <c r="B1263" s="150">
        <v>7867.4977711000001</v>
      </c>
      <c r="C1263" s="150">
        <v>8957.2138506899992</v>
      </c>
      <c r="D1263" s="150">
        <f t="shared" si="19"/>
        <v>16824.71162179</v>
      </c>
    </row>
    <row r="1264" spans="1:4" x14ac:dyDescent="0.3">
      <c r="A1264" s="149">
        <v>44228</v>
      </c>
      <c r="B1264" s="150">
        <v>7850.7004111200004</v>
      </c>
      <c r="C1264" s="150">
        <v>8955.9963011399996</v>
      </c>
      <c r="D1264" s="150">
        <f t="shared" si="19"/>
        <v>16806.69671226</v>
      </c>
    </row>
    <row r="1265" spans="1:4" x14ac:dyDescent="0.3">
      <c r="A1265" s="149">
        <v>44225</v>
      </c>
      <c r="B1265" s="150">
        <v>7860.7627297600002</v>
      </c>
      <c r="C1265" s="150">
        <v>8964.1722785999991</v>
      </c>
      <c r="D1265" s="150">
        <f t="shared" si="19"/>
        <v>16824.93500836</v>
      </c>
    </row>
    <row r="1266" spans="1:4" x14ac:dyDescent="0.3">
      <c r="A1266" s="149">
        <v>44224</v>
      </c>
      <c r="B1266" s="150">
        <v>7945.4935339399999</v>
      </c>
      <c r="C1266" s="150">
        <v>9034.9636079400007</v>
      </c>
      <c r="D1266" s="150">
        <f t="shared" si="19"/>
        <v>16980.457141880001</v>
      </c>
    </row>
    <row r="1267" spans="1:4" x14ac:dyDescent="0.3">
      <c r="A1267" s="149">
        <v>44223</v>
      </c>
      <c r="B1267" s="150">
        <v>7988.6538384400001</v>
      </c>
      <c r="C1267" s="150">
        <v>9072.1835929099998</v>
      </c>
      <c r="D1267" s="150">
        <f t="shared" si="19"/>
        <v>17060.837431349999</v>
      </c>
    </row>
    <row r="1268" spans="1:4" x14ac:dyDescent="0.3">
      <c r="A1268" s="149">
        <v>44222</v>
      </c>
      <c r="B1268" s="150">
        <v>7992.6263542899997</v>
      </c>
      <c r="C1268" s="150">
        <v>9072.1921461099992</v>
      </c>
      <c r="D1268" s="150">
        <f t="shared" si="19"/>
        <v>17064.818500399997</v>
      </c>
    </row>
    <row r="1269" spans="1:4" x14ac:dyDescent="0.3">
      <c r="A1269" s="149">
        <v>44221</v>
      </c>
      <c r="B1269" s="150">
        <v>8037.9816095599999</v>
      </c>
      <c r="C1269" s="150">
        <v>9118.5475037199994</v>
      </c>
      <c r="D1269" s="150">
        <f t="shared" si="19"/>
        <v>17156.529113279998</v>
      </c>
    </row>
    <row r="1270" spans="1:4" x14ac:dyDescent="0.3">
      <c r="A1270" s="149">
        <v>44218</v>
      </c>
      <c r="B1270" s="150">
        <v>8010.5371722999998</v>
      </c>
      <c r="C1270" s="150">
        <v>9074.5611571999998</v>
      </c>
      <c r="D1270" s="150">
        <f t="shared" si="19"/>
        <v>17085.098329500001</v>
      </c>
    </row>
    <row r="1271" spans="1:4" x14ac:dyDescent="0.3">
      <c r="A1271" s="149">
        <v>44217</v>
      </c>
      <c r="B1271" s="150">
        <v>8013.1472129599997</v>
      </c>
      <c r="C1271" s="150">
        <v>9083.1335156999994</v>
      </c>
      <c r="D1271" s="150">
        <f t="shared" si="19"/>
        <v>17096.28072866</v>
      </c>
    </row>
    <row r="1272" spans="1:4" x14ac:dyDescent="0.3">
      <c r="A1272" s="149">
        <v>44216</v>
      </c>
      <c r="B1272" s="150">
        <v>7964.2472403199999</v>
      </c>
      <c r="C1272" s="150">
        <v>9021.1780362699992</v>
      </c>
      <c r="D1272" s="150">
        <f t="shared" si="19"/>
        <v>16985.425276589998</v>
      </c>
    </row>
    <row r="1273" spans="1:4" x14ac:dyDescent="0.3">
      <c r="A1273" s="149">
        <v>44215</v>
      </c>
      <c r="B1273" s="150">
        <v>7932.7655675699998</v>
      </c>
      <c r="C1273" s="150">
        <v>8980.0311147600005</v>
      </c>
      <c r="D1273" s="150">
        <f t="shared" si="19"/>
        <v>16912.796682330001</v>
      </c>
    </row>
    <row r="1274" spans="1:4" x14ac:dyDescent="0.3">
      <c r="A1274" s="149">
        <v>44214</v>
      </c>
      <c r="B1274" s="150">
        <v>7935.0123185299999</v>
      </c>
      <c r="C1274" s="150">
        <v>8957.8228474000007</v>
      </c>
      <c r="D1274" s="150">
        <f t="shared" si="19"/>
        <v>16892.835165930002</v>
      </c>
    </row>
    <row r="1275" spans="1:4" x14ac:dyDescent="0.3">
      <c r="A1275" s="149">
        <v>44211</v>
      </c>
      <c r="B1275" s="150">
        <v>7885.7965015399996</v>
      </c>
      <c r="C1275" s="150">
        <v>8915.93612742</v>
      </c>
      <c r="D1275" s="150">
        <f t="shared" si="19"/>
        <v>16801.732628959999</v>
      </c>
    </row>
    <row r="1276" spans="1:4" x14ac:dyDescent="0.3">
      <c r="A1276" s="149">
        <v>44210</v>
      </c>
      <c r="B1276" s="150">
        <v>7897.8241024099998</v>
      </c>
      <c r="C1276" s="150">
        <v>8928.8142144899994</v>
      </c>
      <c r="D1276" s="150">
        <f t="shared" si="19"/>
        <v>16826.6383169</v>
      </c>
    </row>
    <row r="1277" spans="1:4" x14ac:dyDescent="0.3">
      <c r="A1277" s="149">
        <v>44209</v>
      </c>
      <c r="B1277" s="150">
        <v>7923.8821888299999</v>
      </c>
      <c r="C1277" s="150">
        <v>8936.6993445499993</v>
      </c>
      <c r="D1277" s="150">
        <f t="shared" si="19"/>
        <v>16860.581533379998</v>
      </c>
    </row>
    <row r="1278" spans="1:4" x14ac:dyDescent="0.3">
      <c r="A1278" s="149">
        <v>44208</v>
      </c>
      <c r="B1278" s="150">
        <v>7933.4722392800004</v>
      </c>
      <c r="C1278" s="150">
        <v>8911.3660516</v>
      </c>
      <c r="D1278" s="150">
        <f t="shared" si="19"/>
        <v>16844.838290880001</v>
      </c>
    </row>
    <row r="1279" spans="1:4" x14ac:dyDescent="0.3">
      <c r="A1279" s="149">
        <v>44207</v>
      </c>
      <c r="B1279" s="150">
        <v>7907.9993807800001</v>
      </c>
      <c r="C1279" s="150">
        <v>8828.4300543200006</v>
      </c>
      <c r="D1279" s="150">
        <f t="shared" si="19"/>
        <v>16736.429435099999</v>
      </c>
    </row>
    <row r="1280" spans="1:4" x14ac:dyDescent="0.3">
      <c r="A1280" s="149">
        <v>44204</v>
      </c>
      <c r="B1280" s="150">
        <v>7899.6686667900003</v>
      </c>
      <c r="C1280" s="150">
        <v>8826.3288003800008</v>
      </c>
      <c r="D1280" s="150">
        <f t="shared" si="19"/>
        <v>16725.99746717</v>
      </c>
    </row>
    <row r="1281" spans="1:4" x14ac:dyDescent="0.3">
      <c r="A1281" s="149">
        <v>44203</v>
      </c>
      <c r="B1281" s="150">
        <v>7912.4619991099999</v>
      </c>
      <c r="C1281" s="150">
        <v>8817.8519970899997</v>
      </c>
      <c r="D1281" s="150">
        <f t="shared" si="19"/>
        <v>16730.313996199999</v>
      </c>
    </row>
    <row r="1282" spans="1:4" x14ac:dyDescent="0.3">
      <c r="A1282" s="149">
        <v>44202</v>
      </c>
      <c r="B1282" s="150">
        <v>7862.3603497000004</v>
      </c>
      <c r="C1282" s="150">
        <v>8768.5738004600007</v>
      </c>
      <c r="D1282" s="150">
        <f t="shared" si="19"/>
        <v>16630.934150159999</v>
      </c>
    </row>
    <row r="1283" spans="1:4" x14ac:dyDescent="0.3">
      <c r="A1283" s="149">
        <v>44201</v>
      </c>
      <c r="B1283" s="150">
        <v>7832.8281302100004</v>
      </c>
      <c r="C1283" s="150">
        <v>8724.0426774700009</v>
      </c>
      <c r="D1283" s="150">
        <f t="shared" si="19"/>
        <v>16556.870807680003</v>
      </c>
    </row>
    <row r="1284" spans="1:4" x14ac:dyDescent="0.3">
      <c r="A1284" s="149">
        <v>44200</v>
      </c>
      <c r="B1284" s="150">
        <v>7775.6108562400004</v>
      </c>
      <c r="C1284" s="150">
        <v>8660.85136203</v>
      </c>
      <c r="D1284" s="150">
        <f t="shared" si="19"/>
        <v>16436.46221827</v>
      </c>
    </row>
    <row r="1285" spans="1:4" x14ac:dyDescent="0.3">
      <c r="A1285" s="149">
        <v>44196</v>
      </c>
      <c r="B1285" s="150">
        <v>7649.8568144600004</v>
      </c>
      <c r="C1285" s="150">
        <v>8540.2244083999994</v>
      </c>
      <c r="D1285" s="150">
        <f t="shared" si="19"/>
        <v>16190.081222860001</v>
      </c>
    </row>
    <row r="1286" spans="1:4" x14ac:dyDescent="0.3">
      <c r="A1286" s="149">
        <v>44195</v>
      </c>
      <c r="B1286" s="150">
        <v>7646.6104794800003</v>
      </c>
      <c r="C1286" s="150">
        <v>8517.7791925199999</v>
      </c>
      <c r="D1286" s="150">
        <f t="shared" ref="D1286:D1349" si="20">SUM(B1286:C1286)</f>
        <v>16164.389672000001</v>
      </c>
    </row>
    <row r="1287" spans="1:4" x14ac:dyDescent="0.3">
      <c r="A1287" s="149">
        <v>44194</v>
      </c>
      <c r="B1287" s="150">
        <v>7618.3793978000003</v>
      </c>
      <c r="C1287" s="150">
        <v>8472.0396686599997</v>
      </c>
      <c r="D1287" s="150">
        <f t="shared" si="20"/>
        <v>16090.419066459999</v>
      </c>
    </row>
    <row r="1288" spans="1:4" x14ac:dyDescent="0.3">
      <c r="A1288" s="149">
        <v>44193</v>
      </c>
      <c r="B1288" s="150">
        <v>7654.7168458799997</v>
      </c>
      <c r="C1288" s="150">
        <v>8498.1728372899997</v>
      </c>
      <c r="D1288" s="150">
        <f t="shared" si="20"/>
        <v>16152.88968317</v>
      </c>
    </row>
    <row r="1289" spans="1:4" x14ac:dyDescent="0.3">
      <c r="A1289" s="149">
        <v>44190</v>
      </c>
      <c r="B1289" s="150">
        <v>7638.3595024799997</v>
      </c>
      <c r="C1289" s="150">
        <v>8475.4528076900006</v>
      </c>
      <c r="D1289" s="150">
        <f t="shared" si="20"/>
        <v>16113.81231017</v>
      </c>
    </row>
    <row r="1290" spans="1:4" x14ac:dyDescent="0.3">
      <c r="A1290" s="149">
        <v>44189</v>
      </c>
      <c r="B1290" s="150">
        <v>7643.75442363</v>
      </c>
      <c r="C1290" s="150">
        <v>8450.0830656100006</v>
      </c>
      <c r="D1290" s="150">
        <f t="shared" si="20"/>
        <v>16093.837489240001</v>
      </c>
    </row>
    <row r="1291" spans="1:4" x14ac:dyDescent="0.3">
      <c r="A1291" s="149">
        <v>44188</v>
      </c>
      <c r="B1291" s="150">
        <v>7630.9715975199997</v>
      </c>
      <c r="C1291" s="150">
        <v>8447.4473128999998</v>
      </c>
      <c r="D1291" s="150">
        <f t="shared" si="20"/>
        <v>16078.41891042</v>
      </c>
    </row>
    <row r="1292" spans="1:4" x14ac:dyDescent="0.3">
      <c r="A1292" s="149">
        <v>44187</v>
      </c>
      <c r="B1292" s="150">
        <v>7598.1100545700001</v>
      </c>
      <c r="C1292" s="150">
        <v>8420.2901410899995</v>
      </c>
      <c r="D1292" s="150">
        <f t="shared" si="20"/>
        <v>16018.40019566</v>
      </c>
    </row>
    <row r="1293" spans="1:4" x14ac:dyDescent="0.3">
      <c r="A1293" s="149">
        <v>44186</v>
      </c>
      <c r="B1293" s="150">
        <v>7594.7535355999999</v>
      </c>
      <c r="C1293" s="150">
        <v>8421.2104659699999</v>
      </c>
      <c r="D1293" s="150">
        <f t="shared" si="20"/>
        <v>16015.964001569999</v>
      </c>
    </row>
    <row r="1294" spans="1:4" x14ac:dyDescent="0.3">
      <c r="A1294" s="149">
        <v>44183</v>
      </c>
      <c r="B1294" s="150">
        <v>7571.9273772899996</v>
      </c>
      <c r="C1294" s="150">
        <v>8369.4557768400009</v>
      </c>
      <c r="D1294" s="150">
        <f t="shared" si="20"/>
        <v>15941.383154130001</v>
      </c>
    </row>
    <row r="1295" spans="1:4" x14ac:dyDescent="0.3">
      <c r="A1295" s="149">
        <v>44182</v>
      </c>
      <c r="B1295" s="150">
        <v>7559.0870438900001</v>
      </c>
      <c r="C1295" s="150">
        <v>8360.8703197300001</v>
      </c>
      <c r="D1295" s="150">
        <f t="shared" si="20"/>
        <v>15919.95736362</v>
      </c>
    </row>
    <row r="1296" spans="1:4" x14ac:dyDescent="0.3">
      <c r="A1296" s="149">
        <v>44181</v>
      </c>
      <c r="B1296" s="150">
        <v>7536.7149741900002</v>
      </c>
      <c r="C1296" s="150">
        <v>8329.5158958100001</v>
      </c>
      <c r="D1296" s="150">
        <f t="shared" si="20"/>
        <v>15866.230869999999</v>
      </c>
    </row>
    <row r="1297" spans="1:4" x14ac:dyDescent="0.3">
      <c r="A1297" s="149">
        <v>44180</v>
      </c>
      <c r="B1297" s="150">
        <v>7529.8159391500003</v>
      </c>
      <c r="C1297" s="150">
        <v>8314.8579990399994</v>
      </c>
      <c r="D1297" s="150">
        <f t="shared" si="20"/>
        <v>15844.673938190001</v>
      </c>
    </row>
    <row r="1298" spans="1:4" x14ac:dyDescent="0.3">
      <c r="A1298" s="149">
        <v>44179</v>
      </c>
      <c r="B1298" s="150">
        <v>7529.3433019399999</v>
      </c>
      <c r="C1298" s="150">
        <v>8298.8745490900001</v>
      </c>
      <c r="D1298" s="150">
        <f t="shared" si="20"/>
        <v>15828.21785103</v>
      </c>
    </row>
    <row r="1299" spans="1:4" x14ac:dyDescent="0.3">
      <c r="A1299" s="149">
        <v>44176</v>
      </c>
      <c r="B1299" s="150">
        <v>7514.0600833300005</v>
      </c>
      <c r="C1299" s="150">
        <v>8268.2571009099993</v>
      </c>
      <c r="D1299" s="150">
        <f t="shared" si="20"/>
        <v>15782.317184240001</v>
      </c>
    </row>
    <row r="1300" spans="1:4" x14ac:dyDescent="0.3">
      <c r="A1300" s="149">
        <v>44175</v>
      </c>
      <c r="B1300" s="150">
        <v>7543.7477557399998</v>
      </c>
      <c r="C1300" s="150">
        <v>8295.6124278799998</v>
      </c>
      <c r="D1300" s="150">
        <f t="shared" si="20"/>
        <v>15839.36018362</v>
      </c>
    </row>
    <row r="1301" spans="1:4" x14ac:dyDescent="0.3">
      <c r="A1301" s="149">
        <v>44174</v>
      </c>
      <c r="B1301" s="150">
        <v>7560.6251533000004</v>
      </c>
      <c r="C1301" s="150">
        <v>8277.1929944399999</v>
      </c>
      <c r="D1301" s="150">
        <f t="shared" si="20"/>
        <v>15837.818147739999</v>
      </c>
    </row>
    <row r="1302" spans="1:4" x14ac:dyDescent="0.3">
      <c r="A1302" s="149">
        <v>44173</v>
      </c>
      <c r="B1302" s="150">
        <v>7581.7511663699997</v>
      </c>
      <c r="C1302" s="150">
        <v>8317.0408379</v>
      </c>
      <c r="D1302" s="150">
        <f t="shared" si="20"/>
        <v>15898.792004269999</v>
      </c>
    </row>
    <row r="1303" spans="1:4" x14ac:dyDescent="0.3">
      <c r="A1303" s="149">
        <v>44172</v>
      </c>
      <c r="B1303" s="150">
        <v>7593.2472329399998</v>
      </c>
      <c r="C1303" s="150">
        <v>8308.4895699299996</v>
      </c>
      <c r="D1303" s="150">
        <f t="shared" si="20"/>
        <v>15901.73680287</v>
      </c>
    </row>
    <row r="1304" spans="1:4" x14ac:dyDescent="0.3">
      <c r="A1304" s="149">
        <v>44169</v>
      </c>
      <c r="B1304" s="150">
        <v>7576.7723774200003</v>
      </c>
      <c r="C1304" s="150">
        <v>8289.2689322799997</v>
      </c>
      <c r="D1304" s="150">
        <f t="shared" si="20"/>
        <v>15866.0413097</v>
      </c>
    </row>
    <row r="1305" spans="1:4" x14ac:dyDescent="0.3">
      <c r="A1305" s="149">
        <v>44168</v>
      </c>
      <c r="B1305" s="150">
        <v>7591.8351635999998</v>
      </c>
      <c r="C1305" s="150">
        <v>8287.4402553100008</v>
      </c>
      <c r="D1305" s="150">
        <f t="shared" si="20"/>
        <v>15879.275418910001</v>
      </c>
    </row>
    <row r="1306" spans="1:4" x14ac:dyDescent="0.3">
      <c r="A1306" s="149">
        <v>44167</v>
      </c>
      <c r="B1306" s="150">
        <v>7607.1127368500001</v>
      </c>
      <c r="C1306" s="150">
        <v>8282.7923704999994</v>
      </c>
      <c r="D1306" s="150">
        <f t="shared" si="20"/>
        <v>15889.90510735</v>
      </c>
    </row>
    <row r="1307" spans="1:4" x14ac:dyDescent="0.3">
      <c r="A1307" s="149">
        <v>44166</v>
      </c>
      <c r="B1307" s="150">
        <v>7576.2414978300003</v>
      </c>
      <c r="C1307" s="150">
        <v>8243.4600410399999</v>
      </c>
      <c r="D1307" s="150">
        <f t="shared" si="20"/>
        <v>15819.70153887</v>
      </c>
    </row>
    <row r="1308" spans="1:4" x14ac:dyDescent="0.3">
      <c r="A1308" s="149">
        <v>44165</v>
      </c>
      <c r="B1308" s="150">
        <v>7540.71877477</v>
      </c>
      <c r="C1308" s="150">
        <v>8206.0488748700009</v>
      </c>
      <c r="D1308" s="150">
        <f t="shared" si="20"/>
        <v>15746.767649640002</v>
      </c>
    </row>
    <row r="1309" spans="1:4" x14ac:dyDescent="0.3">
      <c r="A1309" s="149">
        <v>44162</v>
      </c>
      <c r="B1309" s="150">
        <v>7531.7561787100003</v>
      </c>
      <c r="C1309" s="150">
        <v>8170.4687451999998</v>
      </c>
      <c r="D1309" s="150">
        <f t="shared" si="20"/>
        <v>15702.22492391</v>
      </c>
    </row>
    <row r="1310" spans="1:4" x14ac:dyDescent="0.3">
      <c r="A1310" s="149">
        <v>44161</v>
      </c>
      <c r="B1310" s="150">
        <v>7562.0819942099997</v>
      </c>
      <c r="C1310" s="150">
        <v>8174.8877451199996</v>
      </c>
      <c r="D1310" s="150">
        <f t="shared" si="20"/>
        <v>15736.969739329999</v>
      </c>
    </row>
    <row r="1311" spans="1:4" x14ac:dyDescent="0.3">
      <c r="A1311" s="149">
        <v>44160</v>
      </c>
      <c r="B1311" s="150">
        <v>7581.67429214</v>
      </c>
      <c r="C1311" s="150">
        <v>8186.0640565599997</v>
      </c>
      <c r="D1311" s="150">
        <f t="shared" si="20"/>
        <v>15767.738348700001</v>
      </c>
    </row>
    <row r="1312" spans="1:4" x14ac:dyDescent="0.3">
      <c r="A1312" s="149">
        <v>44159</v>
      </c>
      <c r="B1312" s="150">
        <v>7583.2976866600002</v>
      </c>
      <c r="C1312" s="150">
        <v>8187.6046671300001</v>
      </c>
      <c r="D1312" s="150">
        <f t="shared" si="20"/>
        <v>15770.902353789999</v>
      </c>
    </row>
    <row r="1313" spans="1:4" x14ac:dyDescent="0.3">
      <c r="A1313" s="149">
        <v>44158</v>
      </c>
      <c r="B1313" s="150">
        <v>7570.7678217700004</v>
      </c>
      <c r="C1313" s="150">
        <v>8166.4749891499996</v>
      </c>
      <c r="D1313" s="150">
        <f t="shared" si="20"/>
        <v>15737.242810920001</v>
      </c>
    </row>
    <row r="1314" spans="1:4" x14ac:dyDescent="0.3">
      <c r="A1314" s="149">
        <v>44155</v>
      </c>
      <c r="B1314" s="150">
        <v>7528.3137763599998</v>
      </c>
      <c r="C1314" s="150">
        <v>8105.8804913200001</v>
      </c>
      <c r="D1314" s="150">
        <f t="shared" si="20"/>
        <v>15634.194267679999</v>
      </c>
    </row>
    <row r="1315" spans="1:4" x14ac:dyDescent="0.3">
      <c r="A1315" s="149">
        <v>44154</v>
      </c>
      <c r="B1315" s="150">
        <v>7537.6620936899999</v>
      </c>
      <c r="C1315" s="150">
        <v>8102.3710538400001</v>
      </c>
      <c r="D1315" s="150">
        <f t="shared" si="20"/>
        <v>15640.033147530001</v>
      </c>
    </row>
    <row r="1316" spans="1:4" x14ac:dyDescent="0.3">
      <c r="A1316" s="149">
        <v>44153</v>
      </c>
      <c r="B1316" s="150">
        <v>7539.4366759900004</v>
      </c>
      <c r="C1316" s="150">
        <v>8112.8128275899999</v>
      </c>
      <c r="D1316" s="150">
        <f t="shared" si="20"/>
        <v>15652.24950358</v>
      </c>
    </row>
    <row r="1317" spans="1:4" x14ac:dyDescent="0.3">
      <c r="A1317" s="149">
        <v>44152</v>
      </c>
      <c r="B1317" s="150">
        <v>7530.2016365199997</v>
      </c>
      <c r="C1317" s="150">
        <v>8102.6358758699998</v>
      </c>
      <c r="D1317" s="150">
        <f t="shared" si="20"/>
        <v>15632.83751239</v>
      </c>
    </row>
    <row r="1318" spans="1:4" x14ac:dyDescent="0.3">
      <c r="A1318" s="149">
        <v>44151</v>
      </c>
      <c r="B1318" s="150">
        <v>7510.3172212099998</v>
      </c>
      <c r="C1318" s="150">
        <v>8096.4715874699996</v>
      </c>
      <c r="D1318" s="150">
        <f t="shared" si="20"/>
        <v>15606.788808679999</v>
      </c>
    </row>
    <row r="1319" spans="1:4" x14ac:dyDescent="0.3">
      <c r="A1319" s="149">
        <v>44148</v>
      </c>
      <c r="B1319" s="150">
        <v>7472.6353134000001</v>
      </c>
      <c r="C1319" s="150">
        <v>8060.9642788199999</v>
      </c>
      <c r="D1319" s="150">
        <f t="shared" si="20"/>
        <v>15533.59959222</v>
      </c>
    </row>
    <row r="1320" spans="1:4" x14ac:dyDescent="0.3">
      <c r="A1320" s="149">
        <v>44147</v>
      </c>
      <c r="B1320" s="150">
        <v>7482.6273724000002</v>
      </c>
      <c r="C1320" s="150">
        <v>8059.0550139799998</v>
      </c>
      <c r="D1320" s="150">
        <f t="shared" si="20"/>
        <v>15541.68238638</v>
      </c>
    </row>
    <row r="1321" spans="1:4" x14ac:dyDescent="0.3">
      <c r="A1321" s="149">
        <v>44146</v>
      </c>
      <c r="B1321" s="150">
        <v>7482.5055966500004</v>
      </c>
      <c r="C1321" s="150">
        <v>8055.8284751399997</v>
      </c>
      <c r="D1321" s="150">
        <f t="shared" si="20"/>
        <v>15538.334071789999</v>
      </c>
    </row>
    <row r="1322" spans="1:4" x14ac:dyDescent="0.3">
      <c r="A1322" s="149">
        <v>44145</v>
      </c>
      <c r="B1322" s="150">
        <v>7495.6646218400001</v>
      </c>
      <c r="C1322" s="150">
        <v>8072.7121042999997</v>
      </c>
      <c r="D1322" s="150">
        <f t="shared" si="20"/>
        <v>15568.376726139999</v>
      </c>
    </row>
    <row r="1323" spans="1:4" x14ac:dyDescent="0.3">
      <c r="A1323" s="149">
        <v>44144</v>
      </c>
      <c r="B1323" s="150">
        <v>7470.7434026800001</v>
      </c>
      <c r="C1323" s="150">
        <v>8067.6949206099998</v>
      </c>
      <c r="D1323" s="150">
        <f t="shared" si="20"/>
        <v>15538.43832329</v>
      </c>
    </row>
    <row r="1324" spans="1:4" x14ac:dyDescent="0.3">
      <c r="A1324" s="149">
        <v>44141</v>
      </c>
      <c r="B1324" s="150">
        <v>7415.1442750200004</v>
      </c>
      <c r="C1324" s="150">
        <v>7987.7464595499996</v>
      </c>
      <c r="D1324" s="150">
        <f t="shared" si="20"/>
        <v>15402.890734569999</v>
      </c>
    </row>
    <row r="1325" spans="1:4" x14ac:dyDescent="0.3">
      <c r="A1325" s="149">
        <v>44140</v>
      </c>
      <c r="B1325" s="150">
        <v>7402.97903804</v>
      </c>
      <c r="C1325" s="150">
        <v>7997.7933278500004</v>
      </c>
      <c r="D1325" s="150">
        <f t="shared" si="20"/>
        <v>15400.772365889999</v>
      </c>
    </row>
    <row r="1326" spans="1:4" x14ac:dyDescent="0.3">
      <c r="A1326" s="149">
        <v>44139</v>
      </c>
      <c r="B1326" s="150">
        <v>7357.9527271799998</v>
      </c>
      <c r="C1326" s="150">
        <v>7971.0761890800004</v>
      </c>
      <c r="D1326" s="150">
        <f t="shared" si="20"/>
        <v>15329.02891626</v>
      </c>
    </row>
    <row r="1327" spans="1:4" x14ac:dyDescent="0.3">
      <c r="A1327" s="149">
        <v>44138</v>
      </c>
      <c r="B1327" s="150">
        <v>7327.3970362</v>
      </c>
      <c r="C1327" s="150">
        <v>7948.4282471099996</v>
      </c>
      <c r="D1327" s="150">
        <f t="shared" si="20"/>
        <v>15275.82528331</v>
      </c>
    </row>
    <row r="1328" spans="1:4" x14ac:dyDescent="0.3">
      <c r="A1328" s="149">
        <v>44137</v>
      </c>
      <c r="B1328" s="150">
        <v>7298.6656138199996</v>
      </c>
      <c r="C1328" s="150">
        <v>7918.79400859</v>
      </c>
      <c r="D1328" s="150">
        <f t="shared" si="20"/>
        <v>15217.459622409999</v>
      </c>
    </row>
    <row r="1329" spans="1:4" x14ac:dyDescent="0.3">
      <c r="A1329" s="149">
        <v>44134</v>
      </c>
      <c r="B1329" s="150">
        <v>7272.9812691999996</v>
      </c>
      <c r="C1329" s="150">
        <v>7912.4491421599996</v>
      </c>
      <c r="D1329" s="150">
        <f t="shared" si="20"/>
        <v>15185.430411359999</v>
      </c>
    </row>
    <row r="1330" spans="1:4" x14ac:dyDescent="0.3">
      <c r="A1330" s="149">
        <v>44133</v>
      </c>
      <c r="B1330" s="150">
        <v>7313.0588620799999</v>
      </c>
      <c r="C1330" s="150">
        <v>7947.5086740200004</v>
      </c>
      <c r="D1330" s="150">
        <f t="shared" si="20"/>
        <v>15260.567536099999</v>
      </c>
    </row>
    <row r="1331" spans="1:4" x14ac:dyDescent="0.3">
      <c r="A1331" s="149">
        <v>44132</v>
      </c>
      <c r="B1331" s="150">
        <v>7290.8470705</v>
      </c>
      <c r="C1331" s="150">
        <v>7923.3769646600003</v>
      </c>
      <c r="D1331" s="150">
        <f t="shared" si="20"/>
        <v>15214.224035160001</v>
      </c>
    </row>
    <row r="1332" spans="1:4" x14ac:dyDescent="0.3">
      <c r="A1332" s="149">
        <v>44131</v>
      </c>
      <c r="B1332" s="150">
        <v>7260.1123323000002</v>
      </c>
      <c r="C1332" s="150">
        <v>7904.6370934099996</v>
      </c>
      <c r="D1332" s="150">
        <f t="shared" si="20"/>
        <v>15164.749425710001</v>
      </c>
    </row>
    <row r="1333" spans="1:4" x14ac:dyDescent="0.3">
      <c r="A1333" s="149">
        <v>44130</v>
      </c>
      <c r="B1333" s="150">
        <v>7258.8751020899999</v>
      </c>
      <c r="C1333" s="150">
        <v>7901.0316093299998</v>
      </c>
      <c r="D1333" s="150">
        <f t="shared" si="20"/>
        <v>15159.906711420001</v>
      </c>
    </row>
    <row r="1334" spans="1:4" x14ac:dyDescent="0.3">
      <c r="A1334" s="149">
        <v>44127</v>
      </c>
      <c r="B1334" s="150">
        <v>7269.8743789500004</v>
      </c>
      <c r="C1334" s="150">
        <v>7909.6009464299996</v>
      </c>
      <c r="D1334" s="150">
        <f t="shared" si="20"/>
        <v>15179.475325380001</v>
      </c>
    </row>
    <row r="1335" spans="1:4" x14ac:dyDescent="0.3">
      <c r="A1335" s="149">
        <v>44126</v>
      </c>
      <c r="B1335" s="150">
        <v>7328.9270235699996</v>
      </c>
      <c r="C1335" s="150">
        <v>7965.4315427700003</v>
      </c>
      <c r="D1335" s="150">
        <f t="shared" si="20"/>
        <v>15294.358566340001</v>
      </c>
    </row>
    <row r="1336" spans="1:4" x14ac:dyDescent="0.3">
      <c r="A1336" s="149">
        <v>44125</v>
      </c>
      <c r="B1336" s="150">
        <v>7319.2741885300002</v>
      </c>
      <c r="C1336" s="150">
        <v>7969.0764310300001</v>
      </c>
      <c r="D1336" s="150">
        <f t="shared" si="20"/>
        <v>15288.35061956</v>
      </c>
    </row>
    <row r="1337" spans="1:4" x14ac:dyDescent="0.3">
      <c r="A1337" s="149">
        <v>44124</v>
      </c>
      <c r="B1337" s="150">
        <v>7329.54003741</v>
      </c>
      <c r="C1337" s="150">
        <v>7952.9749843199997</v>
      </c>
      <c r="D1337" s="150">
        <f t="shared" si="20"/>
        <v>15282.51502173</v>
      </c>
    </row>
    <row r="1338" spans="1:4" x14ac:dyDescent="0.3">
      <c r="A1338" s="149">
        <v>44123</v>
      </c>
      <c r="B1338" s="150">
        <v>7298.8697745899999</v>
      </c>
      <c r="C1338" s="150">
        <v>7939.8481738399996</v>
      </c>
      <c r="D1338" s="150">
        <f t="shared" si="20"/>
        <v>15238.71794843</v>
      </c>
    </row>
    <row r="1339" spans="1:4" x14ac:dyDescent="0.3">
      <c r="A1339" s="149">
        <v>44120</v>
      </c>
      <c r="B1339" s="150">
        <v>7295.12189382</v>
      </c>
      <c r="C1339" s="150">
        <v>7917.2802717799996</v>
      </c>
      <c r="D1339" s="150">
        <f t="shared" si="20"/>
        <v>15212.4021656</v>
      </c>
    </row>
    <row r="1340" spans="1:4" x14ac:dyDescent="0.3">
      <c r="A1340" s="149">
        <v>44119</v>
      </c>
      <c r="B1340" s="150">
        <v>7321.2368461400001</v>
      </c>
      <c r="C1340" s="150">
        <v>7924.2682378500003</v>
      </c>
      <c r="D1340" s="150">
        <f t="shared" si="20"/>
        <v>15245.50508399</v>
      </c>
    </row>
    <row r="1341" spans="1:4" x14ac:dyDescent="0.3">
      <c r="A1341" s="149">
        <v>44118</v>
      </c>
      <c r="B1341" s="150">
        <v>7286.8720508799997</v>
      </c>
      <c r="C1341" s="150">
        <v>7927.73568282</v>
      </c>
      <c r="D1341" s="150">
        <f t="shared" si="20"/>
        <v>15214.607733699999</v>
      </c>
    </row>
    <row r="1342" spans="1:4" x14ac:dyDescent="0.3">
      <c r="A1342" s="149">
        <v>44117</v>
      </c>
      <c r="B1342" s="150">
        <v>7239.3268500100003</v>
      </c>
      <c r="C1342" s="150">
        <v>7896.4814179200002</v>
      </c>
      <c r="D1342" s="150">
        <f t="shared" si="20"/>
        <v>15135.808267930001</v>
      </c>
    </row>
    <row r="1343" spans="1:4" x14ac:dyDescent="0.3">
      <c r="A1343" s="149">
        <v>44116</v>
      </c>
      <c r="B1343" s="150">
        <v>7168.3820504300002</v>
      </c>
      <c r="C1343" s="150">
        <v>7855.4836836300001</v>
      </c>
      <c r="D1343" s="150">
        <f t="shared" si="20"/>
        <v>15023.86573406</v>
      </c>
    </row>
    <row r="1344" spans="1:4" x14ac:dyDescent="0.3">
      <c r="A1344" s="149">
        <v>44113</v>
      </c>
      <c r="B1344" s="150">
        <v>7073.0267599400004</v>
      </c>
      <c r="C1344" s="150">
        <v>7782.57004211</v>
      </c>
      <c r="D1344" s="150">
        <f t="shared" si="20"/>
        <v>14855.59680205</v>
      </c>
    </row>
    <row r="1345" spans="1:4" x14ac:dyDescent="0.3">
      <c r="A1345" s="149">
        <v>44104</v>
      </c>
      <c r="B1345" s="150">
        <v>6996.4384122600004</v>
      </c>
      <c r="C1345" s="150">
        <v>7727.0349365299999</v>
      </c>
      <c r="D1345" s="150">
        <f t="shared" si="20"/>
        <v>14723.473348790001</v>
      </c>
    </row>
    <row r="1346" spans="1:4" x14ac:dyDescent="0.3">
      <c r="A1346" s="149">
        <v>44103</v>
      </c>
      <c r="B1346" s="150">
        <v>7085.7570373799999</v>
      </c>
      <c r="C1346" s="150">
        <v>7818.5947012400002</v>
      </c>
      <c r="D1346" s="150">
        <f t="shared" si="20"/>
        <v>14904.35173862</v>
      </c>
    </row>
    <row r="1347" spans="1:4" x14ac:dyDescent="0.3">
      <c r="A1347" s="149">
        <v>44102</v>
      </c>
      <c r="B1347" s="150">
        <v>7109.4840486700004</v>
      </c>
      <c r="C1347" s="150">
        <v>7835.5808127700002</v>
      </c>
      <c r="D1347" s="150">
        <f t="shared" si="20"/>
        <v>14945.064861440002</v>
      </c>
    </row>
    <row r="1348" spans="1:4" x14ac:dyDescent="0.3">
      <c r="A1348" s="149">
        <v>44099</v>
      </c>
      <c r="B1348" s="150">
        <v>7131.2576849200004</v>
      </c>
      <c r="C1348" s="150">
        <v>7859.7954721899996</v>
      </c>
      <c r="D1348" s="150">
        <f t="shared" si="20"/>
        <v>14991.05315711</v>
      </c>
    </row>
    <row r="1349" spans="1:4" x14ac:dyDescent="0.3">
      <c r="A1349" s="149">
        <v>44098</v>
      </c>
      <c r="B1349" s="150">
        <v>7153.2458201199997</v>
      </c>
      <c r="C1349" s="150">
        <v>7882.80416238</v>
      </c>
      <c r="D1349" s="150">
        <f t="shared" si="20"/>
        <v>15036.049982500001</v>
      </c>
    </row>
    <row r="1350" spans="1:4" x14ac:dyDescent="0.3">
      <c r="A1350" s="149">
        <v>44097</v>
      </c>
      <c r="B1350" s="150">
        <v>7172.1800282900003</v>
      </c>
      <c r="C1350" s="150">
        <v>7885.7119837399996</v>
      </c>
      <c r="D1350" s="150">
        <f t="shared" ref="D1350:D1413" si="21">SUM(B1350:C1350)</f>
        <v>15057.892012029999</v>
      </c>
    </row>
    <row r="1351" spans="1:4" x14ac:dyDescent="0.3">
      <c r="A1351" s="149">
        <v>44096</v>
      </c>
      <c r="B1351" s="150">
        <v>7151.2661646400002</v>
      </c>
      <c r="C1351" s="150">
        <v>7859.3433397899998</v>
      </c>
      <c r="D1351" s="150">
        <f t="shared" si="21"/>
        <v>15010.60950443</v>
      </c>
    </row>
    <row r="1352" spans="1:4" x14ac:dyDescent="0.3">
      <c r="A1352" s="149">
        <v>44095</v>
      </c>
      <c r="B1352" s="150">
        <v>7159.5220323000003</v>
      </c>
      <c r="C1352" s="150">
        <v>7846.6002829400004</v>
      </c>
      <c r="D1352" s="150">
        <f t="shared" si="21"/>
        <v>15006.122315240002</v>
      </c>
    </row>
    <row r="1353" spans="1:4" x14ac:dyDescent="0.3">
      <c r="A1353" s="149">
        <v>44092</v>
      </c>
      <c r="B1353" s="150">
        <v>7139.9824199799996</v>
      </c>
      <c r="C1353" s="150">
        <v>7846.5489302799997</v>
      </c>
      <c r="D1353" s="150">
        <f t="shared" si="21"/>
        <v>14986.53135026</v>
      </c>
    </row>
    <row r="1354" spans="1:4" x14ac:dyDescent="0.3">
      <c r="A1354" s="149">
        <v>44091</v>
      </c>
      <c r="B1354" s="150">
        <v>7138.7906538799998</v>
      </c>
      <c r="C1354" s="150">
        <v>7809.9933319000002</v>
      </c>
      <c r="D1354" s="150">
        <f t="shared" si="21"/>
        <v>14948.783985779999</v>
      </c>
    </row>
    <row r="1355" spans="1:4" x14ac:dyDescent="0.3">
      <c r="A1355" s="149">
        <v>44090</v>
      </c>
      <c r="B1355" s="150">
        <v>7125.6862627600003</v>
      </c>
      <c r="C1355" s="150">
        <v>7786.4957553699996</v>
      </c>
      <c r="D1355" s="150">
        <f t="shared" si="21"/>
        <v>14912.182018129999</v>
      </c>
    </row>
    <row r="1356" spans="1:4" x14ac:dyDescent="0.3">
      <c r="A1356" s="149">
        <v>44089</v>
      </c>
      <c r="B1356" s="150">
        <v>7123.7111269899997</v>
      </c>
      <c r="C1356" s="150">
        <v>7786.7365820300001</v>
      </c>
      <c r="D1356" s="150">
        <f t="shared" si="21"/>
        <v>14910.44770902</v>
      </c>
    </row>
    <row r="1357" spans="1:4" x14ac:dyDescent="0.3">
      <c r="A1357" s="149">
        <v>44088</v>
      </c>
      <c r="B1357" s="150">
        <v>7108.42160212</v>
      </c>
      <c r="C1357" s="150">
        <v>7773.0331199299999</v>
      </c>
      <c r="D1357" s="150">
        <f t="shared" si="21"/>
        <v>14881.454722049999</v>
      </c>
    </row>
    <row r="1358" spans="1:4" x14ac:dyDescent="0.3">
      <c r="A1358" s="149">
        <v>44085</v>
      </c>
      <c r="B1358" s="150">
        <v>7093.7402797799996</v>
      </c>
      <c r="C1358" s="150">
        <v>7750.2353189200003</v>
      </c>
      <c r="D1358" s="150">
        <f t="shared" si="21"/>
        <v>14843.975598699999</v>
      </c>
    </row>
    <row r="1359" spans="1:4" x14ac:dyDescent="0.3">
      <c r="A1359" s="149">
        <v>44084</v>
      </c>
      <c r="B1359" s="150">
        <v>7109.3916995400004</v>
      </c>
      <c r="C1359" s="150">
        <v>7754.27329379</v>
      </c>
      <c r="D1359" s="150">
        <f t="shared" si="21"/>
        <v>14863.66499333</v>
      </c>
    </row>
    <row r="1360" spans="1:4" x14ac:dyDescent="0.3">
      <c r="A1360" s="149">
        <v>44083</v>
      </c>
      <c r="B1360" s="150">
        <v>7173.9263230099996</v>
      </c>
      <c r="C1360" s="150">
        <v>7798.16081304</v>
      </c>
      <c r="D1360" s="150">
        <f t="shared" si="21"/>
        <v>14972.087136049999</v>
      </c>
    </row>
    <row r="1361" spans="1:4" x14ac:dyDescent="0.3">
      <c r="A1361" s="149">
        <v>44082</v>
      </c>
      <c r="B1361" s="150">
        <v>7196.4885341999998</v>
      </c>
      <c r="C1361" s="150">
        <v>7831.5393405699997</v>
      </c>
      <c r="D1361" s="150">
        <f t="shared" si="21"/>
        <v>15028.027874769999</v>
      </c>
    </row>
    <row r="1362" spans="1:4" x14ac:dyDescent="0.3">
      <c r="A1362" s="149">
        <v>44081</v>
      </c>
      <c r="B1362" s="150">
        <v>7200.0594365999996</v>
      </c>
      <c r="C1362" s="150">
        <v>7836.5146485200003</v>
      </c>
      <c r="D1362" s="150">
        <f t="shared" si="21"/>
        <v>15036.574085119999</v>
      </c>
    </row>
    <row r="1363" spans="1:4" x14ac:dyDescent="0.3">
      <c r="A1363" s="149">
        <v>44078</v>
      </c>
      <c r="B1363" s="150">
        <v>7206.6618271200005</v>
      </c>
      <c r="C1363" s="150">
        <v>7858.0065513099998</v>
      </c>
      <c r="D1363" s="150">
        <f t="shared" si="21"/>
        <v>15064.66837843</v>
      </c>
    </row>
    <row r="1364" spans="1:4" x14ac:dyDescent="0.3">
      <c r="A1364" s="149">
        <v>44077</v>
      </c>
      <c r="B1364" s="150">
        <v>7221.8758844000004</v>
      </c>
      <c r="C1364" s="150">
        <v>7875.2395084700001</v>
      </c>
      <c r="D1364" s="150">
        <f t="shared" si="21"/>
        <v>15097.115392870001</v>
      </c>
    </row>
    <row r="1365" spans="1:4" x14ac:dyDescent="0.3">
      <c r="A1365" s="149">
        <v>44076</v>
      </c>
      <c r="B1365" s="150">
        <v>7217.6940395900001</v>
      </c>
      <c r="C1365" s="150">
        <v>7871.4869997699998</v>
      </c>
      <c r="D1365" s="150">
        <f t="shared" si="21"/>
        <v>15089.181039359999</v>
      </c>
    </row>
    <row r="1366" spans="1:4" x14ac:dyDescent="0.3">
      <c r="A1366" s="149">
        <v>44075</v>
      </c>
      <c r="B1366" s="150">
        <v>7157.7512266100002</v>
      </c>
      <c r="C1366" s="150">
        <v>7832.4797945600003</v>
      </c>
      <c r="D1366" s="150">
        <f t="shared" si="21"/>
        <v>14990.231021170001</v>
      </c>
    </row>
    <row r="1367" spans="1:4" x14ac:dyDescent="0.3">
      <c r="A1367" s="149">
        <v>44074</v>
      </c>
      <c r="B1367" s="150">
        <v>7136.2983822400001</v>
      </c>
      <c r="C1367" s="150">
        <v>7817.9372931300004</v>
      </c>
      <c r="D1367" s="150">
        <f t="shared" si="21"/>
        <v>14954.235675370001</v>
      </c>
    </row>
    <row r="1368" spans="1:4" x14ac:dyDescent="0.3">
      <c r="A1368" s="149">
        <v>44071</v>
      </c>
      <c r="B1368" s="150">
        <v>7081.6368132500002</v>
      </c>
      <c r="C1368" s="150">
        <v>7765.81061813</v>
      </c>
      <c r="D1368" s="150">
        <f t="shared" si="21"/>
        <v>14847.44743138</v>
      </c>
    </row>
    <row r="1369" spans="1:4" x14ac:dyDescent="0.3">
      <c r="A1369" s="149">
        <v>44070</v>
      </c>
      <c r="B1369" s="150">
        <v>7075.19778133</v>
      </c>
      <c r="C1369" s="150">
        <v>7740.8228118899997</v>
      </c>
      <c r="D1369" s="150">
        <f t="shared" si="21"/>
        <v>14816.020593220001</v>
      </c>
    </row>
    <row r="1370" spans="1:4" x14ac:dyDescent="0.3">
      <c r="A1370" s="149">
        <v>44069</v>
      </c>
      <c r="B1370" s="150">
        <v>7052.85513851</v>
      </c>
      <c r="C1370" s="150">
        <v>7730.79250503</v>
      </c>
      <c r="D1370" s="150">
        <f t="shared" si="21"/>
        <v>14783.64764354</v>
      </c>
    </row>
    <row r="1371" spans="1:4" x14ac:dyDescent="0.3">
      <c r="A1371" s="149">
        <v>44068</v>
      </c>
      <c r="B1371" s="150">
        <v>7089.2623305699999</v>
      </c>
      <c r="C1371" s="150">
        <v>7763.6179281499999</v>
      </c>
      <c r="D1371" s="150">
        <f t="shared" si="21"/>
        <v>14852.880258720001</v>
      </c>
    </row>
    <row r="1372" spans="1:4" x14ac:dyDescent="0.3">
      <c r="A1372" s="149">
        <v>44067</v>
      </c>
      <c r="B1372" s="150">
        <v>7082.3787840000005</v>
      </c>
      <c r="C1372" s="150">
        <v>7778.1794318499997</v>
      </c>
      <c r="D1372" s="150">
        <f t="shared" si="21"/>
        <v>14860.55821585</v>
      </c>
    </row>
    <row r="1373" spans="1:4" x14ac:dyDescent="0.3">
      <c r="A1373" s="149">
        <v>44064</v>
      </c>
      <c r="B1373" s="150">
        <v>7018.02131912</v>
      </c>
      <c r="C1373" s="150">
        <v>7765.7616604499999</v>
      </c>
      <c r="D1373" s="150">
        <f t="shared" si="21"/>
        <v>14783.78297957</v>
      </c>
    </row>
    <row r="1374" spans="1:4" x14ac:dyDescent="0.3">
      <c r="A1374" s="149">
        <v>44063</v>
      </c>
      <c r="B1374" s="150">
        <v>7015.4811492899998</v>
      </c>
      <c r="C1374" s="150">
        <v>7778.9669625699999</v>
      </c>
      <c r="D1374" s="150">
        <f t="shared" si="21"/>
        <v>14794.44811186</v>
      </c>
    </row>
    <row r="1375" spans="1:4" x14ac:dyDescent="0.3">
      <c r="A1375" s="149">
        <v>44062</v>
      </c>
      <c r="B1375" s="150">
        <v>7019.4206492000003</v>
      </c>
      <c r="C1375" s="150">
        <v>7794.29924777</v>
      </c>
      <c r="D1375" s="150">
        <f t="shared" si="21"/>
        <v>14813.71989697</v>
      </c>
    </row>
    <row r="1376" spans="1:4" x14ac:dyDescent="0.3">
      <c r="A1376" s="149">
        <v>44061</v>
      </c>
      <c r="B1376" s="150">
        <v>7031.76848453</v>
      </c>
      <c r="C1376" s="150">
        <v>7784.7363571100004</v>
      </c>
      <c r="D1376" s="150">
        <f t="shared" si="21"/>
        <v>14816.50484164</v>
      </c>
    </row>
    <row r="1377" spans="1:4" x14ac:dyDescent="0.3">
      <c r="A1377" s="149">
        <v>44060</v>
      </c>
      <c r="B1377" s="150">
        <v>7007.9202509200004</v>
      </c>
      <c r="C1377" s="150">
        <v>7735.0005803800004</v>
      </c>
      <c r="D1377" s="150">
        <f t="shared" si="21"/>
        <v>14742.920831300002</v>
      </c>
    </row>
    <row r="1378" spans="1:4" x14ac:dyDescent="0.3">
      <c r="A1378" s="149">
        <v>44057</v>
      </c>
      <c r="B1378" s="150">
        <v>6931.6925540499997</v>
      </c>
      <c r="C1378" s="150">
        <v>7627.2665948100002</v>
      </c>
      <c r="D1378" s="150">
        <f t="shared" si="21"/>
        <v>14558.95914886</v>
      </c>
    </row>
    <row r="1379" spans="1:4" x14ac:dyDescent="0.3">
      <c r="A1379" s="149">
        <v>44056</v>
      </c>
      <c r="B1379" s="150">
        <v>6963.8965065599996</v>
      </c>
      <c r="C1379" s="150">
        <v>7662.9398585999998</v>
      </c>
      <c r="D1379" s="150">
        <f t="shared" si="21"/>
        <v>14626.836365159999</v>
      </c>
    </row>
    <row r="1380" spans="1:4" x14ac:dyDescent="0.3">
      <c r="A1380" s="149">
        <v>44055</v>
      </c>
      <c r="B1380" s="150">
        <v>6948.2230369500003</v>
      </c>
      <c r="C1380" s="150">
        <v>7654.3752939400001</v>
      </c>
      <c r="D1380" s="150">
        <f t="shared" si="21"/>
        <v>14602.598330889999</v>
      </c>
    </row>
    <row r="1381" spans="1:4" x14ac:dyDescent="0.3">
      <c r="A1381" s="149">
        <v>44054</v>
      </c>
      <c r="B1381" s="150">
        <v>6951.7385834799998</v>
      </c>
      <c r="C1381" s="150">
        <v>7685.0341371799996</v>
      </c>
      <c r="D1381" s="150">
        <f t="shared" si="21"/>
        <v>14636.772720659999</v>
      </c>
    </row>
    <row r="1382" spans="1:4" x14ac:dyDescent="0.3">
      <c r="A1382" s="149">
        <v>44053</v>
      </c>
      <c r="B1382" s="150">
        <v>6978.9468812900004</v>
      </c>
      <c r="C1382" s="150">
        <v>7721.1025156699998</v>
      </c>
      <c r="D1382" s="150">
        <f t="shared" si="21"/>
        <v>14700.049396959999</v>
      </c>
    </row>
    <row r="1383" spans="1:4" x14ac:dyDescent="0.3">
      <c r="A1383" s="149">
        <v>44050</v>
      </c>
      <c r="B1383" s="150">
        <v>6961.5948695500001</v>
      </c>
      <c r="C1383" s="150">
        <v>7674.36952879</v>
      </c>
      <c r="D1383" s="150">
        <f t="shared" si="21"/>
        <v>14635.96439834</v>
      </c>
    </row>
    <row r="1384" spans="1:4" x14ac:dyDescent="0.3">
      <c r="A1384" s="149">
        <v>44049</v>
      </c>
      <c r="B1384" s="150">
        <v>6996.5643398599996</v>
      </c>
      <c r="C1384" s="150">
        <v>7723.8190066799998</v>
      </c>
      <c r="D1384" s="150">
        <f t="shared" si="21"/>
        <v>14720.383346539998</v>
      </c>
    </row>
    <row r="1385" spans="1:4" x14ac:dyDescent="0.3">
      <c r="A1385" s="149">
        <v>44048</v>
      </c>
      <c r="B1385" s="150">
        <v>6970.1179368100002</v>
      </c>
      <c r="C1385" s="150">
        <v>7692.94677753</v>
      </c>
      <c r="D1385" s="150">
        <f t="shared" si="21"/>
        <v>14663.06471434</v>
      </c>
    </row>
    <row r="1386" spans="1:4" x14ac:dyDescent="0.3">
      <c r="A1386" s="149">
        <v>44047</v>
      </c>
      <c r="B1386" s="150">
        <v>6926.3323149500002</v>
      </c>
      <c r="C1386" s="150">
        <v>7610.0104633399997</v>
      </c>
      <c r="D1386" s="150">
        <f t="shared" si="21"/>
        <v>14536.34277829</v>
      </c>
    </row>
    <row r="1387" spans="1:4" x14ac:dyDescent="0.3">
      <c r="A1387" s="149">
        <v>44046</v>
      </c>
      <c r="B1387" s="150">
        <v>6898.56305075</v>
      </c>
      <c r="C1387" s="150">
        <v>7595.6243316199998</v>
      </c>
      <c r="D1387" s="150">
        <f t="shared" si="21"/>
        <v>14494.187382370001</v>
      </c>
    </row>
    <row r="1388" spans="1:4" x14ac:dyDescent="0.3">
      <c r="A1388" s="149">
        <v>44043</v>
      </c>
      <c r="B1388" s="150">
        <v>6769.0344954399998</v>
      </c>
      <c r="C1388" s="150">
        <v>7479.5895185099998</v>
      </c>
      <c r="D1388" s="150">
        <f t="shared" si="21"/>
        <v>14248.624013950001</v>
      </c>
    </row>
    <row r="1389" spans="1:4" x14ac:dyDescent="0.3">
      <c r="A1389" s="149">
        <v>44042</v>
      </c>
      <c r="B1389" s="150">
        <v>6720.63846655</v>
      </c>
      <c r="C1389" s="150">
        <v>7449.2359184400002</v>
      </c>
      <c r="D1389" s="150">
        <f t="shared" si="21"/>
        <v>14169.87438499</v>
      </c>
    </row>
    <row r="1390" spans="1:4" x14ac:dyDescent="0.3">
      <c r="A1390" s="149">
        <v>44041</v>
      </c>
      <c r="B1390" s="150">
        <v>6681.0255019400001</v>
      </c>
      <c r="C1390" s="150">
        <v>7412.7234800599999</v>
      </c>
      <c r="D1390" s="150">
        <f t="shared" si="21"/>
        <v>14093.748982000001</v>
      </c>
    </row>
    <row r="1391" spans="1:4" x14ac:dyDescent="0.3">
      <c r="A1391" s="149">
        <v>44040</v>
      </c>
      <c r="B1391" s="150">
        <v>6603.9626135500002</v>
      </c>
      <c r="C1391" s="150">
        <v>7341.3308651300003</v>
      </c>
      <c r="D1391" s="150">
        <f t="shared" si="21"/>
        <v>13945.29347868</v>
      </c>
    </row>
    <row r="1392" spans="1:4" x14ac:dyDescent="0.3">
      <c r="A1392" s="149">
        <v>44039</v>
      </c>
      <c r="B1392" s="150">
        <v>6592.9228587799998</v>
      </c>
      <c r="C1392" s="150">
        <v>7327.3843518200001</v>
      </c>
      <c r="D1392" s="150">
        <f t="shared" si="21"/>
        <v>13920.3072106</v>
      </c>
    </row>
    <row r="1393" spans="1:4" x14ac:dyDescent="0.3">
      <c r="A1393" s="149">
        <v>44036</v>
      </c>
      <c r="B1393" s="150">
        <v>6577.4768259800003</v>
      </c>
      <c r="C1393" s="150">
        <v>7298.7888457400004</v>
      </c>
      <c r="D1393" s="150">
        <f t="shared" si="21"/>
        <v>13876.265671720001</v>
      </c>
    </row>
    <row r="1394" spans="1:4" x14ac:dyDescent="0.3">
      <c r="A1394" s="149">
        <v>44035</v>
      </c>
      <c r="B1394" s="150">
        <v>6676.78365158</v>
      </c>
      <c r="C1394" s="150">
        <v>7386.6659001099997</v>
      </c>
      <c r="D1394" s="150">
        <f t="shared" si="21"/>
        <v>14063.449551689999</v>
      </c>
    </row>
    <row r="1395" spans="1:4" x14ac:dyDescent="0.3">
      <c r="A1395" s="149">
        <v>44034</v>
      </c>
      <c r="B1395" s="150">
        <v>6630.4720103400005</v>
      </c>
      <c r="C1395" s="150">
        <v>7346.1051061300004</v>
      </c>
      <c r="D1395" s="150">
        <f t="shared" si="21"/>
        <v>13976.577116470002</v>
      </c>
    </row>
    <row r="1396" spans="1:4" x14ac:dyDescent="0.3">
      <c r="A1396" s="149">
        <v>44033</v>
      </c>
      <c r="B1396" s="150">
        <v>6593.7119100199998</v>
      </c>
      <c r="C1396" s="150">
        <v>7310.6706918500004</v>
      </c>
      <c r="D1396" s="150">
        <f t="shared" si="21"/>
        <v>13904.38260187</v>
      </c>
    </row>
    <row r="1397" spans="1:4" x14ac:dyDescent="0.3">
      <c r="A1397" s="149">
        <v>44032</v>
      </c>
      <c r="B1397" s="150">
        <v>6586.2343201200001</v>
      </c>
      <c r="C1397" s="150">
        <v>7301.9924108599998</v>
      </c>
      <c r="D1397" s="150">
        <f t="shared" si="21"/>
        <v>13888.226730980001</v>
      </c>
    </row>
    <row r="1398" spans="1:4" x14ac:dyDescent="0.3">
      <c r="A1398" s="149">
        <v>44029</v>
      </c>
      <c r="B1398" s="150">
        <v>6522.3698321800002</v>
      </c>
      <c r="C1398" s="150">
        <v>7238.8408863100003</v>
      </c>
      <c r="D1398" s="150">
        <f t="shared" si="21"/>
        <v>13761.210718490001</v>
      </c>
    </row>
    <row r="1399" spans="1:4" x14ac:dyDescent="0.3">
      <c r="A1399" s="149">
        <v>44028</v>
      </c>
      <c r="B1399" s="150">
        <v>6538.92903441</v>
      </c>
      <c r="C1399" s="150">
        <v>7286.92541265</v>
      </c>
      <c r="D1399" s="150">
        <f t="shared" si="21"/>
        <v>13825.854447059999</v>
      </c>
    </row>
    <row r="1400" spans="1:4" x14ac:dyDescent="0.3">
      <c r="A1400" s="149">
        <v>44027</v>
      </c>
      <c r="B1400" s="150">
        <v>6573.7295821999996</v>
      </c>
      <c r="C1400" s="150">
        <v>7314.8507367299999</v>
      </c>
      <c r="D1400" s="150">
        <f t="shared" si="21"/>
        <v>13888.580318929999</v>
      </c>
    </row>
    <row r="1401" spans="1:4" x14ac:dyDescent="0.3">
      <c r="A1401" s="149">
        <v>44026</v>
      </c>
      <c r="B1401" s="150">
        <v>6586.7996077400003</v>
      </c>
      <c r="C1401" s="150">
        <v>7291.0463482100004</v>
      </c>
      <c r="D1401" s="150">
        <f t="shared" si="21"/>
        <v>13877.845955950001</v>
      </c>
    </row>
    <row r="1402" spans="1:4" x14ac:dyDescent="0.3">
      <c r="A1402" s="149">
        <v>44025</v>
      </c>
      <c r="B1402" s="150">
        <v>6516.1399950300001</v>
      </c>
      <c r="C1402" s="150">
        <v>7231.6395030699996</v>
      </c>
      <c r="D1402" s="150">
        <f t="shared" si="21"/>
        <v>13747.779498100001</v>
      </c>
    </row>
    <row r="1403" spans="1:4" x14ac:dyDescent="0.3">
      <c r="A1403" s="149">
        <v>44022</v>
      </c>
      <c r="B1403" s="150">
        <v>6355.3498239600003</v>
      </c>
      <c r="C1403" s="150">
        <v>7067.5395235599999</v>
      </c>
      <c r="D1403" s="150">
        <f t="shared" si="21"/>
        <v>13422.88934752</v>
      </c>
    </row>
    <row r="1404" spans="1:4" x14ac:dyDescent="0.3">
      <c r="A1404" s="149">
        <v>44021</v>
      </c>
      <c r="B1404" s="150">
        <v>6279.2869009200003</v>
      </c>
      <c r="C1404" s="150">
        <v>6985.9876599400004</v>
      </c>
      <c r="D1404" s="150">
        <f t="shared" si="21"/>
        <v>13265.274560860002</v>
      </c>
    </row>
    <row r="1405" spans="1:4" x14ac:dyDescent="0.3">
      <c r="A1405" s="149">
        <v>44020</v>
      </c>
      <c r="B1405" s="150">
        <v>6154.7725676099999</v>
      </c>
      <c r="C1405" s="150">
        <v>6858.6395000399998</v>
      </c>
      <c r="D1405" s="150">
        <f t="shared" si="21"/>
        <v>13013.412067649999</v>
      </c>
    </row>
    <row r="1406" spans="1:4" x14ac:dyDescent="0.3">
      <c r="A1406" s="149">
        <v>44019</v>
      </c>
      <c r="B1406" s="150">
        <v>6013.4730344899999</v>
      </c>
      <c r="C1406" s="150">
        <v>6671.98986281</v>
      </c>
      <c r="D1406" s="150">
        <f t="shared" si="21"/>
        <v>12685.4628973</v>
      </c>
    </row>
    <row r="1407" spans="1:4" x14ac:dyDescent="0.3">
      <c r="A1407" s="149">
        <v>44018</v>
      </c>
      <c r="B1407" s="150">
        <v>5873.7965069700003</v>
      </c>
      <c r="C1407" s="150">
        <v>6544.4981696499999</v>
      </c>
      <c r="D1407" s="150">
        <f t="shared" si="21"/>
        <v>12418.29467662</v>
      </c>
    </row>
    <row r="1408" spans="1:4" x14ac:dyDescent="0.3">
      <c r="A1408" s="149">
        <v>44015</v>
      </c>
      <c r="B1408" s="150">
        <v>5713.8893566300003</v>
      </c>
      <c r="C1408" s="150">
        <v>6314.7865591</v>
      </c>
      <c r="D1408" s="150">
        <f t="shared" si="21"/>
        <v>12028.67591573</v>
      </c>
    </row>
    <row r="1409" spans="1:4" x14ac:dyDescent="0.3">
      <c r="A1409" s="149">
        <v>44014</v>
      </c>
      <c r="B1409" s="150">
        <v>5660.6744936699997</v>
      </c>
      <c r="C1409" s="150">
        <v>6242.4782306099996</v>
      </c>
      <c r="D1409" s="150">
        <f t="shared" si="21"/>
        <v>11903.15272428</v>
      </c>
    </row>
    <row r="1410" spans="1:4" x14ac:dyDescent="0.3">
      <c r="A1410" s="149">
        <v>44013</v>
      </c>
      <c r="B1410" s="150">
        <v>5584.8913818499996</v>
      </c>
      <c r="C1410" s="150">
        <v>6177.8819737900003</v>
      </c>
      <c r="D1410" s="150">
        <f t="shared" si="21"/>
        <v>11762.77335564</v>
      </c>
    </row>
    <row r="1411" spans="1:4" x14ac:dyDescent="0.3">
      <c r="A1411" s="149">
        <v>44012</v>
      </c>
      <c r="B1411" s="150">
        <v>5520.0150704400003</v>
      </c>
      <c r="C1411" s="150">
        <v>6117.6649948900003</v>
      </c>
      <c r="D1411" s="150">
        <f t="shared" si="21"/>
        <v>11637.680065330002</v>
      </c>
    </row>
    <row r="1412" spans="1:4" x14ac:dyDescent="0.3">
      <c r="A1412" s="149">
        <v>44011</v>
      </c>
      <c r="B1412" s="150">
        <v>5445.0164409199997</v>
      </c>
      <c r="C1412" s="150">
        <v>6057.4668277600003</v>
      </c>
      <c r="D1412" s="150">
        <f t="shared" si="21"/>
        <v>11502.48326868</v>
      </c>
    </row>
    <row r="1413" spans="1:4" x14ac:dyDescent="0.3">
      <c r="A1413" s="149">
        <v>44006</v>
      </c>
      <c r="B1413" s="150">
        <v>5399.1679969400002</v>
      </c>
      <c r="C1413" s="150">
        <v>6017.0777600600004</v>
      </c>
      <c r="D1413" s="150">
        <f t="shared" si="21"/>
        <v>11416.245757000001</v>
      </c>
    </row>
    <row r="1414" spans="1:4" x14ac:dyDescent="0.3">
      <c r="A1414" s="149">
        <v>44005</v>
      </c>
      <c r="B1414" s="150">
        <v>5416.8628208999999</v>
      </c>
      <c r="C1414" s="150">
        <v>6052.0431793500002</v>
      </c>
      <c r="D1414" s="150">
        <f t="shared" ref="D1414:D1477" si="22">SUM(B1414:C1414)</f>
        <v>11468.906000250001</v>
      </c>
    </row>
    <row r="1415" spans="1:4" x14ac:dyDescent="0.3">
      <c r="A1415" s="149">
        <v>44004</v>
      </c>
      <c r="B1415" s="150">
        <v>5394.4875703300004</v>
      </c>
      <c r="C1415" s="150">
        <v>6024.3796145899996</v>
      </c>
      <c r="D1415" s="150">
        <f t="shared" si="22"/>
        <v>11418.86718492</v>
      </c>
    </row>
    <row r="1416" spans="1:4" x14ac:dyDescent="0.3">
      <c r="A1416" s="149">
        <v>44001</v>
      </c>
      <c r="B1416" s="150">
        <v>5340.4183614800004</v>
      </c>
      <c r="C1416" s="150">
        <v>5964.6757005899999</v>
      </c>
      <c r="D1416" s="150">
        <f t="shared" si="22"/>
        <v>11305.09406207</v>
      </c>
    </row>
    <row r="1417" spans="1:4" x14ac:dyDescent="0.3">
      <c r="A1417" s="149">
        <v>44000</v>
      </c>
      <c r="B1417" s="150">
        <v>5337.1286393500004</v>
      </c>
      <c r="C1417" s="150">
        <v>5967.7950806099998</v>
      </c>
      <c r="D1417" s="150">
        <f t="shared" si="22"/>
        <v>11304.923719959999</v>
      </c>
    </row>
    <row r="1418" spans="1:4" x14ac:dyDescent="0.3">
      <c r="A1418" s="149">
        <v>43999</v>
      </c>
      <c r="B1418" s="150">
        <v>5303.6121967600002</v>
      </c>
      <c r="C1418" s="150">
        <v>5943.6662636900001</v>
      </c>
      <c r="D1418" s="150">
        <f t="shared" si="22"/>
        <v>11247.278460450001</v>
      </c>
    </row>
    <row r="1419" spans="1:4" x14ac:dyDescent="0.3">
      <c r="A1419" s="149">
        <v>43998</v>
      </c>
      <c r="B1419" s="150">
        <v>5273.7883299900004</v>
      </c>
      <c r="C1419" s="150">
        <v>5929.0659026800004</v>
      </c>
      <c r="D1419" s="150">
        <f t="shared" si="22"/>
        <v>11202.854232670001</v>
      </c>
    </row>
    <row r="1420" spans="1:4" x14ac:dyDescent="0.3">
      <c r="A1420" s="149">
        <v>43997</v>
      </c>
      <c r="B1420" s="150">
        <v>5224.94259134</v>
      </c>
      <c r="C1420" s="150">
        <v>5898.7683783100001</v>
      </c>
      <c r="D1420" s="150">
        <f t="shared" si="22"/>
        <v>11123.710969650001</v>
      </c>
    </row>
    <row r="1421" spans="1:4" x14ac:dyDescent="0.3">
      <c r="A1421" s="149">
        <v>43994</v>
      </c>
      <c r="B1421" s="150">
        <v>5197.1925953</v>
      </c>
      <c r="C1421" s="150">
        <v>5882.29460242</v>
      </c>
      <c r="D1421" s="150">
        <f t="shared" si="22"/>
        <v>11079.48719772</v>
      </c>
    </row>
    <row r="1422" spans="1:4" x14ac:dyDescent="0.3">
      <c r="A1422" s="149">
        <v>43993</v>
      </c>
      <c r="B1422" s="150">
        <v>5202.0505549299996</v>
      </c>
      <c r="C1422" s="150">
        <v>5883.3709459800002</v>
      </c>
      <c r="D1422" s="150">
        <f t="shared" si="22"/>
        <v>11085.421500910001</v>
      </c>
    </row>
    <row r="1423" spans="1:4" x14ac:dyDescent="0.3">
      <c r="A1423" s="149">
        <v>43992</v>
      </c>
      <c r="B1423" s="150">
        <v>5189.7113564000001</v>
      </c>
      <c r="C1423" s="150">
        <v>5865.51163172</v>
      </c>
      <c r="D1423" s="150">
        <f t="shared" si="22"/>
        <v>11055.22298812</v>
      </c>
    </row>
    <row r="1424" spans="1:4" x14ac:dyDescent="0.3">
      <c r="A1424" s="149">
        <v>43991</v>
      </c>
      <c r="B1424" s="150">
        <v>5177.0127116399999</v>
      </c>
      <c r="C1424" s="150">
        <v>5856.3456502199997</v>
      </c>
      <c r="D1424" s="150">
        <f t="shared" si="22"/>
        <v>11033.358361859999</v>
      </c>
    </row>
    <row r="1425" spans="1:4" x14ac:dyDescent="0.3">
      <c r="A1425" s="149">
        <v>43990</v>
      </c>
      <c r="B1425" s="150">
        <v>5167.5632933200004</v>
      </c>
      <c r="C1425" s="150">
        <v>5846.6465607700002</v>
      </c>
      <c r="D1425" s="150">
        <f t="shared" si="22"/>
        <v>11014.209854090001</v>
      </c>
    </row>
    <row r="1426" spans="1:4" x14ac:dyDescent="0.3">
      <c r="A1426" s="149">
        <v>43987</v>
      </c>
      <c r="B1426" s="150">
        <v>5141.5696420200002</v>
      </c>
      <c r="C1426" s="150">
        <v>5825.1062173500004</v>
      </c>
      <c r="D1426" s="150">
        <f t="shared" si="22"/>
        <v>10966.67585937</v>
      </c>
    </row>
    <row r="1427" spans="1:4" x14ac:dyDescent="0.3">
      <c r="A1427" s="149">
        <v>43986</v>
      </c>
      <c r="B1427" s="150">
        <v>5157.9849389600004</v>
      </c>
      <c r="C1427" s="150">
        <v>5820.2048775000003</v>
      </c>
      <c r="D1427" s="150">
        <f t="shared" si="22"/>
        <v>10978.189816460001</v>
      </c>
    </row>
    <row r="1428" spans="1:4" x14ac:dyDescent="0.3">
      <c r="A1428" s="149">
        <v>43985</v>
      </c>
      <c r="B1428" s="150">
        <v>5158.1228907300001</v>
      </c>
      <c r="C1428" s="150">
        <v>5800.4534798599998</v>
      </c>
      <c r="D1428" s="150">
        <f t="shared" si="22"/>
        <v>10958.576370589999</v>
      </c>
    </row>
    <row r="1429" spans="1:4" x14ac:dyDescent="0.3">
      <c r="A1429" s="149">
        <v>43984</v>
      </c>
      <c r="B1429" s="150">
        <v>5133.3195720200001</v>
      </c>
      <c r="C1429" s="150">
        <v>5798.1588555400003</v>
      </c>
      <c r="D1429" s="150">
        <f t="shared" si="22"/>
        <v>10931.47842756</v>
      </c>
    </row>
    <row r="1430" spans="1:4" x14ac:dyDescent="0.3">
      <c r="A1430" s="149">
        <v>43983</v>
      </c>
      <c r="B1430" s="150">
        <v>5098.3172713699996</v>
      </c>
      <c r="C1430" s="150">
        <v>5791.7746435700001</v>
      </c>
      <c r="D1430" s="150">
        <f t="shared" si="22"/>
        <v>10890.09191494</v>
      </c>
    </row>
    <row r="1431" spans="1:4" x14ac:dyDescent="0.3">
      <c r="A1431" s="149">
        <v>43980</v>
      </c>
      <c r="B1431" s="150">
        <v>5039.9310313100004</v>
      </c>
      <c r="C1431" s="150">
        <v>5740.5861704999998</v>
      </c>
      <c r="D1431" s="150">
        <f t="shared" si="22"/>
        <v>10780.51720181</v>
      </c>
    </row>
    <row r="1432" spans="1:4" x14ac:dyDescent="0.3">
      <c r="A1432" s="149">
        <v>43979</v>
      </c>
      <c r="B1432" s="150">
        <v>5050.4052377400003</v>
      </c>
      <c r="C1432" s="150">
        <v>5754.9628998799999</v>
      </c>
      <c r="D1432" s="150">
        <f t="shared" si="22"/>
        <v>10805.36813762</v>
      </c>
    </row>
    <row r="1433" spans="1:4" x14ac:dyDescent="0.3">
      <c r="A1433" s="149">
        <v>43978</v>
      </c>
      <c r="B1433" s="150">
        <v>5049.1591923599999</v>
      </c>
      <c r="C1433" s="150">
        <v>5760.3906843300001</v>
      </c>
      <c r="D1433" s="150">
        <f t="shared" si="22"/>
        <v>10809.54987669</v>
      </c>
    </row>
    <row r="1434" spans="1:4" x14ac:dyDescent="0.3">
      <c r="A1434" s="149">
        <v>43977</v>
      </c>
      <c r="B1434" s="150">
        <v>5053.8256031999999</v>
      </c>
      <c r="C1434" s="150">
        <v>5757.2606081499998</v>
      </c>
      <c r="D1434" s="150">
        <f t="shared" si="22"/>
        <v>10811.086211350001</v>
      </c>
    </row>
    <row r="1435" spans="1:4" x14ac:dyDescent="0.3">
      <c r="A1435" s="149">
        <v>43976</v>
      </c>
      <c r="B1435" s="150">
        <v>5038.8470500000003</v>
      </c>
      <c r="C1435" s="150">
        <v>5741.3102519200002</v>
      </c>
      <c r="D1435" s="150">
        <f t="shared" si="22"/>
        <v>10780.15730192</v>
      </c>
    </row>
    <row r="1436" spans="1:4" x14ac:dyDescent="0.3">
      <c r="A1436" s="149">
        <v>43973</v>
      </c>
      <c r="B1436" s="150">
        <v>5039.1692748400001</v>
      </c>
      <c r="C1436" s="150">
        <v>5740.3255110500004</v>
      </c>
      <c r="D1436" s="150">
        <f t="shared" si="22"/>
        <v>10779.494785890001</v>
      </c>
    </row>
    <row r="1437" spans="1:4" x14ac:dyDescent="0.3">
      <c r="A1437" s="149">
        <v>43972</v>
      </c>
      <c r="B1437" s="150">
        <v>5077.0048158700001</v>
      </c>
      <c r="C1437" s="150">
        <v>5758.3393742999997</v>
      </c>
      <c r="D1437" s="150">
        <f t="shared" si="22"/>
        <v>10835.344190169999</v>
      </c>
    </row>
    <row r="1438" spans="1:4" x14ac:dyDescent="0.3">
      <c r="A1438" s="149">
        <v>43971</v>
      </c>
      <c r="B1438" s="150">
        <v>5080.2579264300002</v>
      </c>
      <c r="C1438" s="150">
        <v>5764.2414218900003</v>
      </c>
      <c r="D1438" s="150">
        <f t="shared" si="22"/>
        <v>10844.499348320001</v>
      </c>
    </row>
    <row r="1439" spans="1:4" x14ac:dyDescent="0.3">
      <c r="A1439" s="149">
        <v>43970</v>
      </c>
      <c r="B1439" s="150">
        <v>5078.9464602300004</v>
      </c>
      <c r="C1439" s="150">
        <v>5768.0957646699999</v>
      </c>
      <c r="D1439" s="150">
        <f t="shared" si="22"/>
        <v>10847.0422249</v>
      </c>
    </row>
    <row r="1440" spans="1:4" x14ac:dyDescent="0.3">
      <c r="A1440" s="149">
        <v>43969</v>
      </c>
      <c r="B1440" s="150">
        <v>5061.1205241899997</v>
      </c>
      <c r="C1440" s="150">
        <v>5744.7027340200002</v>
      </c>
      <c r="D1440" s="150">
        <f t="shared" si="22"/>
        <v>10805.823258209999</v>
      </c>
    </row>
    <row r="1441" spans="1:4" x14ac:dyDescent="0.3">
      <c r="A1441" s="149">
        <v>43966</v>
      </c>
      <c r="B1441" s="150">
        <v>5067.7122907800003</v>
      </c>
      <c r="C1441" s="150">
        <v>5724.7203306900001</v>
      </c>
      <c r="D1441" s="150">
        <f t="shared" si="22"/>
        <v>10792.432621470001</v>
      </c>
    </row>
    <row r="1442" spans="1:4" x14ac:dyDescent="0.3">
      <c r="A1442" s="149">
        <v>43965</v>
      </c>
      <c r="B1442" s="150">
        <v>5064.6877091099996</v>
      </c>
      <c r="C1442" s="150">
        <v>5733.4686491700004</v>
      </c>
      <c r="D1442" s="150">
        <f t="shared" si="22"/>
        <v>10798.156358280001</v>
      </c>
    </row>
    <row r="1443" spans="1:4" x14ac:dyDescent="0.3">
      <c r="A1443" s="149">
        <v>43964</v>
      </c>
      <c r="B1443" s="150">
        <v>5055.6653786099996</v>
      </c>
      <c r="C1443" s="150">
        <v>5723.9054863000001</v>
      </c>
      <c r="D1443" s="150">
        <f t="shared" si="22"/>
        <v>10779.57086491</v>
      </c>
    </row>
    <row r="1444" spans="1:4" x14ac:dyDescent="0.3">
      <c r="A1444" s="149">
        <v>43963</v>
      </c>
      <c r="B1444" s="150">
        <v>5026.1908158899996</v>
      </c>
      <c r="C1444" s="150">
        <v>5715.7164406499996</v>
      </c>
      <c r="D1444" s="150">
        <f t="shared" si="22"/>
        <v>10741.907256539998</v>
      </c>
    </row>
    <row r="1445" spans="1:4" x14ac:dyDescent="0.3">
      <c r="A1445" s="149">
        <v>43962</v>
      </c>
      <c r="B1445" s="150">
        <v>5009.7447506999997</v>
      </c>
      <c r="C1445" s="150">
        <v>5701.7526296799997</v>
      </c>
      <c r="D1445" s="150">
        <f t="shared" si="22"/>
        <v>10711.497380379999</v>
      </c>
    </row>
    <row r="1446" spans="1:4" x14ac:dyDescent="0.3">
      <c r="A1446" s="149">
        <v>43959</v>
      </c>
      <c r="B1446" s="150">
        <v>4977.0436393500004</v>
      </c>
      <c r="C1446" s="150">
        <v>5666.8031712600005</v>
      </c>
      <c r="D1446" s="150">
        <f t="shared" si="22"/>
        <v>10643.846810610001</v>
      </c>
    </row>
    <row r="1447" spans="1:4" x14ac:dyDescent="0.3">
      <c r="A1447" s="149">
        <v>43958</v>
      </c>
      <c r="B1447" s="150">
        <v>4971.4186589000001</v>
      </c>
      <c r="C1447" s="150">
        <v>5653.2656911000004</v>
      </c>
      <c r="D1447" s="150">
        <f t="shared" si="22"/>
        <v>10624.68435</v>
      </c>
    </row>
    <row r="1448" spans="1:4" x14ac:dyDescent="0.3">
      <c r="A1448" s="149">
        <v>43957</v>
      </c>
      <c r="B1448" s="150">
        <v>4935.6418854900003</v>
      </c>
      <c r="C1448" s="150">
        <v>5623.0510220599999</v>
      </c>
      <c r="D1448" s="150">
        <f t="shared" si="22"/>
        <v>10558.692907550001</v>
      </c>
    </row>
    <row r="1449" spans="1:4" x14ac:dyDescent="0.3">
      <c r="A1449" s="149">
        <v>43951</v>
      </c>
      <c r="B1449" s="150">
        <v>4878.1905228100004</v>
      </c>
      <c r="C1449" s="150">
        <v>5552.3385691900003</v>
      </c>
      <c r="D1449" s="150">
        <f t="shared" si="22"/>
        <v>10430.529092000001</v>
      </c>
    </row>
    <row r="1450" spans="1:4" x14ac:dyDescent="0.3">
      <c r="A1450" s="149">
        <v>43950</v>
      </c>
      <c r="B1450" s="150">
        <v>4913.0121244900001</v>
      </c>
      <c r="C1450" s="150">
        <v>5590.6036469199998</v>
      </c>
      <c r="D1450" s="150">
        <f t="shared" si="22"/>
        <v>10503.615771410001</v>
      </c>
    </row>
    <row r="1451" spans="1:4" x14ac:dyDescent="0.3">
      <c r="A1451" s="149">
        <v>43949</v>
      </c>
      <c r="B1451" s="150">
        <v>4923.7339981100004</v>
      </c>
      <c r="C1451" s="150">
        <v>5621.1281142400003</v>
      </c>
      <c r="D1451" s="150">
        <f t="shared" si="22"/>
        <v>10544.862112350002</v>
      </c>
    </row>
    <row r="1452" spans="1:4" x14ac:dyDescent="0.3">
      <c r="A1452" s="149">
        <v>43948</v>
      </c>
      <c r="B1452" s="150">
        <v>4941.0537854000004</v>
      </c>
      <c r="C1452" s="150">
        <v>5645.6296555099998</v>
      </c>
      <c r="D1452" s="150">
        <f t="shared" si="22"/>
        <v>10586.683440910001</v>
      </c>
    </row>
    <row r="1453" spans="1:4" x14ac:dyDescent="0.3">
      <c r="A1453" s="149">
        <v>43945</v>
      </c>
      <c r="B1453" s="150">
        <v>4950.9310733700004</v>
      </c>
      <c r="C1453" s="150">
        <v>5651.8842929299999</v>
      </c>
      <c r="D1453" s="150">
        <f t="shared" si="22"/>
        <v>10602.815366300001</v>
      </c>
    </row>
    <row r="1454" spans="1:4" x14ac:dyDescent="0.3">
      <c r="A1454" s="149">
        <v>43944</v>
      </c>
      <c r="B1454" s="150">
        <v>4987.1886449699996</v>
      </c>
      <c r="C1454" s="150">
        <v>5685.5207821599997</v>
      </c>
      <c r="D1454" s="150">
        <f t="shared" si="22"/>
        <v>10672.709427129999</v>
      </c>
    </row>
    <row r="1455" spans="1:4" x14ac:dyDescent="0.3">
      <c r="A1455" s="149">
        <v>43943</v>
      </c>
      <c r="B1455" s="150">
        <v>4987.54695257</v>
      </c>
      <c r="C1455" s="150">
        <v>5684.7799511000003</v>
      </c>
      <c r="D1455" s="150">
        <f t="shared" si="22"/>
        <v>10672.32690367</v>
      </c>
    </row>
    <row r="1456" spans="1:4" x14ac:dyDescent="0.3">
      <c r="A1456" s="149">
        <v>43942</v>
      </c>
      <c r="B1456" s="150">
        <v>4964.6325176099999</v>
      </c>
      <c r="C1456" s="150">
        <v>5671.0577706499998</v>
      </c>
      <c r="D1456" s="150">
        <f t="shared" si="22"/>
        <v>10635.690288260001</v>
      </c>
    </row>
    <row r="1457" spans="1:4" x14ac:dyDescent="0.3">
      <c r="A1457" s="149">
        <v>43941</v>
      </c>
      <c r="B1457" s="150">
        <v>4953.7861559800003</v>
      </c>
      <c r="C1457" s="150">
        <v>5671.3906002599997</v>
      </c>
      <c r="D1457" s="150">
        <f t="shared" si="22"/>
        <v>10625.17675624</v>
      </c>
    </row>
    <row r="1458" spans="1:4" x14ac:dyDescent="0.3">
      <c r="A1458" s="149">
        <v>43938</v>
      </c>
      <c r="B1458" s="150">
        <v>4924.8763553400004</v>
      </c>
      <c r="C1458" s="150">
        <v>5657.3964555700004</v>
      </c>
      <c r="D1458" s="150">
        <f t="shared" si="22"/>
        <v>10582.272810910001</v>
      </c>
    </row>
    <row r="1459" spans="1:4" x14ac:dyDescent="0.3">
      <c r="A1459" s="149">
        <v>43937</v>
      </c>
      <c r="B1459" s="150">
        <v>4933.1051378499997</v>
      </c>
      <c r="C1459" s="150">
        <v>5669.9971005400002</v>
      </c>
      <c r="D1459" s="150">
        <f t="shared" si="22"/>
        <v>10603.10223839</v>
      </c>
    </row>
    <row r="1460" spans="1:4" x14ac:dyDescent="0.3">
      <c r="A1460" s="149">
        <v>43936</v>
      </c>
      <c r="B1460" s="150">
        <v>4926.9386233100004</v>
      </c>
      <c r="C1460" s="150">
        <v>5655.0079162399998</v>
      </c>
      <c r="D1460" s="150">
        <f t="shared" si="22"/>
        <v>10581.946539550001</v>
      </c>
    </row>
    <row r="1461" spans="1:4" x14ac:dyDescent="0.3">
      <c r="A1461" s="149">
        <v>43935</v>
      </c>
      <c r="B1461" s="150">
        <v>4925.94647945</v>
      </c>
      <c r="C1461" s="150">
        <v>5656.9533781399996</v>
      </c>
      <c r="D1461" s="150">
        <f t="shared" si="22"/>
        <v>10582.89985759</v>
      </c>
    </row>
    <row r="1462" spans="1:4" x14ac:dyDescent="0.3">
      <c r="A1462" s="149">
        <v>43934</v>
      </c>
      <c r="B1462" s="150">
        <v>4921.2114007</v>
      </c>
      <c r="C1462" s="150">
        <v>5652.9346972399999</v>
      </c>
      <c r="D1462" s="150">
        <f t="shared" si="22"/>
        <v>10574.14609794</v>
      </c>
    </row>
    <row r="1463" spans="1:4" x14ac:dyDescent="0.3">
      <c r="A1463" s="149">
        <v>43931</v>
      </c>
      <c r="B1463" s="150">
        <v>4919.2423950700004</v>
      </c>
      <c r="C1463" s="150">
        <v>5660.0134238800001</v>
      </c>
      <c r="D1463" s="150">
        <f t="shared" si="22"/>
        <v>10579.255818950001</v>
      </c>
    </row>
    <row r="1464" spans="1:4" x14ac:dyDescent="0.3">
      <c r="A1464" s="149">
        <v>43930</v>
      </c>
      <c r="B1464" s="150">
        <v>4956.4028408100003</v>
      </c>
      <c r="C1464" s="150">
        <v>5691.9130620100004</v>
      </c>
      <c r="D1464" s="150">
        <f t="shared" si="22"/>
        <v>10648.315902820001</v>
      </c>
    </row>
    <row r="1465" spans="1:4" x14ac:dyDescent="0.3">
      <c r="A1465" s="149">
        <v>43929</v>
      </c>
      <c r="B1465" s="150">
        <v>4936.5970989099997</v>
      </c>
      <c r="C1465" s="150">
        <v>5684.0706839300001</v>
      </c>
      <c r="D1465" s="150">
        <f t="shared" si="22"/>
        <v>10620.667782839999</v>
      </c>
    </row>
    <row r="1466" spans="1:4" x14ac:dyDescent="0.3">
      <c r="A1466" s="149">
        <v>43928</v>
      </c>
      <c r="B1466" s="150">
        <v>4928.2250147599998</v>
      </c>
      <c r="C1466" s="150">
        <v>5692.5494942200003</v>
      </c>
      <c r="D1466" s="150">
        <f t="shared" si="22"/>
        <v>10620.774508980001</v>
      </c>
    </row>
    <row r="1467" spans="1:4" x14ac:dyDescent="0.3">
      <c r="A1467" s="149">
        <v>43924</v>
      </c>
      <c r="B1467" s="150">
        <v>4884.5372447199998</v>
      </c>
      <c r="C1467" s="150">
        <v>5672.0732231399998</v>
      </c>
      <c r="D1467" s="150">
        <f t="shared" si="22"/>
        <v>10556.610467859999</v>
      </c>
    </row>
    <row r="1468" spans="1:4" x14ac:dyDescent="0.3">
      <c r="A1468" s="149">
        <v>43923</v>
      </c>
      <c r="B1468" s="150">
        <v>4915.4962467699997</v>
      </c>
      <c r="C1468" s="150">
        <v>5713.53248205</v>
      </c>
      <c r="D1468" s="150">
        <f t="shared" si="22"/>
        <v>10629.02872882</v>
      </c>
    </row>
    <row r="1469" spans="1:4" x14ac:dyDescent="0.3">
      <c r="A1469" s="149">
        <v>43922</v>
      </c>
      <c r="B1469" s="150">
        <v>4892.3756515100004</v>
      </c>
      <c r="C1469" s="150">
        <v>5719.0116833700004</v>
      </c>
      <c r="D1469" s="150">
        <f t="shared" si="22"/>
        <v>10611.387334880001</v>
      </c>
    </row>
    <row r="1470" spans="1:4" x14ac:dyDescent="0.3">
      <c r="A1470" s="149">
        <v>43921</v>
      </c>
      <c r="B1470" s="150">
        <v>4900.1825876299999</v>
      </c>
      <c r="C1470" s="150">
        <v>5751.0127378300003</v>
      </c>
      <c r="D1470" s="150">
        <f t="shared" si="22"/>
        <v>10651.195325460001</v>
      </c>
    </row>
    <row r="1471" spans="1:4" x14ac:dyDescent="0.3">
      <c r="A1471" s="149">
        <v>43920</v>
      </c>
      <c r="B1471" s="150">
        <v>4912.2629041199998</v>
      </c>
      <c r="C1471" s="150">
        <v>5760.2500543599999</v>
      </c>
      <c r="D1471" s="150">
        <f t="shared" si="22"/>
        <v>10672.51295848</v>
      </c>
    </row>
    <row r="1472" spans="1:4" x14ac:dyDescent="0.3">
      <c r="A1472" s="149">
        <v>43917</v>
      </c>
      <c r="B1472" s="150">
        <v>4935.3316727800002</v>
      </c>
      <c r="C1472" s="150">
        <v>5777.7719467699999</v>
      </c>
      <c r="D1472" s="150">
        <f t="shared" si="22"/>
        <v>10713.10361955</v>
      </c>
    </row>
    <row r="1473" spans="1:4" x14ac:dyDescent="0.3">
      <c r="A1473" s="149">
        <v>43916</v>
      </c>
      <c r="B1473" s="150">
        <v>4968.9477044699997</v>
      </c>
      <c r="C1473" s="150">
        <v>5800.91261897</v>
      </c>
      <c r="D1473" s="150">
        <f t="shared" si="22"/>
        <v>10769.86032344</v>
      </c>
    </row>
    <row r="1474" spans="1:4" x14ac:dyDescent="0.3">
      <c r="A1474" s="149">
        <v>43915</v>
      </c>
      <c r="B1474" s="150">
        <v>4995.3030205200002</v>
      </c>
      <c r="C1474" s="150">
        <v>5812.39470876</v>
      </c>
      <c r="D1474" s="150">
        <f t="shared" si="22"/>
        <v>10807.69772928</v>
      </c>
    </row>
    <row r="1475" spans="1:4" x14ac:dyDescent="0.3">
      <c r="A1475" s="149">
        <v>43914</v>
      </c>
      <c r="B1475" s="150">
        <v>4983.6747949500004</v>
      </c>
      <c r="C1475" s="150">
        <v>5798.5302342900004</v>
      </c>
      <c r="D1475" s="150">
        <f t="shared" si="22"/>
        <v>10782.205029240002</v>
      </c>
    </row>
    <row r="1476" spans="1:4" x14ac:dyDescent="0.3">
      <c r="A1476" s="149">
        <v>43913</v>
      </c>
      <c r="B1476" s="150">
        <v>4978.89660344</v>
      </c>
      <c r="C1476" s="150">
        <v>5808.2981361499997</v>
      </c>
      <c r="D1476" s="150">
        <f t="shared" si="22"/>
        <v>10787.194739589999</v>
      </c>
    </row>
    <row r="1477" spans="1:4" x14ac:dyDescent="0.3">
      <c r="A1477" s="149">
        <v>43910</v>
      </c>
      <c r="B1477" s="150">
        <v>5041.1740982900001</v>
      </c>
      <c r="C1477" s="150">
        <v>5848.0197911499999</v>
      </c>
      <c r="D1477" s="150">
        <f t="shared" si="22"/>
        <v>10889.193889440001</v>
      </c>
    </row>
    <row r="1478" spans="1:4" x14ac:dyDescent="0.3">
      <c r="A1478" s="149">
        <v>43909</v>
      </c>
      <c r="B1478" s="150">
        <v>5064.6509454699999</v>
      </c>
      <c r="C1478" s="150">
        <v>5879.2385215800005</v>
      </c>
      <c r="D1478" s="150">
        <f t="shared" ref="D1478:D1541" si="23">SUM(B1478:C1478)</f>
        <v>10943.889467050001</v>
      </c>
    </row>
    <row r="1479" spans="1:4" x14ac:dyDescent="0.3">
      <c r="A1479" s="149">
        <v>43908</v>
      </c>
      <c r="B1479" s="150">
        <v>5035.5562027799997</v>
      </c>
      <c r="C1479" s="150">
        <v>5868.7412020700003</v>
      </c>
      <c r="D1479" s="150">
        <f t="shared" si="23"/>
        <v>10904.29740485</v>
      </c>
    </row>
    <row r="1480" spans="1:4" x14ac:dyDescent="0.3">
      <c r="A1480" s="149">
        <v>43907</v>
      </c>
      <c r="B1480" s="150">
        <v>5085.66258251</v>
      </c>
      <c r="C1480" s="150">
        <v>5901.1882190099996</v>
      </c>
      <c r="D1480" s="150">
        <f t="shared" si="23"/>
        <v>10986.850801519999</v>
      </c>
    </row>
    <row r="1481" spans="1:4" x14ac:dyDescent="0.3">
      <c r="A1481" s="149">
        <v>43906</v>
      </c>
      <c r="B1481" s="150">
        <v>5074.3834511200002</v>
      </c>
      <c r="C1481" s="150">
        <v>5901.1646728699998</v>
      </c>
      <c r="D1481" s="150">
        <f t="shared" si="23"/>
        <v>10975.54812399</v>
      </c>
    </row>
    <row r="1482" spans="1:4" x14ac:dyDescent="0.3">
      <c r="A1482" s="149">
        <v>43903</v>
      </c>
      <c r="B1482" s="150">
        <v>5179.6362317900002</v>
      </c>
      <c r="C1482" s="150">
        <v>5972.20959795</v>
      </c>
      <c r="D1482" s="150">
        <f t="shared" si="23"/>
        <v>11151.845829739999</v>
      </c>
    </row>
    <row r="1483" spans="1:4" x14ac:dyDescent="0.3">
      <c r="A1483" s="149">
        <v>43902</v>
      </c>
      <c r="B1483" s="150">
        <v>5233.4409388000004</v>
      </c>
      <c r="C1483" s="150">
        <v>6006.7353437100001</v>
      </c>
      <c r="D1483" s="150">
        <f t="shared" si="23"/>
        <v>11240.176282510001</v>
      </c>
    </row>
    <row r="1484" spans="1:4" x14ac:dyDescent="0.3">
      <c r="A1484" s="149">
        <v>43901</v>
      </c>
      <c r="B1484" s="150">
        <v>5250.9876106700003</v>
      </c>
      <c r="C1484" s="150">
        <v>6025.6112383400005</v>
      </c>
      <c r="D1484" s="150">
        <f t="shared" si="23"/>
        <v>11276.598849010001</v>
      </c>
    </row>
    <row r="1485" spans="1:4" x14ac:dyDescent="0.3">
      <c r="A1485" s="149">
        <v>43900</v>
      </c>
      <c r="B1485" s="150">
        <v>5264.2844014599996</v>
      </c>
      <c r="C1485" s="150">
        <v>6028.2321525400002</v>
      </c>
      <c r="D1485" s="150">
        <f t="shared" si="23"/>
        <v>11292.516554</v>
      </c>
    </row>
    <row r="1486" spans="1:4" x14ac:dyDescent="0.3">
      <c r="A1486" s="149">
        <v>43899</v>
      </c>
      <c r="B1486" s="150">
        <v>5210.34739756</v>
      </c>
      <c r="C1486" s="150">
        <v>6026.1261838500004</v>
      </c>
      <c r="D1486" s="150">
        <f t="shared" si="23"/>
        <v>11236.47358141</v>
      </c>
    </row>
    <row r="1487" spans="1:4" x14ac:dyDescent="0.3">
      <c r="A1487" s="149">
        <v>43896</v>
      </c>
      <c r="B1487" s="150">
        <v>5248.9543033700002</v>
      </c>
      <c r="C1487" s="150">
        <v>6021.5819951800004</v>
      </c>
      <c r="D1487" s="150">
        <f t="shared" si="23"/>
        <v>11270.53629855</v>
      </c>
    </row>
    <row r="1488" spans="1:4" x14ac:dyDescent="0.3">
      <c r="A1488" s="149">
        <v>43895</v>
      </c>
      <c r="B1488" s="150">
        <v>5250.5502244600002</v>
      </c>
      <c r="C1488" s="150">
        <v>6070.7027938399997</v>
      </c>
      <c r="D1488" s="150">
        <f t="shared" si="23"/>
        <v>11321.2530183</v>
      </c>
    </row>
    <row r="1489" spans="1:4" x14ac:dyDescent="0.3">
      <c r="A1489" s="149">
        <v>43894</v>
      </c>
      <c r="B1489" s="150">
        <v>5203.0087845300004</v>
      </c>
      <c r="C1489" s="150">
        <v>6009.3909857799999</v>
      </c>
      <c r="D1489" s="150">
        <f t="shared" si="23"/>
        <v>11212.399770309999</v>
      </c>
    </row>
    <row r="1490" spans="1:4" x14ac:dyDescent="0.3">
      <c r="A1490" s="149">
        <v>43893</v>
      </c>
      <c r="B1490" s="150">
        <v>5186.5848405699999</v>
      </c>
      <c r="C1490" s="150">
        <v>5993.9983495899996</v>
      </c>
      <c r="D1490" s="150">
        <f t="shared" si="23"/>
        <v>11180.58319016</v>
      </c>
    </row>
    <row r="1491" spans="1:4" x14ac:dyDescent="0.3">
      <c r="A1491" s="149">
        <v>43892</v>
      </c>
      <c r="B1491" s="150">
        <v>5155.6500132600004</v>
      </c>
      <c r="C1491" s="150">
        <v>5959.8154064999999</v>
      </c>
      <c r="D1491" s="150">
        <f t="shared" si="23"/>
        <v>11115.465419759999</v>
      </c>
    </row>
    <row r="1492" spans="1:4" x14ac:dyDescent="0.3">
      <c r="A1492" s="149">
        <v>43889</v>
      </c>
      <c r="B1492" s="150">
        <v>5095.69186687</v>
      </c>
      <c r="C1492" s="150">
        <v>5927.6061288000001</v>
      </c>
      <c r="D1492" s="150">
        <f t="shared" si="23"/>
        <v>11023.29799567</v>
      </c>
    </row>
    <row r="1493" spans="1:4" x14ac:dyDescent="0.3">
      <c r="A1493" s="149">
        <v>43888</v>
      </c>
      <c r="B1493" s="150">
        <v>5235.1243664800004</v>
      </c>
      <c r="C1493" s="150">
        <v>6012.8514507099999</v>
      </c>
      <c r="D1493" s="150">
        <f t="shared" si="23"/>
        <v>11247.975817189999</v>
      </c>
    </row>
    <row r="1494" spans="1:4" x14ac:dyDescent="0.3">
      <c r="A1494" s="149">
        <v>43887</v>
      </c>
      <c r="B1494" s="150">
        <v>5237.8056478199996</v>
      </c>
      <c r="C1494" s="150">
        <v>6025.2461481399996</v>
      </c>
      <c r="D1494" s="150">
        <f t="shared" si="23"/>
        <v>11263.05179596</v>
      </c>
    </row>
    <row r="1495" spans="1:4" x14ac:dyDescent="0.3">
      <c r="A1495" s="149">
        <v>43886</v>
      </c>
      <c r="B1495" s="150">
        <v>5217.2835738499998</v>
      </c>
      <c r="C1495" s="150">
        <v>6014.3481284400004</v>
      </c>
      <c r="D1495" s="150">
        <f t="shared" si="23"/>
        <v>11231.63170229</v>
      </c>
    </row>
    <row r="1496" spans="1:4" x14ac:dyDescent="0.3">
      <c r="A1496" s="149">
        <v>43885</v>
      </c>
      <c r="B1496" s="150">
        <v>5138.4871309099999</v>
      </c>
      <c r="C1496" s="150">
        <v>5976.4737834199996</v>
      </c>
      <c r="D1496" s="150">
        <f t="shared" si="23"/>
        <v>11114.96091433</v>
      </c>
    </row>
    <row r="1497" spans="1:4" x14ac:dyDescent="0.3">
      <c r="A1497" s="149">
        <v>43882</v>
      </c>
      <c r="B1497" s="150">
        <v>5065.6192552000002</v>
      </c>
      <c r="C1497" s="150">
        <v>5908.9204730000001</v>
      </c>
      <c r="D1497" s="150">
        <f t="shared" si="23"/>
        <v>10974.539728200001</v>
      </c>
    </row>
    <row r="1498" spans="1:4" x14ac:dyDescent="0.3">
      <c r="A1498" s="149">
        <v>43881</v>
      </c>
      <c r="B1498" s="150">
        <v>5012.7666152900001</v>
      </c>
      <c r="C1498" s="150">
        <v>5885.2450291100004</v>
      </c>
      <c r="D1498" s="150">
        <f t="shared" si="23"/>
        <v>10898.011644400001</v>
      </c>
    </row>
    <row r="1499" spans="1:4" x14ac:dyDescent="0.3">
      <c r="A1499" s="149">
        <v>43880</v>
      </c>
      <c r="B1499" s="150">
        <v>4936.2737414599997</v>
      </c>
      <c r="C1499" s="150">
        <v>5844.8886753500001</v>
      </c>
      <c r="D1499" s="150">
        <f t="shared" si="23"/>
        <v>10781.162416809999</v>
      </c>
    </row>
    <row r="1500" spans="1:4" x14ac:dyDescent="0.3">
      <c r="A1500" s="149">
        <v>43879</v>
      </c>
      <c r="B1500" s="150">
        <v>4913.0439592000002</v>
      </c>
      <c r="C1500" s="150">
        <v>5838.3453425899997</v>
      </c>
      <c r="D1500" s="150">
        <f t="shared" si="23"/>
        <v>10751.389301790001</v>
      </c>
    </row>
    <row r="1501" spans="1:4" x14ac:dyDescent="0.3">
      <c r="A1501" s="149">
        <v>43878</v>
      </c>
      <c r="B1501" s="150">
        <v>4847.6297152699999</v>
      </c>
      <c r="C1501" s="150">
        <v>5789.1027909100003</v>
      </c>
      <c r="D1501" s="150">
        <f t="shared" si="23"/>
        <v>10636.73250618</v>
      </c>
    </row>
    <row r="1502" spans="1:4" x14ac:dyDescent="0.3">
      <c r="A1502" s="149">
        <v>43875</v>
      </c>
      <c r="B1502" s="150">
        <v>4767.9904418400001</v>
      </c>
      <c r="C1502" s="150">
        <v>5742.42087059</v>
      </c>
      <c r="D1502" s="150">
        <f t="shared" si="23"/>
        <v>10510.41131243</v>
      </c>
    </row>
    <row r="1503" spans="1:4" x14ac:dyDescent="0.3">
      <c r="A1503" s="149">
        <v>43874</v>
      </c>
      <c r="B1503" s="150">
        <v>4771.23025117</v>
      </c>
      <c r="C1503" s="150">
        <v>5743.6196277600002</v>
      </c>
      <c r="D1503" s="150">
        <f t="shared" si="23"/>
        <v>10514.849878929999</v>
      </c>
    </row>
    <row r="1504" spans="1:4" x14ac:dyDescent="0.3">
      <c r="A1504" s="149">
        <v>43873</v>
      </c>
      <c r="B1504" s="150">
        <v>4750.2258805700003</v>
      </c>
      <c r="C1504" s="150">
        <v>5736.0678442799999</v>
      </c>
      <c r="D1504" s="150">
        <f t="shared" si="23"/>
        <v>10486.29372485</v>
      </c>
    </row>
    <row r="1505" spans="1:4" x14ac:dyDescent="0.3">
      <c r="A1505" s="149">
        <v>43872</v>
      </c>
      <c r="B1505" s="150">
        <v>4703.4805951899998</v>
      </c>
      <c r="C1505" s="150">
        <v>5704.7998130300002</v>
      </c>
      <c r="D1505" s="150">
        <f t="shared" si="23"/>
        <v>10408.28040822</v>
      </c>
    </row>
    <row r="1506" spans="1:4" x14ac:dyDescent="0.3">
      <c r="A1506" s="149">
        <v>43871</v>
      </c>
      <c r="B1506" s="150">
        <v>4706.0913385699996</v>
      </c>
      <c r="C1506" s="150">
        <v>5712.2262800099998</v>
      </c>
      <c r="D1506" s="150">
        <f t="shared" si="23"/>
        <v>10418.31761858</v>
      </c>
    </row>
    <row r="1507" spans="1:4" x14ac:dyDescent="0.3">
      <c r="A1507" s="149">
        <v>43868</v>
      </c>
      <c r="B1507" s="150">
        <v>4671.5427414400001</v>
      </c>
      <c r="C1507" s="150">
        <v>5687.0281424300001</v>
      </c>
      <c r="D1507" s="150">
        <f t="shared" si="23"/>
        <v>10358.570883870001</v>
      </c>
    </row>
    <row r="1508" spans="1:4" x14ac:dyDescent="0.3">
      <c r="A1508" s="149">
        <v>43867</v>
      </c>
      <c r="B1508" s="150">
        <v>4636.4596895900004</v>
      </c>
      <c r="C1508" s="150">
        <v>5687.9015743999998</v>
      </c>
      <c r="D1508" s="150">
        <f t="shared" si="23"/>
        <v>10324.36126399</v>
      </c>
    </row>
    <row r="1509" spans="1:4" x14ac:dyDescent="0.3">
      <c r="A1509" s="149">
        <v>43866</v>
      </c>
      <c r="B1509" s="150">
        <v>4574.7548560200003</v>
      </c>
      <c r="C1509" s="150">
        <v>5659.52806263</v>
      </c>
      <c r="D1509" s="150">
        <f t="shared" si="23"/>
        <v>10234.28291865</v>
      </c>
    </row>
    <row r="1510" spans="1:4" x14ac:dyDescent="0.3">
      <c r="A1510" s="149">
        <v>43865</v>
      </c>
      <c r="B1510" s="150">
        <v>4558.0588655199999</v>
      </c>
      <c r="C1510" s="150">
        <v>5664.7627632800004</v>
      </c>
      <c r="D1510" s="150">
        <f t="shared" si="23"/>
        <v>10222.8216288</v>
      </c>
    </row>
    <row r="1511" spans="1:4" x14ac:dyDescent="0.3">
      <c r="A1511" s="149">
        <v>43864</v>
      </c>
      <c r="B1511" s="150">
        <v>4552.99618508</v>
      </c>
      <c r="C1511" s="150">
        <v>5685.2768365100001</v>
      </c>
      <c r="D1511" s="150">
        <f t="shared" si="23"/>
        <v>10238.273021590001</v>
      </c>
    </row>
    <row r="1512" spans="1:4" x14ac:dyDescent="0.3">
      <c r="A1512" s="149">
        <v>43853</v>
      </c>
      <c r="B1512" s="150">
        <v>4606.6720111499999</v>
      </c>
      <c r="C1512" s="150">
        <v>5763.5728793500002</v>
      </c>
      <c r="D1512" s="150">
        <f t="shared" si="23"/>
        <v>10370.2448905</v>
      </c>
    </row>
    <row r="1513" spans="1:4" x14ac:dyDescent="0.3">
      <c r="A1513" s="149">
        <v>43852</v>
      </c>
      <c r="B1513" s="150">
        <v>4706.1567631300004</v>
      </c>
      <c r="C1513" s="150">
        <v>5852.2822638600001</v>
      </c>
      <c r="D1513" s="150">
        <f t="shared" si="23"/>
        <v>10558.43902699</v>
      </c>
    </row>
    <row r="1514" spans="1:4" x14ac:dyDescent="0.3">
      <c r="A1514" s="149">
        <v>43851</v>
      </c>
      <c r="B1514" s="150">
        <v>4708.8594562099997</v>
      </c>
      <c r="C1514" s="150">
        <v>5856.25883892</v>
      </c>
      <c r="D1514" s="150">
        <f t="shared" si="23"/>
        <v>10565.11829513</v>
      </c>
    </row>
    <row r="1515" spans="1:4" x14ac:dyDescent="0.3">
      <c r="A1515" s="149">
        <v>43850</v>
      </c>
      <c r="B1515" s="150">
        <v>4717.5097540699999</v>
      </c>
      <c r="C1515" s="150">
        <v>5860.9841740800002</v>
      </c>
      <c r="D1515" s="150">
        <f t="shared" si="23"/>
        <v>10578.493928150001</v>
      </c>
    </row>
    <row r="1516" spans="1:4" x14ac:dyDescent="0.3">
      <c r="A1516" s="149">
        <v>43847</v>
      </c>
      <c r="B1516" s="150">
        <v>4685.6626101900001</v>
      </c>
      <c r="C1516" s="150">
        <v>5852.6125598199997</v>
      </c>
      <c r="D1516" s="150">
        <f t="shared" si="23"/>
        <v>10538.27517001</v>
      </c>
    </row>
    <row r="1517" spans="1:4" x14ac:dyDescent="0.3">
      <c r="A1517" s="149">
        <v>43846</v>
      </c>
      <c r="B1517" s="150">
        <v>4704.3013681499997</v>
      </c>
      <c r="C1517" s="150">
        <v>5862.6547700399997</v>
      </c>
      <c r="D1517" s="150">
        <f t="shared" si="23"/>
        <v>10566.956138189998</v>
      </c>
    </row>
    <row r="1518" spans="1:4" x14ac:dyDescent="0.3">
      <c r="A1518" s="149">
        <v>43845</v>
      </c>
      <c r="B1518" s="150">
        <v>4704.0121370999996</v>
      </c>
      <c r="C1518" s="150">
        <v>5859.5171624000004</v>
      </c>
      <c r="D1518" s="150">
        <f t="shared" si="23"/>
        <v>10563.5292995</v>
      </c>
    </row>
    <row r="1519" spans="1:4" x14ac:dyDescent="0.3">
      <c r="A1519" s="149">
        <v>43844</v>
      </c>
      <c r="B1519" s="150">
        <v>4686.3894915999999</v>
      </c>
      <c r="C1519" s="150">
        <v>5854.3686745499999</v>
      </c>
      <c r="D1519" s="150">
        <f t="shared" si="23"/>
        <v>10540.758166150001</v>
      </c>
    </row>
    <row r="1520" spans="1:4" x14ac:dyDescent="0.3">
      <c r="A1520" s="149">
        <v>43843</v>
      </c>
      <c r="B1520" s="150">
        <v>4679.8839642599996</v>
      </c>
      <c r="C1520" s="150">
        <v>5835.2876024099996</v>
      </c>
      <c r="D1520" s="150">
        <f t="shared" si="23"/>
        <v>10515.17156667</v>
      </c>
    </row>
    <row r="1521" spans="1:4" x14ac:dyDescent="0.3">
      <c r="A1521" s="149">
        <v>43840</v>
      </c>
      <c r="B1521" s="150">
        <v>4646.2445539199998</v>
      </c>
      <c r="C1521" s="150">
        <v>5810.3853111400003</v>
      </c>
      <c r="D1521" s="150">
        <f t="shared" si="23"/>
        <v>10456.62986506</v>
      </c>
    </row>
    <row r="1522" spans="1:4" x14ac:dyDescent="0.3">
      <c r="A1522" s="149">
        <v>43839</v>
      </c>
      <c r="B1522" s="150">
        <v>4649.0985729000004</v>
      </c>
      <c r="C1522" s="150">
        <v>5823.3945589599998</v>
      </c>
      <c r="D1522" s="150">
        <f t="shared" si="23"/>
        <v>10472.493131859999</v>
      </c>
    </row>
    <row r="1523" spans="1:4" x14ac:dyDescent="0.3">
      <c r="A1523" s="149">
        <v>43838</v>
      </c>
      <c r="B1523" s="150">
        <v>4627.1308374199998</v>
      </c>
      <c r="C1523" s="150">
        <v>5812.5088319099996</v>
      </c>
      <c r="D1523" s="150">
        <f t="shared" si="23"/>
        <v>10439.639669329999</v>
      </c>
    </row>
    <row r="1524" spans="1:4" x14ac:dyDescent="0.3">
      <c r="A1524" s="149">
        <v>43837</v>
      </c>
      <c r="B1524" s="150">
        <v>4616.7848900099998</v>
      </c>
      <c r="C1524" s="150">
        <v>5799.3637498899998</v>
      </c>
      <c r="D1524" s="150">
        <f t="shared" si="23"/>
        <v>10416.148639899999</v>
      </c>
    </row>
    <row r="1525" spans="1:4" x14ac:dyDescent="0.3">
      <c r="A1525" s="149">
        <v>43836</v>
      </c>
      <c r="B1525" s="150">
        <v>4582.2279464900002</v>
      </c>
      <c r="C1525" s="150">
        <v>5789.5428798399998</v>
      </c>
      <c r="D1525" s="150">
        <f t="shared" si="23"/>
        <v>10371.770826330001</v>
      </c>
    </row>
    <row r="1526" spans="1:4" x14ac:dyDescent="0.3">
      <c r="A1526" s="149">
        <v>43833</v>
      </c>
      <c r="B1526" s="150">
        <v>4525.3664818300003</v>
      </c>
      <c r="C1526" s="150">
        <v>5736.2979210599997</v>
      </c>
      <c r="D1526" s="150">
        <f t="shared" si="23"/>
        <v>10261.664402890001</v>
      </c>
    </row>
    <row r="1527" spans="1:4" x14ac:dyDescent="0.3">
      <c r="A1527" s="149">
        <v>43832</v>
      </c>
      <c r="B1527" s="150">
        <v>4523.8565567300002</v>
      </c>
      <c r="C1527" s="150">
        <v>5726.8961625800002</v>
      </c>
      <c r="D1527" s="150">
        <f t="shared" si="23"/>
        <v>10250.75271931</v>
      </c>
    </row>
    <row r="1528" spans="1:4" x14ac:dyDescent="0.3">
      <c r="A1528" s="149">
        <v>43830</v>
      </c>
      <c r="B1528" s="150">
        <v>4493.3663646599998</v>
      </c>
      <c r="C1528" s="150">
        <v>5699.4819476599996</v>
      </c>
      <c r="D1528" s="150">
        <f t="shared" si="23"/>
        <v>10192.848312319999</v>
      </c>
    </row>
    <row r="1529" spans="1:4" x14ac:dyDescent="0.3">
      <c r="A1529" s="149">
        <v>43829</v>
      </c>
      <c r="B1529" s="150">
        <v>4495.5400499099997</v>
      </c>
      <c r="C1529" s="150">
        <v>5698.95527907</v>
      </c>
      <c r="D1529" s="150">
        <f t="shared" si="23"/>
        <v>10194.49532898</v>
      </c>
    </row>
    <row r="1530" spans="1:4" x14ac:dyDescent="0.3">
      <c r="A1530" s="149">
        <v>43826</v>
      </c>
      <c r="B1530" s="150">
        <v>4475.14513025</v>
      </c>
      <c r="C1530" s="150">
        <v>5658.4018363100004</v>
      </c>
      <c r="D1530" s="150">
        <f t="shared" si="23"/>
        <v>10133.546966559999</v>
      </c>
    </row>
    <row r="1531" spans="1:4" x14ac:dyDescent="0.3">
      <c r="A1531" s="149">
        <v>43825</v>
      </c>
      <c r="B1531" s="150">
        <v>4482.5305445699996</v>
      </c>
      <c r="C1531" s="150">
        <v>5667.6413959700003</v>
      </c>
      <c r="D1531" s="150">
        <f t="shared" si="23"/>
        <v>10150.17194054</v>
      </c>
    </row>
    <row r="1532" spans="1:4" x14ac:dyDescent="0.3">
      <c r="A1532" s="149">
        <v>43824</v>
      </c>
      <c r="B1532" s="150">
        <v>4462.3858604999996</v>
      </c>
      <c r="C1532" s="150">
        <v>5656.3262615200001</v>
      </c>
      <c r="D1532" s="150">
        <f t="shared" si="23"/>
        <v>10118.712122019999</v>
      </c>
    </row>
    <row r="1533" spans="1:4" x14ac:dyDescent="0.3">
      <c r="A1533" s="149">
        <v>43823</v>
      </c>
      <c r="B1533" s="150">
        <v>4450.2414451799996</v>
      </c>
      <c r="C1533" s="150">
        <v>5647.5214421600003</v>
      </c>
      <c r="D1533" s="150">
        <f t="shared" si="23"/>
        <v>10097.762887339999</v>
      </c>
    </row>
    <row r="1534" spans="1:4" x14ac:dyDescent="0.3">
      <c r="A1534" s="149">
        <v>43822</v>
      </c>
      <c r="B1534" s="150">
        <v>4434.2681562099997</v>
      </c>
      <c r="C1534" s="150">
        <v>5662.7803506500004</v>
      </c>
      <c r="D1534" s="150">
        <f t="shared" si="23"/>
        <v>10097.048506859999</v>
      </c>
    </row>
    <row r="1535" spans="1:4" x14ac:dyDescent="0.3">
      <c r="A1535" s="149">
        <v>43819</v>
      </c>
      <c r="B1535" s="150">
        <v>4424.21068457</v>
      </c>
      <c r="C1535" s="150">
        <v>5657.3470699199997</v>
      </c>
      <c r="D1535" s="150">
        <f t="shared" si="23"/>
        <v>10081.557754490001</v>
      </c>
    </row>
    <row r="1536" spans="1:4" x14ac:dyDescent="0.3">
      <c r="A1536" s="149">
        <v>43818</v>
      </c>
      <c r="B1536" s="150">
        <v>4433.99275433</v>
      </c>
      <c r="C1536" s="150">
        <v>5672.9589217800003</v>
      </c>
      <c r="D1536" s="150">
        <f t="shared" si="23"/>
        <v>10106.95167611</v>
      </c>
    </row>
    <row r="1537" spans="1:4" x14ac:dyDescent="0.3">
      <c r="A1537" s="149">
        <v>43817</v>
      </c>
      <c r="B1537" s="150">
        <v>4412.7270144300001</v>
      </c>
      <c r="C1537" s="150">
        <v>5655.7364608999997</v>
      </c>
      <c r="D1537" s="150">
        <f t="shared" si="23"/>
        <v>10068.46347533</v>
      </c>
    </row>
    <row r="1538" spans="1:4" x14ac:dyDescent="0.3">
      <c r="A1538" s="149">
        <v>43816</v>
      </c>
      <c r="B1538" s="150">
        <v>4367.1709359699998</v>
      </c>
      <c r="C1538" s="150">
        <v>5626.695498</v>
      </c>
      <c r="D1538" s="150">
        <f t="shared" si="23"/>
        <v>9993.8664339700008</v>
      </c>
    </row>
    <row r="1539" spans="1:4" x14ac:dyDescent="0.3">
      <c r="A1539" s="149">
        <v>43815</v>
      </c>
      <c r="B1539" s="150">
        <v>4314.9867462900002</v>
      </c>
      <c r="C1539" s="150">
        <v>5592.5264224700004</v>
      </c>
      <c r="D1539" s="150">
        <f t="shared" si="23"/>
        <v>9907.5131687600006</v>
      </c>
    </row>
    <row r="1540" spans="1:4" x14ac:dyDescent="0.3">
      <c r="A1540" s="149">
        <v>43812</v>
      </c>
      <c r="B1540" s="150">
        <v>4259.3229327299996</v>
      </c>
      <c r="C1540" s="150">
        <v>5554.1487841400003</v>
      </c>
      <c r="D1540" s="150">
        <f t="shared" si="23"/>
        <v>9813.4717168700008</v>
      </c>
    </row>
    <row r="1541" spans="1:4" x14ac:dyDescent="0.3">
      <c r="A1541" s="149">
        <v>43811</v>
      </c>
      <c r="B1541" s="150">
        <v>4259.6188181300004</v>
      </c>
      <c r="C1541" s="150">
        <v>5556.0065971100003</v>
      </c>
      <c r="D1541" s="150">
        <f t="shared" si="23"/>
        <v>9815.6254152399997</v>
      </c>
    </row>
    <row r="1542" spans="1:4" x14ac:dyDescent="0.3">
      <c r="A1542" s="149">
        <v>43810</v>
      </c>
      <c r="B1542" s="150">
        <v>4243.7822151500004</v>
      </c>
      <c r="C1542" s="150">
        <v>5559.0244877900004</v>
      </c>
      <c r="D1542" s="150">
        <f t="shared" ref="D1542:D1605" si="24">SUM(B1542:C1542)</f>
        <v>9802.8067029400008</v>
      </c>
    </row>
    <row r="1543" spans="1:4" x14ac:dyDescent="0.3">
      <c r="A1543" s="149">
        <v>43809</v>
      </c>
      <c r="B1543" s="150">
        <v>4231.9924504099999</v>
      </c>
      <c r="C1543" s="150">
        <v>5552.7990268900003</v>
      </c>
      <c r="D1543" s="150">
        <f t="shared" si="24"/>
        <v>9784.7914773000011</v>
      </c>
    </row>
    <row r="1544" spans="1:4" x14ac:dyDescent="0.3">
      <c r="A1544" s="149">
        <v>43808</v>
      </c>
      <c r="B1544" s="150">
        <v>4213.2320226000002</v>
      </c>
      <c r="C1544" s="150">
        <v>5546.5058366200001</v>
      </c>
      <c r="D1544" s="150">
        <f t="shared" si="24"/>
        <v>9759.7378592200002</v>
      </c>
    </row>
    <row r="1545" spans="1:4" x14ac:dyDescent="0.3">
      <c r="A1545" s="149">
        <v>43805</v>
      </c>
      <c r="B1545" s="150">
        <v>4187.1798060700003</v>
      </c>
      <c r="C1545" s="150">
        <v>5536.2668964900004</v>
      </c>
      <c r="D1545" s="150">
        <f t="shared" si="24"/>
        <v>9723.4467025600006</v>
      </c>
    </row>
    <row r="1546" spans="1:4" x14ac:dyDescent="0.3">
      <c r="A1546" s="149">
        <v>43804</v>
      </c>
      <c r="B1546" s="150">
        <v>4184.1068182999998</v>
      </c>
      <c r="C1546" s="150">
        <v>5536.3408973699998</v>
      </c>
      <c r="D1546" s="150">
        <f t="shared" si="24"/>
        <v>9720.4477156699995</v>
      </c>
    </row>
    <row r="1547" spans="1:4" x14ac:dyDescent="0.3">
      <c r="A1547" s="149">
        <v>43803</v>
      </c>
      <c r="B1547" s="150">
        <v>4163.2007372899998</v>
      </c>
      <c r="C1547" s="150">
        <v>5531.3500484899996</v>
      </c>
      <c r="D1547" s="150">
        <f t="shared" si="24"/>
        <v>9694.5507857800003</v>
      </c>
    </row>
    <row r="1548" spans="1:4" x14ac:dyDescent="0.3">
      <c r="A1548" s="149">
        <v>43802</v>
      </c>
      <c r="B1548" s="150">
        <v>4161.8470356500002</v>
      </c>
      <c r="C1548" s="150">
        <v>5524.6775496700002</v>
      </c>
      <c r="D1548" s="150">
        <f t="shared" si="24"/>
        <v>9686.5245853199995</v>
      </c>
    </row>
    <row r="1549" spans="1:4" x14ac:dyDescent="0.3">
      <c r="A1549" s="149">
        <v>43801</v>
      </c>
      <c r="B1549" s="150">
        <v>4150.4660963699998</v>
      </c>
      <c r="C1549" s="150">
        <v>5514.0601499100003</v>
      </c>
      <c r="D1549" s="150">
        <f t="shared" si="24"/>
        <v>9664.5262462800001</v>
      </c>
    </row>
    <row r="1550" spans="1:4" x14ac:dyDescent="0.3">
      <c r="A1550" s="149">
        <v>43798</v>
      </c>
      <c r="B1550" s="150">
        <v>4138.61267787</v>
      </c>
      <c r="C1550" s="150">
        <v>5511.5965692399996</v>
      </c>
      <c r="D1550" s="150">
        <f t="shared" si="24"/>
        <v>9650.2092471100004</v>
      </c>
    </row>
    <row r="1551" spans="1:4" x14ac:dyDescent="0.3">
      <c r="A1551" s="149">
        <v>43797</v>
      </c>
      <c r="B1551" s="150">
        <v>4144.8468364299997</v>
      </c>
      <c r="C1551" s="150">
        <v>5515.4083089300002</v>
      </c>
      <c r="D1551" s="150">
        <f t="shared" si="24"/>
        <v>9660.255145359999</v>
      </c>
    </row>
    <row r="1552" spans="1:4" x14ac:dyDescent="0.3">
      <c r="A1552" s="149">
        <v>43796</v>
      </c>
      <c r="B1552" s="150">
        <v>4148.07467808</v>
      </c>
      <c r="C1552" s="150">
        <v>5525.1451302100004</v>
      </c>
      <c r="D1552" s="150">
        <f t="shared" si="24"/>
        <v>9673.2198082899995</v>
      </c>
    </row>
    <row r="1553" spans="1:4" x14ac:dyDescent="0.3">
      <c r="A1553" s="149">
        <v>43795</v>
      </c>
      <c r="B1553" s="150">
        <v>4135.6372328199996</v>
      </c>
      <c r="C1553" s="150">
        <v>5519.6661531</v>
      </c>
      <c r="D1553" s="150">
        <f t="shared" si="24"/>
        <v>9655.3033859200004</v>
      </c>
    </row>
    <row r="1554" spans="1:4" x14ac:dyDescent="0.3">
      <c r="A1554" s="149">
        <v>43794</v>
      </c>
      <c r="B1554" s="150">
        <v>4147.4031562600003</v>
      </c>
      <c r="C1554" s="150">
        <v>5538.36473535</v>
      </c>
      <c r="D1554" s="150">
        <f t="shared" si="24"/>
        <v>9685.7678916100012</v>
      </c>
    </row>
    <row r="1555" spans="1:4" x14ac:dyDescent="0.3">
      <c r="A1555" s="149">
        <v>43791</v>
      </c>
      <c r="B1555" s="150">
        <v>4155.3629302199997</v>
      </c>
      <c r="C1555" s="150">
        <v>5531.5069223299997</v>
      </c>
      <c r="D1555" s="150">
        <f t="shared" si="24"/>
        <v>9686.8698525500004</v>
      </c>
    </row>
    <row r="1556" spans="1:4" x14ac:dyDescent="0.3">
      <c r="A1556" s="149">
        <v>43790</v>
      </c>
      <c r="B1556" s="150">
        <v>4179.0982865100004</v>
      </c>
      <c r="C1556" s="150">
        <v>5548.6580487199999</v>
      </c>
      <c r="D1556" s="150">
        <f t="shared" si="24"/>
        <v>9727.7563352300003</v>
      </c>
    </row>
    <row r="1557" spans="1:4" x14ac:dyDescent="0.3">
      <c r="A1557" s="149">
        <v>43789</v>
      </c>
      <c r="B1557" s="150">
        <v>4182.2515179000002</v>
      </c>
      <c r="C1557" s="150">
        <v>5538.2174019399999</v>
      </c>
      <c r="D1557" s="150">
        <f t="shared" si="24"/>
        <v>9720.468919840001</v>
      </c>
    </row>
    <row r="1558" spans="1:4" x14ac:dyDescent="0.3">
      <c r="A1558" s="149">
        <v>43788</v>
      </c>
      <c r="B1558" s="150">
        <v>4178.8533438000004</v>
      </c>
      <c r="C1558" s="150">
        <v>5537.0176771099996</v>
      </c>
      <c r="D1558" s="150">
        <f t="shared" si="24"/>
        <v>9715.8710209099991</v>
      </c>
    </row>
    <row r="1559" spans="1:4" x14ac:dyDescent="0.3">
      <c r="A1559" s="149">
        <v>43787</v>
      </c>
      <c r="B1559" s="150">
        <v>4158.0376733800003</v>
      </c>
      <c r="C1559" s="150">
        <v>5524.9334414699997</v>
      </c>
      <c r="D1559" s="150">
        <f t="shared" si="24"/>
        <v>9682.9711148499991</v>
      </c>
    </row>
    <row r="1560" spans="1:4" x14ac:dyDescent="0.3">
      <c r="A1560" s="149">
        <v>43784</v>
      </c>
      <c r="B1560" s="150">
        <v>4150.7871469000002</v>
      </c>
      <c r="C1560" s="150">
        <v>5518.6176683599997</v>
      </c>
      <c r="D1560" s="150">
        <f t="shared" si="24"/>
        <v>9669.4048152600008</v>
      </c>
    </row>
    <row r="1561" spans="1:4" x14ac:dyDescent="0.3">
      <c r="A1561" s="149">
        <v>43783</v>
      </c>
      <c r="B1561" s="150">
        <v>4169.0215367800001</v>
      </c>
      <c r="C1561" s="150">
        <v>5538.5769644499997</v>
      </c>
      <c r="D1561" s="150">
        <f t="shared" si="24"/>
        <v>9707.5985012300007</v>
      </c>
    </row>
    <row r="1562" spans="1:4" x14ac:dyDescent="0.3">
      <c r="A1562" s="149">
        <v>43782</v>
      </c>
      <c r="B1562" s="150">
        <v>4155.7174115799999</v>
      </c>
      <c r="C1562" s="150">
        <v>5530.5390068200004</v>
      </c>
      <c r="D1562" s="150">
        <f t="shared" si="24"/>
        <v>9686.2564184000003</v>
      </c>
    </row>
    <row r="1563" spans="1:4" x14ac:dyDescent="0.3">
      <c r="A1563" s="149">
        <v>43781</v>
      </c>
      <c r="B1563" s="150">
        <v>4152.5121347499999</v>
      </c>
      <c r="C1563" s="150">
        <v>5521.83941366</v>
      </c>
      <c r="D1563" s="150">
        <f t="shared" si="24"/>
        <v>9674.3515484099989</v>
      </c>
    </row>
    <row r="1564" spans="1:4" x14ac:dyDescent="0.3">
      <c r="A1564" s="149">
        <v>43780</v>
      </c>
      <c r="B1564" s="150">
        <v>4154.3478052199998</v>
      </c>
      <c r="C1564" s="150">
        <v>5525.5271985099998</v>
      </c>
      <c r="D1564" s="150">
        <f t="shared" si="24"/>
        <v>9679.8750037299997</v>
      </c>
    </row>
    <row r="1565" spans="1:4" x14ac:dyDescent="0.3">
      <c r="A1565" s="149">
        <v>43777</v>
      </c>
      <c r="B1565" s="150">
        <v>4157.0594242899997</v>
      </c>
      <c r="C1565" s="150">
        <v>5545.3161823600003</v>
      </c>
      <c r="D1565" s="150">
        <f t="shared" si="24"/>
        <v>9702.3756066499991</v>
      </c>
    </row>
    <row r="1566" spans="1:4" x14ac:dyDescent="0.3">
      <c r="A1566" s="149">
        <v>43776</v>
      </c>
      <c r="B1566" s="150">
        <v>4167.28001331</v>
      </c>
      <c r="C1566" s="150">
        <v>5556.5652689600001</v>
      </c>
      <c r="D1566" s="150">
        <f t="shared" si="24"/>
        <v>9723.8452822700001</v>
      </c>
    </row>
    <row r="1567" spans="1:4" x14ac:dyDescent="0.3">
      <c r="A1567" s="149">
        <v>43775</v>
      </c>
      <c r="B1567" s="150">
        <v>4156.2985207600004</v>
      </c>
      <c r="C1567" s="150">
        <v>5553.3623129799998</v>
      </c>
      <c r="D1567" s="150">
        <f t="shared" si="24"/>
        <v>9709.6608337399994</v>
      </c>
    </row>
    <row r="1568" spans="1:4" x14ac:dyDescent="0.3">
      <c r="A1568" s="149">
        <v>43774</v>
      </c>
      <c r="B1568" s="150">
        <v>4155.4370285300001</v>
      </c>
      <c r="C1568" s="150">
        <v>5553.0191973299998</v>
      </c>
      <c r="D1568" s="150">
        <f t="shared" si="24"/>
        <v>9708.4562258599999</v>
      </c>
    </row>
    <row r="1569" spans="1:4" x14ac:dyDescent="0.3">
      <c r="A1569" s="149">
        <v>43773</v>
      </c>
      <c r="B1569" s="150">
        <v>4149.5932895100004</v>
      </c>
      <c r="C1569" s="150">
        <v>5541.2245993500001</v>
      </c>
      <c r="D1569" s="150">
        <f t="shared" si="24"/>
        <v>9690.8178888600014</v>
      </c>
    </row>
    <row r="1570" spans="1:4" x14ac:dyDescent="0.3">
      <c r="A1570" s="149">
        <v>43770</v>
      </c>
      <c r="B1570" s="150">
        <v>4133.2820652800001</v>
      </c>
      <c r="C1570" s="150">
        <v>5535.7690718900003</v>
      </c>
      <c r="D1570" s="150">
        <f t="shared" si="24"/>
        <v>9669.0511371700013</v>
      </c>
    </row>
    <row r="1571" spans="1:4" x14ac:dyDescent="0.3">
      <c r="A1571" s="149">
        <v>43769</v>
      </c>
      <c r="B1571" s="150">
        <v>4129.38554793</v>
      </c>
      <c r="C1571" s="150">
        <v>5536.7903291800003</v>
      </c>
      <c r="D1571" s="150">
        <f t="shared" si="24"/>
        <v>9666.1758771099994</v>
      </c>
    </row>
    <row r="1572" spans="1:4" x14ac:dyDescent="0.3">
      <c r="A1572" s="149">
        <v>43768</v>
      </c>
      <c r="B1572" s="150">
        <v>4136.5059392599996</v>
      </c>
      <c r="C1572" s="150">
        <v>5551.5878274899997</v>
      </c>
      <c r="D1572" s="150">
        <f t="shared" si="24"/>
        <v>9688.0937667500002</v>
      </c>
    </row>
    <row r="1573" spans="1:4" x14ac:dyDescent="0.3">
      <c r="A1573" s="149">
        <v>43767</v>
      </c>
      <c r="B1573" s="150">
        <v>4134.6369467300001</v>
      </c>
      <c r="C1573" s="150">
        <v>5555.6794505899998</v>
      </c>
      <c r="D1573" s="150">
        <f t="shared" si="24"/>
        <v>9690.3163973199989</v>
      </c>
    </row>
    <row r="1574" spans="1:4" x14ac:dyDescent="0.3">
      <c r="A1574" s="149">
        <v>43766</v>
      </c>
      <c r="B1574" s="150">
        <v>4134.6818608800004</v>
      </c>
      <c r="C1574" s="150">
        <v>5565.0524499399999</v>
      </c>
      <c r="D1574" s="150">
        <f t="shared" si="24"/>
        <v>9699.7343108200002</v>
      </c>
    </row>
    <row r="1575" spans="1:4" x14ac:dyDescent="0.3">
      <c r="A1575" s="149">
        <v>43763</v>
      </c>
      <c r="B1575" s="150">
        <v>4099.8061975000001</v>
      </c>
      <c r="C1575" s="150">
        <v>5542.3657280199996</v>
      </c>
      <c r="D1575" s="150">
        <f t="shared" si="24"/>
        <v>9642.1719255200005</v>
      </c>
    </row>
    <row r="1576" spans="1:4" x14ac:dyDescent="0.3">
      <c r="A1576" s="149">
        <v>43762</v>
      </c>
      <c r="B1576" s="150">
        <v>4094.1400824399998</v>
      </c>
      <c r="C1576" s="150">
        <v>5547.1022266700002</v>
      </c>
      <c r="D1576" s="150">
        <f t="shared" si="24"/>
        <v>9641.242309109999</v>
      </c>
    </row>
    <row r="1577" spans="1:4" x14ac:dyDescent="0.3">
      <c r="A1577" s="149">
        <v>43761</v>
      </c>
      <c r="B1577" s="150">
        <v>4090.4408764999998</v>
      </c>
      <c r="C1577" s="150">
        <v>5540.4517175299998</v>
      </c>
      <c r="D1577" s="150">
        <f t="shared" si="24"/>
        <v>9630.8925940299996</v>
      </c>
    </row>
    <row r="1578" spans="1:4" x14ac:dyDescent="0.3">
      <c r="A1578" s="149">
        <v>43760</v>
      </c>
      <c r="B1578" s="150">
        <v>4085.38786278</v>
      </c>
      <c r="C1578" s="150">
        <v>5538.44406643</v>
      </c>
      <c r="D1578" s="150">
        <f t="shared" si="24"/>
        <v>9623.8319292100005</v>
      </c>
    </row>
    <row r="1579" spans="1:4" x14ac:dyDescent="0.3">
      <c r="A1579" s="149">
        <v>43759</v>
      </c>
      <c r="B1579" s="150">
        <v>4081.26570739</v>
      </c>
      <c r="C1579" s="150">
        <v>5533.2546071799998</v>
      </c>
      <c r="D1579" s="150">
        <f t="shared" si="24"/>
        <v>9614.5203145699998</v>
      </c>
    </row>
    <row r="1580" spans="1:4" x14ac:dyDescent="0.3">
      <c r="A1580" s="149">
        <v>43756</v>
      </c>
      <c r="B1580" s="150">
        <v>4081.5134212500002</v>
      </c>
      <c r="C1580" s="150">
        <v>5529.9145184199997</v>
      </c>
      <c r="D1580" s="150">
        <f t="shared" si="24"/>
        <v>9611.4279396700003</v>
      </c>
    </row>
    <row r="1581" spans="1:4" x14ac:dyDescent="0.3">
      <c r="A1581" s="149">
        <v>43755</v>
      </c>
      <c r="B1581" s="150">
        <v>4097.6015283099996</v>
      </c>
      <c r="C1581" s="150">
        <v>5549.6415989799998</v>
      </c>
      <c r="D1581" s="150">
        <f t="shared" si="24"/>
        <v>9647.2431272899994</v>
      </c>
    </row>
    <row r="1582" spans="1:4" x14ac:dyDescent="0.3">
      <c r="A1582" s="149">
        <v>43754</v>
      </c>
      <c r="B1582" s="150">
        <v>4089.34285748</v>
      </c>
      <c r="C1582" s="150">
        <v>5555.9236608700003</v>
      </c>
      <c r="D1582" s="150">
        <f t="shared" si="24"/>
        <v>9645.2665183499994</v>
      </c>
    </row>
    <row r="1583" spans="1:4" x14ac:dyDescent="0.3">
      <c r="A1583" s="149">
        <v>43753</v>
      </c>
      <c r="B1583" s="150">
        <v>4083.0057003699999</v>
      </c>
      <c r="C1583" s="150">
        <v>5553.1031176899996</v>
      </c>
      <c r="D1583" s="150">
        <f t="shared" si="24"/>
        <v>9636.10881806</v>
      </c>
    </row>
    <row r="1584" spans="1:4" x14ac:dyDescent="0.3">
      <c r="A1584" s="149">
        <v>43752</v>
      </c>
      <c r="B1584" s="150">
        <v>4091.51440374</v>
      </c>
      <c r="C1584" s="150">
        <v>5559.3384740299998</v>
      </c>
      <c r="D1584" s="150">
        <f t="shared" si="24"/>
        <v>9650.8528777699994</v>
      </c>
    </row>
    <row r="1585" spans="1:4" x14ac:dyDescent="0.3">
      <c r="A1585" s="149">
        <v>43749</v>
      </c>
      <c r="B1585" s="150">
        <v>4057.6715375799999</v>
      </c>
      <c r="C1585" s="150">
        <v>5523.8703213899998</v>
      </c>
      <c r="D1585" s="150">
        <f t="shared" si="24"/>
        <v>9581.5418589700002</v>
      </c>
    </row>
    <row r="1586" spans="1:4" x14ac:dyDescent="0.3">
      <c r="A1586" s="149">
        <v>43748</v>
      </c>
      <c r="B1586" s="150">
        <v>4067.6141094599998</v>
      </c>
      <c r="C1586" s="150">
        <v>5533.7968340899997</v>
      </c>
      <c r="D1586" s="150">
        <f t="shared" si="24"/>
        <v>9601.4109435499995</v>
      </c>
    </row>
    <row r="1587" spans="1:4" x14ac:dyDescent="0.3">
      <c r="A1587" s="149">
        <v>43747</v>
      </c>
      <c r="B1587" s="150">
        <v>4043.6897854700001</v>
      </c>
      <c r="C1587" s="150">
        <v>5525.47956789</v>
      </c>
      <c r="D1587" s="150">
        <f t="shared" si="24"/>
        <v>9569.169353360001</v>
      </c>
    </row>
    <row r="1588" spans="1:4" x14ac:dyDescent="0.3">
      <c r="A1588" s="149">
        <v>43746</v>
      </c>
      <c r="B1588" s="150">
        <v>4036.3164247499999</v>
      </c>
      <c r="C1588" s="150">
        <v>5514.8313843100004</v>
      </c>
      <c r="D1588" s="150">
        <f t="shared" si="24"/>
        <v>9551.1478090599994</v>
      </c>
    </row>
    <row r="1589" spans="1:4" x14ac:dyDescent="0.3">
      <c r="A1589" s="149">
        <v>43738</v>
      </c>
      <c r="B1589" s="150">
        <v>4004.4904005899998</v>
      </c>
      <c r="C1589" s="150">
        <v>5484.6447108399998</v>
      </c>
      <c r="D1589" s="150">
        <f t="shared" si="24"/>
        <v>9489.1351114299996</v>
      </c>
    </row>
    <row r="1590" spans="1:4" x14ac:dyDescent="0.3">
      <c r="A1590" s="149">
        <v>43735</v>
      </c>
      <c r="B1590" s="150">
        <v>4060.35017595</v>
      </c>
      <c r="C1590" s="150">
        <v>5535.71264221</v>
      </c>
      <c r="D1590" s="150">
        <f t="shared" si="24"/>
        <v>9596.0628181600005</v>
      </c>
    </row>
    <row r="1591" spans="1:4" x14ac:dyDescent="0.3">
      <c r="A1591" s="149">
        <v>43734</v>
      </c>
      <c r="B1591" s="150">
        <v>4085.7238501299998</v>
      </c>
      <c r="C1591" s="150">
        <v>5562.0273726599999</v>
      </c>
      <c r="D1591" s="150">
        <f t="shared" si="24"/>
        <v>9647.7512227900006</v>
      </c>
    </row>
    <row r="1592" spans="1:4" x14ac:dyDescent="0.3">
      <c r="A1592" s="149">
        <v>43733</v>
      </c>
      <c r="B1592" s="150">
        <v>4114.0754324500003</v>
      </c>
      <c r="C1592" s="150">
        <v>5588.7959002699999</v>
      </c>
      <c r="D1592" s="150">
        <f t="shared" si="24"/>
        <v>9702.8713327200003</v>
      </c>
    </row>
    <row r="1593" spans="1:4" x14ac:dyDescent="0.3">
      <c r="A1593" s="149">
        <v>43732</v>
      </c>
      <c r="B1593" s="150">
        <v>4126.9770309699998</v>
      </c>
      <c r="C1593" s="150">
        <v>5612.0191799900003</v>
      </c>
      <c r="D1593" s="150">
        <f t="shared" si="24"/>
        <v>9738.9962109600001</v>
      </c>
    </row>
    <row r="1594" spans="1:4" x14ac:dyDescent="0.3">
      <c r="A1594" s="149">
        <v>43731</v>
      </c>
      <c r="B1594" s="150">
        <v>4119.8749361600003</v>
      </c>
      <c r="C1594" s="150">
        <v>5619.3972419499996</v>
      </c>
      <c r="D1594" s="150">
        <f t="shared" si="24"/>
        <v>9739.2721781100008</v>
      </c>
    </row>
    <row r="1595" spans="1:4" x14ac:dyDescent="0.3">
      <c r="A1595" s="149">
        <v>43728</v>
      </c>
      <c r="B1595" s="150">
        <v>4100.6166245699997</v>
      </c>
      <c r="C1595" s="150">
        <v>5612.6017502200002</v>
      </c>
      <c r="D1595" s="150">
        <f t="shared" si="24"/>
        <v>9713.2183747899999</v>
      </c>
    </row>
    <row r="1596" spans="1:4" x14ac:dyDescent="0.3">
      <c r="A1596" s="149">
        <v>43727</v>
      </c>
      <c r="B1596" s="150">
        <v>4113.0670958600003</v>
      </c>
      <c r="C1596" s="150">
        <v>5625.0090572999998</v>
      </c>
      <c r="D1596" s="150">
        <f t="shared" si="24"/>
        <v>9738.0761531600001</v>
      </c>
    </row>
    <row r="1597" spans="1:4" x14ac:dyDescent="0.3">
      <c r="A1597" s="149">
        <v>43726</v>
      </c>
      <c r="B1597" s="150">
        <v>4094.9327405099998</v>
      </c>
      <c r="C1597" s="150">
        <v>5611.3266101999998</v>
      </c>
      <c r="D1597" s="150">
        <f t="shared" si="24"/>
        <v>9706.2593507099991</v>
      </c>
    </row>
    <row r="1598" spans="1:4" x14ac:dyDescent="0.3">
      <c r="A1598" s="149">
        <v>43725</v>
      </c>
      <c r="B1598" s="150">
        <v>4085.2229392600002</v>
      </c>
      <c r="C1598" s="150">
        <v>5607.3117717100004</v>
      </c>
      <c r="D1598" s="150">
        <f t="shared" si="24"/>
        <v>9692.5347109700015</v>
      </c>
    </row>
    <row r="1599" spans="1:4" x14ac:dyDescent="0.3">
      <c r="A1599" s="149">
        <v>43724</v>
      </c>
      <c r="B1599" s="150">
        <v>4078.9948089300001</v>
      </c>
      <c r="C1599" s="150">
        <v>5605.92530859</v>
      </c>
      <c r="D1599" s="150">
        <f t="shared" si="24"/>
        <v>9684.9201175199996</v>
      </c>
    </row>
    <row r="1600" spans="1:4" x14ac:dyDescent="0.3">
      <c r="A1600" s="149">
        <v>43720</v>
      </c>
      <c r="B1600" s="150">
        <v>4031.1194052599999</v>
      </c>
      <c r="C1600" s="150">
        <v>5574.4155446900004</v>
      </c>
      <c r="D1600" s="150">
        <f t="shared" si="24"/>
        <v>9605.5349499500007</v>
      </c>
    </row>
    <row r="1601" spans="1:4" x14ac:dyDescent="0.3">
      <c r="A1601" s="149">
        <v>43719</v>
      </c>
      <c r="B1601" s="150">
        <v>4051.4802201399998</v>
      </c>
      <c r="C1601" s="150">
        <v>5599.1125375600004</v>
      </c>
      <c r="D1601" s="150">
        <f t="shared" si="24"/>
        <v>9650.5927577000002</v>
      </c>
    </row>
    <row r="1602" spans="1:4" x14ac:dyDescent="0.3">
      <c r="A1602" s="149">
        <v>43718</v>
      </c>
      <c r="B1602" s="150">
        <v>4030.03815386</v>
      </c>
      <c r="C1602" s="150">
        <v>5588.3441392300001</v>
      </c>
      <c r="D1602" s="150">
        <f t="shared" si="24"/>
        <v>9618.3822930900005</v>
      </c>
    </row>
    <row r="1603" spans="1:4" x14ac:dyDescent="0.3">
      <c r="A1603" s="149">
        <v>43717</v>
      </c>
      <c r="B1603" s="150">
        <v>3992.6280908899998</v>
      </c>
      <c r="C1603" s="150">
        <v>5574.9174040300004</v>
      </c>
      <c r="D1603" s="150">
        <f t="shared" si="24"/>
        <v>9567.5454949199993</v>
      </c>
    </row>
    <row r="1604" spans="1:4" x14ac:dyDescent="0.3">
      <c r="A1604" s="149">
        <v>43714</v>
      </c>
      <c r="B1604" s="150">
        <v>3926.2257412600002</v>
      </c>
      <c r="C1604" s="150">
        <v>5527.2838945499998</v>
      </c>
      <c r="D1604" s="150">
        <f t="shared" si="24"/>
        <v>9453.50963581</v>
      </c>
    </row>
    <row r="1605" spans="1:4" x14ac:dyDescent="0.3">
      <c r="A1605" s="149">
        <v>43713</v>
      </c>
      <c r="B1605" s="150">
        <v>3910.3186606600002</v>
      </c>
      <c r="C1605" s="150">
        <v>5536.7169230999998</v>
      </c>
      <c r="D1605" s="150">
        <f t="shared" si="24"/>
        <v>9447.03558376</v>
      </c>
    </row>
    <row r="1606" spans="1:4" x14ac:dyDescent="0.3">
      <c r="A1606" s="149">
        <v>43712</v>
      </c>
      <c r="B1606" s="150">
        <v>3854.3334030699998</v>
      </c>
      <c r="C1606" s="150">
        <v>5523.4155982800003</v>
      </c>
      <c r="D1606" s="150">
        <f t="shared" ref="D1606:D1669" si="25">SUM(B1606:C1606)</f>
        <v>9377.7490013499992</v>
      </c>
    </row>
    <row r="1607" spans="1:4" x14ac:dyDescent="0.3">
      <c r="A1607" s="149">
        <v>43711</v>
      </c>
      <c r="B1607" s="150">
        <v>3826.94728579</v>
      </c>
      <c r="C1607" s="150">
        <v>5517.1544113199998</v>
      </c>
      <c r="D1607" s="150">
        <f t="shared" si="25"/>
        <v>9344.1016971099998</v>
      </c>
    </row>
    <row r="1608" spans="1:4" x14ac:dyDescent="0.3">
      <c r="A1608" s="149">
        <v>43710</v>
      </c>
      <c r="B1608" s="150">
        <v>3800.7509775499998</v>
      </c>
      <c r="C1608" s="150">
        <v>5513.7792542500001</v>
      </c>
      <c r="D1608" s="150">
        <f t="shared" si="25"/>
        <v>9314.5302317999995</v>
      </c>
    </row>
    <row r="1609" spans="1:4" x14ac:dyDescent="0.3">
      <c r="A1609" s="149">
        <v>43707</v>
      </c>
      <c r="B1609" s="150">
        <v>3769.0837892200002</v>
      </c>
      <c r="C1609" s="150">
        <v>5494.38321713</v>
      </c>
      <c r="D1609" s="150">
        <f t="shared" si="25"/>
        <v>9263.4670063499998</v>
      </c>
    </row>
    <row r="1610" spans="1:4" x14ac:dyDescent="0.3">
      <c r="A1610" s="149">
        <v>43706</v>
      </c>
      <c r="B1610" s="150">
        <v>3777.6605987500002</v>
      </c>
      <c r="C1610" s="150">
        <v>5495.3437901899997</v>
      </c>
      <c r="D1610" s="150">
        <f t="shared" si="25"/>
        <v>9273.0043889400004</v>
      </c>
    </row>
    <row r="1611" spans="1:4" x14ac:dyDescent="0.3">
      <c r="A1611" s="149">
        <v>43705</v>
      </c>
      <c r="B1611" s="150">
        <v>3763.8085917899998</v>
      </c>
      <c r="C1611" s="150">
        <v>5477.2422903999995</v>
      </c>
      <c r="D1611" s="150">
        <f t="shared" si="25"/>
        <v>9241.0508821900003</v>
      </c>
    </row>
    <row r="1612" spans="1:4" x14ac:dyDescent="0.3">
      <c r="A1612" s="149">
        <v>43704</v>
      </c>
      <c r="B1612" s="150">
        <v>3745.0745286699998</v>
      </c>
      <c r="C1612" s="150">
        <v>5470.9163532499997</v>
      </c>
      <c r="D1612" s="150">
        <f t="shared" si="25"/>
        <v>9215.9908819199991</v>
      </c>
    </row>
    <row r="1613" spans="1:4" x14ac:dyDescent="0.3">
      <c r="A1613" s="149">
        <v>43703</v>
      </c>
      <c r="B1613" s="150">
        <v>3722.92022808</v>
      </c>
      <c r="C1613" s="150">
        <v>5470.0063159399997</v>
      </c>
      <c r="D1613" s="150">
        <f t="shared" si="25"/>
        <v>9192.9265440199997</v>
      </c>
    </row>
    <row r="1614" spans="1:4" x14ac:dyDescent="0.3">
      <c r="A1614" s="149">
        <v>43700</v>
      </c>
      <c r="B1614" s="150">
        <v>3699.2338977499999</v>
      </c>
      <c r="C1614" s="150">
        <v>5456.9583450399996</v>
      </c>
      <c r="D1614" s="150">
        <f t="shared" si="25"/>
        <v>9156.192242789999</v>
      </c>
    </row>
    <row r="1615" spans="1:4" x14ac:dyDescent="0.3">
      <c r="A1615" s="149">
        <v>43699</v>
      </c>
      <c r="B1615" s="150">
        <v>3696.9385674499999</v>
      </c>
      <c r="C1615" s="150">
        <v>5468.05529561</v>
      </c>
      <c r="D1615" s="150">
        <f t="shared" si="25"/>
        <v>9164.9938630600009</v>
      </c>
    </row>
    <row r="1616" spans="1:4" x14ac:dyDescent="0.3">
      <c r="A1616" s="149">
        <v>43698</v>
      </c>
      <c r="B1616" s="150">
        <v>3667.2270542599999</v>
      </c>
      <c r="C1616" s="150">
        <v>5462.7027386700001</v>
      </c>
      <c r="D1616" s="150">
        <f t="shared" si="25"/>
        <v>9129.929792930001</v>
      </c>
    </row>
    <row r="1617" spans="1:4" x14ac:dyDescent="0.3">
      <c r="A1617" s="149">
        <v>43697</v>
      </c>
      <c r="B1617" s="150">
        <v>3642.0688122400002</v>
      </c>
      <c r="C1617" s="150">
        <v>5456.4832879699998</v>
      </c>
      <c r="D1617" s="150">
        <f t="shared" si="25"/>
        <v>9098.5521002099995</v>
      </c>
    </row>
    <row r="1618" spans="1:4" x14ac:dyDescent="0.3">
      <c r="A1618" s="149">
        <v>43696</v>
      </c>
      <c r="B1618" s="150">
        <v>3599.9149989399998</v>
      </c>
      <c r="C1618" s="150">
        <v>5454.8553416000004</v>
      </c>
      <c r="D1618" s="150">
        <f t="shared" si="25"/>
        <v>9054.7703405400007</v>
      </c>
    </row>
    <row r="1619" spans="1:4" x14ac:dyDescent="0.3">
      <c r="A1619" s="149">
        <v>43693</v>
      </c>
      <c r="B1619" s="150">
        <v>3529.5436681000001</v>
      </c>
      <c r="C1619" s="150">
        <v>5409.6586863399998</v>
      </c>
      <c r="D1619" s="150">
        <f t="shared" si="25"/>
        <v>8939.2023544399999</v>
      </c>
    </row>
    <row r="1620" spans="1:4" x14ac:dyDescent="0.3">
      <c r="A1620" s="149">
        <v>43692</v>
      </c>
      <c r="B1620" s="150">
        <v>3525.7968546799998</v>
      </c>
      <c r="C1620" s="150">
        <v>5419.8812832000003</v>
      </c>
      <c r="D1620" s="150">
        <f t="shared" si="25"/>
        <v>8945.6781378800006</v>
      </c>
    </row>
    <row r="1621" spans="1:4" x14ac:dyDescent="0.3">
      <c r="A1621" s="149">
        <v>43691</v>
      </c>
      <c r="B1621" s="150">
        <v>3526.4129623200001</v>
      </c>
      <c r="C1621" s="150">
        <v>5427.9669226300002</v>
      </c>
      <c r="D1621" s="150">
        <f t="shared" si="25"/>
        <v>8954.3798849499999</v>
      </c>
    </row>
    <row r="1622" spans="1:4" x14ac:dyDescent="0.3">
      <c r="A1622" s="149">
        <v>43690</v>
      </c>
      <c r="B1622" s="150">
        <v>3519.7116672000002</v>
      </c>
      <c r="C1622" s="150">
        <v>5425.8303238199996</v>
      </c>
      <c r="D1622" s="150">
        <f t="shared" si="25"/>
        <v>8945.5419910199998</v>
      </c>
    </row>
    <row r="1623" spans="1:4" x14ac:dyDescent="0.3">
      <c r="A1623" s="149">
        <v>43689</v>
      </c>
      <c r="B1623" s="150">
        <v>3518.5001429899999</v>
      </c>
      <c r="C1623" s="150">
        <v>5422.1871415400001</v>
      </c>
      <c r="D1623" s="150">
        <f t="shared" si="25"/>
        <v>8940.6872845300004</v>
      </c>
    </row>
    <row r="1624" spans="1:4" x14ac:dyDescent="0.3">
      <c r="A1624" s="149">
        <v>43686</v>
      </c>
      <c r="B1624" s="150">
        <v>3511.0235067100002</v>
      </c>
      <c r="C1624" s="150">
        <v>5414.7687236900001</v>
      </c>
      <c r="D1624" s="150">
        <f t="shared" si="25"/>
        <v>8925.7922304000003</v>
      </c>
    </row>
    <row r="1625" spans="1:4" x14ac:dyDescent="0.3">
      <c r="A1625" s="149">
        <v>43685</v>
      </c>
      <c r="B1625" s="150">
        <v>3526.9930584700001</v>
      </c>
      <c r="C1625" s="150">
        <v>5437.9606145500002</v>
      </c>
      <c r="D1625" s="150">
        <f t="shared" si="25"/>
        <v>8964.9536730199998</v>
      </c>
    </row>
    <row r="1626" spans="1:4" x14ac:dyDescent="0.3">
      <c r="A1626" s="149">
        <v>43684</v>
      </c>
      <c r="B1626" s="150">
        <v>3537.1383728999999</v>
      </c>
      <c r="C1626" s="150">
        <v>5440.1138505400004</v>
      </c>
      <c r="D1626" s="150">
        <f t="shared" si="25"/>
        <v>8977.2522234400003</v>
      </c>
    </row>
    <row r="1627" spans="1:4" x14ac:dyDescent="0.3">
      <c r="A1627" s="149">
        <v>43683</v>
      </c>
      <c r="B1627" s="150">
        <v>3553.1053792799999</v>
      </c>
      <c r="C1627" s="150">
        <v>5458.6283074900002</v>
      </c>
      <c r="D1627" s="150">
        <f t="shared" si="25"/>
        <v>9011.7336867699996</v>
      </c>
    </row>
    <row r="1628" spans="1:4" x14ac:dyDescent="0.3">
      <c r="A1628" s="149">
        <v>43682</v>
      </c>
      <c r="B1628" s="150">
        <v>3574.8546275099998</v>
      </c>
      <c r="C1628" s="150">
        <v>5486.7119155299997</v>
      </c>
      <c r="D1628" s="150">
        <f t="shared" si="25"/>
        <v>9061.5665430400004</v>
      </c>
    </row>
    <row r="1629" spans="1:4" x14ac:dyDescent="0.3">
      <c r="A1629" s="149">
        <v>43679</v>
      </c>
      <c r="B1629" s="150">
        <v>3572.3995838999999</v>
      </c>
      <c r="C1629" s="150">
        <v>5482.9648176399996</v>
      </c>
      <c r="D1629" s="150">
        <f t="shared" si="25"/>
        <v>9055.3644015399987</v>
      </c>
    </row>
    <row r="1630" spans="1:4" x14ac:dyDescent="0.3">
      <c r="A1630" s="149">
        <v>43678</v>
      </c>
      <c r="B1630" s="150">
        <v>3590.6282536399999</v>
      </c>
      <c r="C1630" s="150">
        <v>5500.1917260299997</v>
      </c>
      <c r="D1630" s="150">
        <f t="shared" si="25"/>
        <v>9090.8199796699992</v>
      </c>
    </row>
    <row r="1631" spans="1:4" x14ac:dyDescent="0.3">
      <c r="A1631" s="149">
        <v>43677</v>
      </c>
      <c r="B1631" s="150">
        <v>3584.11013714</v>
      </c>
      <c r="C1631" s="150">
        <v>5502.1351852099997</v>
      </c>
      <c r="D1631" s="150">
        <f t="shared" si="25"/>
        <v>9086.2453223499997</v>
      </c>
    </row>
    <row r="1632" spans="1:4" x14ac:dyDescent="0.3">
      <c r="A1632" s="149">
        <v>43676</v>
      </c>
      <c r="B1632" s="150">
        <v>3585.2121255299999</v>
      </c>
      <c r="C1632" s="150">
        <v>5505.3931765500001</v>
      </c>
      <c r="D1632" s="150">
        <f t="shared" si="25"/>
        <v>9090.6053020799991</v>
      </c>
    </row>
    <row r="1633" spans="1:4" x14ac:dyDescent="0.3">
      <c r="A1633" s="149">
        <v>43675</v>
      </c>
      <c r="B1633" s="150">
        <v>3591.2472724099998</v>
      </c>
      <c r="C1633" s="150">
        <v>5503.4738654900002</v>
      </c>
      <c r="D1633" s="150">
        <f t="shared" si="25"/>
        <v>9094.7211379</v>
      </c>
    </row>
    <row r="1634" spans="1:4" x14ac:dyDescent="0.3">
      <c r="A1634" s="149">
        <v>43672</v>
      </c>
      <c r="B1634" s="150">
        <v>3580.2286105899998</v>
      </c>
      <c r="C1634" s="150">
        <v>5487.8440830899999</v>
      </c>
      <c r="D1634" s="150">
        <f t="shared" si="25"/>
        <v>9068.0726936800002</v>
      </c>
    </row>
    <row r="1635" spans="1:4" x14ac:dyDescent="0.3">
      <c r="A1635" s="149">
        <v>43671</v>
      </c>
      <c r="B1635" s="150">
        <v>3591.0954896500002</v>
      </c>
      <c r="C1635" s="150">
        <v>5496.23987605</v>
      </c>
      <c r="D1635" s="150">
        <f t="shared" si="25"/>
        <v>9087.3353657000007</v>
      </c>
    </row>
    <row r="1636" spans="1:4" x14ac:dyDescent="0.3">
      <c r="A1636" s="149">
        <v>43670</v>
      </c>
      <c r="B1636" s="150">
        <v>3583.7110026099999</v>
      </c>
      <c r="C1636" s="150">
        <v>5494.7627228000001</v>
      </c>
      <c r="D1636" s="150">
        <f t="shared" si="25"/>
        <v>9078.47372541</v>
      </c>
    </row>
    <row r="1637" spans="1:4" x14ac:dyDescent="0.3">
      <c r="A1637" s="149">
        <v>43669</v>
      </c>
      <c r="B1637" s="150">
        <v>3575.6031692299998</v>
      </c>
      <c r="C1637" s="150">
        <v>5490.4368562</v>
      </c>
      <c r="D1637" s="150">
        <f t="shared" si="25"/>
        <v>9066.0400254300002</v>
      </c>
    </row>
    <row r="1638" spans="1:4" x14ac:dyDescent="0.3">
      <c r="A1638" s="149">
        <v>43668</v>
      </c>
      <c r="B1638" s="150">
        <v>3576.7963130399999</v>
      </c>
      <c r="C1638" s="150">
        <v>5503.8668882600005</v>
      </c>
      <c r="D1638" s="150">
        <f t="shared" si="25"/>
        <v>9080.6632012999999</v>
      </c>
    </row>
    <row r="1639" spans="1:4" x14ac:dyDescent="0.3">
      <c r="A1639" s="149">
        <v>43665</v>
      </c>
      <c r="B1639" s="150">
        <v>3589.76311657</v>
      </c>
      <c r="C1639" s="150">
        <v>5514.8098510500004</v>
      </c>
      <c r="D1639" s="150">
        <f t="shared" si="25"/>
        <v>9104.5729676200008</v>
      </c>
    </row>
    <row r="1640" spans="1:4" x14ac:dyDescent="0.3">
      <c r="A1640" s="149">
        <v>43664</v>
      </c>
      <c r="B1640" s="150">
        <v>3594.71854441</v>
      </c>
      <c r="C1640" s="150">
        <v>5532.4740558800004</v>
      </c>
      <c r="D1640" s="150">
        <f t="shared" si="25"/>
        <v>9127.19260029</v>
      </c>
    </row>
    <row r="1641" spans="1:4" x14ac:dyDescent="0.3">
      <c r="A1641" s="149">
        <v>43663</v>
      </c>
      <c r="B1641" s="150">
        <v>3604.5887338100001</v>
      </c>
      <c r="C1641" s="150">
        <v>5542.60294952</v>
      </c>
      <c r="D1641" s="150">
        <f t="shared" si="25"/>
        <v>9147.1916833300002</v>
      </c>
    </row>
    <row r="1642" spans="1:4" x14ac:dyDescent="0.3">
      <c r="A1642" s="149">
        <v>43662</v>
      </c>
      <c r="B1642" s="150">
        <v>3598.0158156100001</v>
      </c>
      <c r="C1642" s="150">
        <v>5538.2586153299999</v>
      </c>
      <c r="D1642" s="150">
        <f t="shared" si="25"/>
        <v>9136.2744309400005</v>
      </c>
    </row>
    <row r="1643" spans="1:4" x14ac:dyDescent="0.3">
      <c r="A1643" s="149">
        <v>43661</v>
      </c>
      <c r="B1643" s="150">
        <v>3596.9270531000002</v>
      </c>
      <c r="C1643" s="150">
        <v>5546.2519903900002</v>
      </c>
      <c r="D1643" s="150">
        <f t="shared" si="25"/>
        <v>9143.1790434899995</v>
      </c>
    </row>
    <row r="1644" spans="1:4" x14ac:dyDescent="0.3">
      <c r="A1644" s="149">
        <v>43658</v>
      </c>
      <c r="B1644" s="150">
        <v>3587.6239223500002</v>
      </c>
      <c r="C1644" s="150">
        <v>5528.9279668899999</v>
      </c>
      <c r="D1644" s="150">
        <f t="shared" si="25"/>
        <v>9116.5518892399996</v>
      </c>
    </row>
    <row r="1645" spans="1:4" x14ac:dyDescent="0.3">
      <c r="A1645" s="149">
        <v>43657</v>
      </c>
      <c r="B1645" s="150">
        <v>3595.9404309500001</v>
      </c>
      <c r="C1645" s="150">
        <v>5543.7922151299999</v>
      </c>
      <c r="D1645" s="150">
        <f t="shared" si="25"/>
        <v>9139.7326460799995</v>
      </c>
    </row>
    <row r="1646" spans="1:4" x14ac:dyDescent="0.3">
      <c r="A1646" s="149">
        <v>43656</v>
      </c>
      <c r="B1646" s="150">
        <v>3600.99469636</v>
      </c>
      <c r="C1646" s="150">
        <v>5559.7760627400003</v>
      </c>
      <c r="D1646" s="150">
        <f t="shared" si="25"/>
        <v>9160.7707590999999</v>
      </c>
    </row>
    <row r="1647" spans="1:4" x14ac:dyDescent="0.3">
      <c r="A1647" s="149">
        <v>43655</v>
      </c>
      <c r="B1647" s="150">
        <v>3604.94922292</v>
      </c>
      <c r="C1647" s="150">
        <v>5561.0373081300004</v>
      </c>
      <c r="D1647" s="150">
        <f t="shared" si="25"/>
        <v>9165.9865310500008</v>
      </c>
    </row>
    <row r="1648" spans="1:4" x14ac:dyDescent="0.3">
      <c r="A1648" s="149">
        <v>43654</v>
      </c>
      <c r="B1648" s="150">
        <v>3609.5445679999998</v>
      </c>
      <c r="C1648" s="150">
        <v>5566.2134191900004</v>
      </c>
      <c r="D1648" s="150">
        <f t="shared" si="25"/>
        <v>9175.7579871899998</v>
      </c>
    </row>
    <row r="1649" spans="1:4" x14ac:dyDescent="0.3">
      <c r="A1649" s="149">
        <v>43651</v>
      </c>
      <c r="B1649" s="150">
        <v>3613.2042267800002</v>
      </c>
      <c r="C1649" s="150">
        <v>5572.3091154100002</v>
      </c>
      <c r="D1649" s="150">
        <f t="shared" si="25"/>
        <v>9185.5133421900009</v>
      </c>
    </row>
    <row r="1650" spans="1:4" x14ac:dyDescent="0.3">
      <c r="A1650" s="149">
        <v>43650</v>
      </c>
      <c r="B1650" s="150">
        <v>3625.1569025200001</v>
      </c>
      <c r="C1650" s="150">
        <v>5582.3396812800001</v>
      </c>
      <c r="D1650" s="150">
        <f t="shared" si="25"/>
        <v>9207.4965838000007</v>
      </c>
    </row>
    <row r="1651" spans="1:4" x14ac:dyDescent="0.3">
      <c r="A1651" s="149">
        <v>43649</v>
      </c>
      <c r="B1651" s="150">
        <v>3625.3591245799998</v>
      </c>
      <c r="C1651" s="150">
        <v>5580.2177715400003</v>
      </c>
      <c r="D1651" s="150">
        <f t="shared" si="25"/>
        <v>9205.576896120001</v>
      </c>
    </row>
    <row r="1652" spans="1:4" x14ac:dyDescent="0.3">
      <c r="A1652" s="149">
        <v>43648</v>
      </c>
      <c r="B1652" s="150">
        <v>3608.5692090900002</v>
      </c>
      <c r="C1652" s="150">
        <v>5569.81008931</v>
      </c>
      <c r="D1652" s="150">
        <f t="shared" si="25"/>
        <v>9178.3792983999992</v>
      </c>
    </row>
    <row r="1653" spans="1:4" x14ac:dyDescent="0.3">
      <c r="A1653" s="149">
        <v>43647</v>
      </c>
      <c r="B1653" s="150">
        <v>3606.3285146200001</v>
      </c>
      <c r="C1653" s="150">
        <v>5556.9150198799998</v>
      </c>
      <c r="D1653" s="150">
        <f t="shared" si="25"/>
        <v>9163.2435344999994</v>
      </c>
    </row>
    <row r="1654" spans="1:4" x14ac:dyDescent="0.3">
      <c r="A1654" s="149">
        <v>43644</v>
      </c>
      <c r="B1654" s="150">
        <v>3581.4885006499999</v>
      </c>
      <c r="C1654" s="150">
        <v>5526.6771959099997</v>
      </c>
      <c r="D1654" s="150">
        <f t="shared" si="25"/>
        <v>9108.1656965599996</v>
      </c>
    </row>
    <row r="1655" spans="1:4" x14ac:dyDescent="0.3">
      <c r="A1655" s="149">
        <v>43643</v>
      </c>
      <c r="B1655" s="150">
        <v>3606.1202425800002</v>
      </c>
      <c r="C1655" s="150">
        <v>5550.8199071299996</v>
      </c>
      <c r="D1655" s="150">
        <f t="shared" si="25"/>
        <v>9156.9401497100007</v>
      </c>
    </row>
    <row r="1656" spans="1:4" x14ac:dyDescent="0.3">
      <c r="A1656" s="149">
        <v>43642</v>
      </c>
      <c r="B1656" s="150">
        <v>3600.5575247699999</v>
      </c>
      <c r="C1656" s="150">
        <v>5548.6680754099998</v>
      </c>
      <c r="D1656" s="150">
        <f t="shared" si="25"/>
        <v>9149.2256001799997</v>
      </c>
    </row>
    <row r="1657" spans="1:4" x14ac:dyDescent="0.3">
      <c r="A1657" s="149">
        <v>43641</v>
      </c>
      <c r="B1657" s="150">
        <v>3600.0403912800002</v>
      </c>
      <c r="C1657" s="150">
        <v>5554.0663399300001</v>
      </c>
      <c r="D1657" s="150">
        <f t="shared" si="25"/>
        <v>9154.1067312100004</v>
      </c>
    </row>
    <row r="1658" spans="1:4" x14ac:dyDescent="0.3">
      <c r="A1658" s="149">
        <v>43640</v>
      </c>
      <c r="B1658" s="150">
        <v>3598.6334940699999</v>
      </c>
      <c r="C1658" s="150">
        <v>5541.2091580899996</v>
      </c>
      <c r="D1658" s="150">
        <f t="shared" si="25"/>
        <v>9139.8426521599995</v>
      </c>
    </row>
    <row r="1659" spans="1:4" x14ac:dyDescent="0.3">
      <c r="A1659" s="149">
        <v>43637</v>
      </c>
      <c r="B1659" s="150">
        <v>3579.3898233899999</v>
      </c>
      <c r="C1659" s="150">
        <v>5520.0304582400004</v>
      </c>
      <c r="D1659" s="150">
        <f t="shared" si="25"/>
        <v>9099.4202816300003</v>
      </c>
    </row>
    <row r="1660" spans="1:4" x14ac:dyDescent="0.3">
      <c r="A1660" s="149">
        <v>43636</v>
      </c>
      <c r="B1660" s="150">
        <v>3582.1062147900002</v>
      </c>
      <c r="C1660" s="150">
        <v>5528.7960460599998</v>
      </c>
      <c r="D1660" s="150">
        <f t="shared" si="25"/>
        <v>9110.9022608499999</v>
      </c>
    </row>
    <row r="1661" spans="1:4" x14ac:dyDescent="0.3">
      <c r="A1661" s="149">
        <v>43635</v>
      </c>
      <c r="B1661" s="150">
        <v>3581.9826345900001</v>
      </c>
      <c r="C1661" s="150">
        <v>5500.7595513300002</v>
      </c>
      <c r="D1661" s="150">
        <f t="shared" si="25"/>
        <v>9082.7421859200003</v>
      </c>
    </row>
    <row r="1662" spans="1:4" x14ac:dyDescent="0.3">
      <c r="A1662" s="149">
        <v>43634</v>
      </c>
      <c r="B1662" s="150">
        <v>3584.3572522099998</v>
      </c>
      <c r="C1662" s="150">
        <v>5502.1455327900003</v>
      </c>
      <c r="D1662" s="150">
        <f t="shared" si="25"/>
        <v>9086.5027850000006</v>
      </c>
    </row>
    <row r="1663" spans="1:4" x14ac:dyDescent="0.3">
      <c r="A1663" s="149">
        <v>43633</v>
      </c>
      <c r="B1663" s="150">
        <v>3584.8272561499998</v>
      </c>
      <c r="C1663" s="150">
        <v>5514.1783607999996</v>
      </c>
      <c r="D1663" s="150">
        <f t="shared" si="25"/>
        <v>9099.0056169499985</v>
      </c>
    </row>
    <row r="1664" spans="1:4" x14ac:dyDescent="0.3">
      <c r="A1664" s="149">
        <v>43630</v>
      </c>
      <c r="B1664" s="150">
        <v>3579.9380239799998</v>
      </c>
      <c r="C1664" s="150">
        <v>5516.50178615</v>
      </c>
      <c r="D1664" s="150">
        <f t="shared" si="25"/>
        <v>9096.4398101299994</v>
      </c>
    </row>
    <row r="1665" spans="1:4" x14ac:dyDescent="0.3">
      <c r="A1665" s="149">
        <v>43629</v>
      </c>
      <c r="B1665" s="150">
        <v>3604.7003910399999</v>
      </c>
      <c r="C1665" s="150">
        <v>5540.4934607499999</v>
      </c>
      <c r="D1665" s="150">
        <f t="shared" si="25"/>
        <v>9145.1938517899998</v>
      </c>
    </row>
    <row r="1666" spans="1:4" x14ac:dyDescent="0.3">
      <c r="A1666" s="149">
        <v>43628</v>
      </c>
      <c r="B1666" s="150">
        <v>3591.8751072800001</v>
      </c>
      <c r="C1666" s="150">
        <v>5535.1440031700004</v>
      </c>
      <c r="D1666" s="150">
        <f t="shared" si="25"/>
        <v>9127.0191104500009</v>
      </c>
    </row>
    <row r="1667" spans="1:4" x14ac:dyDescent="0.3">
      <c r="A1667" s="149">
        <v>43627</v>
      </c>
      <c r="B1667" s="150">
        <v>3584.8809627400001</v>
      </c>
      <c r="C1667" s="150">
        <v>5527.8433497599999</v>
      </c>
      <c r="D1667" s="150">
        <f t="shared" si="25"/>
        <v>9112.7243125000005</v>
      </c>
    </row>
    <row r="1668" spans="1:4" x14ac:dyDescent="0.3">
      <c r="A1668" s="149">
        <v>43626</v>
      </c>
      <c r="B1668" s="150">
        <v>3569.7223300999999</v>
      </c>
      <c r="C1668" s="150">
        <v>5519.8701093600002</v>
      </c>
      <c r="D1668" s="150">
        <f t="shared" si="25"/>
        <v>9089.5924394600006</v>
      </c>
    </row>
    <row r="1669" spans="1:4" x14ac:dyDescent="0.3">
      <c r="A1669" s="149">
        <v>43622</v>
      </c>
      <c r="B1669" s="150">
        <v>3565.2598627900002</v>
      </c>
      <c r="C1669" s="150">
        <v>5524.1683908699997</v>
      </c>
      <c r="D1669" s="150">
        <f t="shared" si="25"/>
        <v>9089.4282536600003</v>
      </c>
    </row>
    <row r="1670" spans="1:4" x14ac:dyDescent="0.3">
      <c r="A1670" s="149">
        <v>43621</v>
      </c>
      <c r="B1670" s="150">
        <v>3586.2635507</v>
      </c>
      <c r="C1670" s="150">
        <v>5563.3866649399997</v>
      </c>
      <c r="D1670" s="150">
        <f t="shared" ref="D1670:D1733" si="26">SUM(B1670:C1670)</f>
        <v>9149.6502156400002</v>
      </c>
    </row>
    <row r="1671" spans="1:4" x14ac:dyDescent="0.3">
      <c r="A1671" s="149">
        <v>43620</v>
      </c>
      <c r="B1671" s="150">
        <v>3590.9719594600001</v>
      </c>
      <c r="C1671" s="150">
        <v>5577.6511160299997</v>
      </c>
      <c r="D1671" s="150">
        <f t="shared" si="26"/>
        <v>9168.6230754899989</v>
      </c>
    </row>
    <row r="1672" spans="1:4" x14ac:dyDescent="0.3">
      <c r="A1672" s="149">
        <v>43619</v>
      </c>
      <c r="B1672" s="150">
        <v>3605.2906647300001</v>
      </c>
      <c r="C1672" s="150">
        <v>5603.2678404600001</v>
      </c>
      <c r="D1672" s="150">
        <f t="shared" si="26"/>
        <v>9208.5585051899998</v>
      </c>
    </row>
    <row r="1673" spans="1:4" x14ac:dyDescent="0.3">
      <c r="A1673" s="149">
        <v>43616</v>
      </c>
      <c r="B1673" s="150">
        <v>3607.84395933</v>
      </c>
      <c r="C1673" s="150">
        <v>5616.7504949200002</v>
      </c>
      <c r="D1673" s="150">
        <f t="shared" si="26"/>
        <v>9224.5944542500001</v>
      </c>
    </row>
    <row r="1674" spans="1:4" x14ac:dyDescent="0.3">
      <c r="A1674" s="149">
        <v>43615</v>
      </c>
      <c r="B1674" s="150">
        <v>3622.8293736300002</v>
      </c>
      <c r="C1674" s="150">
        <v>5639.2735993899996</v>
      </c>
      <c r="D1674" s="150">
        <f t="shared" si="26"/>
        <v>9262.1029730199989</v>
      </c>
    </row>
    <row r="1675" spans="1:4" x14ac:dyDescent="0.3">
      <c r="A1675" s="149">
        <v>43614</v>
      </c>
      <c r="B1675" s="150">
        <v>3618.17796039</v>
      </c>
      <c r="C1675" s="150">
        <v>5651.60878503</v>
      </c>
      <c r="D1675" s="150">
        <f t="shared" si="26"/>
        <v>9269.7867454200004</v>
      </c>
    </row>
    <row r="1676" spans="1:4" x14ac:dyDescent="0.3">
      <c r="A1676" s="149">
        <v>43613</v>
      </c>
      <c r="B1676" s="150">
        <v>3618.54395892</v>
      </c>
      <c r="C1676" s="150">
        <v>5647.4608745200003</v>
      </c>
      <c r="D1676" s="150">
        <f t="shared" si="26"/>
        <v>9266.0048334399999</v>
      </c>
    </row>
    <row r="1677" spans="1:4" x14ac:dyDescent="0.3">
      <c r="A1677" s="149">
        <v>43612</v>
      </c>
      <c r="B1677" s="150">
        <v>3626.6961066499998</v>
      </c>
      <c r="C1677" s="150">
        <v>5659.4118562800004</v>
      </c>
      <c r="D1677" s="150">
        <f t="shared" si="26"/>
        <v>9286.1079629300002</v>
      </c>
    </row>
    <row r="1678" spans="1:4" x14ac:dyDescent="0.3">
      <c r="A1678" s="149">
        <v>43609</v>
      </c>
      <c r="B1678" s="150">
        <v>3600.6879041100001</v>
      </c>
      <c r="C1678" s="150">
        <v>5635.4418544700002</v>
      </c>
      <c r="D1678" s="150">
        <f t="shared" si="26"/>
        <v>9236.1297585800003</v>
      </c>
    </row>
    <row r="1679" spans="1:4" x14ac:dyDescent="0.3">
      <c r="A1679" s="149">
        <v>43608</v>
      </c>
      <c r="B1679" s="150">
        <v>3615.9479880099998</v>
      </c>
      <c r="C1679" s="150">
        <v>5665.4583884599997</v>
      </c>
      <c r="D1679" s="150">
        <f t="shared" si="26"/>
        <v>9281.4063764700004</v>
      </c>
    </row>
    <row r="1680" spans="1:4" x14ac:dyDescent="0.3">
      <c r="A1680" s="149">
        <v>43607</v>
      </c>
      <c r="B1680" s="150">
        <v>3626.4400931999999</v>
      </c>
      <c r="C1680" s="150">
        <v>5684.7901795899998</v>
      </c>
      <c r="D1680" s="150">
        <f t="shared" si="26"/>
        <v>9311.2302727899987</v>
      </c>
    </row>
    <row r="1681" spans="1:4" x14ac:dyDescent="0.3">
      <c r="A1681" s="149">
        <v>43606</v>
      </c>
      <c r="B1681" s="150">
        <v>3628.9898153499998</v>
      </c>
      <c r="C1681" s="150">
        <v>5699.9935357799995</v>
      </c>
      <c r="D1681" s="150">
        <f t="shared" si="26"/>
        <v>9328.9833511299985</v>
      </c>
    </row>
    <row r="1682" spans="1:4" x14ac:dyDescent="0.3">
      <c r="A1682" s="149">
        <v>43605</v>
      </c>
      <c r="B1682" s="150">
        <v>3624.3963065799999</v>
      </c>
      <c r="C1682" s="150">
        <v>5690.6469904400001</v>
      </c>
      <c r="D1682" s="150">
        <f t="shared" si="26"/>
        <v>9315.04329702</v>
      </c>
    </row>
    <row r="1683" spans="1:4" x14ac:dyDescent="0.3">
      <c r="A1683" s="149">
        <v>43602</v>
      </c>
      <c r="B1683" s="150">
        <v>3622.53761669</v>
      </c>
      <c r="C1683" s="150">
        <v>5694.8475266699998</v>
      </c>
      <c r="D1683" s="150">
        <f t="shared" si="26"/>
        <v>9317.3851433599993</v>
      </c>
    </row>
    <row r="1684" spans="1:4" x14ac:dyDescent="0.3">
      <c r="A1684" s="149">
        <v>43601</v>
      </c>
      <c r="B1684" s="150">
        <v>3644.8910016</v>
      </c>
      <c r="C1684" s="150">
        <v>5734.4575919899999</v>
      </c>
      <c r="D1684" s="150">
        <f t="shared" si="26"/>
        <v>9379.3485935899989</v>
      </c>
    </row>
    <row r="1685" spans="1:4" x14ac:dyDescent="0.3">
      <c r="A1685" s="149">
        <v>43600</v>
      </c>
      <c r="B1685" s="150">
        <v>3651.6571331599998</v>
      </c>
      <c r="C1685" s="150">
        <v>5727.4524017100002</v>
      </c>
      <c r="D1685" s="150">
        <f t="shared" si="26"/>
        <v>9379.1095348700001</v>
      </c>
    </row>
    <row r="1686" spans="1:4" x14ac:dyDescent="0.3">
      <c r="A1686" s="149">
        <v>43599</v>
      </c>
      <c r="B1686" s="150">
        <v>3645.59948244</v>
      </c>
      <c r="C1686" s="150">
        <v>5727.3034466899999</v>
      </c>
      <c r="D1686" s="150">
        <f t="shared" si="26"/>
        <v>9372.9029291299994</v>
      </c>
    </row>
    <row r="1687" spans="1:4" x14ac:dyDescent="0.3">
      <c r="A1687" s="149">
        <v>43598</v>
      </c>
      <c r="B1687" s="150">
        <v>3648.97266158</v>
      </c>
      <c r="C1687" s="150">
        <v>5733.7172501300001</v>
      </c>
      <c r="D1687" s="150">
        <f t="shared" si="26"/>
        <v>9382.6899117100002</v>
      </c>
    </row>
    <row r="1688" spans="1:4" x14ac:dyDescent="0.3">
      <c r="A1688" s="149">
        <v>43595</v>
      </c>
      <c r="B1688" s="150">
        <v>3662.4561404400001</v>
      </c>
      <c r="C1688" s="150">
        <v>5755.9832552400003</v>
      </c>
      <c r="D1688" s="150">
        <f t="shared" si="26"/>
        <v>9418.4393956800013</v>
      </c>
    </row>
    <row r="1689" spans="1:4" x14ac:dyDescent="0.3">
      <c r="A1689" s="149">
        <v>43594</v>
      </c>
      <c r="B1689" s="150">
        <v>3656.3825531900002</v>
      </c>
      <c r="C1689" s="150">
        <v>5758.1347024799998</v>
      </c>
      <c r="D1689" s="150">
        <f t="shared" si="26"/>
        <v>9414.5172556699999</v>
      </c>
    </row>
    <row r="1690" spans="1:4" x14ac:dyDescent="0.3">
      <c r="A1690" s="149">
        <v>43593</v>
      </c>
      <c r="B1690" s="150">
        <v>3666.8478453299999</v>
      </c>
      <c r="C1690" s="150">
        <v>5767.2493858899998</v>
      </c>
      <c r="D1690" s="150">
        <f t="shared" si="26"/>
        <v>9434.0972312199992</v>
      </c>
    </row>
    <row r="1691" spans="1:4" x14ac:dyDescent="0.3">
      <c r="A1691" s="149">
        <v>43592</v>
      </c>
      <c r="B1691" s="150">
        <v>3679.6227180300002</v>
      </c>
      <c r="C1691" s="150">
        <v>5766.2186412800002</v>
      </c>
      <c r="D1691" s="150">
        <f t="shared" si="26"/>
        <v>9445.8413593100013</v>
      </c>
    </row>
    <row r="1692" spans="1:4" x14ac:dyDescent="0.3">
      <c r="A1692" s="149">
        <v>43591</v>
      </c>
      <c r="B1692" s="150">
        <v>3701.6437876999998</v>
      </c>
      <c r="C1692" s="150">
        <v>5788.8869454699998</v>
      </c>
      <c r="D1692" s="150">
        <f t="shared" si="26"/>
        <v>9490.5307331699987</v>
      </c>
    </row>
    <row r="1693" spans="1:4" x14ac:dyDescent="0.3">
      <c r="A1693" s="149">
        <v>43585</v>
      </c>
      <c r="B1693" s="150">
        <v>3760.76910615</v>
      </c>
      <c r="C1693" s="150">
        <v>5838.32147876</v>
      </c>
      <c r="D1693" s="150">
        <f t="shared" si="26"/>
        <v>9599.09058491</v>
      </c>
    </row>
    <row r="1694" spans="1:4" x14ac:dyDescent="0.3">
      <c r="A1694" s="149">
        <v>43584</v>
      </c>
      <c r="B1694" s="150">
        <v>3812.2663134200002</v>
      </c>
      <c r="C1694" s="150">
        <v>5919.4034737900001</v>
      </c>
      <c r="D1694" s="150">
        <f t="shared" si="26"/>
        <v>9731.6697872100012</v>
      </c>
    </row>
    <row r="1695" spans="1:4" x14ac:dyDescent="0.3">
      <c r="A1695" s="149">
        <v>43581</v>
      </c>
      <c r="B1695" s="150">
        <v>3855.45471279</v>
      </c>
      <c r="C1695" s="150">
        <v>5964.7080300600001</v>
      </c>
      <c r="D1695" s="150">
        <f t="shared" si="26"/>
        <v>9820.1627428499996</v>
      </c>
    </row>
    <row r="1696" spans="1:4" x14ac:dyDescent="0.3">
      <c r="A1696" s="149">
        <v>43580</v>
      </c>
      <c r="B1696" s="150">
        <v>3866.6564557000002</v>
      </c>
      <c r="C1696" s="150">
        <v>5991.2770903600003</v>
      </c>
      <c r="D1696" s="150">
        <f t="shared" si="26"/>
        <v>9857.9335460600014</v>
      </c>
    </row>
    <row r="1697" spans="1:4" x14ac:dyDescent="0.3">
      <c r="A1697" s="149">
        <v>43579</v>
      </c>
      <c r="B1697" s="150">
        <v>3886.6378221499999</v>
      </c>
      <c r="C1697" s="150">
        <v>6028.5712494700001</v>
      </c>
      <c r="D1697" s="150">
        <f t="shared" si="26"/>
        <v>9915.20907162</v>
      </c>
    </row>
    <row r="1698" spans="1:4" x14ac:dyDescent="0.3">
      <c r="A1698" s="149">
        <v>43578</v>
      </c>
      <c r="B1698" s="150">
        <v>3868.3672137899998</v>
      </c>
      <c r="C1698" s="150">
        <v>6010.5628725699999</v>
      </c>
      <c r="D1698" s="150">
        <f t="shared" si="26"/>
        <v>9878.9300863600001</v>
      </c>
    </row>
    <row r="1699" spans="1:4" x14ac:dyDescent="0.3">
      <c r="A1699" s="149">
        <v>43577</v>
      </c>
      <c r="B1699" s="150">
        <v>3870.2218486699999</v>
      </c>
      <c r="C1699" s="150">
        <v>6025.4356598499999</v>
      </c>
      <c r="D1699" s="150">
        <f t="shared" si="26"/>
        <v>9895.6575085200002</v>
      </c>
    </row>
    <row r="1700" spans="1:4" x14ac:dyDescent="0.3">
      <c r="A1700" s="149">
        <v>43574</v>
      </c>
      <c r="B1700" s="150">
        <v>3862.3446350099998</v>
      </c>
      <c r="C1700" s="150">
        <v>5990.1732445300004</v>
      </c>
      <c r="D1700" s="150">
        <f t="shared" si="26"/>
        <v>9852.5178795400006</v>
      </c>
    </row>
    <row r="1701" spans="1:4" x14ac:dyDescent="0.3">
      <c r="A1701" s="149">
        <v>43573</v>
      </c>
      <c r="B1701" s="150">
        <v>3848.0423060500002</v>
      </c>
      <c r="C1701" s="150">
        <v>5989.3573942200001</v>
      </c>
      <c r="D1701" s="150">
        <f t="shared" si="26"/>
        <v>9837.3997002699998</v>
      </c>
    </row>
    <row r="1702" spans="1:4" x14ac:dyDescent="0.3">
      <c r="A1702" s="149">
        <v>43572</v>
      </c>
      <c r="B1702" s="150">
        <v>3836.8617313499999</v>
      </c>
      <c r="C1702" s="150">
        <v>5976.8585182799998</v>
      </c>
      <c r="D1702" s="150">
        <f t="shared" si="26"/>
        <v>9813.7202496299997</v>
      </c>
    </row>
    <row r="1703" spans="1:4" x14ac:dyDescent="0.3">
      <c r="A1703" s="149">
        <v>43571</v>
      </c>
      <c r="B1703" s="150">
        <v>3808.2313360600001</v>
      </c>
      <c r="C1703" s="150">
        <v>5952.6254472299997</v>
      </c>
      <c r="D1703" s="150">
        <f t="shared" si="26"/>
        <v>9760.8567832900007</v>
      </c>
    </row>
    <row r="1704" spans="1:4" x14ac:dyDescent="0.3">
      <c r="A1704" s="149">
        <v>43570</v>
      </c>
      <c r="B1704" s="150">
        <v>3775.3227232499999</v>
      </c>
      <c r="C1704" s="150">
        <v>5909.4232271800001</v>
      </c>
      <c r="D1704" s="150">
        <f t="shared" si="26"/>
        <v>9684.7459504300004</v>
      </c>
    </row>
    <row r="1705" spans="1:4" x14ac:dyDescent="0.3">
      <c r="A1705" s="149">
        <v>43567</v>
      </c>
      <c r="B1705" s="150">
        <v>3776.3859480900001</v>
      </c>
      <c r="C1705" s="150">
        <v>5884.6317684799997</v>
      </c>
      <c r="D1705" s="150">
        <f t="shared" si="26"/>
        <v>9661.0177165700006</v>
      </c>
    </row>
    <row r="1706" spans="1:4" x14ac:dyDescent="0.3">
      <c r="A1706" s="149">
        <v>43566</v>
      </c>
      <c r="B1706" s="150">
        <v>3785.248826</v>
      </c>
      <c r="C1706" s="150">
        <v>5907.2476456200002</v>
      </c>
      <c r="D1706" s="150">
        <f t="shared" si="26"/>
        <v>9692.4964716200011</v>
      </c>
    </row>
    <row r="1707" spans="1:4" x14ac:dyDescent="0.3">
      <c r="A1707" s="149">
        <v>43565</v>
      </c>
      <c r="B1707" s="150">
        <v>3781.3053385600001</v>
      </c>
      <c r="C1707" s="150">
        <v>5920.2928610700001</v>
      </c>
      <c r="D1707" s="150">
        <f t="shared" si="26"/>
        <v>9701.5981996299997</v>
      </c>
    </row>
    <row r="1708" spans="1:4" x14ac:dyDescent="0.3">
      <c r="A1708" s="149">
        <v>43564</v>
      </c>
      <c r="B1708" s="150">
        <v>3748.3559273300002</v>
      </c>
      <c r="C1708" s="150">
        <v>5904.8528279499997</v>
      </c>
      <c r="D1708" s="150">
        <f t="shared" si="26"/>
        <v>9653.2087552800003</v>
      </c>
    </row>
    <row r="1709" spans="1:4" x14ac:dyDescent="0.3">
      <c r="A1709" s="149">
        <v>43563</v>
      </c>
      <c r="B1709" s="150">
        <v>3730.9632051100002</v>
      </c>
      <c r="C1709" s="150">
        <v>5879.0164024699998</v>
      </c>
      <c r="D1709" s="150">
        <f t="shared" si="26"/>
        <v>9609.9796075800004</v>
      </c>
    </row>
    <row r="1710" spans="1:4" x14ac:dyDescent="0.3">
      <c r="A1710" s="149">
        <v>43559</v>
      </c>
      <c r="B1710" s="150">
        <v>3687.5349092500001</v>
      </c>
      <c r="C1710" s="150">
        <v>5778.97611607</v>
      </c>
      <c r="D1710" s="150">
        <f t="shared" si="26"/>
        <v>9466.51102532</v>
      </c>
    </row>
    <row r="1711" spans="1:4" x14ac:dyDescent="0.3">
      <c r="A1711" s="149">
        <v>43558</v>
      </c>
      <c r="B1711" s="150">
        <v>3676.12402965</v>
      </c>
      <c r="C1711" s="150">
        <v>5775.4697221300003</v>
      </c>
      <c r="D1711" s="150">
        <f t="shared" si="26"/>
        <v>9451.5937517800012</v>
      </c>
    </row>
    <row r="1712" spans="1:4" x14ac:dyDescent="0.3">
      <c r="A1712" s="149">
        <v>43557</v>
      </c>
      <c r="B1712" s="150">
        <v>3650.1842577100001</v>
      </c>
      <c r="C1712" s="150">
        <v>5738.27737394</v>
      </c>
      <c r="D1712" s="150">
        <f t="shared" si="26"/>
        <v>9388.4616316499996</v>
      </c>
    </row>
    <row r="1713" spans="1:4" x14ac:dyDescent="0.3">
      <c r="A1713" s="149">
        <v>43556</v>
      </c>
      <c r="B1713" s="150">
        <v>3619.39178395</v>
      </c>
      <c r="C1713" s="150">
        <v>5692.5592288500002</v>
      </c>
      <c r="D1713" s="150">
        <f t="shared" si="26"/>
        <v>9311.9510128000002</v>
      </c>
    </row>
    <row r="1714" spans="1:4" x14ac:dyDescent="0.3">
      <c r="A1714" s="149">
        <v>43553</v>
      </c>
      <c r="B1714" s="150">
        <v>3589.5648778700001</v>
      </c>
      <c r="C1714" s="150">
        <v>5632.9080807099999</v>
      </c>
      <c r="D1714" s="150">
        <f t="shared" si="26"/>
        <v>9222.4729585799996</v>
      </c>
    </row>
    <row r="1715" spans="1:4" x14ac:dyDescent="0.3">
      <c r="A1715" s="149">
        <v>43552</v>
      </c>
      <c r="B1715" s="150">
        <v>3575.1753334499999</v>
      </c>
      <c r="C1715" s="150">
        <v>5624.3263942399999</v>
      </c>
      <c r="D1715" s="150">
        <f t="shared" si="26"/>
        <v>9199.5017276899998</v>
      </c>
    </row>
    <row r="1716" spans="1:4" x14ac:dyDescent="0.3">
      <c r="A1716" s="149">
        <v>43551</v>
      </c>
      <c r="B1716" s="150">
        <v>3562.7406620299998</v>
      </c>
      <c r="C1716" s="150">
        <v>5628.9713188100004</v>
      </c>
      <c r="D1716" s="150">
        <f t="shared" si="26"/>
        <v>9191.7119808400003</v>
      </c>
    </row>
    <row r="1717" spans="1:4" x14ac:dyDescent="0.3">
      <c r="A1717" s="149">
        <v>43550</v>
      </c>
      <c r="B1717" s="150">
        <v>3558.4082484999999</v>
      </c>
      <c r="C1717" s="150">
        <v>5608.8788435200004</v>
      </c>
      <c r="D1717" s="150">
        <f t="shared" si="26"/>
        <v>9167.2870920200003</v>
      </c>
    </row>
    <row r="1718" spans="1:4" x14ac:dyDescent="0.3">
      <c r="A1718" s="149">
        <v>43549</v>
      </c>
      <c r="B1718" s="150">
        <v>3568.6057456200001</v>
      </c>
      <c r="C1718" s="150">
        <v>5615.4839126799998</v>
      </c>
      <c r="D1718" s="150">
        <f t="shared" si="26"/>
        <v>9184.0896582999994</v>
      </c>
    </row>
    <row r="1719" spans="1:4" x14ac:dyDescent="0.3">
      <c r="A1719" s="149">
        <v>43546</v>
      </c>
      <c r="B1719" s="150">
        <v>3541.6269042399999</v>
      </c>
      <c r="C1719" s="150">
        <v>5566.5239231899996</v>
      </c>
      <c r="D1719" s="150">
        <f t="shared" si="26"/>
        <v>9108.1508274299995</v>
      </c>
    </row>
    <row r="1720" spans="1:4" x14ac:dyDescent="0.3">
      <c r="A1720" s="149">
        <v>43545</v>
      </c>
      <c r="B1720" s="150">
        <v>3545.7019602300002</v>
      </c>
      <c r="C1720" s="150">
        <v>5570.5969607999996</v>
      </c>
      <c r="D1720" s="150">
        <f t="shared" si="26"/>
        <v>9116.2989210300002</v>
      </c>
    </row>
    <row r="1721" spans="1:4" x14ac:dyDescent="0.3">
      <c r="A1721" s="149">
        <v>43544</v>
      </c>
      <c r="B1721" s="150">
        <v>3504.2560673600001</v>
      </c>
      <c r="C1721" s="150">
        <v>5517.9335386900002</v>
      </c>
      <c r="D1721" s="150">
        <f t="shared" si="26"/>
        <v>9022.1896060500003</v>
      </c>
    </row>
    <row r="1722" spans="1:4" x14ac:dyDescent="0.3">
      <c r="A1722" s="149">
        <v>43543</v>
      </c>
      <c r="B1722" s="150">
        <v>3486.6623797500001</v>
      </c>
      <c r="C1722" s="150">
        <v>5495.3021939600003</v>
      </c>
      <c r="D1722" s="150">
        <f t="shared" si="26"/>
        <v>8981.96457371</v>
      </c>
    </row>
    <row r="1723" spans="1:4" x14ac:dyDescent="0.3">
      <c r="A1723" s="149">
        <v>43542</v>
      </c>
      <c r="B1723" s="150">
        <v>3462.8024455700001</v>
      </c>
      <c r="C1723" s="150">
        <v>5464.2622817700003</v>
      </c>
      <c r="D1723" s="150">
        <f t="shared" si="26"/>
        <v>8927.0647273400009</v>
      </c>
    </row>
    <row r="1724" spans="1:4" x14ac:dyDescent="0.3">
      <c r="A1724" s="149">
        <v>43539</v>
      </c>
      <c r="B1724" s="150">
        <v>3439.52040597</v>
      </c>
      <c r="C1724" s="150">
        <v>5418.6335406500002</v>
      </c>
      <c r="D1724" s="150">
        <f t="shared" si="26"/>
        <v>8858.1539466200011</v>
      </c>
    </row>
    <row r="1725" spans="1:4" x14ac:dyDescent="0.3">
      <c r="A1725" s="149">
        <v>43538</v>
      </c>
      <c r="B1725" s="150">
        <v>3456.4677830000001</v>
      </c>
      <c r="C1725" s="150">
        <v>5426.7793480500004</v>
      </c>
      <c r="D1725" s="150">
        <f t="shared" si="26"/>
        <v>8883.2471310500005</v>
      </c>
    </row>
    <row r="1726" spans="1:4" x14ac:dyDescent="0.3">
      <c r="A1726" s="149">
        <v>43537</v>
      </c>
      <c r="B1726" s="150">
        <v>3456.3719784899999</v>
      </c>
      <c r="C1726" s="150">
        <v>5442.6864384199998</v>
      </c>
      <c r="D1726" s="150">
        <f t="shared" si="26"/>
        <v>8899.0584169100002</v>
      </c>
    </row>
    <row r="1727" spans="1:4" x14ac:dyDescent="0.3">
      <c r="A1727" s="149">
        <v>43536</v>
      </c>
      <c r="B1727" s="150">
        <v>3446.6828486099998</v>
      </c>
      <c r="C1727" s="150">
        <v>5415.5609441699999</v>
      </c>
      <c r="D1727" s="150">
        <f t="shared" si="26"/>
        <v>8862.2437927800001</v>
      </c>
    </row>
    <row r="1728" spans="1:4" x14ac:dyDescent="0.3">
      <c r="A1728" s="149">
        <v>43535</v>
      </c>
      <c r="B1728" s="150">
        <v>3414.1561569999999</v>
      </c>
      <c r="C1728" s="150">
        <v>5356.2037431099998</v>
      </c>
      <c r="D1728" s="150">
        <f t="shared" si="26"/>
        <v>8770.3599001099992</v>
      </c>
    </row>
    <row r="1729" spans="1:4" x14ac:dyDescent="0.3">
      <c r="A1729" s="149">
        <v>43532</v>
      </c>
      <c r="B1729" s="150">
        <v>3364.5385798100001</v>
      </c>
      <c r="C1729" s="150">
        <v>5269.2578270100003</v>
      </c>
      <c r="D1729" s="150">
        <f t="shared" si="26"/>
        <v>8633.7964068199999</v>
      </c>
    </row>
    <row r="1730" spans="1:4" x14ac:dyDescent="0.3">
      <c r="A1730" s="149">
        <v>43531</v>
      </c>
      <c r="B1730" s="150">
        <v>3316.5825931700001</v>
      </c>
      <c r="C1730" s="150">
        <v>5270.7936013799999</v>
      </c>
      <c r="D1730" s="150">
        <f t="shared" si="26"/>
        <v>8587.3761945500009</v>
      </c>
    </row>
    <row r="1731" spans="1:4" x14ac:dyDescent="0.3">
      <c r="A1731" s="149">
        <v>43530</v>
      </c>
      <c r="B1731" s="150">
        <v>3254.7502955499999</v>
      </c>
      <c r="C1731" s="150">
        <v>5172.8807919399997</v>
      </c>
      <c r="D1731" s="150">
        <f t="shared" si="26"/>
        <v>8427.6310874899991</v>
      </c>
    </row>
    <row r="1732" spans="1:4" x14ac:dyDescent="0.3">
      <c r="A1732" s="149">
        <v>43529</v>
      </c>
      <c r="B1732" s="150">
        <v>3222.5199915200001</v>
      </c>
      <c r="C1732" s="150">
        <v>5071.3680179800003</v>
      </c>
      <c r="D1732" s="150">
        <f t="shared" si="26"/>
        <v>8293.8880095000004</v>
      </c>
    </row>
    <row r="1733" spans="1:4" x14ac:dyDescent="0.3">
      <c r="A1733" s="149">
        <v>43528</v>
      </c>
      <c r="B1733" s="150">
        <v>3168.6309614800002</v>
      </c>
      <c r="C1733" s="150">
        <v>4992.8732829099999</v>
      </c>
      <c r="D1733" s="150">
        <f t="shared" si="26"/>
        <v>8161.5042443900002</v>
      </c>
    </row>
    <row r="1734" spans="1:4" x14ac:dyDescent="0.3">
      <c r="A1734" s="149">
        <v>43525</v>
      </c>
      <c r="B1734" s="150">
        <v>3130.9837730600002</v>
      </c>
      <c r="C1734" s="150">
        <v>4915.22944087</v>
      </c>
      <c r="D1734" s="150">
        <f t="shared" ref="D1734:D1797" si="27">SUM(B1734:C1734)</f>
        <v>8046.2132139300002</v>
      </c>
    </row>
    <row r="1735" spans="1:4" x14ac:dyDescent="0.3">
      <c r="A1735" s="149">
        <v>43524</v>
      </c>
      <c r="B1735" s="150">
        <v>3133.09483267</v>
      </c>
      <c r="C1735" s="150">
        <v>4913.5786784499996</v>
      </c>
      <c r="D1735" s="150">
        <f t="shared" si="27"/>
        <v>8046.6735111199996</v>
      </c>
    </row>
    <row r="1736" spans="1:4" x14ac:dyDescent="0.3">
      <c r="A1736" s="149">
        <v>43523</v>
      </c>
      <c r="B1736" s="150">
        <v>3116.17354372</v>
      </c>
      <c r="C1736" s="150">
        <v>4916.07833458</v>
      </c>
      <c r="D1736" s="150">
        <f t="shared" si="27"/>
        <v>8032.2518782999996</v>
      </c>
    </row>
    <row r="1737" spans="1:4" x14ac:dyDescent="0.3">
      <c r="A1737" s="149">
        <v>43522</v>
      </c>
      <c r="B1737" s="150">
        <v>3081.9197451300001</v>
      </c>
      <c r="C1737" s="150">
        <v>4853.2087794999998</v>
      </c>
      <c r="D1737" s="150">
        <f t="shared" si="27"/>
        <v>7935.1285246299994</v>
      </c>
    </row>
    <row r="1738" spans="1:4" x14ac:dyDescent="0.3">
      <c r="A1738" s="149">
        <v>43521</v>
      </c>
      <c r="B1738" s="150">
        <v>3039.17864938</v>
      </c>
      <c r="C1738" s="150">
        <v>4801.4377265900002</v>
      </c>
      <c r="D1738" s="150">
        <f t="shared" si="27"/>
        <v>7840.6163759700003</v>
      </c>
    </row>
    <row r="1739" spans="1:4" x14ac:dyDescent="0.3">
      <c r="A1739" s="149">
        <v>43518</v>
      </c>
      <c r="B1739" s="150">
        <v>2965.6218546599998</v>
      </c>
      <c r="C1739" s="150">
        <v>4685.8799000400004</v>
      </c>
      <c r="D1739" s="150">
        <f t="shared" si="27"/>
        <v>7651.5017547000007</v>
      </c>
    </row>
    <row r="1740" spans="1:4" x14ac:dyDescent="0.3">
      <c r="A1740" s="149">
        <v>43517</v>
      </c>
      <c r="B1740" s="150">
        <v>2938.3855559499998</v>
      </c>
      <c r="C1740" s="150">
        <v>4657.6329846999997</v>
      </c>
      <c r="D1740" s="150">
        <f t="shared" si="27"/>
        <v>7596.0185406499995</v>
      </c>
    </row>
    <row r="1741" spans="1:4" x14ac:dyDescent="0.3">
      <c r="A1741" s="149">
        <v>43516</v>
      </c>
      <c r="B1741" s="150">
        <v>2921.3946891999999</v>
      </c>
      <c r="C1741" s="150">
        <v>4634.9562547799997</v>
      </c>
      <c r="D1741" s="150">
        <f t="shared" si="27"/>
        <v>7556.35094398</v>
      </c>
    </row>
    <row r="1742" spans="1:4" x14ac:dyDescent="0.3">
      <c r="A1742" s="149">
        <v>43515</v>
      </c>
      <c r="B1742" s="150">
        <v>2895.98144628</v>
      </c>
      <c r="C1742" s="150">
        <v>4614.53465856</v>
      </c>
      <c r="D1742" s="150">
        <f t="shared" si="27"/>
        <v>7510.5161048400005</v>
      </c>
    </row>
    <row r="1743" spans="1:4" x14ac:dyDescent="0.3">
      <c r="A1743" s="149">
        <v>43514</v>
      </c>
      <c r="B1743" s="150">
        <v>2868.8923640200001</v>
      </c>
      <c r="C1743" s="150">
        <v>4582.9746307400001</v>
      </c>
      <c r="D1743" s="150">
        <f t="shared" si="27"/>
        <v>7451.8669947600001</v>
      </c>
    </row>
    <row r="1744" spans="1:4" x14ac:dyDescent="0.3">
      <c r="A1744" s="149">
        <v>43511</v>
      </c>
      <c r="B1744" s="150">
        <v>2840.3858631799999</v>
      </c>
      <c r="C1744" s="150">
        <v>4551.8841820799998</v>
      </c>
      <c r="D1744" s="150">
        <f t="shared" si="27"/>
        <v>7392.2700452600002</v>
      </c>
    </row>
    <row r="1745" spans="1:4" x14ac:dyDescent="0.3">
      <c r="A1745" s="149">
        <v>43510</v>
      </c>
      <c r="B1745" s="150">
        <v>2818.0346486899998</v>
      </c>
      <c r="C1745" s="150">
        <v>4535.6064692</v>
      </c>
      <c r="D1745" s="150">
        <f t="shared" si="27"/>
        <v>7353.6411178899998</v>
      </c>
    </row>
    <row r="1746" spans="1:4" x14ac:dyDescent="0.3">
      <c r="A1746" s="149">
        <v>43509</v>
      </c>
      <c r="B1746" s="150">
        <v>2795.96408406</v>
      </c>
      <c r="C1746" s="150">
        <v>4520.07139456</v>
      </c>
      <c r="D1746" s="150">
        <f t="shared" si="27"/>
        <v>7316.0354786200005</v>
      </c>
    </row>
    <row r="1747" spans="1:4" x14ac:dyDescent="0.3">
      <c r="A1747" s="149">
        <v>43508</v>
      </c>
      <c r="B1747" s="150">
        <v>2771.4137125000002</v>
      </c>
      <c r="C1747" s="150">
        <v>4489.4434392800003</v>
      </c>
      <c r="D1747" s="150">
        <f t="shared" si="27"/>
        <v>7260.857151780001</v>
      </c>
    </row>
    <row r="1748" spans="1:4" x14ac:dyDescent="0.3">
      <c r="A1748" s="149">
        <v>43507</v>
      </c>
      <c r="B1748" s="150">
        <v>2752.8232360000002</v>
      </c>
      <c r="C1748" s="150">
        <v>4472.8356875600002</v>
      </c>
      <c r="D1748" s="150">
        <f t="shared" si="27"/>
        <v>7225.6589235600004</v>
      </c>
    </row>
    <row r="1749" spans="1:4" x14ac:dyDescent="0.3">
      <c r="A1749" s="149">
        <v>43497</v>
      </c>
      <c r="B1749" s="150">
        <v>2733.2461735699999</v>
      </c>
      <c r="C1749" s="150">
        <v>4436.2648325500004</v>
      </c>
      <c r="D1749" s="150">
        <f t="shared" si="27"/>
        <v>7169.5110061200003</v>
      </c>
    </row>
    <row r="1750" spans="1:4" x14ac:dyDescent="0.3">
      <c r="A1750" s="149">
        <v>43496</v>
      </c>
      <c r="B1750" s="150">
        <v>2782.9534303</v>
      </c>
      <c r="C1750" s="150">
        <v>4498.9469314199996</v>
      </c>
      <c r="D1750" s="150">
        <f t="shared" si="27"/>
        <v>7281.9003617199996</v>
      </c>
    </row>
    <row r="1751" spans="1:4" x14ac:dyDescent="0.3">
      <c r="A1751" s="149">
        <v>43495</v>
      </c>
      <c r="B1751" s="150">
        <v>2805.0334926599999</v>
      </c>
      <c r="C1751" s="150">
        <v>4529.1519264500002</v>
      </c>
      <c r="D1751" s="150">
        <f t="shared" si="27"/>
        <v>7334.1854191100001</v>
      </c>
    </row>
    <row r="1752" spans="1:4" x14ac:dyDescent="0.3">
      <c r="A1752" s="149">
        <v>43494</v>
      </c>
      <c r="B1752" s="150">
        <v>2821.3607271400001</v>
      </c>
      <c r="C1752" s="150">
        <v>4549.8865034700002</v>
      </c>
      <c r="D1752" s="150">
        <f t="shared" si="27"/>
        <v>7371.2472306100008</v>
      </c>
    </row>
    <row r="1753" spans="1:4" x14ac:dyDescent="0.3">
      <c r="A1753" s="149">
        <v>43493</v>
      </c>
      <c r="B1753" s="150">
        <v>2829.32497061</v>
      </c>
      <c r="C1753" s="150">
        <v>4569.8702279099998</v>
      </c>
      <c r="D1753" s="150">
        <f t="shared" si="27"/>
        <v>7399.1951985199994</v>
      </c>
    </row>
    <row r="1754" spans="1:4" x14ac:dyDescent="0.3">
      <c r="A1754" s="149">
        <v>43490</v>
      </c>
      <c r="B1754" s="150">
        <v>2837.0566874699998</v>
      </c>
      <c r="C1754" s="150">
        <v>4583.4787971899996</v>
      </c>
      <c r="D1754" s="150">
        <f t="shared" si="27"/>
        <v>7420.5354846599994</v>
      </c>
    </row>
    <row r="1755" spans="1:4" x14ac:dyDescent="0.3">
      <c r="A1755" s="149">
        <v>43489</v>
      </c>
      <c r="B1755" s="150">
        <v>2855.2301668199998</v>
      </c>
      <c r="C1755" s="150">
        <v>4618.3881324200001</v>
      </c>
      <c r="D1755" s="150">
        <f t="shared" si="27"/>
        <v>7473.6182992399999</v>
      </c>
    </row>
    <row r="1756" spans="1:4" x14ac:dyDescent="0.3">
      <c r="A1756" s="149">
        <v>43488</v>
      </c>
      <c r="B1756" s="150">
        <v>2854.0980195799998</v>
      </c>
      <c r="C1756" s="150">
        <v>4624.8151951199998</v>
      </c>
      <c r="D1756" s="150">
        <f t="shared" si="27"/>
        <v>7478.9132147</v>
      </c>
    </row>
    <row r="1757" spans="1:4" x14ac:dyDescent="0.3">
      <c r="A1757" s="149">
        <v>43487</v>
      </c>
      <c r="B1757" s="150">
        <v>2853.3604880100002</v>
      </c>
      <c r="C1757" s="150">
        <v>4630.1846176700001</v>
      </c>
      <c r="D1757" s="150">
        <f t="shared" si="27"/>
        <v>7483.5451056800002</v>
      </c>
    </row>
    <row r="1758" spans="1:4" x14ac:dyDescent="0.3">
      <c r="A1758" s="149">
        <v>43486</v>
      </c>
      <c r="B1758" s="150">
        <v>2849.4416419300001</v>
      </c>
      <c r="C1758" s="150">
        <v>4622.6445606500001</v>
      </c>
      <c r="D1758" s="150">
        <f t="shared" si="27"/>
        <v>7472.0862025799997</v>
      </c>
    </row>
    <row r="1759" spans="1:4" x14ac:dyDescent="0.3">
      <c r="A1759" s="149">
        <v>43483</v>
      </c>
      <c r="B1759" s="150">
        <v>2846.1747770000002</v>
      </c>
      <c r="C1759" s="150">
        <v>4628.2663388700003</v>
      </c>
      <c r="D1759" s="150">
        <f t="shared" si="27"/>
        <v>7474.4411158700004</v>
      </c>
    </row>
    <row r="1760" spans="1:4" x14ac:dyDescent="0.3">
      <c r="A1760" s="149">
        <v>43482</v>
      </c>
      <c r="B1760" s="150">
        <v>2858.8708972700001</v>
      </c>
      <c r="C1760" s="150">
        <v>4648.3751108300003</v>
      </c>
      <c r="D1760" s="150">
        <f t="shared" si="27"/>
        <v>7507.2460081000008</v>
      </c>
    </row>
    <row r="1761" spans="1:4" x14ac:dyDescent="0.3">
      <c r="A1761" s="149">
        <v>43481</v>
      </c>
      <c r="B1761" s="150">
        <v>2867.1191831299998</v>
      </c>
      <c r="C1761" s="150">
        <v>4652.4399983100002</v>
      </c>
      <c r="D1761" s="150">
        <f t="shared" si="27"/>
        <v>7519.5591814399995</v>
      </c>
    </row>
    <row r="1762" spans="1:4" x14ac:dyDescent="0.3">
      <c r="A1762" s="149">
        <v>43480</v>
      </c>
      <c r="B1762" s="150">
        <v>2878.2259168300002</v>
      </c>
      <c r="C1762" s="150">
        <v>4666.2158896600004</v>
      </c>
      <c r="D1762" s="150">
        <f t="shared" si="27"/>
        <v>7544.4418064900001</v>
      </c>
    </row>
    <row r="1763" spans="1:4" x14ac:dyDescent="0.3">
      <c r="A1763" s="149">
        <v>43479</v>
      </c>
      <c r="B1763" s="150">
        <v>2878.17591696</v>
      </c>
      <c r="C1763" s="150">
        <v>4670.99621862</v>
      </c>
      <c r="D1763" s="150">
        <f t="shared" si="27"/>
        <v>7549.17213558</v>
      </c>
    </row>
    <row r="1764" spans="1:4" x14ac:dyDescent="0.3">
      <c r="A1764" s="149">
        <v>43476</v>
      </c>
      <c r="B1764" s="150">
        <v>2879.1168020800001</v>
      </c>
      <c r="C1764" s="150">
        <v>4665.1720156499996</v>
      </c>
      <c r="D1764" s="150">
        <f t="shared" si="27"/>
        <v>7544.2888177299992</v>
      </c>
    </row>
    <row r="1765" spans="1:4" x14ac:dyDescent="0.3">
      <c r="A1765" s="149">
        <v>43475</v>
      </c>
      <c r="B1765" s="150">
        <v>2884.6023428499998</v>
      </c>
      <c r="C1765" s="150">
        <v>4677.2491317900003</v>
      </c>
      <c r="D1765" s="150">
        <f t="shared" si="27"/>
        <v>7561.8514746399997</v>
      </c>
    </row>
    <row r="1766" spans="1:4" x14ac:dyDescent="0.3">
      <c r="A1766" s="149">
        <v>43474</v>
      </c>
      <c r="B1766" s="150">
        <v>2886.5914321099999</v>
      </c>
      <c r="C1766" s="150">
        <v>4680.6829083000002</v>
      </c>
      <c r="D1766" s="150">
        <f t="shared" si="27"/>
        <v>7567.2743404100001</v>
      </c>
    </row>
    <row r="1767" spans="1:4" x14ac:dyDescent="0.3">
      <c r="A1767" s="149">
        <v>43473</v>
      </c>
      <c r="B1767" s="150">
        <v>2889.35312346</v>
      </c>
      <c r="C1767" s="150">
        <v>4687.2065235099999</v>
      </c>
      <c r="D1767" s="150">
        <f t="shared" si="27"/>
        <v>7576.5596469699994</v>
      </c>
    </row>
    <row r="1768" spans="1:4" x14ac:dyDescent="0.3">
      <c r="A1768" s="149">
        <v>43472</v>
      </c>
      <c r="B1768" s="150">
        <v>2894.9038893799998</v>
      </c>
      <c r="C1768" s="150">
        <v>4686.6036673400004</v>
      </c>
      <c r="D1768" s="150">
        <f t="shared" si="27"/>
        <v>7581.5075567200001</v>
      </c>
    </row>
    <row r="1769" spans="1:4" x14ac:dyDescent="0.3">
      <c r="A1769" s="149">
        <v>43469</v>
      </c>
      <c r="B1769" s="150">
        <v>2888.80987207</v>
      </c>
      <c r="C1769" s="150">
        <v>4682.5115948900002</v>
      </c>
      <c r="D1769" s="150">
        <f t="shared" si="27"/>
        <v>7571.3214669600002</v>
      </c>
    </row>
    <row r="1770" spans="1:4" x14ac:dyDescent="0.3">
      <c r="A1770" s="149">
        <v>43468</v>
      </c>
      <c r="B1770" s="150">
        <v>2879.9653828700002</v>
      </c>
      <c r="C1770" s="150">
        <v>4677.42204494</v>
      </c>
      <c r="D1770" s="150">
        <f t="shared" si="27"/>
        <v>7557.3874278100002</v>
      </c>
    </row>
    <row r="1771" spans="1:4" x14ac:dyDescent="0.3">
      <c r="A1771" s="149">
        <v>43467</v>
      </c>
      <c r="B1771" s="150">
        <v>2883.0725803400001</v>
      </c>
      <c r="C1771" s="150">
        <v>4680.6576776399997</v>
      </c>
      <c r="D1771" s="150">
        <f t="shared" si="27"/>
        <v>7563.7302579799998</v>
      </c>
    </row>
    <row r="1772" spans="1:4" x14ac:dyDescent="0.3">
      <c r="A1772" s="149">
        <v>43462</v>
      </c>
      <c r="B1772" s="150">
        <v>2879.0936322500002</v>
      </c>
      <c r="C1772" s="150">
        <v>4677.9450437900005</v>
      </c>
      <c r="D1772" s="150">
        <f t="shared" si="27"/>
        <v>7557.0386760400006</v>
      </c>
    </row>
    <row r="1773" spans="1:4" x14ac:dyDescent="0.3">
      <c r="A1773" s="149">
        <v>43461</v>
      </c>
      <c r="B1773" s="150">
        <v>2907.2319040100001</v>
      </c>
      <c r="C1773" s="150">
        <v>4714.4492609700001</v>
      </c>
      <c r="D1773" s="150">
        <f t="shared" si="27"/>
        <v>7621.6811649800002</v>
      </c>
    </row>
    <row r="1774" spans="1:4" x14ac:dyDescent="0.3">
      <c r="A1774" s="149">
        <v>43460</v>
      </c>
      <c r="B1774" s="150">
        <v>2911.0777026699998</v>
      </c>
      <c r="C1774" s="150">
        <v>4717.7727018599999</v>
      </c>
      <c r="D1774" s="150">
        <f t="shared" si="27"/>
        <v>7628.8504045299997</v>
      </c>
    </row>
    <row r="1775" spans="1:4" x14ac:dyDescent="0.3">
      <c r="A1775" s="149">
        <v>43459</v>
      </c>
      <c r="B1775" s="150">
        <v>2915.92530532</v>
      </c>
      <c r="C1775" s="150">
        <v>4719.0630123199999</v>
      </c>
      <c r="D1775" s="150">
        <f t="shared" si="27"/>
        <v>7634.9883176399999</v>
      </c>
    </row>
    <row r="1776" spans="1:4" x14ac:dyDescent="0.3">
      <c r="A1776" s="149">
        <v>43458</v>
      </c>
      <c r="B1776" s="150">
        <v>2921.0167567100002</v>
      </c>
      <c r="C1776" s="150">
        <v>4726.3729020999999</v>
      </c>
      <c r="D1776" s="150">
        <f t="shared" si="27"/>
        <v>7647.3896588099997</v>
      </c>
    </row>
    <row r="1777" spans="1:4" x14ac:dyDescent="0.3">
      <c r="A1777" s="149">
        <v>43455</v>
      </c>
      <c r="B1777" s="150">
        <v>2921.2489236599999</v>
      </c>
      <c r="C1777" s="150">
        <v>4723.0644324799996</v>
      </c>
      <c r="D1777" s="150">
        <f t="shared" si="27"/>
        <v>7644.3133561399991</v>
      </c>
    </row>
    <row r="1778" spans="1:4" x14ac:dyDescent="0.3">
      <c r="A1778" s="149">
        <v>43454</v>
      </c>
      <c r="B1778" s="150">
        <v>2928.6118535000001</v>
      </c>
      <c r="C1778" s="150">
        <v>4737.3641345200003</v>
      </c>
      <c r="D1778" s="150">
        <f t="shared" si="27"/>
        <v>7665.9759880199999</v>
      </c>
    </row>
    <row r="1779" spans="1:4" x14ac:dyDescent="0.3">
      <c r="A1779" s="149">
        <v>43453</v>
      </c>
      <c r="B1779" s="150">
        <v>2924.05677431</v>
      </c>
      <c r="C1779" s="150">
        <v>4729.2294532100004</v>
      </c>
      <c r="D1779" s="150">
        <f t="shared" si="27"/>
        <v>7653.2862275200005</v>
      </c>
    </row>
    <row r="1780" spans="1:4" x14ac:dyDescent="0.3">
      <c r="A1780" s="149">
        <v>43452</v>
      </c>
      <c r="B1780" s="150">
        <v>2933.89368371</v>
      </c>
      <c r="C1780" s="150">
        <v>4739.8003369999997</v>
      </c>
      <c r="D1780" s="150">
        <f t="shared" si="27"/>
        <v>7673.6940207099997</v>
      </c>
    </row>
    <row r="1781" spans="1:4" x14ac:dyDescent="0.3">
      <c r="A1781" s="149">
        <v>43451</v>
      </c>
      <c r="B1781" s="150">
        <v>2932.1900579500002</v>
      </c>
      <c r="C1781" s="150">
        <v>4742.1177735600004</v>
      </c>
      <c r="D1781" s="150">
        <f t="shared" si="27"/>
        <v>7674.3078315100011</v>
      </c>
    </row>
    <row r="1782" spans="1:4" x14ac:dyDescent="0.3">
      <c r="A1782" s="149">
        <v>43448</v>
      </c>
      <c r="B1782" s="150">
        <v>2926.2844165199999</v>
      </c>
      <c r="C1782" s="150">
        <v>4738.9757156200003</v>
      </c>
      <c r="D1782" s="150">
        <f t="shared" si="27"/>
        <v>7665.2601321399998</v>
      </c>
    </row>
    <row r="1783" spans="1:4" x14ac:dyDescent="0.3">
      <c r="A1783" s="149">
        <v>43447</v>
      </c>
      <c r="B1783" s="150">
        <v>2945.44072671</v>
      </c>
      <c r="C1783" s="150">
        <v>4763.2234871600003</v>
      </c>
      <c r="D1783" s="150">
        <f t="shared" si="27"/>
        <v>7708.6642138700008</v>
      </c>
    </row>
    <row r="1784" spans="1:4" x14ac:dyDescent="0.3">
      <c r="A1784" s="149">
        <v>43446</v>
      </c>
      <c r="B1784" s="150">
        <v>2946.8694729899998</v>
      </c>
      <c r="C1784" s="150">
        <v>4757.8970194900003</v>
      </c>
      <c r="D1784" s="150">
        <f t="shared" si="27"/>
        <v>7704.7664924800001</v>
      </c>
    </row>
    <row r="1785" spans="1:4" x14ac:dyDescent="0.3">
      <c r="A1785" s="149">
        <v>43445</v>
      </c>
      <c r="B1785" s="150">
        <v>2952.3773466799998</v>
      </c>
      <c r="C1785" s="150">
        <v>4758.9946255100003</v>
      </c>
      <c r="D1785" s="150">
        <f t="shared" si="27"/>
        <v>7711.3719721899997</v>
      </c>
    </row>
    <row r="1786" spans="1:4" x14ac:dyDescent="0.3">
      <c r="A1786" s="149">
        <v>43444</v>
      </c>
      <c r="B1786" s="150">
        <v>2954.0811739699998</v>
      </c>
      <c r="C1786" s="150">
        <v>4763.36244455</v>
      </c>
      <c r="D1786" s="150">
        <f t="shared" si="27"/>
        <v>7717.4436185199993</v>
      </c>
    </row>
    <row r="1787" spans="1:4" x14ac:dyDescent="0.3">
      <c r="A1787" s="149">
        <v>43441</v>
      </c>
      <c r="B1787" s="150">
        <v>2949.6525723200002</v>
      </c>
      <c r="C1787" s="150">
        <v>4760.6475306499997</v>
      </c>
      <c r="D1787" s="150">
        <f t="shared" si="27"/>
        <v>7710.3001029699999</v>
      </c>
    </row>
    <row r="1788" spans="1:4" x14ac:dyDescent="0.3">
      <c r="A1788" s="149">
        <v>43440</v>
      </c>
      <c r="B1788" s="150">
        <v>2956.2268422900001</v>
      </c>
      <c r="C1788" s="150">
        <v>4770.42259027</v>
      </c>
      <c r="D1788" s="150">
        <f t="shared" si="27"/>
        <v>7726.6494325599997</v>
      </c>
    </row>
    <row r="1789" spans="1:4" x14ac:dyDescent="0.3">
      <c r="A1789" s="149">
        <v>43439</v>
      </c>
      <c r="B1789" s="150">
        <v>2953.9562246400001</v>
      </c>
      <c r="C1789" s="150">
        <v>4761.7008261499996</v>
      </c>
      <c r="D1789" s="150">
        <f t="shared" si="27"/>
        <v>7715.6570507899996</v>
      </c>
    </row>
    <row r="1790" spans="1:4" x14ac:dyDescent="0.3">
      <c r="A1790" s="149">
        <v>43438</v>
      </c>
      <c r="B1790" s="150">
        <v>2951.16639149</v>
      </c>
      <c r="C1790" s="150">
        <v>4763.7814892699998</v>
      </c>
      <c r="D1790" s="150">
        <f t="shared" si="27"/>
        <v>7714.9478807599999</v>
      </c>
    </row>
    <row r="1791" spans="1:4" x14ac:dyDescent="0.3">
      <c r="A1791" s="149">
        <v>43437</v>
      </c>
      <c r="B1791" s="150">
        <v>2949.3560505099999</v>
      </c>
      <c r="C1791" s="150">
        <v>4764.7518657500004</v>
      </c>
      <c r="D1791" s="150">
        <f t="shared" si="27"/>
        <v>7714.1079162599999</v>
      </c>
    </row>
    <row r="1792" spans="1:4" x14ac:dyDescent="0.3">
      <c r="A1792" s="149">
        <v>43434</v>
      </c>
      <c r="B1792" s="150">
        <v>2944.74281849</v>
      </c>
      <c r="C1792" s="150">
        <v>4756.0293619699996</v>
      </c>
      <c r="D1792" s="150">
        <f t="shared" si="27"/>
        <v>7700.7721804599996</v>
      </c>
    </row>
    <row r="1793" spans="1:4" x14ac:dyDescent="0.3">
      <c r="A1793" s="149">
        <v>43433</v>
      </c>
      <c r="B1793" s="150">
        <v>2953.4348870700001</v>
      </c>
      <c r="C1793" s="150">
        <v>4773.5332541199996</v>
      </c>
      <c r="D1793" s="150">
        <f t="shared" si="27"/>
        <v>7726.9681411900001</v>
      </c>
    </row>
    <row r="1794" spans="1:4" x14ac:dyDescent="0.3">
      <c r="A1794" s="149">
        <v>43432</v>
      </c>
      <c r="B1794" s="150">
        <v>2965.55200805</v>
      </c>
      <c r="C1794" s="150">
        <v>4786.8554179499997</v>
      </c>
      <c r="D1794" s="150">
        <f t="shared" si="27"/>
        <v>7752.4074259999998</v>
      </c>
    </row>
    <row r="1795" spans="1:4" x14ac:dyDescent="0.3">
      <c r="A1795" s="149">
        <v>43431</v>
      </c>
      <c r="B1795" s="150">
        <v>2962.87257568</v>
      </c>
      <c r="C1795" s="150">
        <v>4794.3991539500003</v>
      </c>
      <c r="D1795" s="150">
        <f t="shared" si="27"/>
        <v>7757.2717296299998</v>
      </c>
    </row>
    <row r="1796" spans="1:4" x14ac:dyDescent="0.3">
      <c r="A1796" s="149">
        <v>43430</v>
      </c>
      <c r="B1796" s="150">
        <v>2965.2017663000001</v>
      </c>
      <c r="C1796" s="150">
        <v>4792.1424095100001</v>
      </c>
      <c r="D1796" s="150">
        <f t="shared" si="27"/>
        <v>7757.3441758099998</v>
      </c>
    </row>
    <row r="1797" spans="1:4" x14ac:dyDescent="0.3">
      <c r="A1797" s="149">
        <v>43427</v>
      </c>
      <c r="B1797" s="150">
        <v>2971.7450412799999</v>
      </c>
      <c r="C1797" s="150">
        <v>4793.0712915499998</v>
      </c>
      <c r="D1797" s="150">
        <f t="shared" si="27"/>
        <v>7764.8163328299997</v>
      </c>
    </row>
    <row r="1798" spans="1:4" x14ac:dyDescent="0.3">
      <c r="A1798" s="149">
        <v>43426</v>
      </c>
      <c r="B1798" s="150">
        <v>2996.30491643</v>
      </c>
      <c r="C1798" s="150">
        <v>4825.7328365499998</v>
      </c>
      <c r="D1798" s="150">
        <f t="shared" ref="D1798:D1861" si="28">SUM(B1798:C1798)</f>
        <v>7822.0377529799998</v>
      </c>
    </row>
    <row r="1799" spans="1:4" x14ac:dyDescent="0.3">
      <c r="A1799" s="149">
        <v>43425</v>
      </c>
      <c r="B1799" s="150">
        <v>2996.2658566700002</v>
      </c>
      <c r="C1799" s="150">
        <v>4821.6928597400001</v>
      </c>
      <c r="D1799" s="150">
        <f t="shared" si="28"/>
        <v>7817.9587164100003</v>
      </c>
    </row>
    <row r="1800" spans="1:4" x14ac:dyDescent="0.3">
      <c r="A1800" s="149">
        <v>43424</v>
      </c>
      <c r="B1800" s="150">
        <v>2994.86445439</v>
      </c>
      <c r="C1800" s="150">
        <v>4820.0682208799999</v>
      </c>
      <c r="D1800" s="150">
        <f t="shared" si="28"/>
        <v>7814.9326752699999</v>
      </c>
    </row>
    <row r="1801" spans="1:4" x14ac:dyDescent="0.3">
      <c r="A1801" s="149">
        <v>43423</v>
      </c>
      <c r="B1801" s="150">
        <v>2983.2438330199998</v>
      </c>
      <c r="C1801" s="150">
        <v>4810.3800853900002</v>
      </c>
      <c r="D1801" s="150">
        <f t="shared" si="28"/>
        <v>7793.6239184099995</v>
      </c>
    </row>
    <row r="1802" spans="1:4" x14ac:dyDescent="0.3">
      <c r="A1802" s="149">
        <v>43420</v>
      </c>
      <c r="B1802" s="150">
        <v>2973.4191170700001</v>
      </c>
      <c r="C1802" s="150">
        <v>4789.7087327299996</v>
      </c>
      <c r="D1802" s="150">
        <f t="shared" si="28"/>
        <v>7763.1278497999992</v>
      </c>
    </row>
    <row r="1803" spans="1:4" x14ac:dyDescent="0.3">
      <c r="A1803" s="149">
        <v>43419</v>
      </c>
      <c r="B1803" s="150">
        <v>2980.0104652599998</v>
      </c>
      <c r="C1803" s="150">
        <v>4796.0596919899999</v>
      </c>
      <c r="D1803" s="150">
        <f t="shared" si="28"/>
        <v>7776.0701572500002</v>
      </c>
    </row>
    <row r="1804" spans="1:4" x14ac:dyDescent="0.3">
      <c r="A1804" s="149">
        <v>43418</v>
      </c>
      <c r="B1804" s="150">
        <v>2971.5720199100001</v>
      </c>
      <c r="C1804" s="150">
        <v>4782.4153739200001</v>
      </c>
      <c r="D1804" s="150">
        <f t="shared" si="28"/>
        <v>7753.9873938300007</v>
      </c>
    </row>
    <row r="1805" spans="1:4" x14ac:dyDescent="0.3">
      <c r="A1805" s="149">
        <v>43417</v>
      </c>
      <c r="B1805" s="150">
        <v>2966.2412925200001</v>
      </c>
      <c r="C1805" s="150">
        <v>4769.1775441099999</v>
      </c>
      <c r="D1805" s="150">
        <f t="shared" si="28"/>
        <v>7735.4188366300004</v>
      </c>
    </row>
    <row r="1806" spans="1:4" x14ac:dyDescent="0.3">
      <c r="A1806" s="149">
        <v>43416</v>
      </c>
      <c r="B1806" s="150">
        <v>2963.0427196400001</v>
      </c>
      <c r="C1806" s="150">
        <v>4758.8456484799999</v>
      </c>
      <c r="D1806" s="150">
        <f t="shared" si="28"/>
        <v>7721.8883681200005</v>
      </c>
    </row>
    <row r="1807" spans="1:4" x14ac:dyDescent="0.3">
      <c r="A1807" s="149">
        <v>43413</v>
      </c>
      <c r="B1807" s="150">
        <v>2954.9280215399999</v>
      </c>
      <c r="C1807" s="150">
        <v>4738.2806414300003</v>
      </c>
      <c r="D1807" s="150">
        <f t="shared" si="28"/>
        <v>7693.2086629700007</v>
      </c>
    </row>
    <row r="1808" spans="1:4" x14ac:dyDescent="0.3">
      <c r="A1808" s="149">
        <v>43412</v>
      </c>
      <c r="B1808" s="150">
        <v>2960.4863452499999</v>
      </c>
      <c r="C1808" s="150">
        <v>4738.2996577200001</v>
      </c>
      <c r="D1808" s="150">
        <f t="shared" si="28"/>
        <v>7698.7860029700005</v>
      </c>
    </row>
    <row r="1809" spans="1:4" x14ac:dyDescent="0.3">
      <c r="A1809" s="149">
        <v>43411</v>
      </c>
      <c r="B1809" s="150">
        <v>2965.8412210800002</v>
      </c>
      <c r="C1809" s="150">
        <v>4739.2412226799997</v>
      </c>
      <c r="D1809" s="150">
        <f t="shared" si="28"/>
        <v>7705.0824437600004</v>
      </c>
    </row>
    <row r="1810" spans="1:4" x14ac:dyDescent="0.3">
      <c r="A1810" s="149">
        <v>43410</v>
      </c>
      <c r="B1810" s="150">
        <v>2966.8440045799998</v>
      </c>
      <c r="C1810" s="150">
        <v>4736.7476922300002</v>
      </c>
      <c r="D1810" s="150">
        <f t="shared" si="28"/>
        <v>7703.59169681</v>
      </c>
    </row>
    <row r="1811" spans="1:4" x14ac:dyDescent="0.3">
      <c r="A1811" s="149">
        <v>43409</v>
      </c>
      <c r="B1811" s="150">
        <v>2960.54760149</v>
      </c>
      <c r="C1811" s="150">
        <v>4732.4837237399997</v>
      </c>
      <c r="D1811" s="150">
        <f t="shared" si="28"/>
        <v>7693.0313252300002</v>
      </c>
    </row>
    <row r="1812" spans="1:4" x14ac:dyDescent="0.3">
      <c r="A1812" s="149">
        <v>43406</v>
      </c>
      <c r="B1812" s="150">
        <v>2955.3778227500002</v>
      </c>
      <c r="C1812" s="150">
        <v>4720.4853753400002</v>
      </c>
      <c r="D1812" s="150">
        <f t="shared" si="28"/>
        <v>7675.8631980900009</v>
      </c>
    </row>
    <row r="1813" spans="1:4" x14ac:dyDescent="0.3">
      <c r="A1813" s="149">
        <v>43405</v>
      </c>
      <c r="B1813" s="150">
        <v>2970.62217336</v>
      </c>
      <c r="C1813" s="150">
        <v>4729.8057837200004</v>
      </c>
      <c r="D1813" s="150">
        <f t="shared" si="28"/>
        <v>7700.4279570800009</v>
      </c>
    </row>
    <row r="1814" spans="1:4" x14ac:dyDescent="0.3">
      <c r="A1814" s="149">
        <v>43404</v>
      </c>
      <c r="B1814" s="150">
        <v>2970.35839773</v>
      </c>
      <c r="C1814" s="150">
        <v>4731.5684376199997</v>
      </c>
      <c r="D1814" s="150">
        <f t="shared" si="28"/>
        <v>7701.9268353499992</v>
      </c>
    </row>
    <row r="1815" spans="1:4" x14ac:dyDescent="0.3">
      <c r="A1815" s="149">
        <v>43403</v>
      </c>
      <c r="B1815" s="150">
        <v>2973.3091334699998</v>
      </c>
      <c r="C1815" s="150">
        <v>4735.2423391700004</v>
      </c>
      <c r="D1815" s="150">
        <f t="shared" si="28"/>
        <v>7708.5514726399997</v>
      </c>
    </row>
    <row r="1816" spans="1:4" x14ac:dyDescent="0.3">
      <c r="A1816" s="149">
        <v>43402</v>
      </c>
      <c r="B1816" s="150">
        <v>2981.86367741</v>
      </c>
      <c r="C1816" s="150">
        <v>4744.87110011</v>
      </c>
      <c r="D1816" s="150">
        <f t="shared" si="28"/>
        <v>7726.7347775199996</v>
      </c>
    </row>
    <row r="1817" spans="1:4" x14ac:dyDescent="0.3">
      <c r="A1817" s="149">
        <v>43399</v>
      </c>
      <c r="B1817" s="150">
        <v>2981.33758962</v>
      </c>
      <c r="C1817" s="150">
        <v>4738.33738937</v>
      </c>
      <c r="D1817" s="150">
        <f t="shared" si="28"/>
        <v>7719.6749789900005</v>
      </c>
    </row>
    <row r="1818" spans="1:4" x14ac:dyDescent="0.3">
      <c r="A1818" s="149">
        <v>43398</v>
      </c>
      <c r="B1818" s="150">
        <v>2988.2784600499999</v>
      </c>
      <c r="C1818" s="150">
        <v>4749.5575036299997</v>
      </c>
      <c r="D1818" s="150">
        <f t="shared" si="28"/>
        <v>7737.8359636799996</v>
      </c>
    </row>
    <row r="1819" spans="1:4" x14ac:dyDescent="0.3">
      <c r="A1819" s="149">
        <v>43397</v>
      </c>
      <c r="B1819" s="150">
        <v>2993.1716299999998</v>
      </c>
      <c r="C1819" s="150">
        <v>4753.1287125299996</v>
      </c>
      <c r="D1819" s="150">
        <f t="shared" si="28"/>
        <v>7746.3003425299994</v>
      </c>
    </row>
    <row r="1820" spans="1:4" x14ac:dyDescent="0.3">
      <c r="A1820" s="149">
        <v>43396</v>
      </c>
      <c r="B1820" s="150">
        <v>2991.45638237</v>
      </c>
      <c r="C1820" s="150">
        <v>4751.7039141799996</v>
      </c>
      <c r="D1820" s="150">
        <f t="shared" si="28"/>
        <v>7743.1602965499997</v>
      </c>
    </row>
    <row r="1821" spans="1:4" x14ac:dyDescent="0.3">
      <c r="A1821" s="149">
        <v>43395</v>
      </c>
      <c r="B1821" s="150">
        <v>2990.2184226899999</v>
      </c>
      <c r="C1821" s="150">
        <v>4744.4112770900001</v>
      </c>
      <c r="D1821" s="150">
        <f t="shared" si="28"/>
        <v>7734.62969978</v>
      </c>
    </row>
    <row r="1822" spans="1:4" x14ac:dyDescent="0.3">
      <c r="A1822" s="149">
        <v>43392</v>
      </c>
      <c r="B1822" s="150">
        <v>2990.23003006</v>
      </c>
      <c r="C1822" s="150">
        <v>4731.2670251</v>
      </c>
      <c r="D1822" s="150">
        <f t="shared" si="28"/>
        <v>7721.4970551599999</v>
      </c>
    </row>
    <row r="1823" spans="1:4" x14ac:dyDescent="0.3">
      <c r="A1823" s="149">
        <v>43391</v>
      </c>
      <c r="B1823" s="150">
        <v>3008.3678984799999</v>
      </c>
      <c r="C1823" s="150">
        <v>4762.02353735</v>
      </c>
      <c r="D1823" s="150">
        <f t="shared" si="28"/>
        <v>7770.3914358299999</v>
      </c>
    </row>
    <row r="1824" spans="1:4" x14ac:dyDescent="0.3">
      <c r="A1824" s="149">
        <v>43390</v>
      </c>
      <c r="B1824" s="150">
        <v>3033.4656573500001</v>
      </c>
      <c r="C1824" s="150">
        <v>4789.0143588199999</v>
      </c>
      <c r="D1824" s="150">
        <f t="shared" si="28"/>
        <v>7822.4800161700005</v>
      </c>
    </row>
    <row r="1825" spans="1:4" x14ac:dyDescent="0.3">
      <c r="A1825" s="149">
        <v>43389</v>
      </c>
      <c r="B1825" s="150">
        <v>3053.2880249999998</v>
      </c>
      <c r="C1825" s="150">
        <v>4813.7091380900001</v>
      </c>
      <c r="D1825" s="150">
        <f t="shared" si="28"/>
        <v>7866.99716309</v>
      </c>
    </row>
    <row r="1826" spans="1:4" x14ac:dyDescent="0.3">
      <c r="A1826" s="149">
        <v>43388</v>
      </c>
      <c r="B1826" s="150">
        <v>3094.3125545399998</v>
      </c>
      <c r="C1826" s="150">
        <v>4858.0133357599998</v>
      </c>
      <c r="D1826" s="150">
        <f t="shared" si="28"/>
        <v>7952.3258902999996</v>
      </c>
    </row>
    <row r="1827" spans="1:4" x14ac:dyDescent="0.3">
      <c r="A1827" s="149">
        <v>43385</v>
      </c>
      <c r="B1827" s="150">
        <v>3114.6562194899998</v>
      </c>
      <c r="C1827" s="150">
        <v>4887.4778599000001</v>
      </c>
      <c r="D1827" s="150">
        <f t="shared" si="28"/>
        <v>8002.1340793899999</v>
      </c>
    </row>
    <row r="1828" spans="1:4" x14ac:dyDescent="0.3">
      <c r="A1828" s="149">
        <v>43384</v>
      </c>
      <c r="B1828" s="150">
        <v>3173.6765581499999</v>
      </c>
      <c r="C1828" s="150">
        <v>4953.9248660699996</v>
      </c>
      <c r="D1828" s="150">
        <f t="shared" si="28"/>
        <v>8127.6014242199999</v>
      </c>
    </row>
    <row r="1829" spans="1:4" x14ac:dyDescent="0.3">
      <c r="A1829" s="149">
        <v>43383</v>
      </c>
      <c r="B1829" s="150">
        <v>3241.2234225399998</v>
      </c>
      <c r="C1829" s="150">
        <v>5031.9235210099996</v>
      </c>
      <c r="D1829" s="150">
        <f t="shared" si="28"/>
        <v>8273.1469435500003</v>
      </c>
    </row>
    <row r="1830" spans="1:4" x14ac:dyDescent="0.3">
      <c r="A1830" s="149">
        <v>43382</v>
      </c>
      <c r="B1830" s="150">
        <v>3242.2638253300001</v>
      </c>
      <c r="C1830" s="150">
        <v>5033.2907567299999</v>
      </c>
      <c r="D1830" s="150">
        <f t="shared" si="28"/>
        <v>8275.55458206</v>
      </c>
    </row>
    <row r="1831" spans="1:4" x14ac:dyDescent="0.3">
      <c r="A1831" s="149">
        <v>43381</v>
      </c>
      <c r="B1831" s="150">
        <v>3246.2199454000001</v>
      </c>
      <c r="C1831" s="150">
        <v>5027.0784199299997</v>
      </c>
      <c r="D1831" s="150">
        <f t="shared" si="28"/>
        <v>8273.2983653299998</v>
      </c>
    </row>
    <row r="1832" spans="1:4" x14ac:dyDescent="0.3">
      <c r="A1832" s="149">
        <v>43371</v>
      </c>
      <c r="B1832" s="150">
        <v>3231.5131203999999</v>
      </c>
      <c r="C1832" s="150">
        <v>4995.6907398699996</v>
      </c>
      <c r="D1832" s="150">
        <f t="shared" si="28"/>
        <v>8227.2038602699995</v>
      </c>
    </row>
    <row r="1833" spans="1:4" x14ac:dyDescent="0.3">
      <c r="A1833" s="149">
        <v>43370</v>
      </c>
      <c r="B1833" s="150">
        <v>3266.4954961600001</v>
      </c>
      <c r="C1833" s="150">
        <v>5042.7256416199998</v>
      </c>
      <c r="D1833" s="150">
        <f t="shared" si="28"/>
        <v>8309.2211377799995</v>
      </c>
    </row>
    <row r="1834" spans="1:4" x14ac:dyDescent="0.3">
      <c r="A1834" s="149">
        <v>43369</v>
      </c>
      <c r="B1834" s="150">
        <v>3277.9846058399999</v>
      </c>
      <c r="C1834" s="150">
        <v>5058.9748460600003</v>
      </c>
      <c r="D1834" s="150">
        <f t="shared" si="28"/>
        <v>8336.9594519000002</v>
      </c>
    </row>
    <row r="1835" spans="1:4" x14ac:dyDescent="0.3">
      <c r="A1835" s="149">
        <v>43368</v>
      </c>
      <c r="B1835" s="150">
        <v>3289.1618408300001</v>
      </c>
      <c r="C1835" s="150">
        <v>5061.6200058900004</v>
      </c>
      <c r="D1835" s="150">
        <f t="shared" si="28"/>
        <v>8350.7818467200013</v>
      </c>
    </row>
    <row r="1836" spans="1:4" x14ac:dyDescent="0.3">
      <c r="A1836" s="149">
        <v>43364</v>
      </c>
      <c r="B1836" s="150">
        <v>3286.7540415399999</v>
      </c>
      <c r="C1836" s="150">
        <v>5054.9653760700003</v>
      </c>
      <c r="D1836" s="150">
        <f t="shared" si="28"/>
        <v>8341.7194176100002</v>
      </c>
    </row>
    <row r="1837" spans="1:4" x14ac:dyDescent="0.3">
      <c r="A1837" s="149">
        <v>43363</v>
      </c>
      <c r="B1837" s="150">
        <v>3304.22443785</v>
      </c>
      <c r="C1837" s="150">
        <v>5078.4981057200002</v>
      </c>
      <c r="D1837" s="150">
        <f t="shared" si="28"/>
        <v>8382.7225435700002</v>
      </c>
    </row>
    <row r="1838" spans="1:4" x14ac:dyDescent="0.3">
      <c r="A1838" s="149">
        <v>43362</v>
      </c>
      <c r="B1838" s="150">
        <v>3313.1513696799998</v>
      </c>
      <c r="C1838" s="150">
        <v>5093.3242982900001</v>
      </c>
      <c r="D1838" s="150">
        <f t="shared" si="28"/>
        <v>8406.4756679700004</v>
      </c>
    </row>
    <row r="1839" spans="1:4" x14ac:dyDescent="0.3">
      <c r="A1839" s="149">
        <v>43361</v>
      </c>
      <c r="B1839" s="150">
        <v>3322.7842950899999</v>
      </c>
      <c r="C1839" s="150">
        <v>5111.3561793299996</v>
      </c>
      <c r="D1839" s="150">
        <f t="shared" si="28"/>
        <v>8434.140474419999</v>
      </c>
    </row>
    <row r="1840" spans="1:4" x14ac:dyDescent="0.3">
      <c r="A1840" s="149">
        <v>43360</v>
      </c>
      <c r="B1840" s="150">
        <v>3320.0923980100001</v>
      </c>
      <c r="C1840" s="150">
        <v>5111.2752694500005</v>
      </c>
      <c r="D1840" s="150">
        <f t="shared" si="28"/>
        <v>8431.367667460001</v>
      </c>
    </row>
    <row r="1841" spans="1:4" x14ac:dyDescent="0.3">
      <c r="A1841" s="149">
        <v>43357</v>
      </c>
      <c r="B1841" s="150">
        <v>3328.8998342499999</v>
      </c>
      <c r="C1841" s="150">
        <v>5121.8743244300003</v>
      </c>
      <c r="D1841" s="150">
        <f t="shared" si="28"/>
        <v>8450.7741586800003</v>
      </c>
    </row>
    <row r="1842" spans="1:4" x14ac:dyDescent="0.3">
      <c r="A1842" s="149">
        <v>43356</v>
      </c>
      <c r="B1842" s="150">
        <v>3346.05169067</v>
      </c>
      <c r="C1842" s="150">
        <v>5146.10651633</v>
      </c>
      <c r="D1842" s="150">
        <f t="shared" si="28"/>
        <v>8492.1582070000004</v>
      </c>
    </row>
    <row r="1843" spans="1:4" x14ac:dyDescent="0.3">
      <c r="A1843" s="149">
        <v>43355</v>
      </c>
      <c r="B1843" s="150">
        <v>3345.97622417</v>
      </c>
      <c r="C1843" s="150">
        <v>5148.4356106699997</v>
      </c>
      <c r="D1843" s="150">
        <f t="shared" si="28"/>
        <v>8494.4118348400007</v>
      </c>
    </row>
    <row r="1844" spans="1:4" x14ac:dyDescent="0.3">
      <c r="A1844" s="149">
        <v>43354</v>
      </c>
      <c r="B1844" s="150">
        <v>3342.9256467199998</v>
      </c>
      <c r="C1844" s="150">
        <v>5150.5566396100003</v>
      </c>
      <c r="D1844" s="150">
        <f t="shared" si="28"/>
        <v>8493.4822863299996</v>
      </c>
    </row>
    <row r="1845" spans="1:4" x14ac:dyDescent="0.3">
      <c r="A1845" s="149">
        <v>43353</v>
      </c>
      <c r="B1845" s="150">
        <v>3348.1300327899999</v>
      </c>
      <c r="C1845" s="150">
        <v>5157.6043682199997</v>
      </c>
      <c r="D1845" s="150">
        <f t="shared" si="28"/>
        <v>8505.7344010099987</v>
      </c>
    </row>
    <row r="1846" spans="1:4" x14ac:dyDescent="0.3">
      <c r="A1846" s="149">
        <v>43350</v>
      </c>
      <c r="B1846" s="150">
        <v>3359.2266993899998</v>
      </c>
      <c r="C1846" s="150">
        <v>5175.0727750300002</v>
      </c>
      <c r="D1846" s="150">
        <f t="shared" si="28"/>
        <v>8534.2994744200005</v>
      </c>
    </row>
    <row r="1847" spans="1:4" x14ac:dyDescent="0.3">
      <c r="A1847" s="149">
        <v>43349</v>
      </c>
      <c r="B1847" s="150">
        <v>3371.7019782100001</v>
      </c>
      <c r="C1847" s="150">
        <v>5196.3830298800003</v>
      </c>
      <c r="D1847" s="150">
        <f t="shared" si="28"/>
        <v>8568.08500809</v>
      </c>
    </row>
    <row r="1848" spans="1:4" x14ac:dyDescent="0.3">
      <c r="A1848" s="149">
        <v>43348</v>
      </c>
      <c r="B1848" s="150">
        <v>3372.6278159799999</v>
      </c>
      <c r="C1848" s="150">
        <v>5194.2252308500001</v>
      </c>
      <c r="D1848" s="150">
        <f t="shared" si="28"/>
        <v>8566.8530468299996</v>
      </c>
    </row>
    <row r="1849" spans="1:4" x14ac:dyDescent="0.3">
      <c r="A1849" s="149">
        <v>43347</v>
      </c>
      <c r="B1849" s="150">
        <v>3377.9213829400001</v>
      </c>
      <c r="C1849" s="150">
        <v>5197.2012164899998</v>
      </c>
      <c r="D1849" s="150">
        <f t="shared" si="28"/>
        <v>8575.1225994300003</v>
      </c>
    </row>
    <row r="1850" spans="1:4" x14ac:dyDescent="0.3">
      <c r="A1850" s="149">
        <v>43346</v>
      </c>
      <c r="B1850" s="150">
        <v>3375.2594800299998</v>
      </c>
      <c r="C1850" s="150">
        <v>5196.8685565400001</v>
      </c>
      <c r="D1850" s="150">
        <f t="shared" si="28"/>
        <v>8572.1280365700004</v>
      </c>
    </row>
    <row r="1851" spans="1:4" x14ac:dyDescent="0.3">
      <c r="A1851" s="149">
        <v>43343</v>
      </c>
      <c r="B1851" s="150">
        <v>3373.50569769</v>
      </c>
      <c r="C1851" s="150">
        <v>5202.2366496699997</v>
      </c>
      <c r="D1851" s="150">
        <f t="shared" si="28"/>
        <v>8575.7423473599993</v>
      </c>
    </row>
    <row r="1852" spans="1:4" x14ac:dyDescent="0.3">
      <c r="A1852" s="149">
        <v>43342</v>
      </c>
      <c r="B1852" s="150">
        <v>3386.9058069100001</v>
      </c>
      <c r="C1852" s="150">
        <v>5228.4353008300004</v>
      </c>
      <c r="D1852" s="150">
        <f t="shared" si="28"/>
        <v>8615.3411077400015</v>
      </c>
    </row>
    <row r="1853" spans="1:4" x14ac:dyDescent="0.3">
      <c r="A1853" s="149">
        <v>43341</v>
      </c>
      <c r="B1853" s="150">
        <v>3389.83373235</v>
      </c>
      <c r="C1853" s="150">
        <v>5233.3546790800001</v>
      </c>
      <c r="D1853" s="150">
        <f t="shared" si="28"/>
        <v>8623.188411430001</v>
      </c>
    </row>
    <row r="1854" spans="1:4" x14ac:dyDescent="0.3">
      <c r="A1854" s="149">
        <v>43340</v>
      </c>
      <c r="B1854" s="150">
        <v>3382.5644898</v>
      </c>
      <c r="C1854" s="150">
        <v>5238.5281749899996</v>
      </c>
      <c r="D1854" s="150">
        <f t="shared" si="28"/>
        <v>8621.0926647899996</v>
      </c>
    </row>
    <row r="1855" spans="1:4" x14ac:dyDescent="0.3">
      <c r="A1855" s="149">
        <v>43339</v>
      </c>
      <c r="B1855" s="150">
        <v>3384.1406693600002</v>
      </c>
      <c r="C1855" s="150">
        <v>5242.5647506400001</v>
      </c>
      <c r="D1855" s="150">
        <f t="shared" si="28"/>
        <v>8626.7054200000002</v>
      </c>
    </row>
    <row r="1856" spans="1:4" x14ac:dyDescent="0.3">
      <c r="A1856" s="149">
        <v>43336</v>
      </c>
      <c r="B1856" s="150">
        <v>3383.8048368099999</v>
      </c>
      <c r="C1856" s="150">
        <v>5239.42612568</v>
      </c>
      <c r="D1856" s="150">
        <f t="shared" si="28"/>
        <v>8623.2309624900008</v>
      </c>
    </row>
    <row r="1857" spans="1:4" x14ac:dyDescent="0.3">
      <c r="A1857" s="149">
        <v>43335</v>
      </c>
      <c r="B1857" s="150">
        <v>3392.7589154799998</v>
      </c>
      <c r="C1857" s="150">
        <v>5258.3628376899997</v>
      </c>
      <c r="D1857" s="150">
        <f t="shared" si="28"/>
        <v>8651.1217531699986</v>
      </c>
    </row>
    <row r="1858" spans="1:4" x14ac:dyDescent="0.3">
      <c r="A1858" s="149">
        <v>43334</v>
      </c>
      <c r="B1858" s="150">
        <v>3393.09856425</v>
      </c>
      <c r="C1858" s="150">
        <v>5255.1435893300004</v>
      </c>
      <c r="D1858" s="150">
        <f t="shared" si="28"/>
        <v>8648.2421535800004</v>
      </c>
    </row>
    <row r="1859" spans="1:4" x14ac:dyDescent="0.3">
      <c r="A1859" s="149">
        <v>43333</v>
      </c>
      <c r="B1859" s="150">
        <v>3402.1699334199998</v>
      </c>
      <c r="C1859" s="150">
        <v>5264.6661855599996</v>
      </c>
      <c r="D1859" s="150">
        <f t="shared" si="28"/>
        <v>8666.8361189799998</v>
      </c>
    </row>
    <row r="1860" spans="1:4" x14ac:dyDescent="0.3">
      <c r="A1860" s="149">
        <v>43332</v>
      </c>
      <c r="B1860" s="150">
        <v>3417.5583087700002</v>
      </c>
      <c r="C1860" s="150">
        <v>5276.3174199499999</v>
      </c>
      <c r="D1860" s="150">
        <f t="shared" si="28"/>
        <v>8693.8757287200006</v>
      </c>
    </row>
    <row r="1861" spans="1:4" x14ac:dyDescent="0.3">
      <c r="A1861" s="149">
        <v>43329</v>
      </c>
      <c r="B1861" s="150">
        <v>3422.5539772500001</v>
      </c>
      <c r="C1861" s="150">
        <v>5287.52875993</v>
      </c>
      <c r="D1861" s="150">
        <f t="shared" si="28"/>
        <v>8710.0827371800005</v>
      </c>
    </row>
    <row r="1862" spans="1:4" x14ac:dyDescent="0.3">
      <c r="A1862" s="149">
        <v>43328</v>
      </c>
      <c r="B1862" s="150">
        <v>3442.5427604299998</v>
      </c>
      <c r="C1862" s="150">
        <v>5305.4901934299996</v>
      </c>
      <c r="D1862" s="150">
        <f t="shared" ref="D1862:D1925" si="29">SUM(B1862:C1862)</f>
        <v>8748.0329538599999</v>
      </c>
    </row>
    <row r="1863" spans="1:4" x14ac:dyDescent="0.3">
      <c r="A1863" s="149">
        <v>43327</v>
      </c>
      <c r="B1863" s="150">
        <v>3446.7918132599998</v>
      </c>
      <c r="C1863" s="150">
        <v>5302.3773792800002</v>
      </c>
      <c r="D1863" s="150">
        <f t="shared" si="29"/>
        <v>8749.1691925400009</v>
      </c>
    </row>
    <row r="1864" spans="1:4" x14ac:dyDescent="0.3">
      <c r="A1864" s="149">
        <v>43326</v>
      </c>
      <c r="B1864" s="150">
        <v>3451.7274090599999</v>
      </c>
      <c r="C1864" s="150">
        <v>5300.6399427899996</v>
      </c>
      <c r="D1864" s="150">
        <f t="shared" si="29"/>
        <v>8752.36735185</v>
      </c>
    </row>
    <row r="1865" spans="1:4" x14ac:dyDescent="0.3">
      <c r="A1865" s="149">
        <v>43325</v>
      </c>
      <c r="B1865" s="150">
        <v>3447.5140911799999</v>
      </c>
      <c r="C1865" s="150">
        <v>5298.8749512100003</v>
      </c>
      <c r="D1865" s="150">
        <f t="shared" si="29"/>
        <v>8746.3890423900011</v>
      </c>
    </row>
    <row r="1866" spans="1:4" x14ac:dyDescent="0.3">
      <c r="A1866" s="149">
        <v>43322</v>
      </c>
      <c r="B1866" s="150">
        <v>3444.6541774699999</v>
      </c>
      <c r="C1866" s="150">
        <v>5288.97853958</v>
      </c>
      <c r="D1866" s="150">
        <f t="shared" si="29"/>
        <v>8733.6327170500008</v>
      </c>
    </row>
    <row r="1867" spans="1:4" x14ac:dyDescent="0.3">
      <c r="A1867" s="149">
        <v>43321</v>
      </c>
      <c r="B1867" s="150">
        <v>3459.7903524200001</v>
      </c>
      <c r="C1867" s="150">
        <v>5309.3293774800004</v>
      </c>
      <c r="D1867" s="150">
        <f t="shared" si="29"/>
        <v>8769.1197299000014</v>
      </c>
    </row>
    <row r="1868" spans="1:4" x14ac:dyDescent="0.3">
      <c r="A1868" s="149">
        <v>43320</v>
      </c>
      <c r="B1868" s="150">
        <v>3449.6601388600002</v>
      </c>
      <c r="C1868" s="150">
        <v>5311.4254715200004</v>
      </c>
      <c r="D1868" s="150">
        <f t="shared" si="29"/>
        <v>8761.0856103799997</v>
      </c>
    </row>
    <row r="1869" spans="1:4" x14ac:dyDescent="0.3">
      <c r="A1869" s="149">
        <v>43319</v>
      </c>
      <c r="B1869" s="150">
        <v>3463.0738035700001</v>
      </c>
      <c r="C1869" s="150">
        <v>5327.2930019100004</v>
      </c>
      <c r="D1869" s="150">
        <f t="shared" si="29"/>
        <v>8790.36680548</v>
      </c>
    </row>
    <row r="1870" spans="1:4" x14ac:dyDescent="0.3">
      <c r="A1870" s="149">
        <v>43318</v>
      </c>
      <c r="B1870" s="150">
        <v>3474.8931049600001</v>
      </c>
      <c r="C1870" s="150">
        <v>5331.4566634299999</v>
      </c>
      <c r="D1870" s="150">
        <f t="shared" si="29"/>
        <v>8806.3497683900005</v>
      </c>
    </row>
    <row r="1871" spans="1:4" x14ac:dyDescent="0.3">
      <c r="A1871" s="149">
        <v>43315</v>
      </c>
      <c r="B1871" s="150">
        <v>3486.7615592299999</v>
      </c>
      <c r="C1871" s="150">
        <v>5347.2484986999998</v>
      </c>
      <c r="D1871" s="150">
        <f t="shared" si="29"/>
        <v>8834.0100579299997</v>
      </c>
    </row>
    <row r="1872" spans="1:4" x14ac:dyDescent="0.3">
      <c r="A1872" s="149">
        <v>43314</v>
      </c>
      <c r="B1872" s="150">
        <v>3505.88821818</v>
      </c>
      <c r="C1872" s="150">
        <v>5372.0421587700002</v>
      </c>
      <c r="D1872" s="150">
        <f t="shared" si="29"/>
        <v>8877.9303769500002</v>
      </c>
    </row>
    <row r="1873" spans="1:4" x14ac:dyDescent="0.3">
      <c r="A1873" s="149">
        <v>43313</v>
      </c>
      <c r="B1873" s="150">
        <v>3517.5294896400001</v>
      </c>
      <c r="C1873" s="150">
        <v>5384.5825568199998</v>
      </c>
      <c r="D1873" s="150">
        <f t="shared" si="29"/>
        <v>8902.112046459999</v>
      </c>
    </row>
    <row r="1874" spans="1:4" x14ac:dyDescent="0.3">
      <c r="A1874" s="149">
        <v>43312</v>
      </c>
      <c r="B1874" s="150">
        <v>3524.99198282</v>
      </c>
      <c r="C1874" s="150">
        <v>5392.4072626999996</v>
      </c>
      <c r="D1874" s="150">
        <f t="shared" si="29"/>
        <v>8917.3992455199987</v>
      </c>
    </row>
    <row r="1875" spans="1:4" x14ac:dyDescent="0.3">
      <c r="A1875" s="149">
        <v>43311</v>
      </c>
      <c r="B1875" s="150">
        <v>3523.6093031999999</v>
      </c>
      <c r="C1875" s="150">
        <v>5399.4840139799999</v>
      </c>
      <c r="D1875" s="150">
        <f t="shared" si="29"/>
        <v>8923.0933171799988</v>
      </c>
    </row>
    <row r="1876" spans="1:4" x14ac:dyDescent="0.3">
      <c r="A1876" s="149">
        <v>43308</v>
      </c>
      <c r="B1876" s="150">
        <v>3522.9337352399998</v>
      </c>
      <c r="C1876" s="150">
        <v>5401.56924041</v>
      </c>
      <c r="D1876" s="150">
        <f t="shared" si="29"/>
        <v>8924.5029756500007</v>
      </c>
    </row>
    <row r="1877" spans="1:4" x14ac:dyDescent="0.3">
      <c r="A1877" s="149">
        <v>43307</v>
      </c>
      <c r="B1877" s="150">
        <v>3532.36387414</v>
      </c>
      <c r="C1877" s="150">
        <v>5420.2542467100002</v>
      </c>
      <c r="D1877" s="150">
        <f t="shared" si="29"/>
        <v>8952.6181208500002</v>
      </c>
    </row>
    <row r="1878" spans="1:4" x14ac:dyDescent="0.3">
      <c r="A1878" s="149">
        <v>43306</v>
      </c>
      <c r="B1878" s="150">
        <v>3524.4465250799999</v>
      </c>
      <c r="C1878" s="150">
        <v>5408.3447428899999</v>
      </c>
      <c r="D1878" s="150">
        <f t="shared" si="29"/>
        <v>8932.7912679700003</v>
      </c>
    </row>
    <row r="1879" spans="1:4" x14ac:dyDescent="0.3">
      <c r="A1879" s="149">
        <v>43305</v>
      </c>
      <c r="B1879" s="150">
        <v>3520.6492177700002</v>
      </c>
      <c r="C1879" s="150">
        <v>5400.3616362499997</v>
      </c>
      <c r="D1879" s="150">
        <f t="shared" si="29"/>
        <v>8921.0108540199999</v>
      </c>
    </row>
    <row r="1880" spans="1:4" x14ac:dyDescent="0.3">
      <c r="A1880" s="149">
        <v>43304</v>
      </c>
      <c r="B1880" s="150">
        <v>3518.7103693600002</v>
      </c>
      <c r="C1880" s="150">
        <v>5403.99530409</v>
      </c>
      <c r="D1880" s="150">
        <f t="shared" si="29"/>
        <v>8922.7056734500002</v>
      </c>
    </row>
    <row r="1881" spans="1:4" x14ac:dyDescent="0.3">
      <c r="A1881" s="149">
        <v>43301</v>
      </c>
      <c r="B1881" s="150">
        <v>3526.0342616500002</v>
      </c>
      <c r="C1881" s="150">
        <v>5410.4338709100002</v>
      </c>
      <c r="D1881" s="150">
        <f t="shared" si="29"/>
        <v>8936.4681325599995</v>
      </c>
    </row>
    <row r="1882" spans="1:4" x14ac:dyDescent="0.3">
      <c r="A1882" s="149">
        <v>43300</v>
      </c>
      <c r="B1882" s="150">
        <v>3533.2148445500002</v>
      </c>
      <c r="C1882" s="150">
        <v>5428.1473635299999</v>
      </c>
      <c r="D1882" s="150">
        <f t="shared" si="29"/>
        <v>8961.3622080799996</v>
      </c>
    </row>
    <row r="1883" spans="1:4" x14ac:dyDescent="0.3">
      <c r="A1883" s="149">
        <v>43299</v>
      </c>
      <c r="B1883" s="150">
        <v>3536.0468722400001</v>
      </c>
      <c r="C1883" s="150">
        <v>5443.7054668199999</v>
      </c>
      <c r="D1883" s="150">
        <f t="shared" si="29"/>
        <v>8979.7523390599999</v>
      </c>
    </row>
    <row r="1884" spans="1:4" x14ac:dyDescent="0.3">
      <c r="A1884" s="149">
        <v>43298</v>
      </c>
      <c r="B1884" s="150">
        <v>3538.3093070199998</v>
      </c>
      <c r="C1884" s="150">
        <v>5448.3041197700004</v>
      </c>
      <c r="D1884" s="150">
        <f t="shared" si="29"/>
        <v>8986.6134267899997</v>
      </c>
    </row>
    <row r="1885" spans="1:4" x14ac:dyDescent="0.3">
      <c r="A1885" s="149">
        <v>43297</v>
      </c>
      <c r="B1885" s="150">
        <v>3534.6425935500001</v>
      </c>
      <c r="C1885" s="150">
        <v>5443.8855638799996</v>
      </c>
      <c r="D1885" s="150">
        <f t="shared" si="29"/>
        <v>8978.5281574299988</v>
      </c>
    </row>
    <row r="1886" spans="1:4" x14ac:dyDescent="0.3">
      <c r="A1886" s="149">
        <v>43294</v>
      </c>
      <c r="B1886" s="150">
        <v>3533.01574691</v>
      </c>
      <c r="C1886" s="150">
        <v>5441.6087850699996</v>
      </c>
      <c r="D1886" s="150">
        <f t="shared" si="29"/>
        <v>8974.62453198</v>
      </c>
    </row>
    <row r="1887" spans="1:4" x14ac:dyDescent="0.3">
      <c r="A1887" s="149">
        <v>43293</v>
      </c>
      <c r="B1887" s="150">
        <v>3549.9445309100001</v>
      </c>
      <c r="C1887" s="150">
        <v>5461.89604108</v>
      </c>
      <c r="D1887" s="150">
        <f t="shared" si="29"/>
        <v>9011.8405719900002</v>
      </c>
    </row>
    <row r="1888" spans="1:4" x14ac:dyDescent="0.3">
      <c r="A1888" s="149">
        <v>43292</v>
      </c>
      <c r="B1888" s="150">
        <v>3535.8140064899999</v>
      </c>
      <c r="C1888" s="150">
        <v>5452.7536921999999</v>
      </c>
      <c r="D1888" s="150">
        <f t="shared" si="29"/>
        <v>8988.5676986899998</v>
      </c>
    </row>
    <row r="1889" spans="1:4" x14ac:dyDescent="0.3">
      <c r="A1889" s="149">
        <v>43291</v>
      </c>
      <c r="B1889" s="150">
        <v>3554.6163830300002</v>
      </c>
      <c r="C1889" s="150">
        <v>5478.4500267399999</v>
      </c>
      <c r="D1889" s="150">
        <f t="shared" si="29"/>
        <v>9033.0664097699992</v>
      </c>
    </row>
    <row r="1890" spans="1:4" x14ac:dyDescent="0.3">
      <c r="A1890" s="149">
        <v>43290</v>
      </c>
      <c r="B1890" s="150">
        <v>3559.6741919900001</v>
      </c>
      <c r="C1890" s="150">
        <v>5478.5215566500001</v>
      </c>
      <c r="D1890" s="150">
        <f t="shared" si="29"/>
        <v>9038.1957486400006</v>
      </c>
    </row>
    <row r="1891" spans="1:4" x14ac:dyDescent="0.3">
      <c r="A1891" s="149">
        <v>43287</v>
      </c>
      <c r="B1891" s="150">
        <v>3563.2594605600002</v>
      </c>
      <c r="C1891" s="150">
        <v>5490.2700519199998</v>
      </c>
      <c r="D1891" s="150">
        <f t="shared" si="29"/>
        <v>9053.5295124799995</v>
      </c>
    </row>
    <row r="1892" spans="1:4" x14ac:dyDescent="0.3">
      <c r="A1892" s="149">
        <v>43286</v>
      </c>
      <c r="B1892" s="150">
        <v>3573.54729279</v>
      </c>
      <c r="C1892" s="150">
        <v>5515.1720840500002</v>
      </c>
      <c r="D1892" s="150">
        <f t="shared" si="29"/>
        <v>9088.7193768399993</v>
      </c>
    </row>
    <row r="1893" spans="1:4" x14ac:dyDescent="0.3">
      <c r="A1893" s="149">
        <v>43285</v>
      </c>
      <c r="B1893" s="150">
        <v>3588.4991647799998</v>
      </c>
      <c r="C1893" s="150">
        <v>5549.0849636700004</v>
      </c>
      <c r="D1893" s="150">
        <f t="shared" si="29"/>
        <v>9137.5841284500002</v>
      </c>
    </row>
    <row r="1894" spans="1:4" x14ac:dyDescent="0.3">
      <c r="A1894" s="149">
        <v>43284</v>
      </c>
      <c r="B1894" s="150">
        <v>3609.5292121900002</v>
      </c>
      <c r="C1894" s="150">
        <v>5581.9628226599998</v>
      </c>
      <c r="D1894" s="150">
        <f t="shared" si="29"/>
        <v>9191.49203485</v>
      </c>
    </row>
    <row r="1895" spans="1:4" x14ac:dyDescent="0.3">
      <c r="A1895" s="149">
        <v>43283</v>
      </c>
      <c r="B1895" s="150">
        <v>3595.4561290299998</v>
      </c>
      <c r="C1895" s="150">
        <v>5579.8387983800003</v>
      </c>
      <c r="D1895" s="150">
        <f t="shared" si="29"/>
        <v>9175.2949274099992</v>
      </c>
    </row>
    <row r="1896" spans="1:4" x14ac:dyDescent="0.3">
      <c r="A1896" s="149">
        <v>43280</v>
      </c>
      <c r="B1896" s="150">
        <v>3604.2385313499999</v>
      </c>
      <c r="C1896" s="150">
        <v>5589.5854800200004</v>
      </c>
      <c r="D1896" s="150">
        <f t="shared" si="29"/>
        <v>9193.8240113700012</v>
      </c>
    </row>
    <row r="1897" spans="1:4" x14ac:dyDescent="0.3">
      <c r="A1897" s="149">
        <v>43279</v>
      </c>
      <c r="B1897" s="150">
        <v>3603.8487166599998</v>
      </c>
      <c r="C1897" s="150">
        <v>5603.2568067100001</v>
      </c>
      <c r="D1897" s="150">
        <f t="shared" si="29"/>
        <v>9207.105523369999</v>
      </c>
    </row>
    <row r="1898" spans="1:4" x14ac:dyDescent="0.3">
      <c r="A1898" s="149">
        <v>43278</v>
      </c>
      <c r="B1898" s="150">
        <v>3615.6789299500001</v>
      </c>
      <c r="C1898" s="150">
        <v>5612.6784089399998</v>
      </c>
      <c r="D1898" s="150">
        <f t="shared" si="29"/>
        <v>9228.3573388900004</v>
      </c>
    </row>
    <row r="1899" spans="1:4" x14ac:dyDescent="0.3">
      <c r="A1899" s="149">
        <v>43277</v>
      </c>
      <c r="B1899" s="150">
        <v>3622.9244428100001</v>
      </c>
      <c r="C1899" s="150">
        <v>5618.2619299999997</v>
      </c>
      <c r="D1899" s="150">
        <f t="shared" si="29"/>
        <v>9241.1863728099997</v>
      </c>
    </row>
    <row r="1900" spans="1:4" x14ac:dyDescent="0.3">
      <c r="A1900" s="149">
        <v>43276</v>
      </c>
      <c r="B1900" s="150">
        <v>3615.4194459</v>
      </c>
      <c r="C1900" s="150">
        <v>5621.3359336200001</v>
      </c>
      <c r="D1900" s="150">
        <f t="shared" si="29"/>
        <v>9236.7553795200001</v>
      </c>
    </row>
    <row r="1901" spans="1:4" x14ac:dyDescent="0.3">
      <c r="A1901" s="149">
        <v>43273</v>
      </c>
      <c r="B1901" s="150">
        <v>3622.9839480000001</v>
      </c>
      <c r="C1901" s="150">
        <v>5631.6121237200005</v>
      </c>
      <c r="D1901" s="150">
        <f t="shared" si="29"/>
        <v>9254.5960717199996</v>
      </c>
    </row>
    <row r="1902" spans="1:4" x14ac:dyDescent="0.3">
      <c r="A1902" s="149">
        <v>43272</v>
      </c>
      <c r="B1902" s="150">
        <v>3645.6759390399998</v>
      </c>
      <c r="C1902" s="150">
        <v>5659.8227891500001</v>
      </c>
      <c r="D1902" s="150">
        <f t="shared" si="29"/>
        <v>9305.4987281899994</v>
      </c>
    </row>
    <row r="1903" spans="1:4" x14ac:dyDescent="0.3">
      <c r="A1903" s="149">
        <v>43271</v>
      </c>
      <c r="B1903" s="150">
        <v>3682.0296756600001</v>
      </c>
      <c r="C1903" s="150">
        <v>5696.2134737099996</v>
      </c>
      <c r="D1903" s="150">
        <f t="shared" si="29"/>
        <v>9378.2431493699987</v>
      </c>
    </row>
    <row r="1904" spans="1:4" x14ac:dyDescent="0.3">
      <c r="A1904" s="149">
        <v>43270</v>
      </c>
      <c r="B1904" s="150">
        <v>3707.9037661699999</v>
      </c>
      <c r="C1904" s="150">
        <v>5730.7732259200002</v>
      </c>
      <c r="D1904" s="150">
        <f t="shared" si="29"/>
        <v>9438.6769920900006</v>
      </c>
    </row>
    <row r="1905" spans="1:4" x14ac:dyDescent="0.3">
      <c r="A1905" s="149">
        <v>43266</v>
      </c>
      <c r="B1905" s="150">
        <v>3785.8221083799999</v>
      </c>
      <c r="C1905" s="150">
        <v>5867.7329099500002</v>
      </c>
      <c r="D1905" s="150">
        <f t="shared" si="29"/>
        <v>9653.5550183300002</v>
      </c>
    </row>
    <row r="1906" spans="1:4" x14ac:dyDescent="0.3">
      <c r="A1906" s="149">
        <v>43265</v>
      </c>
      <c r="B1906" s="150">
        <v>3819.6049582599999</v>
      </c>
      <c r="C1906" s="150">
        <v>5919.46485011</v>
      </c>
      <c r="D1906" s="150">
        <f t="shared" si="29"/>
        <v>9739.0698083700008</v>
      </c>
    </row>
    <row r="1907" spans="1:4" x14ac:dyDescent="0.3">
      <c r="A1907" s="149">
        <v>43264</v>
      </c>
      <c r="B1907" s="150">
        <v>3818.3140328300001</v>
      </c>
      <c r="C1907" s="150">
        <v>5923.0489865099998</v>
      </c>
      <c r="D1907" s="150">
        <f t="shared" si="29"/>
        <v>9741.3630193400004</v>
      </c>
    </row>
    <row r="1908" spans="1:4" x14ac:dyDescent="0.3">
      <c r="A1908" s="149">
        <v>43263</v>
      </c>
      <c r="B1908" s="150">
        <v>3830.4224817300001</v>
      </c>
      <c r="C1908" s="150">
        <v>5938.1608441300004</v>
      </c>
      <c r="D1908" s="150">
        <f t="shared" si="29"/>
        <v>9768.5833258599996</v>
      </c>
    </row>
    <row r="1909" spans="1:4" x14ac:dyDescent="0.3">
      <c r="A1909" s="149">
        <v>43262</v>
      </c>
      <c r="B1909" s="150">
        <v>3833.5760207799999</v>
      </c>
      <c r="C1909" s="150">
        <v>5935.5002710500003</v>
      </c>
      <c r="D1909" s="150">
        <f t="shared" si="29"/>
        <v>9769.0762918300006</v>
      </c>
    </row>
    <row r="1910" spans="1:4" x14ac:dyDescent="0.3">
      <c r="A1910" s="149">
        <v>43259</v>
      </c>
      <c r="B1910" s="150">
        <v>3843.56765167</v>
      </c>
      <c r="C1910" s="150">
        <v>5940.1094680599999</v>
      </c>
      <c r="D1910" s="150">
        <f t="shared" si="29"/>
        <v>9783.6771197300004</v>
      </c>
    </row>
    <row r="1911" spans="1:4" x14ac:dyDescent="0.3">
      <c r="A1911" s="149">
        <v>43258</v>
      </c>
      <c r="B1911" s="150">
        <v>3857.82842626</v>
      </c>
      <c r="C1911" s="150">
        <v>5961.4471503499999</v>
      </c>
      <c r="D1911" s="150">
        <f t="shared" si="29"/>
        <v>9819.2755766099999</v>
      </c>
    </row>
    <row r="1912" spans="1:4" x14ac:dyDescent="0.3">
      <c r="A1912" s="149">
        <v>43257</v>
      </c>
      <c r="B1912" s="150">
        <v>3860.6116234900001</v>
      </c>
      <c r="C1912" s="150">
        <v>5958.2927938700004</v>
      </c>
      <c r="D1912" s="150">
        <f t="shared" si="29"/>
        <v>9818.9044173600014</v>
      </c>
    </row>
    <row r="1913" spans="1:4" x14ac:dyDescent="0.3">
      <c r="A1913" s="149">
        <v>43256</v>
      </c>
      <c r="B1913" s="150">
        <v>3863.1392692899999</v>
      </c>
      <c r="C1913" s="150">
        <v>5961.2388654400002</v>
      </c>
      <c r="D1913" s="150">
        <f t="shared" si="29"/>
        <v>9824.3781347299991</v>
      </c>
    </row>
    <row r="1914" spans="1:4" x14ac:dyDescent="0.3">
      <c r="A1914" s="149">
        <v>43255</v>
      </c>
      <c r="B1914" s="150">
        <v>3864.6045060500001</v>
      </c>
      <c r="C1914" s="150">
        <v>5957.3932997499996</v>
      </c>
      <c r="D1914" s="150">
        <f t="shared" si="29"/>
        <v>9821.9978057999997</v>
      </c>
    </row>
    <row r="1915" spans="1:4" x14ac:dyDescent="0.3">
      <c r="A1915" s="149">
        <v>43252</v>
      </c>
      <c r="B1915" s="150">
        <v>3873.6938032500002</v>
      </c>
      <c r="C1915" s="150">
        <v>5972.4522753800002</v>
      </c>
      <c r="D1915" s="150">
        <f t="shared" si="29"/>
        <v>9846.1460786300013</v>
      </c>
    </row>
    <row r="1916" spans="1:4" x14ac:dyDescent="0.3">
      <c r="A1916" s="149">
        <v>43251</v>
      </c>
      <c r="B1916" s="150">
        <v>3889.5710501100002</v>
      </c>
      <c r="C1916" s="150">
        <v>6002.1970587799997</v>
      </c>
      <c r="D1916" s="150">
        <f t="shared" si="29"/>
        <v>9891.768108889999</v>
      </c>
    </row>
    <row r="1917" spans="1:4" x14ac:dyDescent="0.3">
      <c r="A1917" s="149">
        <v>43250</v>
      </c>
      <c r="B1917" s="150">
        <v>3895.3439332200001</v>
      </c>
      <c r="C1917" s="150">
        <v>6003.0337914499996</v>
      </c>
      <c r="D1917" s="150">
        <f t="shared" si="29"/>
        <v>9898.3777246699992</v>
      </c>
    </row>
    <row r="1918" spans="1:4" x14ac:dyDescent="0.3">
      <c r="A1918" s="149">
        <v>43249</v>
      </c>
      <c r="B1918" s="150">
        <v>3917.0294763400002</v>
      </c>
      <c r="C1918" s="150">
        <v>6027.82937993</v>
      </c>
      <c r="D1918" s="150">
        <f t="shared" si="29"/>
        <v>9944.8588562700006</v>
      </c>
    </row>
    <row r="1919" spans="1:4" x14ac:dyDescent="0.3">
      <c r="A1919" s="149">
        <v>43248</v>
      </c>
      <c r="B1919" s="150">
        <v>3920.9612997099998</v>
      </c>
      <c r="C1919" s="150">
        <v>6036.43684046</v>
      </c>
      <c r="D1919" s="150">
        <f t="shared" si="29"/>
        <v>9957.3981401700003</v>
      </c>
    </row>
    <row r="1920" spans="1:4" x14ac:dyDescent="0.3">
      <c r="A1920" s="149">
        <v>43245</v>
      </c>
      <c r="B1920" s="150">
        <v>3919.96045297</v>
      </c>
      <c r="C1920" s="150">
        <v>6030.5523804499999</v>
      </c>
      <c r="D1920" s="150">
        <f t="shared" si="29"/>
        <v>9950.5128334199999</v>
      </c>
    </row>
    <row r="1921" spans="1:4" x14ac:dyDescent="0.3">
      <c r="A1921" s="149">
        <v>43244</v>
      </c>
      <c r="B1921" s="150">
        <v>3934.1233949100001</v>
      </c>
      <c r="C1921" s="150">
        <v>6052.1266572799996</v>
      </c>
      <c r="D1921" s="150">
        <f t="shared" si="29"/>
        <v>9986.2500521900001</v>
      </c>
    </row>
    <row r="1922" spans="1:4" x14ac:dyDescent="0.3">
      <c r="A1922" s="149">
        <v>43243</v>
      </c>
      <c r="B1922" s="150">
        <v>3924.4658755300002</v>
      </c>
      <c r="C1922" s="150">
        <v>6044.6162944999996</v>
      </c>
      <c r="D1922" s="150">
        <f t="shared" si="29"/>
        <v>9969.0821700300003</v>
      </c>
    </row>
    <row r="1923" spans="1:4" x14ac:dyDescent="0.3">
      <c r="A1923" s="149">
        <v>43242</v>
      </c>
      <c r="B1923" s="150">
        <v>3922.39477549</v>
      </c>
      <c r="C1923" s="150">
        <v>6027.2439298199997</v>
      </c>
      <c r="D1923" s="150">
        <f t="shared" si="29"/>
        <v>9949.6387053100007</v>
      </c>
    </row>
    <row r="1924" spans="1:4" x14ac:dyDescent="0.3">
      <c r="A1924" s="149">
        <v>43241</v>
      </c>
      <c r="B1924" s="150">
        <v>3903.95025958</v>
      </c>
      <c r="C1924" s="150">
        <v>6006.5524924700003</v>
      </c>
      <c r="D1924" s="150">
        <f t="shared" si="29"/>
        <v>9910.5027520500007</v>
      </c>
    </row>
    <row r="1925" spans="1:4" x14ac:dyDescent="0.3">
      <c r="A1925" s="149">
        <v>43238</v>
      </c>
      <c r="B1925" s="150">
        <v>3888.2237825100001</v>
      </c>
      <c r="C1925" s="150">
        <v>5987.5664789599996</v>
      </c>
      <c r="D1925" s="150">
        <f t="shared" si="29"/>
        <v>9875.7902614699997</v>
      </c>
    </row>
    <row r="1926" spans="1:4" x14ac:dyDescent="0.3">
      <c r="A1926" s="149">
        <v>43237</v>
      </c>
      <c r="B1926" s="150">
        <v>3897.76570197</v>
      </c>
      <c r="C1926" s="150">
        <v>5996.1194630700002</v>
      </c>
      <c r="D1926" s="150">
        <f t="shared" ref="D1926:D1989" si="30">SUM(B1926:C1926)</f>
        <v>9893.8851650399993</v>
      </c>
    </row>
    <row r="1927" spans="1:4" x14ac:dyDescent="0.3">
      <c r="A1927" s="149">
        <v>43236</v>
      </c>
      <c r="B1927" s="150">
        <v>3885.6059278900002</v>
      </c>
      <c r="C1927" s="150">
        <v>5990.1282121499999</v>
      </c>
      <c r="D1927" s="150">
        <f t="shared" si="30"/>
        <v>9875.7341400400001</v>
      </c>
    </row>
    <row r="1928" spans="1:4" x14ac:dyDescent="0.3">
      <c r="A1928" s="149">
        <v>43235</v>
      </c>
      <c r="B1928" s="150">
        <v>3890.3236689199998</v>
      </c>
      <c r="C1928" s="150">
        <v>5980.1527921999996</v>
      </c>
      <c r="D1928" s="150">
        <f t="shared" si="30"/>
        <v>9870.4764611199989</v>
      </c>
    </row>
    <row r="1929" spans="1:4" x14ac:dyDescent="0.3">
      <c r="A1929" s="149">
        <v>43234</v>
      </c>
      <c r="B1929" s="150">
        <v>3885.2068376799998</v>
      </c>
      <c r="C1929" s="150">
        <v>5974.7890984699998</v>
      </c>
      <c r="D1929" s="150">
        <f t="shared" si="30"/>
        <v>9859.9959361500005</v>
      </c>
    </row>
    <row r="1930" spans="1:4" x14ac:dyDescent="0.3">
      <c r="A1930" s="149">
        <v>43231</v>
      </c>
      <c r="B1930" s="150">
        <v>3879.0072712299998</v>
      </c>
      <c r="C1930" s="150">
        <v>5971.1187705900002</v>
      </c>
      <c r="D1930" s="150">
        <f t="shared" si="30"/>
        <v>9850.12604182</v>
      </c>
    </row>
    <row r="1931" spans="1:4" x14ac:dyDescent="0.3">
      <c r="A1931" s="149">
        <v>43230</v>
      </c>
      <c r="B1931" s="150">
        <v>3895.1060225699998</v>
      </c>
      <c r="C1931" s="150">
        <v>5992.8401676399999</v>
      </c>
      <c r="D1931" s="150">
        <f t="shared" si="30"/>
        <v>9887.9461902099993</v>
      </c>
    </row>
    <row r="1932" spans="1:4" x14ac:dyDescent="0.3">
      <c r="A1932" s="149">
        <v>43229</v>
      </c>
      <c r="B1932" s="150">
        <v>3883.9439521700001</v>
      </c>
      <c r="C1932" s="150">
        <v>5981.4867289800004</v>
      </c>
      <c r="D1932" s="150">
        <f t="shared" si="30"/>
        <v>9865.430681150001</v>
      </c>
    </row>
    <row r="1933" spans="1:4" x14ac:dyDescent="0.3">
      <c r="A1933" s="149">
        <v>43228</v>
      </c>
      <c r="B1933" s="150">
        <v>3871.17600713</v>
      </c>
      <c r="C1933" s="150">
        <v>5971.2280894400001</v>
      </c>
      <c r="D1933" s="150">
        <f t="shared" si="30"/>
        <v>9842.4040965700005</v>
      </c>
    </row>
    <row r="1934" spans="1:4" x14ac:dyDescent="0.3">
      <c r="A1934" s="149">
        <v>43227</v>
      </c>
      <c r="B1934" s="150">
        <v>3867.2760224600001</v>
      </c>
      <c r="C1934" s="150">
        <v>5960.4026518700002</v>
      </c>
      <c r="D1934" s="150">
        <f t="shared" si="30"/>
        <v>9827.6786743299999</v>
      </c>
    </row>
    <row r="1935" spans="1:4" x14ac:dyDescent="0.3">
      <c r="A1935" s="149">
        <v>43224</v>
      </c>
      <c r="B1935" s="150">
        <v>3855.6301662000001</v>
      </c>
      <c r="C1935" s="150">
        <v>5946.6333482700002</v>
      </c>
      <c r="D1935" s="150">
        <f t="shared" si="30"/>
        <v>9802.2635144699998</v>
      </c>
    </row>
    <row r="1936" spans="1:4" x14ac:dyDescent="0.3">
      <c r="A1936" s="149">
        <v>43223</v>
      </c>
      <c r="B1936" s="150">
        <v>3863.4250885699998</v>
      </c>
      <c r="C1936" s="150">
        <v>5961.7208010100003</v>
      </c>
      <c r="D1936" s="150">
        <f t="shared" si="30"/>
        <v>9825.1458895800006</v>
      </c>
    </row>
    <row r="1937" spans="1:4" x14ac:dyDescent="0.3">
      <c r="A1937" s="149">
        <v>43222</v>
      </c>
      <c r="B1937" s="150">
        <v>3864.5016676300002</v>
      </c>
      <c r="C1937" s="150">
        <v>5970.4033388199996</v>
      </c>
      <c r="D1937" s="150">
        <f t="shared" si="30"/>
        <v>9834.9050064500007</v>
      </c>
    </row>
    <row r="1938" spans="1:4" x14ac:dyDescent="0.3">
      <c r="A1938" s="149">
        <v>43217</v>
      </c>
      <c r="B1938" s="150">
        <v>3872.0295345499999</v>
      </c>
      <c r="C1938" s="150">
        <v>5968.4091568599997</v>
      </c>
      <c r="D1938" s="150">
        <f t="shared" si="30"/>
        <v>9840.4386914099996</v>
      </c>
    </row>
    <row r="1939" spans="1:4" x14ac:dyDescent="0.3">
      <c r="A1939" s="149">
        <v>43216</v>
      </c>
      <c r="B1939" s="150">
        <v>3911.46010664</v>
      </c>
      <c r="C1939" s="150">
        <v>6002.4684554100004</v>
      </c>
      <c r="D1939" s="150">
        <f t="shared" si="30"/>
        <v>9913.9285620500013</v>
      </c>
    </row>
    <row r="1940" spans="1:4" x14ac:dyDescent="0.3">
      <c r="A1940" s="149">
        <v>43215</v>
      </c>
      <c r="B1940" s="150">
        <v>3912.24526642</v>
      </c>
      <c r="C1940" s="150">
        <v>6012.1128507599997</v>
      </c>
      <c r="D1940" s="150">
        <f t="shared" si="30"/>
        <v>9924.3581171799997</v>
      </c>
    </row>
    <row r="1941" spans="1:4" x14ac:dyDescent="0.3">
      <c r="A1941" s="149">
        <v>43214</v>
      </c>
      <c r="B1941" s="150">
        <v>3905.5596879599998</v>
      </c>
      <c r="C1941" s="150">
        <v>6006.7518867299996</v>
      </c>
      <c r="D1941" s="150">
        <f t="shared" si="30"/>
        <v>9912.3115746900003</v>
      </c>
    </row>
    <row r="1942" spans="1:4" x14ac:dyDescent="0.3">
      <c r="A1942" s="149">
        <v>43213</v>
      </c>
      <c r="B1942" s="150">
        <v>3915.33808993</v>
      </c>
      <c r="C1942" s="150">
        <v>6011.4935928699997</v>
      </c>
      <c r="D1942" s="150">
        <f t="shared" si="30"/>
        <v>9926.8316827999988</v>
      </c>
    </row>
    <row r="1943" spans="1:4" x14ac:dyDescent="0.3">
      <c r="A1943" s="149">
        <v>43210</v>
      </c>
      <c r="B1943" s="150">
        <v>3907.2037045299999</v>
      </c>
      <c r="C1943" s="150">
        <v>6007.7250050599996</v>
      </c>
      <c r="D1943" s="150">
        <f t="shared" si="30"/>
        <v>9914.9287095899999</v>
      </c>
    </row>
    <row r="1944" spans="1:4" x14ac:dyDescent="0.3">
      <c r="A1944" s="149">
        <v>43209</v>
      </c>
      <c r="B1944" s="150">
        <v>3932.9163667600001</v>
      </c>
      <c r="C1944" s="150">
        <v>6035.2608180099996</v>
      </c>
      <c r="D1944" s="150">
        <f t="shared" si="30"/>
        <v>9968.1771847700002</v>
      </c>
    </row>
    <row r="1945" spans="1:4" x14ac:dyDescent="0.3">
      <c r="A1945" s="149">
        <v>43208</v>
      </c>
      <c r="B1945" s="150">
        <v>3943.3440227599999</v>
      </c>
      <c r="C1945" s="150">
        <v>6043.0979593399998</v>
      </c>
      <c r="D1945" s="150">
        <f t="shared" si="30"/>
        <v>9986.4419820999992</v>
      </c>
    </row>
    <row r="1946" spans="1:4" x14ac:dyDescent="0.3">
      <c r="A1946" s="149">
        <v>43207</v>
      </c>
      <c r="B1946" s="150">
        <v>3942.7146367599998</v>
      </c>
      <c r="C1946" s="150">
        <v>6043.7500033599999</v>
      </c>
      <c r="D1946" s="150">
        <f t="shared" si="30"/>
        <v>9986.4646401200007</v>
      </c>
    </row>
    <row r="1947" spans="1:4" x14ac:dyDescent="0.3">
      <c r="A1947" s="149">
        <v>43206</v>
      </c>
      <c r="B1947" s="150">
        <v>3958.6769777</v>
      </c>
      <c r="C1947" s="150">
        <v>6053.09156618</v>
      </c>
      <c r="D1947" s="150">
        <f t="shared" si="30"/>
        <v>10011.76854388</v>
      </c>
    </row>
    <row r="1948" spans="1:4" x14ac:dyDescent="0.3">
      <c r="A1948" s="149">
        <v>43203</v>
      </c>
      <c r="B1948" s="150">
        <v>3955.4447364799998</v>
      </c>
      <c r="C1948" s="150">
        <v>6040.6156575300001</v>
      </c>
      <c r="D1948" s="150">
        <f t="shared" si="30"/>
        <v>9996.0603940100009</v>
      </c>
    </row>
    <row r="1949" spans="1:4" x14ac:dyDescent="0.3">
      <c r="A1949" s="149">
        <v>43202</v>
      </c>
      <c r="B1949" s="150">
        <v>3964.3231815300001</v>
      </c>
      <c r="C1949" s="150">
        <v>6046.5948925299999</v>
      </c>
      <c r="D1949" s="150">
        <f t="shared" si="30"/>
        <v>10010.91807406</v>
      </c>
    </row>
    <row r="1950" spans="1:4" x14ac:dyDescent="0.3">
      <c r="A1950" s="149">
        <v>43201</v>
      </c>
      <c r="B1950" s="150">
        <v>3968.3679534299999</v>
      </c>
      <c r="C1950" s="150">
        <v>6040.8627527099998</v>
      </c>
      <c r="D1950" s="150">
        <f t="shared" si="30"/>
        <v>10009.230706139999</v>
      </c>
    </row>
    <row r="1951" spans="1:4" x14ac:dyDescent="0.3">
      <c r="A1951" s="149">
        <v>43200</v>
      </c>
      <c r="B1951" s="150">
        <v>3967.3232522899998</v>
      </c>
      <c r="C1951" s="150">
        <v>6034.4329622699997</v>
      </c>
      <c r="D1951" s="150">
        <f t="shared" si="30"/>
        <v>10001.756214559999</v>
      </c>
    </row>
    <row r="1952" spans="1:4" x14ac:dyDescent="0.3">
      <c r="A1952" s="149">
        <v>43199</v>
      </c>
      <c r="B1952" s="150">
        <v>3973.08711675</v>
      </c>
      <c r="C1952" s="150">
        <v>6036.4091512699997</v>
      </c>
      <c r="D1952" s="150">
        <f t="shared" si="30"/>
        <v>10009.496268020001</v>
      </c>
    </row>
    <row r="1953" spans="1:4" x14ac:dyDescent="0.3">
      <c r="A1953" s="149">
        <v>43194</v>
      </c>
      <c r="B1953" s="150">
        <v>3956.8483956800001</v>
      </c>
      <c r="C1953" s="150">
        <v>6020.0129324700001</v>
      </c>
      <c r="D1953" s="150">
        <f t="shared" si="30"/>
        <v>9976.8613281500002</v>
      </c>
    </row>
    <row r="1954" spans="1:4" x14ac:dyDescent="0.3">
      <c r="A1954" s="149">
        <v>43193</v>
      </c>
      <c r="B1954" s="150">
        <v>3987.4501200300001</v>
      </c>
      <c r="C1954" s="150">
        <v>6051.1968675500002</v>
      </c>
      <c r="D1954" s="150">
        <f t="shared" si="30"/>
        <v>10038.646987579999</v>
      </c>
    </row>
    <row r="1955" spans="1:4" x14ac:dyDescent="0.3">
      <c r="A1955" s="149">
        <v>43192</v>
      </c>
      <c r="B1955" s="150">
        <v>3990.0997416499999</v>
      </c>
      <c r="C1955" s="150">
        <v>6052.3722482699995</v>
      </c>
      <c r="D1955" s="150">
        <f t="shared" si="30"/>
        <v>10042.471989919999</v>
      </c>
    </row>
    <row r="1956" spans="1:4" x14ac:dyDescent="0.3">
      <c r="A1956" s="149">
        <v>43189</v>
      </c>
      <c r="B1956" s="150">
        <v>3980.8780214799999</v>
      </c>
      <c r="C1956" s="150">
        <v>6029.2076291200001</v>
      </c>
      <c r="D1956" s="150">
        <f t="shared" si="30"/>
        <v>10010.0856506</v>
      </c>
    </row>
    <row r="1957" spans="1:4" x14ac:dyDescent="0.3">
      <c r="A1957" s="149">
        <v>43188</v>
      </c>
      <c r="B1957" s="150">
        <v>3989.0138462300001</v>
      </c>
      <c r="C1957" s="150">
        <v>6043.1896460400003</v>
      </c>
      <c r="D1957" s="150">
        <f t="shared" si="30"/>
        <v>10032.20349227</v>
      </c>
    </row>
    <row r="1958" spans="1:4" x14ac:dyDescent="0.3">
      <c r="A1958" s="149">
        <v>43187</v>
      </c>
      <c r="B1958" s="150">
        <v>3976.7650226999999</v>
      </c>
      <c r="C1958" s="150">
        <v>6033.0883968300004</v>
      </c>
      <c r="D1958" s="150">
        <f t="shared" si="30"/>
        <v>10009.85341953</v>
      </c>
    </row>
    <row r="1959" spans="1:4" x14ac:dyDescent="0.3">
      <c r="A1959" s="149">
        <v>43186</v>
      </c>
      <c r="B1959" s="150">
        <v>3979.1988239799998</v>
      </c>
      <c r="C1959" s="150">
        <v>6033.5270828100001</v>
      </c>
      <c r="D1959" s="150">
        <f t="shared" si="30"/>
        <v>10012.725906789999</v>
      </c>
    </row>
    <row r="1960" spans="1:4" x14ac:dyDescent="0.3">
      <c r="A1960" s="149">
        <v>43185</v>
      </c>
      <c r="B1960" s="150">
        <v>3976.3974221100002</v>
      </c>
      <c r="C1960" s="150">
        <v>6011.6651336200002</v>
      </c>
      <c r="D1960" s="150">
        <f t="shared" si="30"/>
        <v>9988.0625557300009</v>
      </c>
    </row>
    <row r="1961" spans="1:4" x14ac:dyDescent="0.3">
      <c r="A1961" s="149">
        <v>43182</v>
      </c>
      <c r="B1961" s="150">
        <v>3969.2862067299998</v>
      </c>
      <c r="C1961" s="150">
        <v>5976.4797217799996</v>
      </c>
      <c r="D1961" s="150">
        <f t="shared" si="30"/>
        <v>9945.7659285099999</v>
      </c>
    </row>
    <row r="1962" spans="1:4" x14ac:dyDescent="0.3">
      <c r="A1962" s="149">
        <v>43181</v>
      </c>
      <c r="B1962" s="150">
        <v>4034.09390089</v>
      </c>
      <c r="C1962" s="150">
        <v>6076.9096191099998</v>
      </c>
      <c r="D1962" s="150">
        <f t="shared" si="30"/>
        <v>10111.00352</v>
      </c>
    </row>
    <row r="1963" spans="1:4" x14ac:dyDescent="0.3">
      <c r="A1963" s="149">
        <v>43180</v>
      </c>
      <c r="B1963" s="150">
        <v>4028.48013726</v>
      </c>
      <c r="C1963" s="150">
        <v>6077.6264869200004</v>
      </c>
      <c r="D1963" s="150">
        <f t="shared" si="30"/>
        <v>10106.10662418</v>
      </c>
    </row>
    <row r="1964" spans="1:4" x14ac:dyDescent="0.3">
      <c r="A1964" s="149">
        <v>43179</v>
      </c>
      <c r="B1964" s="150">
        <v>4022.6377656</v>
      </c>
      <c r="C1964" s="150">
        <v>6061.1762203999997</v>
      </c>
      <c r="D1964" s="150">
        <f t="shared" si="30"/>
        <v>10083.813985999999</v>
      </c>
    </row>
    <row r="1965" spans="1:4" x14ac:dyDescent="0.3">
      <c r="A1965" s="149">
        <v>43178</v>
      </c>
      <c r="B1965" s="150">
        <v>4022.3642747499998</v>
      </c>
      <c r="C1965" s="150">
        <v>6056.4894709299997</v>
      </c>
      <c r="D1965" s="150">
        <f t="shared" si="30"/>
        <v>10078.85374568</v>
      </c>
    </row>
    <row r="1966" spans="1:4" x14ac:dyDescent="0.3">
      <c r="A1966" s="149">
        <v>43175</v>
      </c>
      <c r="B1966" s="150">
        <v>4018.0737333000002</v>
      </c>
      <c r="C1966" s="150">
        <v>6044.3617751299998</v>
      </c>
      <c r="D1966" s="150">
        <f t="shared" si="30"/>
        <v>10062.43550843</v>
      </c>
    </row>
    <row r="1967" spans="1:4" x14ac:dyDescent="0.3">
      <c r="A1967" s="149">
        <v>43174</v>
      </c>
      <c r="B1967" s="150">
        <v>4037.0015944900001</v>
      </c>
      <c r="C1967" s="150">
        <v>6052.4455581499997</v>
      </c>
      <c r="D1967" s="150">
        <f t="shared" si="30"/>
        <v>10089.447152639999</v>
      </c>
    </row>
    <row r="1968" spans="1:4" x14ac:dyDescent="0.3">
      <c r="A1968" s="149">
        <v>43173</v>
      </c>
      <c r="B1968" s="150">
        <v>4033.3786242599999</v>
      </c>
      <c r="C1968" s="150">
        <v>6043.0867196299996</v>
      </c>
      <c r="D1968" s="150">
        <f t="shared" si="30"/>
        <v>10076.465343889999</v>
      </c>
    </row>
    <row r="1969" spans="1:4" x14ac:dyDescent="0.3">
      <c r="A1969" s="149">
        <v>43172</v>
      </c>
      <c r="B1969" s="150">
        <v>4021.5266600199998</v>
      </c>
      <c r="C1969" s="150">
        <v>6035.5218433299997</v>
      </c>
      <c r="D1969" s="150">
        <f t="shared" si="30"/>
        <v>10057.048503349999</v>
      </c>
    </row>
    <row r="1970" spans="1:4" x14ac:dyDescent="0.3">
      <c r="A1970" s="149">
        <v>43171</v>
      </c>
      <c r="B1970" s="150">
        <v>4012.9003951300001</v>
      </c>
      <c r="C1970" s="150">
        <v>6042.3843388599998</v>
      </c>
      <c r="D1970" s="150">
        <f t="shared" si="30"/>
        <v>10055.28473399</v>
      </c>
    </row>
    <row r="1971" spans="1:4" x14ac:dyDescent="0.3">
      <c r="A1971" s="149">
        <v>43168</v>
      </c>
      <c r="B1971" s="150">
        <v>3988.8165080399999</v>
      </c>
      <c r="C1971" s="150">
        <v>6012.2222003200004</v>
      </c>
      <c r="D1971" s="150">
        <f t="shared" si="30"/>
        <v>10001.03870836</v>
      </c>
    </row>
    <row r="1972" spans="1:4" x14ac:dyDescent="0.3">
      <c r="A1972" s="149">
        <v>43167</v>
      </c>
      <c r="B1972" s="150">
        <v>3986.7240230799998</v>
      </c>
      <c r="C1972" s="150">
        <v>6020.8404285400002</v>
      </c>
      <c r="D1972" s="150">
        <f t="shared" si="30"/>
        <v>10007.564451620001</v>
      </c>
    </row>
    <row r="1973" spans="1:4" x14ac:dyDescent="0.3">
      <c r="A1973" s="149">
        <v>43166</v>
      </c>
      <c r="B1973" s="150">
        <v>3985.9464249900002</v>
      </c>
      <c r="C1973" s="150">
        <v>6013.4129152599999</v>
      </c>
      <c r="D1973" s="150">
        <f t="shared" si="30"/>
        <v>9999.359340250001</v>
      </c>
    </row>
    <row r="1974" spans="1:4" x14ac:dyDescent="0.3">
      <c r="A1974" s="149">
        <v>43165</v>
      </c>
      <c r="B1974" s="150">
        <v>3989.8357451100001</v>
      </c>
      <c r="C1974" s="150">
        <v>6017.6591495499997</v>
      </c>
      <c r="D1974" s="150">
        <f t="shared" si="30"/>
        <v>10007.49489466</v>
      </c>
    </row>
    <row r="1975" spans="1:4" x14ac:dyDescent="0.3">
      <c r="A1975" s="149">
        <v>43164</v>
      </c>
      <c r="B1975" s="150">
        <v>3984.0935262900002</v>
      </c>
      <c r="C1975" s="150">
        <v>5989.9793054700003</v>
      </c>
      <c r="D1975" s="150">
        <f t="shared" si="30"/>
        <v>9974.0728317600006</v>
      </c>
    </row>
    <row r="1976" spans="1:4" x14ac:dyDescent="0.3">
      <c r="A1976" s="149">
        <v>43161</v>
      </c>
      <c r="B1976" s="150">
        <v>3983.8015442300002</v>
      </c>
      <c r="C1976" s="150">
        <v>5992.0369495900004</v>
      </c>
      <c r="D1976" s="150">
        <f t="shared" si="30"/>
        <v>9975.8384938199997</v>
      </c>
    </row>
    <row r="1977" spans="1:4" x14ac:dyDescent="0.3">
      <c r="A1977" s="149">
        <v>43160</v>
      </c>
      <c r="B1977" s="150">
        <v>3985.56269221</v>
      </c>
      <c r="C1977" s="150">
        <v>5999.66175501</v>
      </c>
      <c r="D1977" s="150">
        <f t="shared" si="30"/>
        <v>9985.22444722</v>
      </c>
    </row>
    <row r="1978" spans="1:4" x14ac:dyDescent="0.3">
      <c r="A1978" s="149">
        <v>43159</v>
      </c>
      <c r="B1978" s="150">
        <v>3966.96985133</v>
      </c>
      <c r="C1978" s="150">
        <v>5987.6994423799997</v>
      </c>
      <c r="D1978" s="150">
        <f t="shared" si="30"/>
        <v>9954.6692937099997</v>
      </c>
    </row>
    <row r="1979" spans="1:4" x14ac:dyDescent="0.3">
      <c r="A1979" s="149">
        <v>43158</v>
      </c>
      <c r="B1979" s="150">
        <v>3966.8605670299999</v>
      </c>
      <c r="C1979" s="150">
        <v>5972.2248626099999</v>
      </c>
      <c r="D1979" s="150">
        <f t="shared" si="30"/>
        <v>9939.0854296399993</v>
      </c>
    </row>
    <row r="1980" spans="1:4" x14ac:dyDescent="0.3">
      <c r="A1980" s="149">
        <v>43157</v>
      </c>
      <c r="B1980" s="150">
        <v>3959.8467526999998</v>
      </c>
      <c r="C1980" s="150">
        <v>5970.3950242800001</v>
      </c>
      <c r="D1980" s="150">
        <f t="shared" si="30"/>
        <v>9930.2417769799995</v>
      </c>
    </row>
    <row r="1981" spans="1:4" x14ac:dyDescent="0.3">
      <c r="A1981" s="149">
        <v>43154</v>
      </c>
      <c r="B1981" s="150">
        <v>3932.02214469</v>
      </c>
      <c r="C1981" s="150">
        <v>5945.9810142099996</v>
      </c>
      <c r="D1981" s="150">
        <f t="shared" si="30"/>
        <v>9878.0031588999991</v>
      </c>
    </row>
    <row r="1982" spans="1:4" x14ac:dyDescent="0.3">
      <c r="A1982" s="149">
        <v>43153</v>
      </c>
      <c r="B1982" s="150">
        <v>3930.1714666299999</v>
      </c>
      <c r="C1982" s="150">
        <v>5945.9255837299997</v>
      </c>
      <c r="D1982" s="150">
        <f t="shared" si="30"/>
        <v>9876.0970503600001</v>
      </c>
    </row>
    <row r="1983" spans="1:4" x14ac:dyDescent="0.3">
      <c r="A1983" s="149">
        <v>43145</v>
      </c>
      <c r="B1983" s="150">
        <v>3908.5238453500001</v>
      </c>
      <c r="C1983" s="150">
        <v>5909.8758775799997</v>
      </c>
      <c r="D1983" s="150">
        <f t="shared" si="30"/>
        <v>9818.3997229300003</v>
      </c>
    </row>
    <row r="1984" spans="1:4" x14ac:dyDescent="0.3">
      <c r="A1984" s="149">
        <v>43144</v>
      </c>
      <c r="B1984" s="150">
        <v>3968.1788358700001</v>
      </c>
      <c r="C1984" s="150">
        <v>5991.5279318599996</v>
      </c>
      <c r="D1984" s="150">
        <f t="shared" si="30"/>
        <v>9959.7067677300001</v>
      </c>
    </row>
    <row r="1985" spans="1:4" x14ac:dyDescent="0.3">
      <c r="A1985" s="149">
        <v>43143</v>
      </c>
      <c r="B1985" s="150">
        <v>4003.1205376600001</v>
      </c>
      <c r="C1985" s="150">
        <v>6046.8177760099998</v>
      </c>
      <c r="D1985" s="150">
        <f t="shared" si="30"/>
        <v>10049.93831367</v>
      </c>
    </row>
    <row r="1986" spans="1:4" x14ac:dyDescent="0.3">
      <c r="A1986" s="149">
        <v>43140</v>
      </c>
      <c r="B1986" s="150">
        <v>4038.6190693600001</v>
      </c>
      <c r="C1986" s="150">
        <v>6084.0691405099997</v>
      </c>
      <c r="D1986" s="150">
        <f t="shared" si="30"/>
        <v>10122.688209870001</v>
      </c>
    </row>
    <row r="1987" spans="1:4" x14ac:dyDescent="0.3">
      <c r="A1987" s="149">
        <v>43139</v>
      </c>
      <c r="B1987" s="150">
        <v>4110.5209114600002</v>
      </c>
      <c r="C1987" s="150">
        <v>6194.9568514800003</v>
      </c>
      <c r="D1987" s="150">
        <f t="shared" si="30"/>
        <v>10305.477762940001</v>
      </c>
    </row>
    <row r="1988" spans="1:4" x14ac:dyDescent="0.3">
      <c r="A1988" s="149">
        <v>43138</v>
      </c>
      <c r="B1988" s="150">
        <v>4135.9495725400002</v>
      </c>
      <c r="C1988" s="150">
        <v>6204.1339312399996</v>
      </c>
      <c r="D1988" s="150">
        <f t="shared" si="30"/>
        <v>10340.083503779999</v>
      </c>
    </row>
    <row r="1989" spans="1:4" x14ac:dyDescent="0.3">
      <c r="A1989" s="149">
        <v>43137</v>
      </c>
      <c r="B1989" s="150">
        <v>4161.27615883</v>
      </c>
      <c r="C1989" s="150">
        <v>6234.7922441000001</v>
      </c>
      <c r="D1989" s="150">
        <f t="shared" si="30"/>
        <v>10396.068402929999</v>
      </c>
    </row>
    <row r="1990" spans="1:4" x14ac:dyDescent="0.3">
      <c r="A1990" s="149">
        <v>43136</v>
      </c>
      <c r="B1990" s="150">
        <v>4216.0355804800001</v>
      </c>
      <c r="C1990" s="150">
        <v>6343.7771621600004</v>
      </c>
      <c r="D1990" s="150">
        <f t="shared" ref="D1990:D2053" si="31">SUM(B1990:C1990)</f>
        <v>10559.812742640001</v>
      </c>
    </row>
    <row r="1991" spans="1:4" x14ac:dyDescent="0.3">
      <c r="A1991" s="149">
        <v>43133</v>
      </c>
      <c r="B1991" s="150">
        <v>4226.6715440600001</v>
      </c>
      <c r="C1991" s="150">
        <v>6350.7803554599996</v>
      </c>
      <c r="D1991" s="150">
        <f t="shared" si="31"/>
        <v>10577.45189952</v>
      </c>
    </row>
    <row r="1992" spans="1:4" x14ac:dyDescent="0.3">
      <c r="A1992" s="149">
        <v>43132</v>
      </c>
      <c r="B1992" s="150">
        <v>4262.4348094200004</v>
      </c>
      <c r="C1992" s="150">
        <v>6407.1602823699995</v>
      </c>
      <c r="D1992" s="150">
        <f t="shared" si="31"/>
        <v>10669.595091790001</v>
      </c>
    </row>
    <row r="1993" spans="1:4" x14ac:dyDescent="0.3">
      <c r="A1993" s="149">
        <v>43131</v>
      </c>
      <c r="B1993" s="150">
        <v>4298.3968362100004</v>
      </c>
      <c r="C1993" s="150">
        <v>6494.5531927000002</v>
      </c>
      <c r="D1993" s="150">
        <f t="shared" si="31"/>
        <v>10792.95002891</v>
      </c>
    </row>
    <row r="1994" spans="1:4" x14ac:dyDescent="0.3">
      <c r="A1994" s="149">
        <v>43130</v>
      </c>
      <c r="B1994" s="150">
        <v>4311.7364106100003</v>
      </c>
      <c r="C1994" s="150">
        <v>6522.3440891700002</v>
      </c>
      <c r="D1994" s="150">
        <f t="shared" si="31"/>
        <v>10834.080499780001</v>
      </c>
    </row>
    <row r="1995" spans="1:4" x14ac:dyDescent="0.3">
      <c r="A1995" s="149">
        <v>43129</v>
      </c>
      <c r="B1995" s="150">
        <v>4307.4168543200003</v>
      </c>
      <c r="C1995" s="150">
        <v>6524.4878859199998</v>
      </c>
      <c r="D1995" s="150">
        <f t="shared" si="31"/>
        <v>10831.904740239999</v>
      </c>
    </row>
    <row r="1996" spans="1:4" x14ac:dyDescent="0.3">
      <c r="A1996" s="149">
        <v>43126</v>
      </c>
      <c r="B1996" s="150">
        <v>4286.3803292700004</v>
      </c>
      <c r="C1996" s="150">
        <v>6509.0390278499999</v>
      </c>
      <c r="D1996" s="150">
        <f t="shared" si="31"/>
        <v>10795.419357120001</v>
      </c>
    </row>
    <row r="1997" spans="1:4" x14ac:dyDescent="0.3">
      <c r="A1997" s="149">
        <v>43125</v>
      </c>
      <c r="B1997" s="150">
        <v>4298.7412852699999</v>
      </c>
      <c r="C1997" s="150">
        <v>6519.1067305899996</v>
      </c>
      <c r="D1997" s="150">
        <f t="shared" si="31"/>
        <v>10817.84801586</v>
      </c>
    </row>
    <row r="1998" spans="1:4" x14ac:dyDescent="0.3">
      <c r="A1998" s="149">
        <v>43124</v>
      </c>
      <c r="B1998" s="150">
        <v>4300.4926436699998</v>
      </c>
      <c r="C1998" s="150">
        <v>6513.0738096200002</v>
      </c>
      <c r="D1998" s="150">
        <f t="shared" si="31"/>
        <v>10813.566453290001</v>
      </c>
    </row>
    <row r="1999" spans="1:4" x14ac:dyDescent="0.3">
      <c r="A1999" s="149">
        <v>43123</v>
      </c>
      <c r="B1999" s="150">
        <v>4279.1517116300001</v>
      </c>
      <c r="C1999" s="150">
        <v>6490.1926897900003</v>
      </c>
      <c r="D1999" s="150">
        <f t="shared" si="31"/>
        <v>10769.344401419999</v>
      </c>
    </row>
    <row r="2000" spans="1:4" x14ac:dyDescent="0.3">
      <c r="A2000" s="149">
        <v>43122</v>
      </c>
      <c r="B2000" s="150">
        <v>4274.24940754</v>
      </c>
      <c r="C2000" s="150">
        <v>6442.7538211499996</v>
      </c>
      <c r="D2000" s="150">
        <f t="shared" si="31"/>
        <v>10717.003228689999</v>
      </c>
    </row>
    <row r="2001" spans="1:4" x14ac:dyDescent="0.3">
      <c r="A2001" s="149">
        <v>43119</v>
      </c>
      <c r="B2001" s="150">
        <v>4261.1138168699999</v>
      </c>
      <c r="C2001" s="150">
        <v>6403.9768647000001</v>
      </c>
      <c r="D2001" s="150">
        <f t="shared" si="31"/>
        <v>10665.09068157</v>
      </c>
    </row>
    <row r="2002" spans="1:4" x14ac:dyDescent="0.3">
      <c r="A2002" s="149">
        <v>43118</v>
      </c>
      <c r="B2002" s="150">
        <v>4267.1794923199996</v>
      </c>
      <c r="C2002" s="150">
        <v>6387.0548410000001</v>
      </c>
      <c r="D2002" s="150">
        <f t="shared" si="31"/>
        <v>10654.234333320001</v>
      </c>
    </row>
    <row r="2003" spans="1:4" x14ac:dyDescent="0.3">
      <c r="A2003" s="149">
        <v>43117</v>
      </c>
      <c r="B2003" s="150">
        <v>4264.9167364499999</v>
      </c>
      <c r="C2003" s="150">
        <v>6315.4976099300002</v>
      </c>
      <c r="D2003" s="150">
        <f t="shared" si="31"/>
        <v>10580.414346379999</v>
      </c>
    </row>
    <row r="2004" spans="1:4" x14ac:dyDescent="0.3">
      <c r="A2004" s="149">
        <v>43116</v>
      </c>
      <c r="B2004" s="150">
        <v>4258.9735010499999</v>
      </c>
      <c r="C2004" s="150">
        <v>6301.2651793300001</v>
      </c>
      <c r="D2004" s="150">
        <f t="shared" si="31"/>
        <v>10560.23868038</v>
      </c>
    </row>
    <row r="2005" spans="1:4" x14ac:dyDescent="0.3">
      <c r="A2005" s="149">
        <v>43115</v>
      </c>
      <c r="B2005" s="150">
        <v>4247.74484811</v>
      </c>
      <c r="C2005" s="150">
        <v>6258.7742941400002</v>
      </c>
      <c r="D2005" s="150">
        <f t="shared" si="31"/>
        <v>10506.519142249999</v>
      </c>
    </row>
    <row r="2006" spans="1:4" x14ac:dyDescent="0.3">
      <c r="A2006" s="149">
        <v>43112</v>
      </c>
      <c r="B2006" s="150">
        <v>4247.4038650399998</v>
      </c>
      <c r="C2006" s="150">
        <v>6239.4156795400004</v>
      </c>
      <c r="D2006" s="150">
        <f t="shared" si="31"/>
        <v>10486.819544580001</v>
      </c>
    </row>
    <row r="2007" spans="1:4" x14ac:dyDescent="0.3">
      <c r="A2007" s="149">
        <v>43111</v>
      </c>
      <c r="B2007" s="150">
        <v>4256.0704395900002</v>
      </c>
      <c r="C2007" s="150">
        <v>6252.2426464399996</v>
      </c>
      <c r="D2007" s="150">
        <f t="shared" si="31"/>
        <v>10508.313086030001</v>
      </c>
    </row>
    <row r="2008" spans="1:4" x14ac:dyDescent="0.3">
      <c r="A2008" s="149">
        <v>43110</v>
      </c>
      <c r="B2008" s="150">
        <v>4239.16047334</v>
      </c>
      <c r="C2008" s="150">
        <v>6238.3086352700002</v>
      </c>
      <c r="D2008" s="150">
        <f t="shared" si="31"/>
        <v>10477.469108609999</v>
      </c>
    </row>
    <row r="2009" spans="1:4" x14ac:dyDescent="0.3">
      <c r="A2009" s="149">
        <v>43109</v>
      </c>
      <c r="B2009" s="150">
        <v>4223.7889519999999</v>
      </c>
      <c r="C2009" s="150">
        <v>6206.1745533499998</v>
      </c>
      <c r="D2009" s="150">
        <f t="shared" si="31"/>
        <v>10429.963505349999</v>
      </c>
    </row>
    <row r="2010" spans="1:4" x14ac:dyDescent="0.3">
      <c r="A2010" s="149">
        <v>43108</v>
      </c>
      <c r="B2010" s="150">
        <v>4207.9253091500004</v>
      </c>
      <c r="C2010" s="150">
        <v>6186.4494469199999</v>
      </c>
      <c r="D2010" s="150">
        <f t="shared" si="31"/>
        <v>10394.374756069999</v>
      </c>
    </row>
    <row r="2011" spans="1:4" x14ac:dyDescent="0.3">
      <c r="A2011" s="149">
        <v>43105</v>
      </c>
      <c r="B2011" s="150">
        <v>4188.3225152200002</v>
      </c>
      <c r="C2011" s="150">
        <v>6149.4301858500003</v>
      </c>
      <c r="D2011" s="150">
        <f t="shared" si="31"/>
        <v>10337.75270107</v>
      </c>
    </row>
    <row r="2012" spans="1:4" x14ac:dyDescent="0.3">
      <c r="A2012" s="149">
        <v>43104</v>
      </c>
      <c r="B2012" s="150">
        <v>4194.4471020999999</v>
      </c>
      <c r="C2012" s="150">
        <v>6144.8305459000003</v>
      </c>
      <c r="D2012" s="150">
        <f t="shared" si="31"/>
        <v>10339.277647999999</v>
      </c>
    </row>
    <row r="2013" spans="1:4" x14ac:dyDescent="0.3">
      <c r="A2013" s="149">
        <v>43103</v>
      </c>
      <c r="B2013" s="150">
        <v>4190.5940931799996</v>
      </c>
      <c r="C2013" s="150">
        <v>6125.8848910300003</v>
      </c>
      <c r="D2013" s="150">
        <f t="shared" si="31"/>
        <v>10316.47898421</v>
      </c>
    </row>
    <row r="2014" spans="1:4" x14ac:dyDescent="0.3">
      <c r="A2014" s="149">
        <v>43102</v>
      </c>
      <c r="B2014" s="150">
        <v>4177.8898231200001</v>
      </c>
      <c r="C2014" s="150">
        <v>6120.2013700999996</v>
      </c>
      <c r="D2014" s="150">
        <f t="shared" si="31"/>
        <v>10298.09119322</v>
      </c>
    </row>
    <row r="2015" spans="1:4" x14ac:dyDescent="0.3">
      <c r="A2015" s="149">
        <v>43098</v>
      </c>
      <c r="B2015" s="150">
        <v>4173.9711173300002</v>
      </c>
      <c r="C2015" s="150">
        <v>6088.6656183499999</v>
      </c>
      <c r="D2015" s="150">
        <f t="shared" si="31"/>
        <v>10262.63673568</v>
      </c>
    </row>
    <row r="2016" spans="1:4" x14ac:dyDescent="0.3">
      <c r="A2016" s="149">
        <v>43097</v>
      </c>
      <c r="B2016" s="150">
        <v>4205.4937976800002</v>
      </c>
      <c r="C2016" s="150">
        <v>6110.6556581300001</v>
      </c>
      <c r="D2016" s="150">
        <f t="shared" si="31"/>
        <v>10316.14945581</v>
      </c>
    </row>
    <row r="2017" spans="1:4" x14ac:dyDescent="0.3">
      <c r="A2017" s="149">
        <v>43096</v>
      </c>
      <c r="B2017" s="150">
        <v>4201.8036245599997</v>
      </c>
      <c r="C2017" s="150">
        <v>6078.5774204600002</v>
      </c>
      <c r="D2017" s="150">
        <f t="shared" si="31"/>
        <v>10280.38104502</v>
      </c>
    </row>
    <row r="2018" spans="1:4" x14ac:dyDescent="0.3">
      <c r="A2018" s="149">
        <v>43095</v>
      </c>
      <c r="B2018" s="150">
        <v>4188.0843621100003</v>
      </c>
      <c r="C2018" s="150">
        <v>6075.6802601899999</v>
      </c>
      <c r="D2018" s="150">
        <f t="shared" si="31"/>
        <v>10263.764622300001</v>
      </c>
    </row>
    <row r="2019" spans="1:4" x14ac:dyDescent="0.3">
      <c r="A2019" s="149">
        <v>43094</v>
      </c>
      <c r="B2019" s="150">
        <v>4177.4340572999999</v>
      </c>
      <c r="C2019" s="150">
        <v>6060.1070603799999</v>
      </c>
      <c r="D2019" s="150">
        <f t="shared" si="31"/>
        <v>10237.541117680001</v>
      </c>
    </row>
    <row r="2020" spans="1:4" x14ac:dyDescent="0.3">
      <c r="A2020" s="149">
        <v>43091</v>
      </c>
      <c r="B2020" s="150">
        <v>4164.3404118400003</v>
      </c>
      <c r="C2020" s="150">
        <v>6044.7323117799997</v>
      </c>
      <c r="D2020" s="150">
        <f t="shared" si="31"/>
        <v>10209.07272362</v>
      </c>
    </row>
    <row r="2021" spans="1:4" x14ac:dyDescent="0.3">
      <c r="A2021" s="149">
        <v>43090</v>
      </c>
      <c r="B2021" s="150">
        <v>4168.0119870299995</v>
      </c>
      <c r="C2021" s="150">
        <v>6051.5987714299999</v>
      </c>
      <c r="D2021" s="150">
        <f t="shared" si="31"/>
        <v>10219.610758459999</v>
      </c>
    </row>
    <row r="2022" spans="1:4" x14ac:dyDescent="0.3">
      <c r="A2022" s="149">
        <v>43089</v>
      </c>
      <c r="B2022" s="150">
        <v>4161.8004275399999</v>
      </c>
      <c r="C2022" s="150">
        <v>6044.6573257600003</v>
      </c>
      <c r="D2022" s="150">
        <f t="shared" si="31"/>
        <v>10206.457753300001</v>
      </c>
    </row>
    <row r="2023" spans="1:4" x14ac:dyDescent="0.3">
      <c r="A2023" s="149">
        <v>43088</v>
      </c>
      <c r="B2023" s="150">
        <v>4165.7760638999998</v>
      </c>
      <c r="C2023" s="150">
        <v>6048.8050225899997</v>
      </c>
      <c r="D2023" s="150">
        <f t="shared" si="31"/>
        <v>10214.58108649</v>
      </c>
    </row>
    <row r="2024" spans="1:4" x14ac:dyDescent="0.3">
      <c r="A2024" s="149">
        <v>43087</v>
      </c>
      <c r="B2024" s="150">
        <v>4159.45379349</v>
      </c>
      <c r="C2024" s="150">
        <v>6040.9193586900001</v>
      </c>
      <c r="D2024" s="150">
        <f t="shared" si="31"/>
        <v>10200.37315218</v>
      </c>
    </row>
    <row r="2025" spans="1:4" x14ac:dyDescent="0.3">
      <c r="A2025" s="149">
        <v>43084</v>
      </c>
      <c r="B2025" s="150">
        <v>4154.6980837900001</v>
      </c>
      <c r="C2025" s="150">
        <v>6036.2321998300004</v>
      </c>
      <c r="D2025" s="150">
        <f t="shared" si="31"/>
        <v>10190.93028362</v>
      </c>
    </row>
    <row r="2026" spans="1:4" x14ac:dyDescent="0.3">
      <c r="A2026" s="149">
        <v>43083</v>
      </c>
      <c r="B2026" s="150">
        <v>4171.0803713400001</v>
      </c>
      <c r="C2026" s="150">
        <v>6055.2142152099996</v>
      </c>
      <c r="D2026" s="150">
        <f t="shared" si="31"/>
        <v>10226.294586550001</v>
      </c>
    </row>
    <row r="2027" spans="1:4" x14ac:dyDescent="0.3">
      <c r="A2027" s="149">
        <v>43082</v>
      </c>
      <c r="B2027" s="150">
        <v>4164.7865091499998</v>
      </c>
      <c r="C2027" s="150">
        <v>6036.3037780599998</v>
      </c>
      <c r="D2027" s="150">
        <f t="shared" si="31"/>
        <v>10201.09028721</v>
      </c>
    </row>
    <row r="2028" spans="1:4" x14ac:dyDescent="0.3">
      <c r="A2028" s="149">
        <v>43081</v>
      </c>
      <c r="B2028" s="150">
        <v>4151.9282221699996</v>
      </c>
      <c r="C2028" s="150">
        <v>6018.7149536300003</v>
      </c>
      <c r="D2028" s="150">
        <f t="shared" si="31"/>
        <v>10170.6431758</v>
      </c>
    </row>
    <row r="2029" spans="1:4" x14ac:dyDescent="0.3">
      <c r="A2029" s="149">
        <v>43080</v>
      </c>
      <c r="B2029" s="150">
        <v>4145.5229585699999</v>
      </c>
      <c r="C2029" s="150">
        <v>6011.46924244</v>
      </c>
      <c r="D2029" s="150">
        <f t="shared" si="31"/>
        <v>10156.99220101</v>
      </c>
    </row>
    <row r="2030" spans="1:4" x14ac:dyDescent="0.3">
      <c r="A2030" s="149">
        <v>43077</v>
      </c>
      <c r="B2030" s="150">
        <v>4141.7311457400001</v>
      </c>
      <c r="C2030" s="150">
        <v>5995.97492547</v>
      </c>
      <c r="D2030" s="150">
        <f t="shared" si="31"/>
        <v>10137.706071209999</v>
      </c>
    </row>
    <row r="2031" spans="1:4" x14ac:dyDescent="0.3">
      <c r="A2031" s="149">
        <v>43076</v>
      </c>
      <c r="B2031" s="150">
        <v>4139.8722752699996</v>
      </c>
      <c r="C2031" s="150">
        <v>5996.4536930900003</v>
      </c>
      <c r="D2031" s="150">
        <f t="shared" si="31"/>
        <v>10136.325968360001</v>
      </c>
    </row>
    <row r="2032" spans="1:4" x14ac:dyDescent="0.3">
      <c r="A2032" s="149">
        <v>43075</v>
      </c>
      <c r="B2032" s="150">
        <v>4141.3847916000004</v>
      </c>
      <c r="C2032" s="150">
        <v>5989.2897357499996</v>
      </c>
      <c r="D2032" s="150">
        <f t="shared" si="31"/>
        <v>10130.67452735</v>
      </c>
    </row>
    <row r="2033" spans="1:4" x14ac:dyDescent="0.3">
      <c r="A2033" s="149">
        <v>43074</v>
      </c>
      <c r="B2033" s="150">
        <v>4136.3596256299998</v>
      </c>
      <c r="C2033" s="150">
        <v>5988.0044808399998</v>
      </c>
      <c r="D2033" s="150">
        <f t="shared" si="31"/>
        <v>10124.364106469999</v>
      </c>
    </row>
    <row r="2034" spans="1:4" x14ac:dyDescent="0.3">
      <c r="A2034" s="149">
        <v>43073</v>
      </c>
      <c r="B2034" s="150">
        <v>4174.2590052400001</v>
      </c>
      <c r="C2034" s="150">
        <v>6083.5014879199998</v>
      </c>
      <c r="D2034" s="150">
        <f t="shared" si="31"/>
        <v>10257.76049316</v>
      </c>
    </row>
    <row r="2035" spans="1:4" x14ac:dyDescent="0.3">
      <c r="A2035" s="149">
        <v>43070</v>
      </c>
      <c r="B2035" s="150">
        <v>4179.6063191100002</v>
      </c>
      <c r="C2035" s="150">
        <v>6087.0585086299998</v>
      </c>
      <c r="D2035" s="150">
        <f t="shared" si="31"/>
        <v>10266.66482774</v>
      </c>
    </row>
    <row r="2036" spans="1:4" x14ac:dyDescent="0.3">
      <c r="A2036" s="149">
        <v>43069</v>
      </c>
      <c r="B2036" s="150">
        <v>4186.7819922500003</v>
      </c>
      <c r="C2036" s="150">
        <v>6101.4969914000003</v>
      </c>
      <c r="D2036" s="150">
        <f t="shared" si="31"/>
        <v>10288.278983650001</v>
      </c>
    </row>
    <row r="2037" spans="1:4" x14ac:dyDescent="0.3">
      <c r="A2037" s="149">
        <v>43068</v>
      </c>
      <c r="B2037" s="150">
        <v>4195.1201147299998</v>
      </c>
      <c r="C2037" s="150">
        <v>6104.9231896900001</v>
      </c>
      <c r="D2037" s="150">
        <f t="shared" si="31"/>
        <v>10300.04330442</v>
      </c>
    </row>
    <row r="2038" spans="1:4" x14ac:dyDescent="0.3">
      <c r="A2038" s="149">
        <v>43067</v>
      </c>
      <c r="B2038" s="150">
        <v>4190.4799750599996</v>
      </c>
      <c r="C2038" s="150">
        <v>6087.0273040100001</v>
      </c>
      <c r="D2038" s="150">
        <f t="shared" si="31"/>
        <v>10277.50727907</v>
      </c>
    </row>
    <row r="2039" spans="1:4" x14ac:dyDescent="0.3">
      <c r="A2039" s="149">
        <v>43066</v>
      </c>
      <c r="B2039" s="150">
        <v>4180.0408270099997</v>
      </c>
      <c r="C2039" s="150">
        <v>6078.6923559200004</v>
      </c>
      <c r="D2039" s="150">
        <f t="shared" si="31"/>
        <v>10258.73318293</v>
      </c>
    </row>
    <row r="2040" spans="1:4" x14ac:dyDescent="0.3">
      <c r="A2040" s="149">
        <v>43063</v>
      </c>
      <c r="B2040" s="150">
        <v>4183.2743331299998</v>
      </c>
      <c r="C2040" s="150">
        <v>6115.3725854000004</v>
      </c>
      <c r="D2040" s="150">
        <f t="shared" si="31"/>
        <v>10298.646918530001</v>
      </c>
    </row>
    <row r="2041" spans="1:4" x14ac:dyDescent="0.3">
      <c r="A2041" s="149">
        <v>43062</v>
      </c>
      <c r="B2041" s="150">
        <v>4205.0134269299997</v>
      </c>
      <c r="C2041" s="150">
        <v>6163.4134299899997</v>
      </c>
      <c r="D2041" s="150">
        <f t="shared" si="31"/>
        <v>10368.426856919999</v>
      </c>
    </row>
    <row r="2042" spans="1:4" x14ac:dyDescent="0.3">
      <c r="A2042" s="149">
        <v>43061</v>
      </c>
      <c r="B2042" s="150">
        <v>4216.5544135800001</v>
      </c>
      <c r="C2042" s="150">
        <v>6178.6171251799997</v>
      </c>
      <c r="D2042" s="150">
        <f t="shared" si="31"/>
        <v>10395.17153876</v>
      </c>
    </row>
    <row r="2043" spans="1:4" x14ac:dyDescent="0.3">
      <c r="A2043" s="149">
        <v>43060</v>
      </c>
      <c r="B2043" s="150">
        <v>4215.8635117599997</v>
      </c>
      <c r="C2043" s="150">
        <v>6151.2921493100002</v>
      </c>
      <c r="D2043" s="150">
        <f t="shared" si="31"/>
        <v>10367.155661069999</v>
      </c>
    </row>
    <row r="2044" spans="1:4" x14ac:dyDescent="0.3">
      <c r="A2044" s="149">
        <v>43059</v>
      </c>
      <c r="B2044" s="150">
        <v>4189.1846011099997</v>
      </c>
      <c r="C2044" s="150">
        <v>6102.3314780399996</v>
      </c>
      <c r="D2044" s="150">
        <f t="shared" si="31"/>
        <v>10291.516079149998</v>
      </c>
    </row>
    <row r="2045" spans="1:4" x14ac:dyDescent="0.3">
      <c r="A2045" s="149">
        <v>43056</v>
      </c>
      <c r="B2045" s="150">
        <v>4183.8957354300001</v>
      </c>
      <c r="C2045" s="150">
        <v>6096.3226169700001</v>
      </c>
      <c r="D2045" s="150">
        <f t="shared" si="31"/>
        <v>10280.218352399999</v>
      </c>
    </row>
    <row r="2046" spans="1:4" x14ac:dyDescent="0.3">
      <c r="A2046" s="149">
        <v>43055</v>
      </c>
      <c r="B2046" s="150">
        <v>4242.2433382299996</v>
      </c>
      <c r="C2046" s="150">
        <v>6159.81411682</v>
      </c>
      <c r="D2046" s="150">
        <f t="shared" si="31"/>
        <v>10402.057455049999</v>
      </c>
    </row>
    <row r="2047" spans="1:4" x14ac:dyDescent="0.3">
      <c r="A2047" s="149">
        <v>43054</v>
      </c>
      <c r="B2047" s="150">
        <v>4236.5800688199997</v>
      </c>
      <c r="C2047" s="150">
        <v>6140.7355965699999</v>
      </c>
      <c r="D2047" s="150">
        <f t="shared" si="31"/>
        <v>10377.315665390001</v>
      </c>
    </row>
    <row r="2048" spans="1:4" x14ac:dyDescent="0.3">
      <c r="A2048" s="149">
        <v>43053</v>
      </c>
      <c r="B2048" s="150">
        <v>4228.5089432799996</v>
      </c>
      <c r="C2048" s="150">
        <v>6135.4791482700002</v>
      </c>
      <c r="D2048" s="150">
        <f t="shared" si="31"/>
        <v>10363.98809155</v>
      </c>
    </row>
    <row r="2049" spans="1:4" x14ac:dyDescent="0.3">
      <c r="A2049" s="149">
        <v>43052</v>
      </c>
      <c r="B2049" s="150">
        <v>4207.1121664599996</v>
      </c>
      <c r="C2049" s="150">
        <v>6115.0613634000001</v>
      </c>
      <c r="D2049" s="150">
        <f t="shared" si="31"/>
        <v>10322.17352986</v>
      </c>
    </row>
    <row r="2050" spans="1:4" x14ac:dyDescent="0.3">
      <c r="A2050" s="149">
        <v>43049</v>
      </c>
      <c r="B2050" s="150">
        <v>4165.7664684199999</v>
      </c>
      <c r="C2050" s="150">
        <v>6064.9961674799997</v>
      </c>
      <c r="D2050" s="150">
        <f t="shared" si="31"/>
        <v>10230.762635899999</v>
      </c>
    </row>
    <row r="2051" spans="1:4" x14ac:dyDescent="0.3">
      <c r="A2051" s="149">
        <v>43048</v>
      </c>
      <c r="B2051" s="150">
        <v>4151.3786425600001</v>
      </c>
      <c r="C2051" s="150">
        <v>6060.7398253499996</v>
      </c>
      <c r="D2051" s="150">
        <f t="shared" si="31"/>
        <v>10212.118467910001</v>
      </c>
    </row>
    <row r="2052" spans="1:4" x14ac:dyDescent="0.3">
      <c r="A2052" s="149">
        <v>43047</v>
      </c>
      <c r="B2052" s="150">
        <v>4139.98782957</v>
      </c>
      <c r="C2052" s="150">
        <v>6036.2197532099999</v>
      </c>
      <c r="D2052" s="150">
        <f t="shared" si="31"/>
        <v>10176.20758278</v>
      </c>
    </row>
    <row r="2053" spans="1:4" x14ac:dyDescent="0.3">
      <c r="A2053" s="149">
        <v>43046</v>
      </c>
      <c r="B2053" s="150">
        <v>4107.0777937700004</v>
      </c>
      <c r="C2053" s="150">
        <v>6016.8624857499999</v>
      </c>
      <c r="D2053" s="150">
        <f t="shared" si="31"/>
        <v>10123.94027952</v>
      </c>
    </row>
    <row r="2054" spans="1:4" x14ac:dyDescent="0.3">
      <c r="A2054" s="149">
        <v>43045</v>
      </c>
      <c r="B2054" s="150">
        <v>4093.6723564200001</v>
      </c>
      <c r="C2054" s="150">
        <v>5971.4123083799996</v>
      </c>
      <c r="D2054" s="150">
        <f t="shared" ref="D2054:D2117" si="32">SUM(B2054:C2054)</f>
        <v>10065.084664800001</v>
      </c>
    </row>
    <row r="2055" spans="1:4" x14ac:dyDescent="0.3">
      <c r="A2055" s="149">
        <v>43042</v>
      </c>
      <c r="B2055" s="150">
        <v>4070.6155520100001</v>
      </c>
      <c r="C2055" s="150">
        <v>5929.3887745299999</v>
      </c>
      <c r="D2055" s="150">
        <f t="shared" si="32"/>
        <v>10000.00432654</v>
      </c>
    </row>
    <row r="2056" spans="1:4" x14ac:dyDescent="0.3">
      <c r="A2056" s="149">
        <v>43041</v>
      </c>
      <c r="B2056" s="150">
        <v>4088.0388178799999</v>
      </c>
      <c r="C2056" s="150">
        <v>5956.02178104</v>
      </c>
      <c r="D2056" s="150">
        <f t="shared" si="32"/>
        <v>10044.060598919999</v>
      </c>
    </row>
    <row r="2057" spans="1:4" x14ac:dyDescent="0.3">
      <c r="A2057" s="149">
        <v>43040</v>
      </c>
      <c r="B2057" s="150">
        <v>4080.9936342000001</v>
      </c>
      <c r="C2057" s="150">
        <v>5970.09531505</v>
      </c>
      <c r="D2057" s="150">
        <f t="shared" si="32"/>
        <v>10051.088949249999</v>
      </c>
    </row>
    <row r="2058" spans="1:4" x14ac:dyDescent="0.3">
      <c r="A2058" s="149">
        <v>43039</v>
      </c>
      <c r="B2058" s="150">
        <v>4065.2963472800002</v>
      </c>
      <c r="C2058" s="150">
        <v>5929.1340605599999</v>
      </c>
      <c r="D2058" s="150">
        <f t="shared" si="32"/>
        <v>9994.43040784</v>
      </c>
    </row>
    <row r="2059" spans="1:4" x14ac:dyDescent="0.3">
      <c r="A2059" s="149">
        <v>43038</v>
      </c>
      <c r="B2059" s="150">
        <v>4061.9974812300002</v>
      </c>
      <c r="C2059" s="150">
        <v>5910.0925012899997</v>
      </c>
      <c r="D2059" s="150">
        <f t="shared" si="32"/>
        <v>9972.0899825199995</v>
      </c>
    </row>
    <row r="2060" spans="1:4" x14ac:dyDescent="0.3">
      <c r="A2060" s="149">
        <v>43035</v>
      </c>
      <c r="B2060" s="150">
        <v>4063.4349962400001</v>
      </c>
      <c r="C2060" s="150">
        <v>5905.7616427700004</v>
      </c>
      <c r="D2060" s="150">
        <f t="shared" si="32"/>
        <v>9969.1966390100006</v>
      </c>
    </row>
    <row r="2061" spans="1:4" x14ac:dyDescent="0.3">
      <c r="A2061" s="149">
        <v>43034</v>
      </c>
      <c r="B2061" s="150">
        <v>4073.56537996</v>
      </c>
      <c r="C2061" s="150">
        <v>5894.3229134699995</v>
      </c>
      <c r="D2061" s="150">
        <f t="shared" si="32"/>
        <v>9967.88829343</v>
      </c>
    </row>
    <row r="2062" spans="1:4" x14ac:dyDescent="0.3">
      <c r="A2062" s="149">
        <v>43033</v>
      </c>
      <c r="B2062" s="150">
        <v>4060.2278877799999</v>
      </c>
      <c r="C2062" s="150">
        <v>5832.3094952000001</v>
      </c>
      <c r="D2062" s="150">
        <f t="shared" si="32"/>
        <v>9892.537382980001</v>
      </c>
    </row>
    <row r="2063" spans="1:4" x14ac:dyDescent="0.3">
      <c r="A2063" s="149">
        <v>43032</v>
      </c>
      <c r="B2063" s="150">
        <v>4046.0842152700002</v>
      </c>
      <c r="C2063" s="150">
        <v>5826.0223459400004</v>
      </c>
      <c r="D2063" s="150">
        <f t="shared" si="32"/>
        <v>9872.106561210001</v>
      </c>
    </row>
    <row r="2064" spans="1:4" x14ac:dyDescent="0.3">
      <c r="A2064" s="149">
        <v>43031</v>
      </c>
      <c r="B2064" s="150">
        <v>4057.7704254599998</v>
      </c>
      <c r="C2064" s="150">
        <v>5843.7330387700003</v>
      </c>
      <c r="D2064" s="150">
        <f t="shared" si="32"/>
        <v>9901.5034642299997</v>
      </c>
    </row>
    <row r="2065" spans="1:4" x14ac:dyDescent="0.3">
      <c r="A2065" s="149">
        <v>43028</v>
      </c>
      <c r="B2065" s="150">
        <v>4044.1511941600002</v>
      </c>
      <c r="C2065" s="150">
        <v>5820.5277920400003</v>
      </c>
      <c r="D2065" s="150">
        <f t="shared" si="32"/>
        <v>9864.6789862000005</v>
      </c>
    </row>
    <row r="2066" spans="1:4" x14ac:dyDescent="0.3">
      <c r="A2066" s="149">
        <v>43027</v>
      </c>
      <c r="B2066" s="150">
        <v>4054.3178197299999</v>
      </c>
      <c r="C2066" s="150">
        <v>5828.6145834299996</v>
      </c>
      <c r="D2066" s="150">
        <f t="shared" si="32"/>
        <v>9882.932403159999</v>
      </c>
    </row>
    <row r="2067" spans="1:4" x14ac:dyDescent="0.3">
      <c r="A2067" s="149">
        <v>43026</v>
      </c>
      <c r="B2067" s="150">
        <v>4062.4172916399998</v>
      </c>
      <c r="C2067" s="150">
        <v>5851.9347030099998</v>
      </c>
      <c r="D2067" s="150">
        <f t="shared" si="32"/>
        <v>9914.3519946500001</v>
      </c>
    </row>
    <row r="2068" spans="1:4" x14ac:dyDescent="0.3">
      <c r="A2068" s="149">
        <v>43025</v>
      </c>
      <c r="B2068" s="150">
        <v>4073.5941708800001</v>
      </c>
      <c r="C2068" s="150">
        <v>5874.5162227700002</v>
      </c>
      <c r="D2068" s="150">
        <f t="shared" si="32"/>
        <v>9948.1103936500003</v>
      </c>
    </row>
    <row r="2069" spans="1:4" x14ac:dyDescent="0.3">
      <c r="A2069" s="149">
        <v>43024</v>
      </c>
      <c r="B2069" s="150">
        <v>4079.9293898699998</v>
      </c>
      <c r="C2069" s="150">
        <v>5872.5750750699999</v>
      </c>
      <c r="D2069" s="150">
        <f t="shared" si="32"/>
        <v>9952.5044649400006</v>
      </c>
    </row>
    <row r="2070" spans="1:4" x14ac:dyDescent="0.3">
      <c r="A2070" s="149">
        <v>43021</v>
      </c>
      <c r="B2070" s="150">
        <v>4080.11758637</v>
      </c>
      <c r="C2070" s="150">
        <v>5859.7433139499999</v>
      </c>
      <c r="D2070" s="150">
        <f t="shared" si="32"/>
        <v>9939.8609003199999</v>
      </c>
    </row>
    <row r="2071" spans="1:4" x14ac:dyDescent="0.3">
      <c r="A2071" s="149">
        <v>43020</v>
      </c>
      <c r="B2071" s="150">
        <v>4076.9920368600001</v>
      </c>
      <c r="C2071" s="150">
        <v>5872.8825776699996</v>
      </c>
      <c r="D2071" s="150">
        <f t="shared" si="32"/>
        <v>9949.8746145299992</v>
      </c>
    </row>
    <row r="2072" spans="1:4" x14ac:dyDescent="0.3">
      <c r="A2072" s="149">
        <v>43019</v>
      </c>
      <c r="B2072" s="150">
        <v>4075.09235416</v>
      </c>
      <c r="C2072" s="150">
        <v>5871.3769411399999</v>
      </c>
      <c r="D2072" s="150">
        <f t="shared" si="32"/>
        <v>9946.4692952999994</v>
      </c>
    </row>
    <row r="2073" spans="1:4" x14ac:dyDescent="0.3">
      <c r="A2073" s="149">
        <v>43018</v>
      </c>
      <c r="B2073" s="150">
        <v>4059.8886841399999</v>
      </c>
      <c r="C2073" s="150">
        <v>5865.93594201</v>
      </c>
      <c r="D2073" s="150">
        <f t="shared" si="32"/>
        <v>9925.8246261499989</v>
      </c>
    </row>
    <row r="2074" spans="1:4" x14ac:dyDescent="0.3">
      <c r="A2074" s="149">
        <v>43017</v>
      </c>
      <c r="B2074" s="150">
        <v>4037.7300364399998</v>
      </c>
      <c r="C2074" s="150">
        <v>5820.98660105</v>
      </c>
      <c r="D2074" s="150">
        <f t="shared" si="32"/>
        <v>9858.7166374900007</v>
      </c>
    </row>
    <row r="2075" spans="1:4" x14ac:dyDescent="0.3">
      <c r="A2075" s="149">
        <v>43007</v>
      </c>
      <c r="B2075" s="150">
        <v>3963.51135213</v>
      </c>
      <c r="C2075" s="150">
        <v>5731.4716947899997</v>
      </c>
      <c r="D2075" s="150">
        <f t="shared" si="32"/>
        <v>9694.9830469199987</v>
      </c>
    </row>
    <row r="2076" spans="1:4" x14ac:dyDescent="0.3">
      <c r="A2076" s="149">
        <v>43006</v>
      </c>
      <c r="B2076" s="150">
        <v>4032.1989333199999</v>
      </c>
      <c r="C2076" s="150">
        <v>5816.1441464299996</v>
      </c>
      <c r="D2076" s="150">
        <f t="shared" si="32"/>
        <v>9848.3430797500005</v>
      </c>
    </row>
    <row r="2077" spans="1:4" x14ac:dyDescent="0.3">
      <c r="A2077" s="149">
        <v>43005</v>
      </c>
      <c r="B2077" s="150">
        <v>4042.55169591</v>
      </c>
      <c r="C2077" s="150">
        <v>5829.7272646399997</v>
      </c>
      <c r="D2077" s="150">
        <f t="shared" si="32"/>
        <v>9872.2789605500002</v>
      </c>
    </row>
    <row r="2078" spans="1:4" x14ac:dyDescent="0.3">
      <c r="A2078" s="149">
        <v>43004</v>
      </c>
      <c r="B2078" s="150">
        <v>4046.3641038599999</v>
      </c>
      <c r="C2078" s="150">
        <v>5835.2696532299997</v>
      </c>
      <c r="D2078" s="150">
        <f t="shared" si="32"/>
        <v>9881.6337570899996</v>
      </c>
    </row>
    <row r="2079" spans="1:4" x14ac:dyDescent="0.3">
      <c r="A2079" s="149">
        <v>43003</v>
      </c>
      <c r="B2079" s="150">
        <v>4043.3716940700001</v>
      </c>
      <c r="C2079" s="150">
        <v>5847.1547350600003</v>
      </c>
      <c r="D2079" s="150">
        <f t="shared" si="32"/>
        <v>9890.5264291300009</v>
      </c>
    </row>
    <row r="2080" spans="1:4" x14ac:dyDescent="0.3">
      <c r="A2080" s="149">
        <v>43000</v>
      </c>
      <c r="B2080" s="150">
        <v>4046.16316512</v>
      </c>
      <c r="C2080" s="150">
        <v>5869.4327431000002</v>
      </c>
      <c r="D2080" s="150">
        <f t="shared" si="32"/>
        <v>9915.5959082200006</v>
      </c>
    </row>
    <row r="2081" spans="1:4" x14ac:dyDescent="0.3">
      <c r="A2081" s="149">
        <v>42999</v>
      </c>
      <c r="B2081" s="150">
        <v>4052.8963910799998</v>
      </c>
      <c r="C2081" s="150">
        <v>5898.7720718999999</v>
      </c>
      <c r="D2081" s="150">
        <f t="shared" si="32"/>
        <v>9951.6684629800002</v>
      </c>
    </row>
    <row r="2082" spans="1:4" x14ac:dyDescent="0.3">
      <c r="A2082" s="149">
        <v>42998</v>
      </c>
      <c r="B2082" s="150">
        <v>4070.5707184299999</v>
      </c>
      <c r="C2082" s="150">
        <v>5906.0456273600003</v>
      </c>
      <c r="D2082" s="150">
        <f t="shared" si="32"/>
        <v>9976.6163457900002</v>
      </c>
    </row>
    <row r="2083" spans="1:4" x14ac:dyDescent="0.3">
      <c r="A2083" s="149">
        <v>42997</v>
      </c>
      <c r="B2083" s="150">
        <v>4046.2356122299998</v>
      </c>
      <c r="C2083" s="150">
        <v>5873.4559988399997</v>
      </c>
      <c r="D2083" s="150">
        <f t="shared" si="32"/>
        <v>9919.6916110700004</v>
      </c>
    </row>
    <row r="2084" spans="1:4" x14ac:dyDescent="0.3">
      <c r="A2084" s="149">
        <v>42996</v>
      </c>
      <c r="B2084" s="150">
        <v>4030.1598797800002</v>
      </c>
      <c r="C2084" s="150">
        <v>5859.8820580199999</v>
      </c>
      <c r="D2084" s="150">
        <f t="shared" si="32"/>
        <v>9890.0419378000006</v>
      </c>
    </row>
    <row r="2085" spans="1:4" x14ac:dyDescent="0.3">
      <c r="A2085" s="149">
        <v>42993</v>
      </c>
      <c r="B2085" s="150">
        <v>4013.1239510599999</v>
      </c>
      <c r="C2085" s="150">
        <v>5821.4470944799996</v>
      </c>
      <c r="D2085" s="150">
        <f t="shared" si="32"/>
        <v>9834.5710455400003</v>
      </c>
    </row>
    <row r="2086" spans="1:4" x14ac:dyDescent="0.3">
      <c r="A2086" s="149">
        <v>42992</v>
      </c>
      <c r="B2086" s="150">
        <v>4015.4011816399998</v>
      </c>
      <c r="C2086" s="150">
        <v>5833.8645743899997</v>
      </c>
      <c r="D2086" s="150">
        <f t="shared" si="32"/>
        <v>9849.2657560299995</v>
      </c>
    </row>
    <row r="2087" spans="1:4" x14ac:dyDescent="0.3">
      <c r="A2087" s="149">
        <v>42991</v>
      </c>
      <c r="B2087" s="150">
        <v>4008.04691955</v>
      </c>
      <c r="C2087" s="150">
        <v>5810.64343732</v>
      </c>
      <c r="D2087" s="150">
        <f t="shared" si="32"/>
        <v>9818.69035687</v>
      </c>
    </row>
    <row r="2088" spans="1:4" x14ac:dyDescent="0.3">
      <c r="A2088" s="149">
        <v>42990</v>
      </c>
      <c r="B2088" s="150">
        <v>3996.66957963</v>
      </c>
      <c r="C2088" s="150">
        <v>5787.0928501799999</v>
      </c>
      <c r="D2088" s="150">
        <f t="shared" si="32"/>
        <v>9783.76242981</v>
      </c>
    </row>
    <row r="2089" spans="1:4" x14ac:dyDescent="0.3">
      <c r="A2089" s="149">
        <v>42989</v>
      </c>
      <c r="B2089" s="150">
        <v>3968.8283697400002</v>
      </c>
      <c r="C2089" s="150">
        <v>5768.3369389199997</v>
      </c>
      <c r="D2089" s="150">
        <f t="shared" si="32"/>
        <v>9737.1653086599999</v>
      </c>
    </row>
    <row r="2090" spans="1:4" x14ac:dyDescent="0.3">
      <c r="A2090" s="149">
        <v>42986</v>
      </c>
      <c r="B2090" s="150">
        <v>3930.9268877499999</v>
      </c>
      <c r="C2090" s="150">
        <v>5724.9289922500002</v>
      </c>
      <c r="D2090" s="150">
        <f t="shared" si="32"/>
        <v>9655.8558799999992</v>
      </c>
    </row>
    <row r="2091" spans="1:4" x14ac:dyDescent="0.3">
      <c r="A2091" s="149">
        <v>42985</v>
      </c>
      <c r="B2091" s="150">
        <v>3931.4719574000001</v>
      </c>
      <c r="C2091" s="150">
        <v>5718.7189926800002</v>
      </c>
      <c r="D2091" s="150">
        <f t="shared" si="32"/>
        <v>9650.1909500799993</v>
      </c>
    </row>
    <row r="2092" spans="1:4" x14ac:dyDescent="0.3">
      <c r="A2092" s="149">
        <v>42984</v>
      </c>
      <c r="B2092" s="150">
        <v>3904.7753277699999</v>
      </c>
      <c r="C2092" s="150">
        <v>5715.0655196300004</v>
      </c>
      <c r="D2092" s="150">
        <f t="shared" si="32"/>
        <v>9619.8408474000007</v>
      </c>
    </row>
    <row r="2093" spans="1:4" x14ac:dyDescent="0.3">
      <c r="A2093" s="149">
        <v>42983</v>
      </c>
      <c r="B2093" s="150">
        <v>3881.9156273600001</v>
      </c>
      <c r="C2093" s="150">
        <v>5686.3159276300003</v>
      </c>
      <c r="D2093" s="150">
        <f t="shared" si="32"/>
        <v>9568.2315549900013</v>
      </c>
    </row>
    <row r="2094" spans="1:4" x14ac:dyDescent="0.3">
      <c r="A2094" s="149">
        <v>42982</v>
      </c>
      <c r="B2094" s="150">
        <v>3862.3309890800001</v>
      </c>
      <c r="C2094" s="150">
        <v>5672.5068366100004</v>
      </c>
      <c r="D2094" s="150">
        <f t="shared" si="32"/>
        <v>9534.8378256899996</v>
      </c>
    </row>
    <row r="2095" spans="1:4" x14ac:dyDescent="0.3">
      <c r="A2095" s="149">
        <v>42979</v>
      </c>
      <c r="B2095" s="150">
        <v>3837.2689136499998</v>
      </c>
      <c r="C2095" s="150">
        <v>5640.39047536</v>
      </c>
      <c r="D2095" s="150">
        <f t="shared" si="32"/>
        <v>9477.6593890099994</v>
      </c>
    </row>
    <row r="2096" spans="1:4" x14ac:dyDescent="0.3">
      <c r="A2096" s="149">
        <v>42978</v>
      </c>
      <c r="B2096" s="150">
        <v>3835.6228169300002</v>
      </c>
      <c r="C2096" s="150">
        <v>5628.4791876700001</v>
      </c>
      <c r="D2096" s="150">
        <f t="shared" si="32"/>
        <v>9464.1020046000012</v>
      </c>
    </row>
    <row r="2097" spans="1:4" x14ac:dyDescent="0.3">
      <c r="A2097" s="149">
        <v>42977</v>
      </c>
      <c r="B2097" s="150">
        <v>3813.40298437</v>
      </c>
      <c r="C2097" s="150">
        <v>5587.8327223300003</v>
      </c>
      <c r="D2097" s="150">
        <f t="shared" si="32"/>
        <v>9401.2357067000012</v>
      </c>
    </row>
    <row r="2098" spans="1:4" x14ac:dyDescent="0.3">
      <c r="A2098" s="149">
        <v>42976</v>
      </c>
      <c r="B2098" s="150">
        <v>3808.7154776500001</v>
      </c>
      <c r="C2098" s="150">
        <v>5570.5738537699999</v>
      </c>
      <c r="D2098" s="150">
        <f t="shared" si="32"/>
        <v>9379.289331420001</v>
      </c>
    </row>
    <row r="2099" spans="1:4" x14ac:dyDescent="0.3">
      <c r="A2099" s="149">
        <v>42975</v>
      </c>
      <c r="B2099" s="150">
        <v>3794.2635048299999</v>
      </c>
      <c r="C2099" s="150">
        <v>5548.9578176499999</v>
      </c>
      <c r="D2099" s="150">
        <f t="shared" si="32"/>
        <v>9343.2213224799998</v>
      </c>
    </row>
    <row r="2100" spans="1:4" x14ac:dyDescent="0.3">
      <c r="A2100" s="149">
        <v>42972</v>
      </c>
      <c r="B2100" s="150">
        <v>3776.5679511399999</v>
      </c>
      <c r="C2100" s="150">
        <v>5497.8811475900002</v>
      </c>
      <c r="D2100" s="150">
        <f t="shared" si="32"/>
        <v>9274.4490987299996</v>
      </c>
    </row>
    <row r="2101" spans="1:4" x14ac:dyDescent="0.3">
      <c r="A2101" s="149">
        <v>42971</v>
      </c>
      <c r="B2101" s="150">
        <v>3779.7210583599999</v>
      </c>
      <c r="C2101" s="150">
        <v>5505.5688072800003</v>
      </c>
      <c r="D2101" s="150">
        <f t="shared" si="32"/>
        <v>9285.2898656399993</v>
      </c>
    </row>
    <row r="2102" spans="1:4" x14ac:dyDescent="0.3">
      <c r="A2102" s="149">
        <v>42970</v>
      </c>
      <c r="B2102" s="150">
        <v>3780.6952208100001</v>
      </c>
      <c r="C2102" s="150">
        <v>5491.8302948</v>
      </c>
      <c r="D2102" s="150">
        <f t="shared" si="32"/>
        <v>9272.5255156099993</v>
      </c>
    </row>
    <row r="2103" spans="1:4" x14ac:dyDescent="0.3">
      <c r="A2103" s="149">
        <v>42969</v>
      </c>
      <c r="B2103" s="150">
        <v>3778.4638580599999</v>
      </c>
      <c r="C2103" s="150">
        <v>5486.0442138199996</v>
      </c>
      <c r="D2103" s="150">
        <f t="shared" si="32"/>
        <v>9264.50807188</v>
      </c>
    </row>
    <row r="2104" spans="1:4" x14ac:dyDescent="0.3">
      <c r="A2104" s="149">
        <v>42968</v>
      </c>
      <c r="B2104" s="150">
        <v>3771.1341169100001</v>
      </c>
      <c r="C2104" s="150">
        <v>5470.9014195700001</v>
      </c>
      <c r="D2104" s="150">
        <f t="shared" si="32"/>
        <v>9242.0355364799998</v>
      </c>
    </row>
    <row r="2105" spans="1:4" x14ac:dyDescent="0.3">
      <c r="A2105" s="149">
        <v>42965</v>
      </c>
      <c r="B2105" s="150">
        <v>3753.3169272800001</v>
      </c>
      <c r="C2105" s="150">
        <v>5454.1965114799996</v>
      </c>
      <c r="D2105" s="150">
        <f t="shared" si="32"/>
        <v>9207.5134387599992</v>
      </c>
    </row>
    <row r="2106" spans="1:4" x14ac:dyDescent="0.3">
      <c r="A2106" s="149">
        <v>42964</v>
      </c>
      <c r="B2106" s="150">
        <v>3760.3602661300001</v>
      </c>
      <c r="C2106" s="150">
        <v>5467.7245604</v>
      </c>
      <c r="D2106" s="150">
        <f t="shared" si="32"/>
        <v>9228.084826530001</v>
      </c>
    </row>
    <row r="2107" spans="1:4" x14ac:dyDescent="0.3">
      <c r="A2107" s="149">
        <v>42963</v>
      </c>
      <c r="B2107" s="150">
        <v>3751.3032489799998</v>
      </c>
      <c r="C2107" s="150">
        <v>5445.7363743799997</v>
      </c>
      <c r="D2107" s="150">
        <f t="shared" si="32"/>
        <v>9197.0396233600004</v>
      </c>
    </row>
    <row r="2108" spans="1:4" x14ac:dyDescent="0.3">
      <c r="A2108" s="149">
        <v>42962</v>
      </c>
      <c r="B2108" s="150">
        <v>3738.2934254800002</v>
      </c>
      <c r="C2108" s="150">
        <v>5434.4558315300001</v>
      </c>
      <c r="D2108" s="150">
        <f t="shared" si="32"/>
        <v>9172.7492570100003</v>
      </c>
    </row>
    <row r="2109" spans="1:4" x14ac:dyDescent="0.3">
      <c r="A2109" s="149">
        <v>42961</v>
      </c>
      <c r="B2109" s="150">
        <v>3733.0664342999999</v>
      </c>
      <c r="C2109" s="150">
        <v>5411.9164180500002</v>
      </c>
      <c r="D2109" s="150">
        <f t="shared" si="32"/>
        <v>9144.98285235</v>
      </c>
    </row>
    <row r="2110" spans="1:4" x14ac:dyDescent="0.3">
      <c r="A2110" s="149">
        <v>42958</v>
      </c>
      <c r="B2110" s="150">
        <v>3705.1017025199999</v>
      </c>
      <c r="C2110" s="150">
        <v>5388.8838930900001</v>
      </c>
      <c r="D2110" s="150">
        <f t="shared" si="32"/>
        <v>9093.98559561</v>
      </c>
    </row>
    <row r="2111" spans="1:4" x14ac:dyDescent="0.3">
      <c r="A2111" s="149">
        <v>42957</v>
      </c>
      <c r="B2111" s="150">
        <v>3720.43486119</v>
      </c>
      <c r="C2111" s="150">
        <v>5414.0869352500004</v>
      </c>
      <c r="D2111" s="150">
        <f t="shared" si="32"/>
        <v>9134.5217964399999</v>
      </c>
    </row>
    <row r="2112" spans="1:4" x14ac:dyDescent="0.3">
      <c r="A2112" s="149">
        <v>42956</v>
      </c>
      <c r="B2112" s="150">
        <v>3720.4220694300002</v>
      </c>
      <c r="C2112" s="150">
        <v>5411.4862756599996</v>
      </c>
      <c r="D2112" s="150">
        <f t="shared" si="32"/>
        <v>9131.9083450899998</v>
      </c>
    </row>
    <row r="2113" spans="1:4" x14ac:dyDescent="0.3">
      <c r="A2113" s="149">
        <v>42955</v>
      </c>
      <c r="B2113" s="150">
        <v>3708.5879420599999</v>
      </c>
      <c r="C2113" s="150">
        <v>5384.4833413599999</v>
      </c>
      <c r="D2113" s="150">
        <f t="shared" si="32"/>
        <v>9093.0712834200003</v>
      </c>
    </row>
    <row r="2114" spans="1:4" x14ac:dyDescent="0.3">
      <c r="A2114" s="149">
        <v>42954</v>
      </c>
      <c r="B2114" s="150">
        <v>3707.4481254100001</v>
      </c>
      <c r="C2114" s="150">
        <v>5391.8089154700001</v>
      </c>
      <c r="D2114" s="150">
        <f t="shared" si="32"/>
        <v>9099.2570408800002</v>
      </c>
    </row>
    <row r="2115" spans="1:4" x14ac:dyDescent="0.3">
      <c r="A2115" s="149">
        <v>42951</v>
      </c>
      <c r="B2115" s="150">
        <v>3703.4323604199999</v>
      </c>
      <c r="C2115" s="150">
        <v>5364.1869229399999</v>
      </c>
      <c r="D2115" s="150">
        <f t="shared" si="32"/>
        <v>9067.6192833599998</v>
      </c>
    </row>
    <row r="2116" spans="1:4" x14ac:dyDescent="0.3">
      <c r="A2116" s="149">
        <v>42950</v>
      </c>
      <c r="B2116" s="150">
        <v>3716.0188583300001</v>
      </c>
      <c r="C2116" s="150">
        <v>5384.1044369399997</v>
      </c>
      <c r="D2116" s="150">
        <f t="shared" si="32"/>
        <v>9100.1232952699993</v>
      </c>
    </row>
    <row r="2117" spans="1:4" x14ac:dyDescent="0.3">
      <c r="A2117" s="149">
        <v>42949</v>
      </c>
      <c r="B2117" s="150">
        <v>3701.80760616</v>
      </c>
      <c r="C2117" s="150">
        <v>5360.3146995699999</v>
      </c>
      <c r="D2117" s="150">
        <f t="shared" si="32"/>
        <v>9062.1223057299994</v>
      </c>
    </row>
    <row r="2118" spans="1:4" x14ac:dyDescent="0.3">
      <c r="A2118" s="149">
        <v>42948</v>
      </c>
      <c r="B2118" s="150">
        <v>3694.6918524100001</v>
      </c>
      <c r="C2118" s="150">
        <v>5331.4777996299999</v>
      </c>
      <c r="D2118" s="150">
        <f t="shared" ref="D2118:D2181" si="33">SUM(B2118:C2118)</f>
        <v>9026.1696520400001</v>
      </c>
    </row>
    <row r="2119" spans="1:4" x14ac:dyDescent="0.3">
      <c r="A2119" s="149">
        <v>42947</v>
      </c>
      <c r="B2119" s="150">
        <v>3687.72927815</v>
      </c>
      <c r="C2119" s="150">
        <v>5322.8760900799998</v>
      </c>
      <c r="D2119" s="150">
        <f t="shared" si="33"/>
        <v>9010.6053682300007</v>
      </c>
    </row>
    <row r="2120" spans="1:4" x14ac:dyDescent="0.3">
      <c r="A2120" s="149">
        <v>42944</v>
      </c>
      <c r="B2120" s="150">
        <v>3670.55393757</v>
      </c>
      <c r="C2120" s="150">
        <v>5284.23317004</v>
      </c>
      <c r="D2120" s="150">
        <f t="shared" si="33"/>
        <v>8954.78710761</v>
      </c>
    </row>
    <row r="2121" spans="1:4" x14ac:dyDescent="0.3">
      <c r="A2121" s="149">
        <v>42943</v>
      </c>
      <c r="B2121" s="150">
        <v>3684.11672942</v>
      </c>
      <c r="C2121" s="150">
        <v>5300.6523722900001</v>
      </c>
      <c r="D2121" s="150">
        <f t="shared" si="33"/>
        <v>8984.7691017100005</v>
      </c>
    </row>
    <row r="2122" spans="1:4" x14ac:dyDescent="0.3">
      <c r="A2122" s="149">
        <v>42942</v>
      </c>
      <c r="B2122" s="150">
        <v>3662.5004238800002</v>
      </c>
      <c r="C2122" s="150">
        <v>5288.1452952600002</v>
      </c>
      <c r="D2122" s="150">
        <f t="shared" si="33"/>
        <v>8950.6457191400004</v>
      </c>
    </row>
    <row r="2123" spans="1:4" x14ac:dyDescent="0.3">
      <c r="A2123" s="149">
        <v>42941</v>
      </c>
      <c r="B2123" s="150">
        <v>3655.2115066800002</v>
      </c>
      <c r="C2123" s="150">
        <v>5270.5636236299997</v>
      </c>
      <c r="D2123" s="150">
        <f t="shared" si="33"/>
        <v>8925.7751303099994</v>
      </c>
    </row>
    <row r="2124" spans="1:4" x14ac:dyDescent="0.3">
      <c r="A2124" s="149">
        <v>42940</v>
      </c>
      <c r="B2124" s="150">
        <v>3641.89937332</v>
      </c>
      <c r="C2124" s="150">
        <v>5248.2668766500001</v>
      </c>
      <c r="D2124" s="150">
        <f t="shared" si="33"/>
        <v>8890.1662499699996</v>
      </c>
    </row>
    <row r="2125" spans="1:4" x14ac:dyDescent="0.3">
      <c r="A2125" s="149">
        <v>42937</v>
      </c>
      <c r="B2125" s="150">
        <v>3623.4725457300001</v>
      </c>
      <c r="C2125" s="150">
        <v>5205.91373363</v>
      </c>
      <c r="D2125" s="150">
        <f t="shared" si="33"/>
        <v>8829.3862793600001</v>
      </c>
    </row>
    <row r="2126" spans="1:4" x14ac:dyDescent="0.3">
      <c r="A2126" s="149">
        <v>42936</v>
      </c>
      <c r="B2126" s="150">
        <v>3635.2003089200002</v>
      </c>
      <c r="C2126" s="150">
        <v>5206.8774740899999</v>
      </c>
      <c r="D2126" s="150">
        <f t="shared" si="33"/>
        <v>8842.0777830099996</v>
      </c>
    </row>
    <row r="2127" spans="1:4" x14ac:dyDescent="0.3">
      <c r="A2127" s="149">
        <v>42935</v>
      </c>
      <c r="B2127" s="150">
        <v>3625.1496852499999</v>
      </c>
      <c r="C2127" s="150">
        <v>5205.0660813000004</v>
      </c>
      <c r="D2127" s="150">
        <f t="shared" si="33"/>
        <v>8830.2157665499999</v>
      </c>
    </row>
    <row r="2128" spans="1:4" x14ac:dyDescent="0.3">
      <c r="A2128" s="149">
        <v>42934</v>
      </c>
      <c r="B2128" s="150">
        <v>3628.18095709</v>
      </c>
      <c r="C2128" s="150">
        <v>5175.6920017599996</v>
      </c>
      <c r="D2128" s="150">
        <f t="shared" si="33"/>
        <v>8803.8729588499991</v>
      </c>
    </row>
    <row r="2129" spans="1:4" x14ac:dyDescent="0.3">
      <c r="A2129" s="149">
        <v>42933</v>
      </c>
      <c r="B2129" s="150">
        <v>3629.1901203100001</v>
      </c>
      <c r="C2129" s="150">
        <v>5175.90116975</v>
      </c>
      <c r="D2129" s="150">
        <f t="shared" si="33"/>
        <v>8805.0912900599997</v>
      </c>
    </row>
    <row r="2130" spans="1:4" x14ac:dyDescent="0.3">
      <c r="A2130" s="149">
        <v>42930</v>
      </c>
      <c r="B2130" s="150">
        <v>3664.9270061900002</v>
      </c>
      <c r="C2130" s="150">
        <v>5187.7605196900004</v>
      </c>
      <c r="D2130" s="150">
        <f t="shared" si="33"/>
        <v>8852.687525880001</v>
      </c>
    </row>
    <row r="2131" spans="1:4" x14ac:dyDescent="0.3">
      <c r="A2131" s="149">
        <v>42929</v>
      </c>
      <c r="B2131" s="150">
        <v>3683.53974135</v>
      </c>
      <c r="C2131" s="150">
        <v>5212.2158173099997</v>
      </c>
      <c r="D2131" s="150">
        <f t="shared" si="33"/>
        <v>8895.7555586599992</v>
      </c>
    </row>
    <row r="2132" spans="1:4" x14ac:dyDescent="0.3">
      <c r="A2132" s="149">
        <v>42928</v>
      </c>
      <c r="B2132" s="150">
        <v>3692.9991673700001</v>
      </c>
      <c r="C2132" s="150">
        <v>5196.0503778800003</v>
      </c>
      <c r="D2132" s="150">
        <f t="shared" si="33"/>
        <v>8889.0495452499999</v>
      </c>
    </row>
    <row r="2133" spans="1:4" x14ac:dyDescent="0.3">
      <c r="A2133" s="149">
        <v>42927</v>
      </c>
      <c r="B2133" s="150">
        <v>3684.84739485</v>
      </c>
      <c r="C2133" s="150">
        <v>5189.8149661999996</v>
      </c>
      <c r="D2133" s="150">
        <f t="shared" si="33"/>
        <v>8874.6623610499992</v>
      </c>
    </row>
    <row r="2134" spans="1:4" x14ac:dyDescent="0.3">
      <c r="A2134" s="149">
        <v>42926</v>
      </c>
      <c r="B2134" s="150">
        <v>3684.0610991899998</v>
      </c>
      <c r="C2134" s="150">
        <v>5189.2549852399998</v>
      </c>
      <c r="D2134" s="150">
        <f t="shared" si="33"/>
        <v>8873.31608443</v>
      </c>
    </row>
    <row r="2135" spans="1:4" x14ac:dyDescent="0.3">
      <c r="A2135" s="149">
        <v>42923</v>
      </c>
      <c r="B2135" s="150">
        <v>3672.1160593</v>
      </c>
      <c r="C2135" s="150">
        <v>5171.47828613</v>
      </c>
      <c r="D2135" s="150">
        <f t="shared" si="33"/>
        <v>8843.5943454299995</v>
      </c>
    </row>
    <row r="2136" spans="1:4" x14ac:dyDescent="0.3">
      <c r="A2136" s="149">
        <v>42922</v>
      </c>
      <c r="B2136" s="150">
        <v>3676.23164774</v>
      </c>
      <c r="C2136" s="150">
        <v>5182.7075569199997</v>
      </c>
      <c r="D2136" s="150">
        <f t="shared" si="33"/>
        <v>8858.9392046600005</v>
      </c>
    </row>
    <row r="2137" spans="1:4" x14ac:dyDescent="0.3">
      <c r="A2137" s="149">
        <v>42921</v>
      </c>
      <c r="B2137" s="150">
        <v>3673.69632873</v>
      </c>
      <c r="C2137" s="150">
        <v>5178.6833169499996</v>
      </c>
      <c r="D2137" s="150">
        <f t="shared" si="33"/>
        <v>8852.3796456799992</v>
      </c>
    </row>
    <row r="2138" spans="1:4" x14ac:dyDescent="0.3">
      <c r="A2138" s="149">
        <v>42920</v>
      </c>
      <c r="B2138" s="150">
        <v>3667.18601515</v>
      </c>
      <c r="C2138" s="150">
        <v>5166.4345780200001</v>
      </c>
      <c r="D2138" s="150">
        <f t="shared" si="33"/>
        <v>8833.6205931700006</v>
      </c>
    </row>
    <row r="2139" spans="1:4" x14ac:dyDescent="0.3">
      <c r="A2139" s="149">
        <v>42919</v>
      </c>
      <c r="B2139" s="150">
        <v>3659.7008360300001</v>
      </c>
      <c r="C2139" s="150">
        <v>5156.7443090699999</v>
      </c>
      <c r="D2139" s="150">
        <f t="shared" si="33"/>
        <v>8816.4451451000004</v>
      </c>
    </row>
    <row r="2140" spans="1:4" x14ac:dyDescent="0.3">
      <c r="A2140" s="149">
        <v>42916</v>
      </c>
      <c r="B2140" s="150">
        <v>3650.0384871199999</v>
      </c>
      <c r="C2140" s="150">
        <v>5148.5835552099998</v>
      </c>
      <c r="D2140" s="150">
        <f t="shared" si="33"/>
        <v>8798.6220423300001</v>
      </c>
    </row>
    <row r="2141" spans="1:4" x14ac:dyDescent="0.3">
      <c r="A2141" s="149">
        <v>42915</v>
      </c>
      <c r="B2141" s="150">
        <v>3656.1241820099999</v>
      </c>
      <c r="C2141" s="150">
        <v>5171.7046049800001</v>
      </c>
      <c r="D2141" s="150">
        <f t="shared" si="33"/>
        <v>8827.8287869899996</v>
      </c>
    </row>
    <row r="2142" spans="1:4" x14ac:dyDescent="0.3">
      <c r="A2142" s="149">
        <v>42914</v>
      </c>
      <c r="B2142" s="150">
        <v>3646.8032057700002</v>
      </c>
      <c r="C2142" s="150">
        <v>5171.2396641599998</v>
      </c>
      <c r="D2142" s="150">
        <f t="shared" si="33"/>
        <v>8818.0428699299991</v>
      </c>
    </row>
    <row r="2143" spans="1:4" x14ac:dyDescent="0.3">
      <c r="A2143" s="149">
        <v>42913</v>
      </c>
      <c r="B2143" s="150">
        <v>3635.9123404500001</v>
      </c>
      <c r="C2143" s="150">
        <v>5151.1678459699997</v>
      </c>
      <c r="D2143" s="150">
        <f t="shared" si="33"/>
        <v>8787.0801864200002</v>
      </c>
    </row>
    <row r="2144" spans="1:4" x14ac:dyDescent="0.3">
      <c r="A2144" s="149">
        <v>42912</v>
      </c>
      <c r="B2144" s="150">
        <v>3619.5043198899998</v>
      </c>
      <c r="C2144" s="150">
        <v>5146.1654746599997</v>
      </c>
      <c r="D2144" s="150">
        <f t="shared" si="33"/>
        <v>8765.66979455</v>
      </c>
    </row>
    <row r="2145" spans="1:4" x14ac:dyDescent="0.3">
      <c r="A2145" s="149">
        <v>42909</v>
      </c>
      <c r="B2145" s="150">
        <v>3598.6866708699999</v>
      </c>
      <c r="C2145" s="150">
        <v>5113.2542276699996</v>
      </c>
      <c r="D2145" s="150">
        <f t="shared" si="33"/>
        <v>8711.9408985400005</v>
      </c>
    </row>
    <row r="2146" spans="1:4" x14ac:dyDescent="0.3">
      <c r="A2146" s="149">
        <v>42908</v>
      </c>
      <c r="B2146" s="150">
        <v>3604.18655549</v>
      </c>
      <c r="C2146" s="150">
        <v>5134.3393862599996</v>
      </c>
      <c r="D2146" s="150">
        <f t="shared" si="33"/>
        <v>8738.5259417500001</v>
      </c>
    </row>
    <row r="2147" spans="1:4" x14ac:dyDescent="0.3">
      <c r="A2147" s="149">
        <v>42907</v>
      </c>
      <c r="B2147" s="150">
        <v>3608.43937886</v>
      </c>
      <c r="C2147" s="150">
        <v>5123.9076112800003</v>
      </c>
      <c r="D2147" s="150">
        <f t="shared" si="33"/>
        <v>8732.3469901400003</v>
      </c>
    </row>
    <row r="2148" spans="1:4" x14ac:dyDescent="0.3">
      <c r="A2148" s="149">
        <v>42906</v>
      </c>
      <c r="B2148" s="150">
        <v>3601.6348012499998</v>
      </c>
      <c r="C2148" s="150">
        <v>5116.9186731299997</v>
      </c>
      <c r="D2148" s="150">
        <f t="shared" si="33"/>
        <v>8718.5534743799999</v>
      </c>
    </row>
    <row r="2149" spans="1:4" x14ac:dyDescent="0.3">
      <c r="A2149" s="149">
        <v>42905</v>
      </c>
      <c r="B2149" s="150">
        <v>3601.8920972599999</v>
      </c>
      <c r="C2149" s="150">
        <v>5116.4381945300001</v>
      </c>
      <c r="D2149" s="150">
        <f t="shared" si="33"/>
        <v>8718.33029179</v>
      </c>
    </row>
    <row r="2150" spans="1:4" x14ac:dyDescent="0.3">
      <c r="A2150" s="149">
        <v>42902</v>
      </c>
      <c r="B2150" s="150">
        <v>3593.87087483</v>
      </c>
      <c r="C2150" s="150">
        <v>5104.4507633200001</v>
      </c>
      <c r="D2150" s="150">
        <f t="shared" si="33"/>
        <v>8698.3216381500006</v>
      </c>
    </row>
    <row r="2151" spans="1:4" x14ac:dyDescent="0.3">
      <c r="A2151" s="149">
        <v>42901</v>
      </c>
      <c r="B2151" s="150">
        <v>3608.4820484400002</v>
      </c>
      <c r="C2151" s="150">
        <v>5122.6674086399998</v>
      </c>
      <c r="D2151" s="150">
        <f t="shared" si="33"/>
        <v>8731.1494570800005</v>
      </c>
    </row>
    <row r="2152" spans="1:4" x14ac:dyDescent="0.3">
      <c r="A2152" s="149">
        <v>42900</v>
      </c>
      <c r="B2152" s="150">
        <v>3593.30177155</v>
      </c>
      <c r="C2152" s="150">
        <v>5106.0004083900003</v>
      </c>
      <c r="D2152" s="150">
        <f t="shared" si="33"/>
        <v>8699.3021799400012</v>
      </c>
    </row>
    <row r="2153" spans="1:4" x14ac:dyDescent="0.3">
      <c r="A2153" s="149">
        <v>42899</v>
      </c>
      <c r="B2153" s="150">
        <v>3593.79772349</v>
      </c>
      <c r="C2153" s="150">
        <v>5102.9518005999998</v>
      </c>
      <c r="D2153" s="150">
        <f t="shared" si="33"/>
        <v>8696.7495240899989</v>
      </c>
    </row>
    <row r="2154" spans="1:4" x14ac:dyDescent="0.3">
      <c r="A2154" s="149">
        <v>42898</v>
      </c>
      <c r="B2154" s="150">
        <v>3580.3551363199999</v>
      </c>
      <c r="C2154" s="150">
        <v>5091.1392375799996</v>
      </c>
      <c r="D2154" s="150">
        <f t="shared" si="33"/>
        <v>8671.4943738999991</v>
      </c>
    </row>
    <row r="2155" spans="1:4" x14ac:dyDescent="0.3">
      <c r="A2155" s="149">
        <v>42895</v>
      </c>
      <c r="B2155" s="150">
        <v>3574.5849640599999</v>
      </c>
      <c r="C2155" s="150">
        <v>5076.6301228499997</v>
      </c>
      <c r="D2155" s="150">
        <f t="shared" si="33"/>
        <v>8651.2150869100005</v>
      </c>
    </row>
    <row r="2156" spans="1:4" x14ac:dyDescent="0.3">
      <c r="A2156" s="149">
        <v>42894</v>
      </c>
      <c r="B2156" s="150">
        <v>3578.79259254</v>
      </c>
      <c r="C2156" s="150">
        <v>5089.5420301300001</v>
      </c>
      <c r="D2156" s="150">
        <f t="shared" si="33"/>
        <v>8668.3346226699996</v>
      </c>
    </row>
    <row r="2157" spans="1:4" x14ac:dyDescent="0.3">
      <c r="A2157" s="149">
        <v>42893</v>
      </c>
      <c r="B2157" s="150">
        <v>3576.9995751000001</v>
      </c>
      <c r="C2157" s="150">
        <v>5083.3926988599997</v>
      </c>
      <c r="D2157" s="150">
        <f t="shared" si="33"/>
        <v>8660.3922739600002</v>
      </c>
    </row>
    <row r="2158" spans="1:4" x14ac:dyDescent="0.3">
      <c r="A2158" s="149">
        <v>42892</v>
      </c>
      <c r="B2158" s="150">
        <v>3564.5869316399999</v>
      </c>
      <c r="C2158" s="150">
        <v>5062.2070811399999</v>
      </c>
      <c r="D2158" s="150">
        <f t="shared" si="33"/>
        <v>8626.7940127799993</v>
      </c>
    </row>
    <row r="2159" spans="1:4" x14ac:dyDescent="0.3">
      <c r="A2159" s="149">
        <v>42891</v>
      </c>
      <c r="B2159" s="150">
        <v>3571.2146923599998</v>
      </c>
      <c r="C2159" s="150">
        <v>5065.3330121400004</v>
      </c>
      <c r="D2159" s="150">
        <f t="shared" si="33"/>
        <v>8636.5477045000007</v>
      </c>
    </row>
    <row r="2160" spans="1:4" x14ac:dyDescent="0.3">
      <c r="A2160" s="149">
        <v>42888</v>
      </c>
      <c r="B2160" s="150">
        <v>3571.4735904099998</v>
      </c>
      <c r="C2160" s="150">
        <v>5053.8390159199998</v>
      </c>
      <c r="D2160" s="150">
        <f t="shared" si="33"/>
        <v>8625.3126063300006</v>
      </c>
    </row>
    <row r="2161" spans="1:4" x14ac:dyDescent="0.3">
      <c r="A2161" s="149">
        <v>42887</v>
      </c>
      <c r="B2161" s="150">
        <v>3578.67510692</v>
      </c>
      <c r="C2161" s="150">
        <v>5067.6075210700001</v>
      </c>
      <c r="D2161" s="150">
        <f t="shared" si="33"/>
        <v>8646.28262799</v>
      </c>
    </row>
    <row r="2162" spans="1:4" x14ac:dyDescent="0.3">
      <c r="A2162" s="149">
        <v>42886</v>
      </c>
      <c r="B2162" s="150">
        <v>3597.2605846000001</v>
      </c>
      <c r="C2162" s="150">
        <v>5098.98650688</v>
      </c>
      <c r="D2162" s="150">
        <f t="shared" si="33"/>
        <v>8696.2470914799997</v>
      </c>
    </row>
    <row r="2163" spans="1:4" x14ac:dyDescent="0.3">
      <c r="A2163" s="149">
        <v>42881</v>
      </c>
      <c r="B2163" s="150">
        <v>3590.4903177699998</v>
      </c>
      <c r="C2163" s="150">
        <v>5095.8419998999998</v>
      </c>
      <c r="D2163" s="150">
        <f t="shared" si="33"/>
        <v>8686.3323176699996</v>
      </c>
    </row>
    <row r="2164" spans="1:4" x14ac:dyDescent="0.3">
      <c r="A2164" s="149">
        <v>42880</v>
      </c>
      <c r="B2164" s="150">
        <v>3618.9693824000001</v>
      </c>
      <c r="C2164" s="150">
        <v>5135.9293668500004</v>
      </c>
      <c r="D2164" s="150">
        <f t="shared" si="33"/>
        <v>8754.89874925</v>
      </c>
    </row>
    <row r="2165" spans="1:4" x14ac:dyDescent="0.3">
      <c r="A2165" s="149">
        <v>42879</v>
      </c>
      <c r="B2165" s="150">
        <v>3622.8215584499999</v>
      </c>
      <c r="C2165" s="150">
        <v>5133.31076665</v>
      </c>
      <c r="D2165" s="150">
        <f t="shared" si="33"/>
        <v>8756.1323250999994</v>
      </c>
    </row>
    <row r="2166" spans="1:4" x14ac:dyDescent="0.3">
      <c r="A2166" s="149">
        <v>42878</v>
      </c>
      <c r="B2166" s="150">
        <v>3628.65844616</v>
      </c>
      <c r="C2166" s="150">
        <v>5134.8967192199998</v>
      </c>
      <c r="D2166" s="150">
        <f t="shared" si="33"/>
        <v>8763.5551653799994</v>
      </c>
    </row>
    <row r="2167" spans="1:4" x14ac:dyDescent="0.3">
      <c r="A2167" s="149">
        <v>42877</v>
      </c>
      <c r="B2167" s="150">
        <v>3648.98972675</v>
      </c>
      <c r="C2167" s="150">
        <v>5161.9047989999999</v>
      </c>
      <c r="D2167" s="150">
        <f t="shared" si="33"/>
        <v>8810.89452575</v>
      </c>
    </row>
    <row r="2168" spans="1:4" x14ac:dyDescent="0.3">
      <c r="A2168" s="149">
        <v>42874</v>
      </c>
      <c r="B2168" s="150">
        <v>3647.2289246800001</v>
      </c>
      <c r="C2168" s="150">
        <v>5168.3558976200002</v>
      </c>
      <c r="D2168" s="150">
        <f t="shared" si="33"/>
        <v>8815.5848222999994</v>
      </c>
    </row>
    <row r="2169" spans="1:4" x14ac:dyDescent="0.3">
      <c r="A2169" s="149">
        <v>42873</v>
      </c>
      <c r="B2169" s="150">
        <v>3658.4112386400002</v>
      </c>
      <c r="C2169" s="150">
        <v>5185.84123447</v>
      </c>
      <c r="D2169" s="150">
        <f t="shared" si="33"/>
        <v>8844.2524731100002</v>
      </c>
    </row>
    <row r="2170" spans="1:4" x14ac:dyDescent="0.3">
      <c r="A2170" s="149">
        <v>42872</v>
      </c>
      <c r="B2170" s="150">
        <v>3651.8995832400001</v>
      </c>
      <c r="C2170" s="150">
        <v>5184.5277988099997</v>
      </c>
      <c r="D2170" s="150">
        <f t="shared" si="33"/>
        <v>8836.4273820500002</v>
      </c>
    </row>
    <row r="2171" spans="1:4" x14ac:dyDescent="0.3">
      <c r="A2171" s="149">
        <v>42871</v>
      </c>
      <c r="B2171" s="150">
        <v>3650.1431966700002</v>
      </c>
      <c r="C2171" s="150">
        <v>5178.9267372200002</v>
      </c>
      <c r="D2171" s="150">
        <f t="shared" si="33"/>
        <v>8829.0699338900013</v>
      </c>
    </row>
    <row r="2172" spans="1:4" x14ac:dyDescent="0.3">
      <c r="A2172" s="149">
        <v>42870</v>
      </c>
      <c r="B2172" s="150">
        <v>3633.3344496</v>
      </c>
      <c r="C2172" s="150">
        <v>5167.40627812</v>
      </c>
      <c r="D2172" s="150">
        <f t="shared" si="33"/>
        <v>8800.74072772</v>
      </c>
    </row>
    <row r="2173" spans="1:4" x14ac:dyDescent="0.3">
      <c r="A2173" s="149">
        <v>42867</v>
      </c>
      <c r="B2173" s="150">
        <v>3640.5587657699998</v>
      </c>
      <c r="C2173" s="150">
        <v>5182.4969451400002</v>
      </c>
      <c r="D2173" s="150">
        <f t="shared" si="33"/>
        <v>8823.0557109100009</v>
      </c>
    </row>
    <row r="2174" spans="1:4" x14ac:dyDescent="0.3">
      <c r="A2174" s="149">
        <v>42866</v>
      </c>
      <c r="B2174" s="150">
        <v>3664.3154589800001</v>
      </c>
      <c r="C2174" s="150">
        <v>5212.3977789</v>
      </c>
      <c r="D2174" s="150">
        <f t="shared" si="33"/>
        <v>8876.7132378799997</v>
      </c>
    </row>
    <row r="2175" spans="1:4" x14ac:dyDescent="0.3">
      <c r="A2175" s="149">
        <v>42865</v>
      </c>
      <c r="B2175" s="150">
        <v>3693.6502467099999</v>
      </c>
      <c r="C2175" s="150">
        <v>5263.7910371799999</v>
      </c>
      <c r="D2175" s="150">
        <f t="shared" si="33"/>
        <v>8957.4412838899989</v>
      </c>
    </row>
    <row r="2176" spans="1:4" x14ac:dyDescent="0.3">
      <c r="A2176" s="149">
        <v>42864</v>
      </c>
      <c r="B2176" s="150">
        <v>3722.1130275300002</v>
      </c>
      <c r="C2176" s="150">
        <v>5289.2034056499997</v>
      </c>
      <c r="D2176" s="150">
        <f t="shared" si="33"/>
        <v>9011.3164331799999</v>
      </c>
    </row>
    <row r="2177" spans="1:4" x14ac:dyDescent="0.3">
      <c r="A2177" s="149">
        <v>42863</v>
      </c>
      <c r="B2177" s="150">
        <v>3736.8788998499999</v>
      </c>
      <c r="C2177" s="150">
        <v>5293.4135807700004</v>
      </c>
      <c r="D2177" s="150">
        <f t="shared" si="33"/>
        <v>9030.2924806200008</v>
      </c>
    </row>
    <row r="2178" spans="1:4" x14ac:dyDescent="0.3">
      <c r="A2178" s="149">
        <v>42860</v>
      </c>
      <c r="B2178" s="150">
        <v>3751.6375857399998</v>
      </c>
      <c r="C2178" s="150">
        <v>5326.9576481100003</v>
      </c>
      <c r="D2178" s="150">
        <f t="shared" si="33"/>
        <v>9078.5952338499992</v>
      </c>
    </row>
    <row r="2179" spans="1:4" x14ac:dyDescent="0.3">
      <c r="A2179" s="149">
        <v>42859</v>
      </c>
      <c r="B2179" s="150">
        <v>3770.0421214900002</v>
      </c>
      <c r="C2179" s="150">
        <v>5366.6365809500003</v>
      </c>
      <c r="D2179" s="150">
        <f t="shared" si="33"/>
        <v>9136.6787024400001</v>
      </c>
    </row>
    <row r="2180" spans="1:4" x14ac:dyDescent="0.3">
      <c r="A2180" s="149">
        <v>42858</v>
      </c>
      <c r="B2180" s="150">
        <v>3767.4658781399999</v>
      </c>
      <c r="C2180" s="150">
        <v>5351.9872029799999</v>
      </c>
      <c r="D2180" s="150">
        <f t="shared" si="33"/>
        <v>9119.4530811200002</v>
      </c>
    </row>
    <row r="2181" spans="1:4" x14ac:dyDescent="0.3">
      <c r="A2181" s="149">
        <v>42857</v>
      </c>
      <c r="B2181" s="150">
        <v>3760.01204168</v>
      </c>
      <c r="C2181" s="150">
        <v>5350.3245177500003</v>
      </c>
      <c r="D2181" s="150">
        <f t="shared" si="33"/>
        <v>9110.3365594300012</v>
      </c>
    </row>
    <row r="2182" spans="1:4" x14ac:dyDescent="0.3">
      <c r="A2182" s="149">
        <v>42853</v>
      </c>
      <c r="B2182" s="150">
        <v>3752.2741190000002</v>
      </c>
      <c r="C2182" s="150">
        <v>5340.0067404299998</v>
      </c>
      <c r="D2182" s="150">
        <f t="shared" ref="D2182:D2245" si="34">SUM(B2182:C2182)</f>
        <v>9092.2808594300004</v>
      </c>
    </row>
    <row r="2183" spans="1:4" x14ac:dyDescent="0.3">
      <c r="A2183" s="149">
        <v>42852</v>
      </c>
      <c r="B2183" s="150">
        <v>3774.1481458600001</v>
      </c>
      <c r="C2183" s="150">
        <v>5374.4862366300003</v>
      </c>
      <c r="D2183" s="150">
        <f t="shared" si="34"/>
        <v>9148.6343824899996</v>
      </c>
    </row>
    <row r="2184" spans="1:4" x14ac:dyDescent="0.3">
      <c r="A2184" s="149">
        <v>42851</v>
      </c>
      <c r="B2184" s="150">
        <v>3773.1131465600001</v>
      </c>
      <c r="C2184" s="150">
        <v>5372.4763567299997</v>
      </c>
      <c r="D2184" s="150">
        <f t="shared" si="34"/>
        <v>9145.5895032900007</v>
      </c>
    </row>
    <row r="2185" spans="1:4" x14ac:dyDescent="0.3">
      <c r="A2185" s="149">
        <v>42850</v>
      </c>
      <c r="B2185" s="150">
        <v>3781.1248357300001</v>
      </c>
      <c r="C2185" s="150">
        <v>5373.71297426</v>
      </c>
      <c r="D2185" s="150">
        <f t="shared" si="34"/>
        <v>9154.8378099900001</v>
      </c>
    </row>
    <row r="2186" spans="1:4" x14ac:dyDescent="0.3">
      <c r="A2186" s="149">
        <v>42849</v>
      </c>
      <c r="B2186" s="150">
        <v>3791.86134739</v>
      </c>
      <c r="C2186" s="150">
        <v>5382.4021286200004</v>
      </c>
      <c r="D2186" s="150">
        <f t="shared" si="34"/>
        <v>9174.2634760100009</v>
      </c>
    </row>
    <row r="2187" spans="1:4" x14ac:dyDescent="0.3">
      <c r="A2187" s="149">
        <v>42846</v>
      </c>
      <c r="B2187" s="150">
        <v>3807.3928932899998</v>
      </c>
      <c r="C2187" s="150">
        <v>5421.7347368700002</v>
      </c>
      <c r="D2187" s="150">
        <f t="shared" si="34"/>
        <v>9229.127630160001</v>
      </c>
    </row>
    <row r="2188" spans="1:4" x14ac:dyDescent="0.3">
      <c r="A2188" s="149">
        <v>42845</v>
      </c>
      <c r="B2188" s="150">
        <v>3836.10159299</v>
      </c>
      <c r="C2188" s="150">
        <v>5476.0812465199997</v>
      </c>
      <c r="D2188" s="150">
        <f t="shared" si="34"/>
        <v>9312.1828395100001</v>
      </c>
    </row>
    <row r="2189" spans="1:4" x14ac:dyDescent="0.3">
      <c r="A2189" s="149">
        <v>42844</v>
      </c>
      <c r="B2189" s="150">
        <v>3853.2500713200002</v>
      </c>
      <c r="C2189" s="150">
        <v>5488.8086206799999</v>
      </c>
      <c r="D2189" s="150">
        <f t="shared" si="34"/>
        <v>9342.0586920000005</v>
      </c>
    </row>
    <row r="2190" spans="1:4" x14ac:dyDescent="0.3">
      <c r="A2190" s="149">
        <v>42843</v>
      </c>
      <c r="B2190" s="150">
        <v>3871.4274515000002</v>
      </c>
      <c r="C2190" s="150">
        <v>5502.97174619</v>
      </c>
      <c r="D2190" s="150">
        <f t="shared" si="34"/>
        <v>9374.3991976899997</v>
      </c>
    </row>
    <row r="2191" spans="1:4" x14ac:dyDescent="0.3">
      <c r="A2191" s="149">
        <v>42842</v>
      </c>
      <c r="B2191" s="150">
        <v>3889.9147198800001</v>
      </c>
      <c r="C2191" s="150">
        <v>5500.0740730400003</v>
      </c>
      <c r="D2191" s="150">
        <f t="shared" si="34"/>
        <v>9389.9887929200013</v>
      </c>
    </row>
    <row r="2192" spans="1:4" x14ac:dyDescent="0.3">
      <c r="A2192" s="149">
        <v>42839</v>
      </c>
      <c r="B2192" s="150">
        <v>3885.6377478600002</v>
      </c>
      <c r="C2192" s="150">
        <v>5487.3700090000002</v>
      </c>
      <c r="D2192" s="150">
        <f t="shared" si="34"/>
        <v>9373.0077568600009</v>
      </c>
    </row>
    <row r="2193" spans="1:4" x14ac:dyDescent="0.3">
      <c r="A2193" s="149">
        <v>42838</v>
      </c>
      <c r="B2193" s="150">
        <v>3894.02088478</v>
      </c>
      <c r="C2193" s="150">
        <v>5513.6112453300002</v>
      </c>
      <c r="D2193" s="150">
        <f t="shared" si="34"/>
        <v>9407.6321301099997</v>
      </c>
    </row>
    <row r="2194" spans="1:4" x14ac:dyDescent="0.3">
      <c r="A2194" s="149">
        <v>42837</v>
      </c>
      <c r="B2194" s="150">
        <v>3885.4208434100001</v>
      </c>
      <c r="C2194" s="150">
        <v>5488.0549361599997</v>
      </c>
      <c r="D2194" s="150">
        <f t="shared" si="34"/>
        <v>9373.4757795699988</v>
      </c>
    </row>
    <row r="2195" spans="1:4" x14ac:dyDescent="0.3">
      <c r="A2195" s="149">
        <v>42836</v>
      </c>
      <c r="B2195" s="150">
        <v>3880.5247261200002</v>
      </c>
      <c r="C2195" s="150">
        <v>5474.8179990799999</v>
      </c>
      <c r="D2195" s="150">
        <f t="shared" si="34"/>
        <v>9355.3427252000001</v>
      </c>
    </row>
    <row r="2196" spans="1:4" x14ac:dyDescent="0.3">
      <c r="A2196" s="149">
        <v>42835</v>
      </c>
      <c r="B2196" s="150">
        <v>3869.3739855499998</v>
      </c>
      <c r="C2196" s="150">
        <v>5433.2680592099996</v>
      </c>
      <c r="D2196" s="150">
        <f t="shared" si="34"/>
        <v>9302.6420447599994</v>
      </c>
    </row>
    <row r="2197" spans="1:4" x14ac:dyDescent="0.3">
      <c r="A2197" s="149">
        <v>42832</v>
      </c>
      <c r="B2197" s="150">
        <v>3845.22850668</v>
      </c>
      <c r="C2197" s="150">
        <v>5414.2555704500001</v>
      </c>
      <c r="D2197" s="150">
        <f t="shared" si="34"/>
        <v>9259.4840771300005</v>
      </c>
    </row>
    <row r="2198" spans="1:4" x14ac:dyDescent="0.3">
      <c r="A2198" s="149">
        <v>42831</v>
      </c>
      <c r="B2198" s="150">
        <v>3855.6756061299998</v>
      </c>
      <c r="C2198" s="150">
        <v>5430.7046252700002</v>
      </c>
      <c r="D2198" s="150">
        <f t="shared" si="34"/>
        <v>9286.3802314000004</v>
      </c>
    </row>
    <row r="2199" spans="1:4" x14ac:dyDescent="0.3">
      <c r="A2199" s="149">
        <v>42830</v>
      </c>
      <c r="B2199" s="150">
        <v>3850.3687034499999</v>
      </c>
      <c r="C2199" s="150">
        <v>5424.7795663200004</v>
      </c>
      <c r="D2199" s="150">
        <f t="shared" si="34"/>
        <v>9275.1482697700012</v>
      </c>
    </row>
    <row r="2200" spans="1:4" x14ac:dyDescent="0.3">
      <c r="A2200" s="149">
        <v>42825</v>
      </c>
      <c r="B2200" s="150">
        <v>3828.9610283900001</v>
      </c>
      <c r="C2200" s="150">
        <v>5393.3393226600001</v>
      </c>
      <c r="D2200" s="150">
        <f t="shared" si="34"/>
        <v>9222.3003510500002</v>
      </c>
    </row>
    <row r="2201" spans="1:4" x14ac:dyDescent="0.3">
      <c r="A2201" s="149">
        <v>42824</v>
      </c>
      <c r="B2201" s="150">
        <v>3863.1182754900001</v>
      </c>
      <c r="C2201" s="150">
        <v>5436.4882760600003</v>
      </c>
      <c r="D2201" s="150">
        <f t="shared" si="34"/>
        <v>9299.6065515500013</v>
      </c>
    </row>
    <row r="2202" spans="1:4" x14ac:dyDescent="0.3">
      <c r="A2202" s="149">
        <v>42823</v>
      </c>
      <c r="B2202" s="150">
        <v>3862.2285580399998</v>
      </c>
      <c r="C2202" s="150">
        <v>5452.8539500300003</v>
      </c>
      <c r="D2202" s="150">
        <f t="shared" si="34"/>
        <v>9315.0825080699997</v>
      </c>
    </row>
    <row r="2203" spans="1:4" x14ac:dyDescent="0.3">
      <c r="A2203" s="149">
        <v>42822</v>
      </c>
      <c r="B2203" s="150">
        <v>3868.6191074100002</v>
      </c>
      <c r="C2203" s="150">
        <v>5446.4226876499997</v>
      </c>
      <c r="D2203" s="150">
        <f t="shared" si="34"/>
        <v>9315.0417950600004</v>
      </c>
    </row>
    <row r="2204" spans="1:4" x14ac:dyDescent="0.3">
      <c r="A2204" s="149">
        <v>42821</v>
      </c>
      <c r="B2204" s="150">
        <v>3865.9564940499999</v>
      </c>
      <c r="C2204" s="150">
        <v>5439.7047240299999</v>
      </c>
      <c r="D2204" s="150">
        <f t="shared" si="34"/>
        <v>9305.6612180800003</v>
      </c>
    </row>
    <row r="2205" spans="1:4" x14ac:dyDescent="0.3">
      <c r="A2205" s="149">
        <v>42818</v>
      </c>
      <c r="B2205" s="150">
        <v>3846.7228505200001</v>
      </c>
      <c r="C2205" s="150">
        <v>5416.2108054199998</v>
      </c>
      <c r="D2205" s="150">
        <f t="shared" si="34"/>
        <v>9262.9336559399999</v>
      </c>
    </row>
    <row r="2206" spans="1:4" x14ac:dyDescent="0.3">
      <c r="A2206" s="149">
        <v>42817</v>
      </c>
      <c r="B2206" s="150">
        <v>3853.3300265399998</v>
      </c>
      <c r="C2206" s="150">
        <v>5415.9573479999999</v>
      </c>
      <c r="D2206" s="150">
        <f t="shared" si="34"/>
        <v>9269.2873745399993</v>
      </c>
    </row>
    <row r="2207" spans="1:4" x14ac:dyDescent="0.3">
      <c r="A2207" s="149">
        <v>42816</v>
      </c>
      <c r="B2207" s="150">
        <v>3852.5046862499998</v>
      </c>
      <c r="C2207" s="150">
        <v>5409.7609392300001</v>
      </c>
      <c r="D2207" s="150">
        <f t="shared" si="34"/>
        <v>9262.2656254800004</v>
      </c>
    </row>
    <row r="2208" spans="1:4" x14ac:dyDescent="0.3">
      <c r="A2208" s="149">
        <v>42815</v>
      </c>
      <c r="B2208" s="150">
        <v>3849.7274062900001</v>
      </c>
      <c r="C2208" s="150">
        <v>5396.1192999799996</v>
      </c>
      <c r="D2208" s="150">
        <f t="shared" si="34"/>
        <v>9245.8467062700001</v>
      </c>
    </row>
    <row r="2209" spans="1:4" x14ac:dyDescent="0.3">
      <c r="A2209" s="149">
        <v>42814</v>
      </c>
      <c r="B2209" s="150">
        <v>3847.8607396399998</v>
      </c>
      <c r="C2209" s="150">
        <v>5380.3327247200004</v>
      </c>
      <c r="D2209" s="150">
        <f t="shared" si="34"/>
        <v>9228.1934643599998</v>
      </c>
    </row>
    <row r="2210" spans="1:4" x14ac:dyDescent="0.3">
      <c r="A2210" s="149">
        <v>42811</v>
      </c>
      <c r="B2210" s="150">
        <v>3836.1062104100001</v>
      </c>
      <c r="C2210" s="150">
        <v>5363.5092514500002</v>
      </c>
      <c r="D2210" s="150">
        <f t="shared" si="34"/>
        <v>9199.6154618600012</v>
      </c>
    </row>
    <row r="2211" spans="1:4" x14ac:dyDescent="0.3">
      <c r="A2211" s="149">
        <v>42810</v>
      </c>
      <c r="B2211" s="150">
        <v>3845.0171738200002</v>
      </c>
      <c r="C2211" s="150">
        <v>5367.2427179400001</v>
      </c>
      <c r="D2211" s="150">
        <f t="shared" si="34"/>
        <v>9212.2598917600008</v>
      </c>
    </row>
    <row r="2212" spans="1:4" x14ac:dyDescent="0.3">
      <c r="A2212" s="149">
        <v>42809</v>
      </c>
      <c r="B2212" s="150">
        <v>3806.52632339</v>
      </c>
      <c r="C2212" s="150">
        <v>5336.0845697799996</v>
      </c>
      <c r="D2212" s="150">
        <f t="shared" si="34"/>
        <v>9142.6108931700001</v>
      </c>
    </row>
    <row r="2213" spans="1:4" x14ac:dyDescent="0.3">
      <c r="A2213" s="149">
        <v>42808</v>
      </c>
      <c r="B2213" s="150">
        <v>3806.2652892999999</v>
      </c>
      <c r="C2213" s="150">
        <v>5326.76733556</v>
      </c>
      <c r="D2213" s="150">
        <f t="shared" si="34"/>
        <v>9133.0326248599995</v>
      </c>
    </row>
    <row r="2214" spans="1:4" x14ac:dyDescent="0.3">
      <c r="A2214" s="149">
        <v>42807</v>
      </c>
      <c r="B2214" s="150">
        <v>3797.44447825</v>
      </c>
      <c r="C2214" s="150">
        <v>5325.4372753500002</v>
      </c>
      <c r="D2214" s="150">
        <f t="shared" si="34"/>
        <v>9122.8817536000006</v>
      </c>
    </row>
    <row r="2215" spans="1:4" x14ac:dyDescent="0.3">
      <c r="A2215" s="149">
        <v>42804</v>
      </c>
      <c r="B2215" s="150">
        <v>3785.2680801900001</v>
      </c>
      <c r="C2215" s="150">
        <v>5313.07351982</v>
      </c>
      <c r="D2215" s="150">
        <f t="shared" si="34"/>
        <v>9098.3416000100005</v>
      </c>
    </row>
    <row r="2216" spans="1:4" x14ac:dyDescent="0.3">
      <c r="A2216" s="149">
        <v>42803</v>
      </c>
      <c r="B2216" s="150">
        <v>3796.3509766000002</v>
      </c>
      <c r="C2216" s="150">
        <v>5336.1997458400001</v>
      </c>
      <c r="D2216" s="150">
        <f t="shared" si="34"/>
        <v>9132.5507224400008</v>
      </c>
    </row>
    <row r="2217" spans="1:4" x14ac:dyDescent="0.3">
      <c r="A2217" s="149">
        <v>42802</v>
      </c>
      <c r="B2217" s="150">
        <v>3796.4698501100002</v>
      </c>
      <c r="C2217" s="150">
        <v>5344.5484109500003</v>
      </c>
      <c r="D2217" s="150">
        <f t="shared" si="34"/>
        <v>9141.0182610600004</v>
      </c>
    </row>
    <row r="2218" spans="1:4" x14ac:dyDescent="0.3">
      <c r="A2218" s="149">
        <v>42801</v>
      </c>
      <c r="B2218" s="150">
        <v>3798.2603259900002</v>
      </c>
      <c r="C2218" s="150">
        <v>5338.8939139900003</v>
      </c>
      <c r="D2218" s="150">
        <f t="shared" si="34"/>
        <v>9137.1542399800001</v>
      </c>
    </row>
    <row r="2219" spans="1:4" x14ac:dyDescent="0.3">
      <c r="A2219" s="149">
        <v>42800</v>
      </c>
      <c r="B2219" s="150">
        <v>3796.59941553</v>
      </c>
      <c r="C2219" s="150">
        <v>5335.1693272100001</v>
      </c>
      <c r="D2219" s="150">
        <f t="shared" si="34"/>
        <v>9131.7687427399997</v>
      </c>
    </row>
    <row r="2220" spans="1:4" x14ac:dyDescent="0.3">
      <c r="A2220" s="149">
        <v>42797</v>
      </c>
      <c r="B2220" s="150">
        <v>3783.20866402</v>
      </c>
      <c r="C2220" s="150">
        <v>5313.5031556000004</v>
      </c>
      <c r="D2220" s="150">
        <f t="shared" si="34"/>
        <v>9096.7118196200008</v>
      </c>
    </row>
    <row r="2221" spans="1:4" x14ac:dyDescent="0.3">
      <c r="A2221" s="149">
        <v>42796</v>
      </c>
      <c r="B2221" s="150">
        <v>3787.6711070000001</v>
      </c>
      <c r="C2221" s="150">
        <v>5336.1451314200003</v>
      </c>
      <c r="D2221" s="150">
        <f t="shared" si="34"/>
        <v>9123.8162384200004</v>
      </c>
    </row>
    <row r="2222" spans="1:4" x14ac:dyDescent="0.3">
      <c r="A2222" s="149">
        <v>42795</v>
      </c>
      <c r="B2222" s="150">
        <v>3779.85853782</v>
      </c>
      <c r="C2222" s="150">
        <v>5334.2841320899997</v>
      </c>
      <c r="D2222" s="150">
        <f t="shared" si="34"/>
        <v>9114.1426699099993</v>
      </c>
    </row>
    <row r="2223" spans="1:4" x14ac:dyDescent="0.3">
      <c r="A2223" s="149">
        <v>42794</v>
      </c>
      <c r="B2223" s="150">
        <v>3781.74511016</v>
      </c>
      <c r="C2223" s="150">
        <v>5322.3246168799997</v>
      </c>
      <c r="D2223" s="150">
        <f t="shared" si="34"/>
        <v>9104.0697270399996</v>
      </c>
    </row>
    <row r="2224" spans="1:4" x14ac:dyDescent="0.3">
      <c r="A2224" s="149">
        <v>42793</v>
      </c>
      <c r="B2224" s="150">
        <v>3775.1998914599999</v>
      </c>
      <c r="C2224" s="150">
        <v>5306.8785691800003</v>
      </c>
      <c r="D2224" s="150">
        <f t="shared" si="34"/>
        <v>9082.0784606400011</v>
      </c>
    </row>
    <row r="2225" spans="1:4" x14ac:dyDescent="0.3">
      <c r="A2225" s="149">
        <v>42790</v>
      </c>
      <c r="B2225" s="150">
        <v>3764.2040756699998</v>
      </c>
      <c r="C2225" s="150">
        <v>5290.2992591700004</v>
      </c>
      <c r="D2225" s="150">
        <f t="shared" si="34"/>
        <v>9054.5033348399993</v>
      </c>
    </row>
    <row r="2226" spans="1:4" x14ac:dyDescent="0.3">
      <c r="A2226" s="149">
        <v>42789</v>
      </c>
      <c r="B2226" s="150">
        <v>3763.6513740999999</v>
      </c>
      <c r="C2226" s="150">
        <v>5293.5624373199998</v>
      </c>
      <c r="D2226" s="150">
        <f t="shared" si="34"/>
        <v>9057.2138114199988</v>
      </c>
    </row>
    <row r="2227" spans="1:4" x14ac:dyDescent="0.3">
      <c r="A2227" s="149">
        <v>42788</v>
      </c>
      <c r="B2227" s="150">
        <v>3753.05906878</v>
      </c>
      <c r="C2227" s="150">
        <v>5273.1651632399999</v>
      </c>
      <c r="D2227" s="150">
        <f t="shared" si="34"/>
        <v>9026.2242320200003</v>
      </c>
    </row>
    <row r="2228" spans="1:4" x14ac:dyDescent="0.3">
      <c r="A2228" s="149">
        <v>42787</v>
      </c>
      <c r="B2228" s="150">
        <v>3744.5143078000001</v>
      </c>
      <c r="C2228" s="150">
        <v>5263.3366260499997</v>
      </c>
      <c r="D2228" s="150">
        <f t="shared" si="34"/>
        <v>9007.8509338500007</v>
      </c>
    </row>
    <row r="2229" spans="1:4" x14ac:dyDescent="0.3">
      <c r="A2229" s="149">
        <v>42786</v>
      </c>
      <c r="B2229" s="150">
        <v>3737.8908213099999</v>
      </c>
      <c r="C2229" s="150">
        <v>5256.6393256600004</v>
      </c>
      <c r="D2229" s="150">
        <f t="shared" si="34"/>
        <v>8994.5301469700007</v>
      </c>
    </row>
    <row r="2230" spans="1:4" x14ac:dyDescent="0.3">
      <c r="A2230" s="149">
        <v>42783</v>
      </c>
      <c r="B2230" s="150">
        <v>3727.6280076399999</v>
      </c>
      <c r="C2230" s="150">
        <v>5217.5596447199996</v>
      </c>
      <c r="D2230" s="150">
        <f t="shared" si="34"/>
        <v>8945.1876523600004</v>
      </c>
    </row>
    <row r="2231" spans="1:4" x14ac:dyDescent="0.3">
      <c r="A2231" s="149">
        <v>42782</v>
      </c>
      <c r="B2231" s="150">
        <v>3735.3424580300002</v>
      </c>
      <c r="C2231" s="150">
        <v>5223.7795516699998</v>
      </c>
      <c r="D2231" s="150">
        <f t="shared" si="34"/>
        <v>8959.1220097000005</v>
      </c>
    </row>
    <row r="2232" spans="1:4" x14ac:dyDescent="0.3">
      <c r="A2232" s="149">
        <v>42781</v>
      </c>
      <c r="B2232" s="150">
        <v>3728.6544733800001</v>
      </c>
      <c r="C2232" s="150">
        <v>5199.3844374800001</v>
      </c>
      <c r="D2232" s="150">
        <f t="shared" si="34"/>
        <v>8928.0389108599993</v>
      </c>
    </row>
    <row r="2233" spans="1:4" x14ac:dyDescent="0.3">
      <c r="A2233" s="149">
        <v>42780</v>
      </c>
      <c r="B2233" s="150">
        <v>3725.3979017800002</v>
      </c>
      <c r="C2233" s="150">
        <v>5177.6206565700004</v>
      </c>
      <c r="D2233" s="150">
        <f t="shared" si="34"/>
        <v>8903.0185583500006</v>
      </c>
    </row>
    <row r="2234" spans="1:4" x14ac:dyDescent="0.3">
      <c r="A2234" s="149">
        <v>42779</v>
      </c>
      <c r="B2234" s="150">
        <v>3723.73631849</v>
      </c>
      <c r="C2234" s="150">
        <v>5162.0966553899998</v>
      </c>
      <c r="D2234" s="150">
        <f t="shared" si="34"/>
        <v>8885.8329738800003</v>
      </c>
    </row>
    <row r="2235" spans="1:4" x14ac:dyDescent="0.3">
      <c r="A2235" s="149">
        <v>42776</v>
      </c>
      <c r="B2235" s="150">
        <v>3706.1449915399999</v>
      </c>
      <c r="C2235" s="150">
        <v>5125.6014191000004</v>
      </c>
      <c r="D2235" s="150">
        <f t="shared" si="34"/>
        <v>8831.7464106400002</v>
      </c>
    </row>
    <row r="2236" spans="1:4" x14ac:dyDescent="0.3">
      <c r="A2236" s="149">
        <v>42775</v>
      </c>
      <c r="B2236" s="150">
        <v>3715.92191744</v>
      </c>
      <c r="C2236" s="150">
        <v>5133.0101260600004</v>
      </c>
      <c r="D2236" s="150">
        <f t="shared" si="34"/>
        <v>8848.9320435000009</v>
      </c>
    </row>
    <row r="2237" spans="1:4" x14ac:dyDescent="0.3">
      <c r="A2237" s="149">
        <v>42774</v>
      </c>
      <c r="B2237" s="150">
        <v>3709.4668579700001</v>
      </c>
      <c r="C2237" s="150">
        <v>5101.1142693299998</v>
      </c>
      <c r="D2237" s="150">
        <f t="shared" si="34"/>
        <v>8810.5811272999999</v>
      </c>
    </row>
    <row r="2238" spans="1:4" x14ac:dyDescent="0.3">
      <c r="A2238" s="149">
        <v>42773</v>
      </c>
      <c r="B2238" s="150">
        <v>3699.8722874</v>
      </c>
      <c r="C2238" s="150">
        <v>5081.4585283099996</v>
      </c>
      <c r="D2238" s="150">
        <f t="shared" si="34"/>
        <v>8781.33081571</v>
      </c>
    </row>
    <row r="2239" spans="1:4" x14ac:dyDescent="0.3">
      <c r="A2239" s="149">
        <v>42772</v>
      </c>
      <c r="B2239" s="150">
        <v>3698.02230435</v>
      </c>
      <c r="C2239" s="150">
        <v>5078.2369871399997</v>
      </c>
      <c r="D2239" s="150">
        <f t="shared" si="34"/>
        <v>8776.2592914899997</v>
      </c>
    </row>
    <row r="2240" spans="1:4" x14ac:dyDescent="0.3">
      <c r="A2240" s="149">
        <v>42769</v>
      </c>
      <c r="B2240" s="150">
        <v>3685.6090672800001</v>
      </c>
      <c r="C2240" s="150">
        <v>5041.7844673999998</v>
      </c>
      <c r="D2240" s="150">
        <f t="shared" si="34"/>
        <v>8727.393534679999</v>
      </c>
    </row>
    <row r="2241" spans="1:4" x14ac:dyDescent="0.3">
      <c r="A2241" s="149">
        <v>42761</v>
      </c>
      <c r="B2241" s="150">
        <v>3670.59059123</v>
      </c>
      <c r="C2241" s="150">
        <v>5009.21791338</v>
      </c>
      <c r="D2241" s="150">
        <f t="shared" si="34"/>
        <v>8679.8085046100005</v>
      </c>
    </row>
    <row r="2242" spans="1:4" x14ac:dyDescent="0.3">
      <c r="A2242" s="149">
        <v>42760</v>
      </c>
      <c r="B2242" s="150">
        <v>3726.9953442299998</v>
      </c>
      <c r="C2242" s="150">
        <v>5087.7912533500003</v>
      </c>
      <c r="D2242" s="150">
        <f t="shared" si="34"/>
        <v>8814.7865975799996</v>
      </c>
    </row>
    <row r="2243" spans="1:4" x14ac:dyDescent="0.3">
      <c r="A2243" s="149">
        <v>42759</v>
      </c>
      <c r="B2243" s="150">
        <v>3747.3254991899998</v>
      </c>
      <c r="C2243" s="150">
        <v>5104.0217702899999</v>
      </c>
      <c r="D2243" s="150">
        <f t="shared" si="34"/>
        <v>8851.3472694800003</v>
      </c>
    </row>
    <row r="2244" spans="1:4" x14ac:dyDescent="0.3">
      <c r="A2244" s="149">
        <v>42758</v>
      </c>
      <c r="B2244" s="150">
        <v>3764.5397288899999</v>
      </c>
      <c r="C2244" s="150">
        <v>5131.0604858999995</v>
      </c>
      <c r="D2244" s="150">
        <f t="shared" si="34"/>
        <v>8895.6002147899999</v>
      </c>
    </row>
    <row r="2245" spans="1:4" x14ac:dyDescent="0.3">
      <c r="A2245" s="149">
        <v>42755</v>
      </c>
      <c r="B2245" s="150">
        <v>3781.1284501800001</v>
      </c>
      <c r="C2245" s="150">
        <v>5140.2688507800003</v>
      </c>
      <c r="D2245" s="150">
        <f t="shared" si="34"/>
        <v>8921.3973009600013</v>
      </c>
    </row>
    <row r="2246" spans="1:4" x14ac:dyDescent="0.3">
      <c r="A2246" s="149">
        <v>42754</v>
      </c>
      <c r="B2246" s="150">
        <v>3795.2954327299999</v>
      </c>
      <c r="C2246" s="150">
        <v>5164.68124051</v>
      </c>
      <c r="D2246" s="150">
        <f t="shared" ref="D2246:D2309" si="35">SUM(B2246:C2246)</f>
        <v>8959.9766732400003</v>
      </c>
    </row>
    <row r="2247" spans="1:4" x14ac:dyDescent="0.3">
      <c r="A2247" s="149">
        <v>42753</v>
      </c>
      <c r="B2247" s="150">
        <v>3806.1646752500001</v>
      </c>
      <c r="C2247" s="150">
        <v>5174.3139345600002</v>
      </c>
      <c r="D2247" s="150">
        <f t="shared" si="35"/>
        <v>8980.4786098100012</v>
      </c>
    </row>
    <row r="2248" spans="1:4" x14ac:dyDescent="0.3">
      <c r="A2248" s="149">
        <v>42752</v>
      </c>
      <c r="B2248" s="150">
        <v>3823.6827360500001</v>
      </c>
      <c r="C2248" s="150">
        <v>5188.6584400600004</v>
      </c>
      <c r="D2248" s="150">
        <f t="shared" si="35"/>
        <v>9012.3411761099997</v>
      </c>
    </row>
    <row r="2249" spans="1:4" x14ac:dyDescent="0.3">
      <c r="A2249" s="149">
        <v>42751</v>
      </c>
      <c r="B2249" s="150">
        <v>3833.1826216999998</v>
      </c>
      <c r="C2249" s="150">
        <v>5195.3289005699999</v>
      </c>
      <c r="D2249" s="150">
        <f t="shared" si="35"/>
        <v>9028.5115222700006</v>
      </c>
    </row>
    <row r="2250" spans="1:4" x14ac:dyDescent="0.3">
      <c r="A2250" s="149">
        <v>42748</v>
      </c>
      <c r="B2250" s="150">
        <v>3882.3607356000002</v>
      </c>
      <c r="C2250" s="150">
        <v>5320.4007051600001</v>
      </c>
      <c r="D2250" s="150">
        <f t="shared" si="35"/>
        <v>9202.7614407600013</v>
      </c>
    </row>
    <row r="2251" spans="1:4" x14ac:dyDescent="0.3">
      <c r="A2251" s="149">
        <v>42747</v>
      </c>
      <c r="B2251" s="150">
        <v>3904.1649511999999</v>
      </c>
      <c r="C2251" s="150">
        <v>5369.0354136200003</v>
      </c>
      <c r="D2251" s="150">
        <f t="shared" si="35"/>
        <v>9273.2003648200007</v>
      </c>
    </row>
    <row r="2252" spans="1:4" x14ac:dyDescent="0.3">
      <c r="A2252" s="149">
        <v>42746</v>
      </c>
      <c r="B2252" s="150">
        <v>3911.6122206599998</v>
      </c>
      <c r="C2252" s="150">
        <v>5382.9954905599998</v>
      </c>
      <c r="D2252" s="150">
        <f t="shared" si="35"/>
        <v>9294.6077112200001</v>
      </c>
    </row>
    <row r="2253" spans="1:4" x14ac:dyDescent="0.3">
      <c r="A2253" s="149">
        <v>42745</v>
      </c>
      <c r="B2253" s="150">
        <v>3917.96135615</v>
      </c>
      <c r="C2253" s="150">
        <v>5398.0826266100003</v>
      </c>
      <c r="D2253" s="150">
        <f t="shared" si="35"/>
        <v>9316.0439827600003</v>
      </c>
    </row>
    <row r="2254" spans="1:4" x14ac:dyDescent="0.3">
      <c r="A2254" s="149">
        <v>42744</v>
      </c>
      <c r="B2254" s="150">
        <v>3923.4622179900002</v>
      </c>
      <c r="C2254" s="150">
        <v>5408.70597301</v>
      </c>
      <c r="D2254" s="150">
        <f t="shared" si="35"/>
        <v>9332.1681910000007</v>
      </c>
    </row>
    <row r="2255" spans="1:4" x14ac:dyDescent="0.3">
      <c r="A2255" s="149">
        <v>42741</v>
      </c>
      <c r="B2255" s="150">
        <v>3925.3669008699999</v>
      </c>
      <c r="C2255" s="150">
        <v>5403.5921257399996</v>
      </c>
      <c r="D2255" s="150">
        <f t="shared" si="35"/>
        <v>9328.9590266099985</v>
      </c>
    </row>
    <row r="2256" spans="1:4" x14ac:dyDescent="0.3">
      <c r="A2256" s="149">
        <v>42740</v>
      </c>
      <c r="B2256" s="150">
        <v>3939.99587268</v>
      </c>
      <c r="C2256" s="150">
        <v>5425.3820687300004</v>
      </c>
      <c r="D2256" s="150">
        <f t="shared" si="35"/>
        <v>9365.3779414100009</v>
      </c>
    </row>
    <row r="2257" spans="1:4" x14ac:dyDescent="0.3">
      <c r="A2257" s="149">
        <v>42739</v>
      </c>
      <c r="B2257" s="150">
        <v>3949.433082</v>
      </c>
      <c r="C2257" s="150">
        <v>5430.9494310099999</v>
      </c>
      <c r="D2257" s="150">
        <f t="shared" si="35"/>
        <v>9380.3825130099995</v>
      </c>
    </row>
    <row r="2258" spans="1:4" x14ac:dyDescent="0.3">
      <c r="A2258" s="149">
        <v>42738</v>
      </c>
      <c r="B2258" s="150">
        <v>3953.66450893</v>
      </c>
      <c r="C2258" s="150">
        <v>5438.3836439099996</v>
      </c>
      <c r="D2258" s="150">
        <f t="shared" si="35"/>
        <v>9392.0481528399996</v>
      </c>
    </row>
    <row r="2259" spans="1:4" x14ac:dyDescent="0.3">
      <c r="A2259" s="149">
        <v>42734</v>
      </c>
      <c r="B2259" s="150">
        <v>3945.9682426200002</v>
      </c>
      <c r="C2259" s="150">
        <v>5446.5179442099998</v>
      </c>
      <c r="D2259" s="150">
        <f t="shared" si="35"/>
        <v>9392.4861868299995</v>
      </c>
    </row>
    <row r="2260" spans="1:4" x14ac:dyDescent="0.3">
      <c r="A2260" s="149">
        <v>42733</v>
      </c>
      <c r="B2260" s="150">
        <v>3979.8403436899998</v>
      </c>
      <c r="C2260" s="150">
        <v>5494.5282525700004</v>
      </c>
      <c r="D2260" s="150">
        <f t="shared" si="35"/>
        <v>9474.3685962599993</v>
      </c>
    </row>
    <row r="2261" spans="1:4" x14ac:dyDescent="0.3">
      <c r="A2261" s="149">
        <v>42732</v>
      </c>
      <c r="B2261" s="150">
        <v>3981.8829786000001</v>
      </c>
      <c r="C2261" s="150">
        <v>5500.10556679</v>
      </c>
      <c r="D2261" s="150">
        <f t="shared" si="35"/>
        <v>9481.9885453900006</v>
      </c>
    </row>
    <row r="2262" spans="1:4" x14ac:dyDescent="0.3">
      <c r="A2262" s="149">
        <v>42731</v>
      </c>
      <c r="B2262" s="150">
        <v>3981.18956781</v>
      </c>
      <c r="C2262" s="150">
        <v>5497.6089762499996</v>
      </c>
      <c r="D2262" s="150">
        <f t="shared" si="35"/>
        <v>9478.7985440599987</v>
      </c>
    </row>
    <row r="2263" spans="1:4" x14ac:dyDescent="0.3">
      <c r="A2263" s="149">
        <v>42730</v>
      </c>
      <c r="B2263" s="150">
        <v>3987.3247966899999</v>
      </c>
      <c r="C2263" s="150">
        <v>5486.4171437200002</v>
      </c>
      <c r="D2263" s="150">
        <f t="shared" si="35"/>
        <v>9473.7419404100001</v>
      </c>
    </row>
    <row r="2264" spans="1:4" x14ac:dyDescent="0.3">
      <c r="A2264" s="149">
        <v>42727</v>
      </c>
      <c r="B2264" s="150">
        <v>3981.3871979199998</v>
      </c>
      <c r="C2264" s="150">
        <v>5478.5052686700001</v>
      </c>
      <c r="D2264" s="150">
        <f t="shared" si="35"/>
        <v>9459.8924665899995</v>
      </c>
    </row>
    <row r="2265" spans="1:4" x14ac:dyDescent="0.3">
      <c r="A2265" s="149">
        <v>42726</v>
      </c>
      <c r="B2265" s="150">
        <v>3998.3644617700002</v>
      </c>
      <c r="C2265" s="150">
        <v>5516.00176818</v>
      </c>
      <c r="D2265" s="150">
        <f t="shared" si="35"/>
        <v>9514.3662299499993</v>
      </c>
    </row>
    <row r="2266" spans="1:4" x14ac:dyDescent="0.3">
      <c r="A2266" s="149">
        <v>42725</v>
      </c>
      <c r="B2266" s="150">
        <v>4004.4206705199999</v>
      </c>
      <c r="C2266" s="150">
        <v>5521.9369052499997</v>
      </c>
      <c r="D2266" s="150">
        <f t="shared" si="35"/>
        <v>9526.35757577</v>
      </c>
    </row>
    <row r="2267" spans="1:4" x14ac:dyDescent="0.3">
      <c r="A2267" s="149">
        <v>42724</v>
      </c>
      <c r="B2267" s="150">
        <v>4012.1683682500002</v>
      </c>
      <c r="C2267" s="150">
        <v>5512.6223347100004</v>
      </c>
      <c r="D2267" s="150">
        <f t="shared" si="35"/>
        <v>9524.790702960001</v>
      </c>
    </row>
    <row r="2268" spans="1:4" x14ac:dyDescent="0.3">
      <c r="A2268" s="149">
        <v>42723</v>
      </c>
      <c r="B2268" s="150">
        <v>4011.9072145599998</v>
      </c>
      <c r="C2268" s="150">
        <v>5501.3997755800001</v>
      </c>
      <c r="D2268" s="150">
        <f t="shared" si="35"/>
        <v>9513.3069901399995</v>
      </c>
    </row>
    <row r="2269" spans="1:4" x14ac:dyDescent="0.3">
      <c r="A2269" s="149">
        <v>42720</v>
      </c>
      <c r="B2269" s="150">
        <v>4017.7307272899998</v>
      </c>
      <c r="C2269" s="150">
        <v>5504.8412595399996</v>
      </c>
      <c r="D2269" s="150">
        <f t="shared" si="35"/>
        <v>9522.5719868300002</v>
      </c>
    </row>
    <row r="2270" spans="1:4" x14ac:dyDescent="0.3">
      <c r="A2270" s="149">
        <v>42719</v>
      </c>
      <c r="B2270" s="150">
        <v>4034.8695354699998</v>
      </c>
      <c r="C2270" s="150">
        <v>5524.97198045</v>
      </c>
      <c r="D2270" s="150">
        <f t="shared" si="35"/>
        <v>9559.8415159199994</v>
      </c>
    </row>
    <row r="2271" spans="1:4" x14ac:dyDescent="0.3">
      <c r="A2271" s="149">
        <v>42718</v>
      </c>
      <c r="B2271" s="150">
        <v>4025.1313673</v>
      </c>
      <c r="C2271" s="150">
        <v>5507.9024065100002</v>
      </c>
      <c r="D2271" s="150">
        <f t="shared" si="35"/>
        <v>9533.0337738100006</v>
      </c>
    </row>
    <row r="2272" spans="1:4" x14ac:dyDescent="0.3">
      <c r="A2272" s="149">
        <v>42717</v>
      </c>
      <c r="B2272" s="150">
        <v>4037.7410076299998</v>
      </c>
      <c r="C2272" s="150">
        <v>5491.1609182100001</v>
      </c>
      <c r="D2272" s="150">
        <f t="shared" si="35"/>
        <v>9528.9019258400003</v>
      </c>
    </row>
    <row r="2273" spans="1:4" x14ac:dyDescent="0.3">
      <c r="A2273" s="149">
        <v>42716</v>
      </c>
      <c r="B2273" s="150">
        <v>4053.6219744999999</v>
      </c>
      <c r="C2273" s="150">
        <v>5492.16124683</v>
      </c>
      <c r="D2273" s="150">
        <f t="shared" si="35"/>
        <v>9545.7832213299989</v>
      </c>
    </row>
    <row r="2274" spans="1:4" x14ac:dyDescent="0.3">
      <c r="A2274" s="149">
        <v>42713</v>
      </c>
      <c r="B2274" s="150">
        <v>4098.3324471799997</v>
      </c>
      <c r="C2274" s="150">
        <v>5565.1155505300003</v>
      </c>
      <c r="D2274" s="150">
        <f t="shared" si="35"/>
        <v>9663.44799771</v>
      </c>
    </row>
    <row r="2275" spans="1:4" x14ac:dyDescent="0.3">
      <c r="A2275" s="149">
        <v>42712</v>
      </c>
      <c r="B2275" s="150">
        <v>4117.1732081999999</v>
      </c>
      <c r="C2275" s="150">
        <v>5578.0132095099998</v>
      </c>
      <c r="D2275" s="150">
        <f t="shared" si="35"/>
        <v>9695.1864177099997</v>
      </c>
    </row>
    <row r="2276" spans="1:4" x14ac:dyDescent="0.3">
      <c r="A2276" s="149">
        <v>42711</v>
      </c>
      <c r="B2276" s="150">
        <v>4125.6769479100003</v>
      </c>
      <c r="C2276" s="150">
        <v>5570.5393595100004</v>
      </c>
      <c r="D2276" s="150">
        <f t="shared" si="35"/>
        <v>9696.2163074199998</v>
      </c>
    </row>
    <row r="2277" spans="1:4" x14ac:dyDescent="0.3">
      <c r="A2277" s="149">
        <v>42710</v>
      </c>
      <c r="B2277" s="150">
        <v>4117.4383564600003</v>
      </c>
      <c r="C2277" s="150">
        <v>5562.17377296</v>
      </c>
      <c r="D2277" s="150">
        <f t="shared" si="35"/>
        <v>9679.6121294200002</v>
      </c>
    </row>
    <row r="2278" spans="1:4" x14ac:dyDescent="0.3">
      <c r="A2278" s="149">
        <v>42709</v>
      </c>
      <c r="B2278" s="150">
        <v>4119.3583529400003</v>
      </c>
      <c r="C2278" s="150">
        <v>5560.4392513499997</v>
      </c>
      <c r="D2278" s="150">
        <f t="shared" si="35"/>
        <v>9679.7976042900009</v>
      </c>
    </row>
    <row r="2279" spans="1:4" x14ac:dyDescent="0.3">
      <c r="A2279" s="149">
        <v>42706</v>
      </c>
      <c r="B2279" s="150">
        <v>4130.6367122499996</v>
      </c>
      <c r="C2279" s="150">
        <v>5565.8896926500001</v>
      </c>
      <c r="D2279" s="150">
        <f t="shared" si="35"/>
        <v>9696.5264048999998</v>
      </c>
    </row>
    <row r="2280" spans="1:4" x14ac:dyDescent="0.3">
      <c r="A2280" s="149">
        <v>42705</v>
      </c>
      <c r="B2280" s="150">
        <v>4147.2906822200002</v>
      </c>
      <c r="C2280" s="150">
        <v>5596.2714568499996</v>
      </c>
      <c r="D2280" s="150">
        <f t="shared" si="35"/>
        <v>9743.5621390699998</v>
      </c>
    </row>
    <row r="2281" spans="1:4" x14ac:dyDescent="0.3">
      <c r="A2281" s="149">
        <v>42704</v>
      </c>
      <c r="B2281" s="150">
        <v>4197.3649566900003</v>
      </c>
      <c r="C2281" s="150">
        <v>5569.4262587699995</v>
      </c>
      <c r="D2281" s="150">
        <f t="shared" si="35"/>
        <v>9766.7912154599999</v>
      </c>
    </row>
    <row r="2282" spans="1:4" x14ac:dyDescent="0.3">
      <c r="A2282" s="149">
        <v>42703</v>
      </c>
      <c r="B2282" s="150">
        <v>4175.3135686200003</v>
      </c>
      <c r="C2282" s="150">
        <v>5540.2462864099998</v>
      </c>
      <c r="D2282" s="150">
        <f t="shared" si="35"/>
        <v>9715.5598550300001</v>
      </c>
    </row>
    <row r="2283" spans="1:4" x14ac:dyDescent="0.3">
      <c r="A2283" s="149">
        <v>42702</v>
      </c>
      <c r="B2283" s="150">
        <v>4179.3042560399999</v>
      </c>
      <c r="C2283" s="150">
        <v>5506.1144880000002</v>
      </c>
      <c r="D2283" s="150">
        <f t="shared" si="35"/>
        <v>9685.4187440400001</v>
      </c>
    </row>
    <row r="2284" spans="1:4" x14ac:dyDescent="0.3">
      <c r="A2284" s="149">
        <v>42699</v>
      </c>
      <c r="B2284" s="150">
        <v>4156.5964943199997</v>
      </c>
      <c r="C2284" s="150">
        <v>5446.5740474599997</v>
      </c>
      <c r="D2284" s="150">
        <f t="shared" si="35"/>
        <v>9603.1705417800003</v>
      </c>
    </row>
    <row r="2285" spans="1:4" x14ac:dyDescent="0.3">
      <c r="A2285" s="149">
        <v>42698</v>
      </c>
      <c r="B2285" s="150">
        <v>4156.1451006799998</v>
      </c>
      <c r="C2285" s="150">
        <v>5457.3845875200004</v>
      </c>
      <c r="D2285" s="150">
        <f t="shared" si="35"/>
        <v>9613.5296882000002</v>
      </c>
    </row>
    <row r="2286" spans="1:4" x14ac:dyDescent="0.3">
      <c r="A2286" s="149">
        <v>42697</v>
      </c>
      <c r="B2286" s="150">
        <v>4153.4368950400003</v>
      </c>
      <c r="C2286" s="150">
        <v>5452.7353927000004</v>
      </c>
      <c r="D2286" s="150">
        <f t="shared" si="35"/>
        <v>9606.1722877400007</v>
      </c>
    </row>
    <row r="2287" spans="1:4" x14ac:dyDescent="0.3">
      <c r="A2287" s="149">
        <v>42696</v>
      </c>
      <c r="B2287" s="150">
        <v>4152.7231628700001</v>
      </c>
      <c r="C2287" s="150">
        <v>5455.9457921800004</v>
      </c>
      <c r="D2287" s="150">
        <f t="shared" si="35"/>
        <v>9608.6689550500014</v>
      </c>
    </row>
    <row r="2288" spans="1:4" x14ac:dyDescent="0.3">
      <c r="A2288" s="149">
        <v>42695</v>
      </c>
      <c r="B2288" s="150">
        <v>4120.4878650000001</v>
      </c>
      <c r="C2288" s="150">
        <v>5423.3870727900003</v>
      </c>
      <c r="D2288" s="150">
        <f t="shared" si="35"/>
        <v>9543.8749377900003</v>
      </c>
    </row>
    <row r="2289" spans="1:4" x14ac:dyDescent="0.3">
      <c r="A2289" s="149">
        <v>42692</v>
      </c>
      <c r="B2289" s="150">
        <v>4097.0300006699999</v>
      </c>
      <c r="C2289" s="150">
        <v>5383.9997825600003</v>
      </c>
      <c r="D2289" s="150">
        <f t="shared" si="35"/>
        <v>9481.0297832300002</v>
      </c>
    </row>
    <row r="2290" spans="1:4" x14ac:dyDescent="0.3">
      <c r="A2290" s="149">
        <v>42691</v>
      </c>
      <c r="B2290" s="150">
        <v>4107.46365797</v>
      </c>
      <c r="C2290" s="150">
        <v>5396.4908441400003</v>
      </c>
      <c r="D2290" s="150">
        <f t="shared" si="35"/>
        <v>9503.9545021100002</v>
      </c>
    </row>
    <row r="2291" spans="1:4" x14ac:dyDescent="0.3">
      <c r="A2291" s="149">
        <v>42690</v>
      </c>
      <c r="B2291" s="150">
        <v>4106.5547959899995</v>
      </c>
      <c r="C2291" s="150">
        <v>5390.7114623699999</v>
      </c>
      <c r="D2291" s="150">
        <f t="shared" si="35"/>
        <v>9497.2662583599995</v>
      </c>
    </row>
    <row r="2292" spans="1:4" x14ac:dyDescent="0.3">
      <c r="A2292" s="149">
        <v>42689</v>
      </c>
      <c r="B2292" s="150">
        <v>4094.9326844900002</v>
      </c>
      <c r="C2292" s="150">
        <v>5364.7790256600001</v>
      </c>
      <c r="D2292" s="150">
        <f t="shared" si="35"/>
        <v>9459.7117101500007</v>
      </c>
    </row>
    <row r="2293" spans="1:4" x14ac:dyDescent="0.3">
      <c r="A2293" s="149">
        <v>42688</v>
      </c>
      <c r="B2293" s="150">
        <v>4072.44846839</v>
      </c>
      <c r="C2293" s="150">
        <v>5338.9084910800002</v>
      </c>
      <c r="D2293" s="150">
        <f t="shared" si="35"/>
        <v>9411.3569594700002</v>
      </c>
    </row>
    <row r="2294" spans="1:4" x14ac:dyDescent="0.3">
      <c r="A2294" s="149">
        <v>42685</v>
      </c>
      <c r="B2294" s="150">
        <v>4048.5247351899998</v>
      </c>
      <c r="C2294" s="150">
        <v>5280.5726765099998</v>
      </c>
      <c r="D2294" s="150">
        <f t="shared" si="35"/>
        <v>9329.0974117000005</v>
      </c>
    </row>
    <row r="2295" spans="1:4" x14ac:dyDescent="0.3">
      <c r="A2295" s="149">
        <v>42684</v>
      </c>
      <c r="B2295" s="150">
        <v>4053.6823704799999</v>
      </c>
      <c r="C2295" s="150">
        <v>5275.3132524100001</v>
      </c>
      <c r="D2295" s="150">
        <f t="shared" si="35"/>
        <v>9328.995622890001</v>
      </c>
    </row>
    <row r="2296" spans="1:4" x14ac:dyDescent="0.3">
      <c r="A2296" s="149">
        <v>42683</v>
      </c>
      <c r="B2296" s="150">
        <v>4031.2373373700002</v>
      </c>
      <c r="C2296" s="150">
        <v>5237.8252928299999</v>
      </c>
      <c r="D2296" s="150">
        <f t="shared" si="35"/>
        <v>9269.0626302000001</v>
      </c>
    </row>
    <row r="2297" spans="1:4" x14ac:dyDescent="0.3">
      <c r="A2297" s="149">
        <v>42682</v>
      </c>
      <c r="B2297" s="150">
        <v>4020.6898039100001</v>
      </c>
      <c r="C2297" s="150">
        <v>5212.1358737099999</v>
      </c>
      <c r="D2297" s="150">
        <f t="shared" si="35"/>
        <v>9232.8256776199996</v>
      </c>
    </row>
    <row r="2298" spans="1:4" x14ac:dyDescent="0.3">
      <c r="A2298" s="149">
        <v>42681</v>
      </c>
      <c r="B2298" s="150">
        <v>4014.26929741</v>
      </c>
      <c r="C2298" s="150">
        <v>5203.6749899500001</v>
      </c>
      <c r="D2298" s="150">
        <f t="shared" si="35"/>
        <v>9217.9442873600001</v>
      </c>
    </row>
    <row r="2299" spans="1:4" x14ac:dyDescent="0.3">
      <c r="A2299" s="149">
        <v>42678</v>
      </c>
      <c r="B2299" s="150">
        <v>4001.0227802099998</v>
      </c>
      <c r="C2299" s="150">
        <v>5189.4346273700003</v>
      </c>
      <c r="D2299" s="150">
        <f t="shared" si="35"/>
        <v>9190.457407580001</v>
      </c>
    </row>
    <row r="2300" spans="1:4" x14ac:dyDescent="0.3">
      <c r="A2300" s="149">
        <v>42677</v>
      </c>
      <c r="B2300" s="150">
        <v>4015.8863593299998</v>
      </c>
      <c r="C2300" s="150">
        <v>5195.5806934299999</v>
      </c>
      <c r="D2300" s="150">
        <f t="shared" si="35"/>
        <v>9211.4670527599992</v>
      </c>
    </row>
    <row r="2301" spans="1:4" x14ac:dyDescent="0.3">
      <c r="A2301" s="149">
        <v>42676</v>
      </c>
      <c r="B2301" s="150">
        <v>3989.1800650800001</v>
      </c>
      <c r="C2301" s="150">
        <v>5151.8027789300004</v>
      </c>
      <c r="D2301" s="150">
        <f t="shared" si="35"/>
        <v>9140.9828440100009</v>
      </c>
    </row>
    <row r="2302" spans="1:4" x14ac:dyDescent="0.3">
      <c r="A2302" s="149">
        <v>42675</v>
      </c>
      <c r="B2302" s="150">
        <v>3996.4019466899999</v>
      </c>
      <c r="C2302" s="150">
        <v>5150.7023193499999</v>
      </c>
      <c r="D2302" s="150">
        <f t="shared" si="35"/>
        <v>9147.1042660399999</v>
      </c>
    </row>
    <row r="2303" spans="1:4" x14ac:dyDescent="0.3">
      <c r="A2303" s="149">
        <v>42674</v>
      </c>
      <c r="B2303" s="150">
        <v>3984.6869768699999</v>
      </c>
      <c r="C2303" s="150">
        <v>5131.3695547699999</v>
      </c>
      <c r="D2303" s="150">
        <f t="shared" si="35"/>
        <v>9116.0565316399989</v>
      </c>
    </row>
    <row r="2304" spans="1:4" x14ac:dyDescent="0.3">
      <c r="A2304" s="149">
        <v>42671</v>
      </c>
      <c r="B2304" s="150">
        <v>3982.6415428800001</v>
      </c>
      <c r="C2304" s="150">
        <v>5115.88747779</v>
      </c>
      <c r="D2304" s="150">
        <f t="shared" si="35"/>
        <v>9098.529020670001</v>
      </c>
    </row>
    <row r="2305" spans="1:4" x14ac:dyDescent="0.3">
      <c r="A2305" s="149">
        <v>42670</v>
      </c>
      <c r="B2305" s="150">
        <v>4012.5458800500001</v>
      </c>
      <c r="C2305" s="150">
        <v>5150.1505166200004</v>
      </c>
      <c r="D2305" s="150">
        <f t="shared" si="35"/>
        <v>9162.6963966700005</v>
      </c>
    </row>
    <row r="2306" spans="1:4" x14ac:dyDescent="0.3">
      <c r="A2306" s="149">
        <v>42669</v>
      </c>
      <c r="B2306" s="150">
        <v>4004.1218131400001</v>
      </c>
      <c r="C2306" s="150">
        <v>5142.8893292900002</v>
      </c>
      <c r="D2306" s="150">
        <f t="shared" si="35"/>
        <v>9147.0111424300012</v>
      </c>
    </row>
    <row r="2307" spans="1:4" x14ac:dyDescent="0.3">
      <c r="A2307" s="149">
        <v>42668</v>
      </c>
      <c r="B2307" s="150">
        <v>3999.8836716999999</v>
      </c>
      <c r="C2307" s="150">
        <v>5124.20005838</v>
      </c>
      <c r="D2307" s="150">
        <f t="shared" si="35"/>
        <v>9124.0837300799994</v>
      </c>
    </row>
    <row r="2308" spans="1:4" x14ac:dyDescent="0.3">
      <c r="A2308" s="149">
        <v>42667</v>
      </c>
      <c r="B2308" s="150">
        <v>3990.6200408899999</v>
      </c>
      <c r="C2308" s="150">
        <v>5097.1352066299996</v>
      </c>
      <c r="D2308" s="150">
        <f t="shared" si="35"/>
        <v>9087.7552475199991</v>
      </c>
    </row>
    <row r="2309" spans="1:4" x14ac:dyDescent="0.3">
      <c r="A2309" s="149">
        <v>42664</v>
      </c>
      <c r="B2309" s="150">
        <v>3969.9306533700001</v>
      </c>
      <c r="C2309" s="150">
        <v>5052.9213797100001</v>
      </c>
      <c r="D2309" s="150">
        <f t="shared" si="35"/>
        <v>9022.8520330800002</v>
      </c>
    </row>
    <row r="2310" spans="1:4" x14ac:dyDescent="0.3">
      <c r="A2310" s="149">
        <v>42663</v>
      </c>
      <c r="B2310" s="150">
        <v>3990.3342915100002</v>
      </c>
      <c r="C2310" s="150">
        <v>5055.0618207199996</v>
      </c>
      <c r="D2310" s="150">
        <f t="shared" ref="D2310:D2373" si="36">SUM(B2310:C2310)</f>
        <v>9045.3961122299988</v>
      </c>
    </row>
    <row r="2311" spans="1:4" x14ac:dyDescent="0.3">
      <c r="A2311" s="149">
        <v>42662</v>
      </c>
      <c r="B2311" s="150">
        <v>3979.6624336999998</v>
      </c>
      <c r="C2311" s="150">
        <v>5050.43436965</v>
      </c>
      <c r="D2311" s="150">
        <f t="shared" si="36"/>
        <v>9030.0968033499994</v>
      </c>
    </row>
    <row r="2312" spans="1:4" x14ac:dyDescent="0.3">
      <c r="A2312" s="149">
        <v>42661</v>
      </c>
      <c r="B2312" s="150">
        <v>3972.8436721100002</v>
      </c>
      <c r="C2312" s="150">
        <v>5040.9734146299998</v>
      </c>
      <c r="D2312" s="150">
        <f t="shared" si="36"/>
        <v>9013.8170867400004</v>
      </c>
    </row>
    <row r="2313" spans="1:4" x14ac:dyDescent="0.3">
      <c r="A2313" s="149">
        <v>42660</v>
      </c>
      <c r="B2313" s="150">
        <v>3947.84841168</v>
      </c>
      <c r="C2313" s="150">
        <v>5008.9524077899996</v>
      </c>
      <c r="D2313" s="150">
        <f t="shared" si="36"/>
        <v>8956.8008194699996</v>
      </c>
    </row>
    <row r="2314" spans="1:4" x14ac:dyDescent="0.3">
      <c r="A2314" s="149">
        <v>42657</v>
      </c>
      <c r="B2314" s="150">
        <v>3942.9687164799998</v>
      </c>
      <c r="C2314" s="150">
        <v>4993.0478364999999</v>
      </c>
      <c r="D2314" s="150">
        <f t="shared" si="36"/>
        <v>8936.0165529799997</v>
      </c>
    </row>
    <row r="2315" spans="1:4" x14ac:dyDescent="0.3">
      <c r="A2315" s="149">
        <v>42656</v>
      </c>
      <c r="B2315" s="150">
        <v>3940.9924755799998</v>
      </c>
      <c r="C2315" s="150">
        <v>5003.2329127100002</v>
      </c>
      <c r="D2315" s="150">
        <f t="shared" si="36"/>
        <v>8944.2253882900004</v>
      </c>
    </row>
    <row r="2316" spans="1:4" x14ac:dyDescent="0.3">
      <c r="A2316" s="149">
        <v>42655</v>
      </c>
      <c r="B2316" s="150">
        <v>3928.3044589299998</v>
      </c>
      <c r="C2316" s="150">
        <v>4982.4481937700002</v>
      </c>
      <c r="D2316" s="150">
        <f t="shared" si="36"/>
        <v>8910.7526527000009</v>
      </c>
    </row>
    <row r="2317" spans="1:4" x14ac:dyDescent="0.3">
      <c r="A2317" s="149">
        <v>42654</v>
      </c>
      <c r="B2317" s="150">
        <v>3906.5371233699998</v>
      </c>
      <c r="C2317" s="150">
        <v>4959.7133585000001</v>
      </c>
      <c r="D2317" s="150">
        <f t="shared" si="36"/>
        <v>8866.2504818699999</v>
      </c>
    </row>
    <row r="2318" spans="1:4" x14ac:dyDescent="0.3">
      <c r="A2318" s="149">
        <v>42653</v>
      </c>
      <c r="B2318" s="150">
        <v>3891.6831144900002</v>
      </c>
      <c r="C2318" s="150">
        <v>4926.1767245199999</v>
      </c>
      <c r="D2318" s="150">
        <f t="shared" si="36"/>
        <v>8817.8598390099996</v>
      </c>
    </row>
    <row r="2319" spans="1:4" x14ac:dyDescent="0.3">
      <c r="A2319" s="149">
        <v>42643</v>
      </c>
      <c r="B2319" s="150">
        <v>3841.0905223899999</v>
      </c>
      <c r="C2319" s="150">
        <v>4876.7012207600001</v>
      </c>
      <c r="D2319" s="150">
        <f t="shared" si="36"/>
        <v>8717.7917431499991</v>
      </c>
    </row>
    <row r="2320" spans="1:4" x14ac:dyDescent="0.3">
      <c r="A2320" s="149">
        <v>42642</v>
      </c>
      <c r="B2320" s="150">
        <v>3907.7986519400001</v>
      </c>
      <c r="C2320" s="150">
        <v>4950.1893793199997</v>
      </c>
      <c r="D2320" s="150">
        <f t="shared" si="36"/>
        <v>8857.9880312599998</v>
      </c>
    </row>
    <row r="2321" spans="1:4" x14ac:dyDescent="0.3">
      <c r="A2321" s="149">
        <v>42641</v>
      </c>
      <c r="B2321" s="150">
        <v>3918.9663301099999</v>
      </c>
      <c r="C2321" s="150">
        <v>4966.9625379500003</v>
      </c>
      <c r="D2321" s="150">
        <f t="shared" si="36"/>
        <v>8885.9288680600002</v>
      </c>
    </row>
    <row r="2322" spans="1:4" x14ac:dyDescent="0.3">
      <c r="A2322" s="149">
        <v>42640</v>
      </c>
      <c r="B2322" s="150">
        <v>3924.59445074</v>
      </c>
      <c r="C2322" s="150">
        <v>4978.5436183700003</v>
      </c>
      <c r="D2322" s="150">
        <f t="shared" si="36"/>
        <v>8903.1380691100003</v>
      </c>
    </row>
    <row r="2323" spans="1:4" x14ac:dyDescent="0.3">
      <c r="A2323" s="149">
        <v>42639</v>
      </c>
      <c r="B2323" s="150">
        <v>3928.4785232200002</v>
      </c>
      <c r="C2323" s="150">
        <v>4982.3226383499996</v>
      </c>
      <c r="D2323" s="150">
        <f t="shared" si="36"/>
        <v>8910.8011615699997</v>
      </c>
    </row>
    <row r="2324" spans="1:4" x14ac:dyDescent="0.3">
      <c r="A2324" s="149">
        <v>42636</v>
      </c>
      <c r="B2324" s="150">
        <v>3934.32644785</v>
      </c>
      <c r="C2324" s="150">
        <v>4983.0599125500003</v>
      </c>
      <c r="D2324" s="150">
        <f t="shared" si="36"/>
        <v>8917.3863603999998</v>
      </c>
    </row>
    <row r="2325" spans="1:4" x14ac:dyDescent="0.3">
      <c r="A2325" s="149">
        <v>42635</v>
      </c>
      <c r="B2325" s="150">
        <v>3954.1675687900001</v>
      </c>
      <c r="C2325" s="150">
        <v>5006.1144054300003</v>
      </c>
      <c r="D2325" s="150">
        <f t="shared" si="36"/>
        <v>8960.2819742200008</v>
      </c>
    </row>
    <row r="2326" spans="1:4" x14ac:dyDescent="0.3">
      <c r="A2326" s="149">
        <v>42634</v>
      </c>
      <c r="B2326" s="150">
        <v>3958.1584449100001</v>
      </c>
      <c r="C2326" s="150">
        <v>5016.5380581099998</v>
      </c>
      <c r="D2326" s="150">
        <f t="shared" si="36"/>
        <v>8974.6965030200008</v>
      </c>
    </row>
    <row r="2327" spans="1:4" x14ac:dyDescent="0.3">
      <c r="A2327" s="149">
        <v>42633</v>
      </c>
      <c r="B2327" s="150">
        <v>3951.8429997200001</v>
      </c>
      <c r="C2327" s="150">
        <v>5014.25643726</v>
      </c>
      <c r="D2327" s="150">
        <f t="shared" si="36"/>
        <v>8966.0994369799992</v>
      </c>
    </row>
    <row r="2328" spans="1:4" x14ac:dyDescent="0.3">
      <c r="A2328" s="149">
        <v>42632</v>
      </c>
      <c r="B2328" s="150">
        <v>3950.0686805099999</v>
      </c>
      <c r="C2328" s="150">
        <v>5008.5153987900003</v>
      </c>
      <c r="D2328" s="150">
        <f t="shared" si="36"/>
        <v>8958.5840793000007</v>
      </c>
    </row>
    <row r="2329" spans="1:4" x14ac:dyDescent="0.3">
      <c r="A2329" s="149">
        <v>42627</v>
      </c>
      <c r="B2329" s="150">
        <v>3943.0464999999999</v>
      </c>
      <c r="C2329" s="150">
        <v>4987.89444525</v>
      </c>
      <c r="D2329" s="150">
        <f t="shared" si="36"/>
        <v>8930.9409452500004</v>
      </c>
    </row>
    <row r="2330" spans="1:4" x14ac:dyDescent="0.3">
      <c r="A2330" s="149">
        <v>42626</v>
      </c>
      <c r="B2330" s="150">
        <v>3973.3942087700002</v>
      </c>
      <c r="C2330" s="150">
        <v>5023.5058699700003</v>
      </c>
      <c r="D2330" s="150">
        <f t="shared" si="36"/>
        <v>8996.90007874</v>
      </c>
    </row>
    <row r="2331" spans="1:4" x14ac:dyDescent="0.3">
      <c r="A2331" s="149">
        <v>42625</v>
      </c>
      <c r="B2331" s="150">
        <v>3983.2596841499999</v>
      </c>
      <c r="C2331" s="150">
        <v>5026.3404153399997</v>
      </c>
      <c r="D2331" s="150">
        <f t="shared" si="36"/>
        <v>9009.6000994899987</v>
      </c>
    </row>
    <row r="2332" spans="1:4" x14ac:dyDescent="0.3">
      <c r="A2332" s="149">
        <v>42622</v>
      </c>
      <c r="B2332" s="150">
        <v>3996.5590353600001</v>
      </c>
      <c r="C2332" s="150">
        <v>5045.8888857700003</v>
      </c>
      <c r="D2332" s="150">
        <f t="shared" si="36"/>
        <v>9042.4479211300004</v>
      </c>
    </row>
    <row r="2333" spans="1:4" x14ac:dyDescent="0.3">
      <c r="A2333" s="149">
        <v>42621</v>
      </c>
      <c r="B2333" s="150">
        <v>4011.3502856999999</v>
      </c>
      <c r="C2333" s="150">
        <v>5066.5063959299996</v>
      </c>
      <c r="D2333" s="150">
        <f t="shared" si="36"/>
        <v>9077.856681629999</v>
      </c>
    </row>
    <row r="2334" spans="1:4" x14ac:dyDescent="0.3">
      <c r="A2334" s="149">
        <v>42620</v>
      </c>
      <c r="B2334" s="150">
        <v>4001.03795799</v>
      </c>
      <c r="C2334" s="150">
        <v>5062.9480695599996</v>
      </c>
      <c r="D2334" s="150">
        <f t="shared" si="36"/>
        <v>9063.9860275499996</v>
      </c>
    </row>
    <row r="2335" spans="1:4" x14ac:dyDescent="0.3">
      <c r="A2335" s="149">
        <v>42619</v>
      </c>
      <c r="B2335" s="150">
        <v>4003.15848826</v>
      </c>
      <c r="C2335" s="150">
        <v>5059.5667225500001</v>
      </c>
      <c r="D2335" s="150">
        <f t="shared" si="36"/>
        <v>9062.7252108100001</v>
      </c>
    </row>
    <row r="2336" spans="1:4" x14ac:dyDescent="0.3">
      <c r="A2336" s="149">
        <v>42618</v>
      </c>
      <c r="B2336" s="150">
        <v>3964.8929321300002</v>
      </c>
      <c r="C2336" s="150">
        <v>5034.4341808199997</v>
      </c>
      <c r="D2336" s="150">
        <f t="shared" si="36"/>
        <v>8999.327112949999</v>
      </c>
    </row>
    <row r="2337" spans="1:4" x14ac:dyDescent="0.3">
      <c r="A2337" s="149">
        <v>42615</v>
      </c>
      <c r="B2337" s="150">
        <v>3968.4597080200001</v>
      </c>
      <c r="C2337" s="150">
        <v>5026.4757634600001</v>
      </c>
      <c r="D2337" s="150">
        <f t="shared" si="36"/>
        <v>8994.9354714799993</v>
      </c>
    </row>
    <row r="2338" spans="1:4" x14ac:dyDescent="0.3">
      <c r="A2338" s="149">
        <v>42614</v>
      </c>
      <c r="B2338" s="150">
        <v>3984.6265780799999</v>
      </c>
      <c r="C2338" s="150">
        <v>5045.5764509399996</v>
      </c>
      <c r="D2338" s="150">
        <f t="shared" si="36"/>
        <v>9030.20302902</v>
      </c>
    </row>
    <row r="2339" spans="1:4" x14ac:dyDescent="0.3">
      <c r="A2339" s="149">
        <v>42613</v>
      </c>
      <c r="B2339" s="150">
        <v>3989.0071785099999</v>
      </c>
      <c r="C2339" s="150">
        <v>5046.8828942600003</v>
      </c>
      <c r="D2339" s="150">
        <f t="shared" si="36"/>
        <v>9035.8900727700002</v>
      </c>
    </row>
    <row r="2340" spans="1:4" x14ac:dyDescent="0.3">
      <c r="A2340" s="149">
        <v>42612</v>
      </c>
      <c r="B2340" s="150">
        <v>3976.30519202</v>
      </c>
      <c r="C2340" s="150">
        <v>5039.4677023300001</v>
      </c>
      <c r="D2340" s="150">
        <f t="shared" si="36"/>
        <v>9015.7728943500006</v>
      </c>
    </row>
    <row r="2341" spans="1:4" x14ac:dyDescent="0.3">
      <c r="A2341" s="149">
        <v>42611</v>
      </c>
      <c r="B2341" s="150">
        <v>3971.5172095299999</v>
      </c>
      <c r="C2341" s="150">
        <v>5042.0061206199998</v>
      </c>
      <c r="D2341" s="150">
        <f t="shared" si="36"/>
        <v>9013.5233301499993</v>
      </c>
    </row>
    <row r="2342" spans="1:4" x14ac:dyDescent="0.3">
      <c r="A2342" s="149">
        <v>42608</v>
      </c>
      <c r="B2342" s="150">
        <v>3964.7498495999998</v>
      </c>
      <c r="C2342" s="150">
        <v>5025.86256529</v>
      </c>
      <c r="D2342" s="150">
        <f t="shared" si="36"/>
        <v>8990.6124148899999</v>
      </c>
    </row>
    <row r="2343" spans="1:4" x14ac:dyDescent="0.3">
      <c r="A2343" s="149">
        <v>42607</v>
      </c>
      <c r="B2343" s="150">
        <v>3977.8774436200001</v>
      </c>
      <c r="C2343" s="150">
        <v>5035.3985331100002</v>
      </c>
      <c r="D2343" s="150">
        <f t="shared" si="36"/>
        <v>9013.2759767300013</v>
      </c>
    </row>
    <row r="2344" spans="1:4" x14ac:dyDescent="0.3">
      <c r="A2344" s="149">
        <v>42606</v>
      </c>
      <c r="B2344" s="150">
        <v>3979.75427085</v>
      </c>
      <c r="C2344" s="150">
        <v>5031.5395086099998</v>
      </c>
      <c r="D2344" s="150">
        <f t="shared" si="36"/>
        <v>9011.2937794600002</v>
      </c>
    </row>
    <row r="2345" spans="1:4" x14ac:dyDescent="0.3">
      <c r="A2345" s="149">
        <v>42605</v>
      </c>
      <c r="B2345" s="150">
        <v>3973.41548023</v>
      </c>
      <c r="C2345" s="150">
        <v>5025.2792088200003</v>
      </c>
      <c r="D2345" s="150">
        <f t="shared" si="36"/>
        <v>8998.6946890500003</v>
      </c>
    </row>
    <row r="2346" spans="1:4" x14ac:dyDescent="0.3">
      <c r="A2346" s="149">
        <v>42604</v>
      </c>
      <c r="B2346" s="150">
        <v>3973.7604532</v>
      </c>
      <c r="C2346" s="150">
        <v>5018.8361058600003</v>
      </c>
      <c r="D2346" s="150">
        <f t="shared" si="36"/>
        <v>8992.5965590600008</v>
      </c>
    </row>
    <row r="2347" spans="1:4" x14ac:dyDescent="0.3">
      <c r="A2347" s="149">
        <v>42601</v>
      </c>
      <c r="B2347" s="150">
        <v>3966.7059349800002</v>
      </c>
      <c r="C2347" s="150">
        <v>5009.5974609000004</v>
      </c>
      <c r="D2347" s="150">
        <f t="shared" si="36"/>
        <v>8976.3033958800006</v>
      </c>
    </row>
    <row r="2348" spans="1:4" x14ac:dyDescent="0.3">
      <c r="A2348" s="149">
        <v>42600</v>
      </c>
      <c r="B2348" s="150">
        <v>3966.1655341000001</v>
      </c>
      <c r="C2348" s="150">
        <v>5011.8248115899996</v>
      </c>
      <c r="D2348" s="150">
        <f t="shared" si="36"/>
        <v>8977.9903456899992</v>
      </c>
    </row>
    <row r="2349" spans="1:4" x14ac:dyDescent="0.3">
      <c r="A2349" s="149">
        <v>42599</v>
      </c>
      <c r="B2349" s="150">
        <v>3950.9010876500001</v>
      </c>
      <c r="C2349" s="150">
        <v>4983.4477705199997</v>
      </c>
      <c r="D2349" s="150">
        <f t="shared" si="36"/>
        <v>8934.3488581700003</v>
      </c>
    </row>
    <row r="2350" spans="1:4" x14ac:dyDescent="0.3">
      <c r="A2350" s="149">
        <v>42598</v>
      </c>
      <c r="B2350" s="150">
        <v>3938.3635054800002</v>
      </c>
      <c r="C2350" s="150">
        <v>4963.2071872099996</v>
      </c>
      <c r="D2350" s="150">
        <f t="shared" si="36"/>
        <v>8901.5706926900002</v>
      </c>
    </row>
    <row r="2351" spans="1:4" x14ac:dyDescent="0.3">
      <c r="A2351" s="149">
        <v>42597</v>
      </c>
      <c r="B2351" s="150">
        <v>3909.6375137300001</v>
      </c>
      <c r="C2351" s="150">
        <v>4893.6867264700004</v>
      </c>
      <c r="D2351" s="150">
        <f t="shared" si="36"/>
        <v>8803.3242401999996</v>
      </c>
    </row>
    <row r="2352" spans="1:4" x14ac:dyDescent="0.3">
      <c r="A2352" s="149">
        <v>42594</v>
      </c>
      <c r="B2352" s="150">
        <v>3865.7783306800002</v>
      </c>
      <c r="C2352" s="150">
        <v>4825.4516499900001</v>
      </c>
      <c r="D2352" s="150">
        <f t="shared" si="36"/>
        <v>8691.2299806699993</v>
      </c>
    </row>
    <row r="2353" spans="1:4" x14ac:dyDescent="0.3">
      <c r="A2353" s="149">
        <v>42593</v>
      </c>
      <c r="B2353" s="150">
        <v>3882.06556348</v>
      </c>
      <c r="C2353" s="150">
        <v>4835.4865274599997</v>
      </c>
      <c r="D2353" s="150">
        <f t="shared" si="36"/>
        <v>8717.5520909400002</v>
      </c>
    </row>
    <row r="2354" spans="1:4" x14ac:dyDescent="0.3">
      <c r="A2354" s="149">
        <v>42592</v>
      </c>
      <c r="B2354" s="150">
        <v>3877.69817994</v>
      </c>
      <c r="C2354" s="150">
        <v>4834.5582856600004</v>
      </c>
      <c r="D2354" s="150">
        <f t="shared" si="36"/>
        <v>8712.2564655999995</v>
      </c>
    </row>
    <row r="2355" spans="1:4" x14ac:dyDescent="0.3">
      <c r="A2355" s="149">
        <v>42591</v>
      </c>
      <c r="B2355" s="150">
        <v>3859.1822227500002</v>
      </c>
      <c r="C2355" s="150">
        <v>4816.9022954900001</v>
      </c>
      <c r="D2355" s="150">
        <f t="shared" si="36"/>
        <v>8676.0845182400008</v>
      </c>
    </row>
    <row r="2356" spans="1:4" x14ac:dyDescent="0.3">
      <c r="A2356" s="149">
        <v>42590</v>
      </c>
      <c r="B2356" s="150">
        <v>3841.2790173899998</v>
      </c>
      <c r="C2356" s="150">
        <v>4804.3594501699999</v>
      </c>
      <c r="D2356" s="150">
        <f t="shared" si="36"/>
        <v>8645.6384675600002</v>
      </c>
    </row>
    <row r="2357" spans="1:4" x14ac:dyDescent="0.3">
      <c r="A2357" s="149">
        <v>42587</v>
      </c>
      <c r="B2357" s="150">
        <v>3821.2211692699998</v>
      </c>
      <c r="C2357" s="150">
        <v>4791.6744452299999</v>
      </c>
      <c r="D2357" s="150">
        <f t="shared" si="36"/>
        <v>8612.8956144999993</v>
      </c>
    </row>
    <row r="2358" spans="1:4" x14ac:dyDescent="0.3">
      <c r="A2358" s="149">
        <v>42586</v>
      </c>
      <c r="B2358" s="150">
        <v>3841.5241626400002</v>
      </c>
      <c r="C2358" s="150">
        <v>4801.4995979900004</v>
      </c>
      <c r="D2358" s="150">
        <f t="shared" si="36"/>
        <v>8643.0237606299997</v>
      </c>
    </row>
    <row r="2359" spans="1:4" x14ac:dyDescent="0.3">
      <c r="A2359" s="149">
        <v>42585</v>
      </c>
      <c r="B2359" s="150">
        <v>3831.62323307</v>
      </c>
      <c r="C2359" s="150">
        <v>4793.9280738500001</v>
      </c>
      <c r="D2359" s="150">
        <f t="shared" si="36"/>
        <v>8625.5513069200006</v>
      </c>
    </row>
    <row r="2360" spans="1:4" x14ac:dyDescent="0.3">
      <c r="A2360" s="149">
        <v>42584</v>
      </c>
      <c r="B2360" s="150">
        <v>3836.7150946299998</v>
      </c>
      <c r="C2360" s="150">
        <v>4787.4317477200002</v>
      </c>
      <c r="D2360" s="150">
        <f t="shared" si="36"/>
        <v>8624.146842350001</v>
      </c>
    </row>
    <row r="2361" spans="1:4" x14ac:dyDescent="0.3">
      <c r="A2361" s="149">
        <v>42583</v>
      </c>
      <c r="B2361" s="150">
        <v>3845.0124152399999</v>
      </c>
      <c r="C2361" s="150">
        <v>4787.0810223899998</v>
      </c>
      <c r="D2361" s="150">
        <f t="shared" si="36"/>
        <v>8632.0934376299992</v>
      </c>
    </row>
    <row r="2362" spans="1:4" x14ac:dyDescent="0.3">
      <c r="A2362" s="149">
        <v>42580</v>
      </c>
      <c r="B2362" s="150">
        <v>3864.7023339900002</v>
      </c>
      <c r="C2362" s="150">
        <v>4804.2150615600003</v>
      </c>
      <c r="D2362" s="150">
        <f t="shared" si="36"/>
        <v>8668.9173955500009</v>
      </c>
    </row>
    <row r="2363" spans="1:4" x14ac:dyDescent="0.3">
      <c r="A2363" s="149">
        <v>42579</v>
      </c>
      <c r="B2363" s="150">
        <v>3891.5843822100001</v>
      </c>
      <c r="C2363" s="150">
        <v>4829.0678096800002</v>
      </c>
      <c r="D2363" s="150">
        <f t="shared" si="36"/>
        <v>8720.6521918899998</v>
      </c>
    </row>
    <row r="2364" spans="1:4" x14ac:dyDescent="0.3">
      <c r="A2364" s="149">
        <v>42578</v>
      </c>
      <c r="B2364" s="150">
        <v>3912.7541919199998</v>
      </c>
      <c r="C2364" s="150">
        <v>4846.2691785200004</v>
      </c>
      <c r="D2364" s="150">
        <f t="shared" si="36"/>
        <v>8759.0233704399998</v>
      </c>
    </row>
    <row r="2365" spans="1:4" x14ac:dyDescent="0.3">
      <c r="A2365" s="149">
        <v>42577</v>
      </c>
      <c r="B2365" s="150">
        <v>3973.0442798399999</v>
      </c>
      <c r="C2365" s="150">
        <v>4901.4301702900002</v>
      </c>
      <c r="D2365" s="150">
        <f t="shared" si="36"/>
        <v>8874.4744501300011</v>
      </c>
    </row>
    <row r="2366" spans="1:4" x14ac:dyDescent="0.3">
      <c r="A2366" s="149">
        <v>42576</v>
      </c>
      <c r="B2366" s="150">
        <v>3961.7351674500001</v>
      </c>
      <c r="C2366" s="150">
        <v>4892.3056450499998</v>
      </c>
      <c r="D2366" s="150">
        <f t="shared" si="36"/>
        <v>8854.0408124999994</v>
      </c>
    </row>
    <row r="2367" spans="1:4" x14ac:dyDescent="0.3">
      <c r="A2367" s="149">
        <v>42573</v>
      </c>
      <c r="B2367" s="150">
        <v>3953.4553309600001</v>
      </c>
      <c r="C2367" s="150">
        <v>4880.4809646200001</v>
      </c>
      <c r="D2367" s="150">
        <f t="shared" si="36"/>
        <v>8833.9362955800007</v>
      </c>
    </row>
    <row r="2368" spans="1:4" x14ac:dyDescent="0.3">
      <c r="A2368" s="149">
        <v>42572</v>
      </c>
      <c r="B2368" s="150">
        <v>3963.35904385</v>
      </c>
      <c r="C2368" s="150">
        <v>4899.3987270899997</v>
      </c>
      <c r="D2368" s="150">
        <f t="shared" si="36"/>
        <v>8862.7577709399993</v>
      </c>
    </row>
    <row r="2369" spans="1:4" x14ac:dyDescent="0.3">
      <c r="A2369" s="149">
        <v>42571</v>
      </c>
      <c r="B2369" s="150">
        <v>3967.64804615</v>
      </c>
      <c r="C2369" s="150">
        <v>4886.1097574900004</v>
      </c>
      <c r="D2369" s="150">
        <f t="shared" si="36"/>
        <v>8853.7578036400009</v>
      </c>
    </row>
    <row r="2370" spans="1:4" x14ac:dyDescent="0.3">
      <c r="A2370" s="149">
        <v>42570</v>
      </c>
      <c r="B2370" s="150">
        <v>3963.2790536100001</v>
      </c>
      <c r="C2370" s="150">
        <v>4879.6363540700004</v>
      </c>
      <c r="D2370" s="150">
        <f t="shared" si="36"/>
        <v>8842.9154076800005</v>
      </c>
    </row>
    <row r="2371" spans="1:4" x14ac:dyDescent="0.3">
      <c r="A2371" s="149">
        <v>42569</v>
      </c>
      <c r="B2371" s="150">
        <v>3938.2899763199998</v>
      </c>
      <c r="C2371" s="150">
        <v>4856.1091850499997</v>
      </c>
      <c r="D2371" s="150">
        <f t="shared" si="36"/>
        <v>8794.39916137</v>
      </c>
    </row>
    <row r="2372" spans="1:4" x14ac:dyDescent="0.3">
      <c r="A2372" s="149">
        <v>42566</v>
      </c>
      <c r="B2372" s="150">
        <v>3917.0892992399999</v>
      </c>
      <c r="C2372" s="150">
        <v>4833.8830618700003</v>
      </c>
      <c r="D2372" s="150">
        <f t="shared" si="36"/>
        <v>8750.9723611099998</v>
      </c>
    </row>
    <row r="2373" spans="1:4" x14ac:dyDescent="0.3">
      <c r="A2373" s="149">
        <v>42565</v>
      </c>
      <c r="B2373" s="150">
        <v>3924.54034533</v>
      </c>
      <c r="C2373" s="150">
        <v>4844.2555806099999</v>
      </c>
      <c r="D2373" s="150">
        <f t="shared" si="36"/>
        <v>8768.7959259399995</v>
      </c>
    </row>
    <row r="2374" spans="1:4" x14ac:dyDescent="0.3">
      <c r="A2374" s="149">
        <v>42564</v>
      </c>
      <c r="B2374" s="150">
        <v>3910.7857915200002</v>
      </c>
      <c r="C2374" s="150">
        <v>4842.6465817600001</v>
      </c>
      <c r="D2374" s="150">
        <f t="shared" ref="D2374:D2437" si="37">SUM(B2374:C2374)</f>
        <v>8753.4323732800003</v>
      </c>
    </row>
    <row r="2375" spans="1:4" x14ac:dyDescent="0.3">
      <c r="A2375" s="149">
        <v>42563</v>
      </c>
      <c r="B2375" s="150">
        <v>3886.8152946300002</v>
      </c>
      <c r="C2375" s="150">
        <v>4846.5985461199998</v>
      </c>
      <c r="D2375" s="150">
        <f t="shared" si="37"/>
        <v>8733.4138407499995</v>
      </c>
    </row>
    <row r="2376" spans="1:4" x14ac:dyDescent="0.3">
      <c r="A2376" s="149">
        <v>42562</v>
      </c>
      <c r="B2376" s="150">
        <v>3865.3773679199999</v>
      </c>
      <c r="C2376" s="150">
        <v>4818.1262378299998</v>
      </c>
      <c r="D2376" s="150">
        <f t="shared" si="37"/>
        <v>8683.5036057500001</v>
      </c>
    </row>
    <row r="2377" spans="1:4" x14ac:dyDescent="0.3">
      <c r="A2377" s="149">
        <v>42559</v>
      </c>
      <c r="B2377" s="150">
        <v>3858.7503161899999</v>
      </c>
      <c r="C2377" s="150">
        <v>4804.3207023799996</v>
      </c>
      <c r="D2377" s="150">
        <f t="shared" si="37"/>
        <v>8663.0710185699991</v>
      </c>
    </row>
    <row r="2378" spans="1:4" x14ac:dyDescent="0.3">
      <c r="A2378" s="149">
        <v>42558</v>
      </c>
      <c r="B2378" s="150">
        <v>3867.1231304200001</v>
      </c>
      <c r="C2378" s="150">
        <v>4834.5543360800002</v>
      </c>
      <c r="D2378" s="150">
        <f t="shared" si="37"/>
        <v>8701.6774665000012</v>
      </c>
    </row>
    <row r="2379" spans="1:4" x14ac:dyDescent="0.3">
      <c r="A2379" s="149">
        <v>42557</v>
      </c>
      <c r="B2379" s="150">
        <v>3838.7435170099998</v>
      </c>
      <c r="C2379" s="150">
        <v>4826.1384515399996</v>
      </c>
      <c r="D2379" s="150">
        <f t="shared" si="37"/>
        <v>8664.8819685499984</v>
      </c>
    </row>
    <row r="2380" spans="1:4" x14ac:dyDescent="0.3">
      <c r="A2380" s="149">
        <v>42556</v>
      </c>
      <c r="B2380" s="150">
        <v>3819.5187067900001</v>
      </c>
      <c r="C2380" s="150">
        <v>4813.4072145800001</v>
      </c>
      <c r="D2380" s="150">
        <f t="shared" si="37"/>
        <v>8632.9259213700007</v>
      </c>
    </row>
    <row r="2381" spans="1:4" x14ac:dyDescent="0.3">
      <c r="A2381" s="149">
        <v>42555</v>
      </c>
      <c r="B2381" s="150">
        <v>3801.5553129999998</v>
      </c>
      <c r="C2381" s="150">
        <v>4796.4534996000002</v>
      </c>
      <c r="D2381" s="150">
        <f t="shared" si="37"/>
        <v>8598.008812600001</v>
      </c>
    </row>
    <row r="2382" spans="1:4" x14ac:dyDescent="0.3">
      <c r="A2382" s="149">
        <v>42552</v>
      </c>
      <c r="B2382" s="150">
        <v>3755.8483282000002</v>
      </c>
      <c r="C2382" s="150">
        <v>4754.6627120700005</v>
      </c>
      <c r="D2382" s="150">
        <f t="shared" si="37"/>
        <v>8510.5110402700011</v>
      </c>
    </row>
    <row r="2383" spans="1:4" x14ac:dyDescent="0.3">
      <c r="A2383" s="149">
        <v>42551</v>
      </c>
      <c r="B2383" s="150">
        <v>3765.4515731699998</v>
      </c>
      <c r="C2383" s="150">
        <v>4770.3838890899997</v>
      </c>
      <c r="D2383" s="150">
        <f t="shared" si="37"/>
        <v>8535.83546226</v>
      </c>
    </row>
    <row r="2384" spans="1:4" x14ac:dyDescent="0.3">
      <c r="A2384" s="149">
        <v>42550</v>
      </c>
      <c r="B2384" s="150">
        <v>3751.6782068299999</v>
      </c>
      <c r="C2384" s="150">
        <v>4773.50209834</v>
      </c>
      <c r="D2384" s="150">
        <f t="shared" si="37"/>
        <v>8525.1803051700008</v>
      </c>
    </row>
    <row r="2385" spans="1:4" x14ac:dyDescent="0.3">
      <c r="A2385" s="149">
        <v>42549</v>
      </c>
      <c r="B2385" s="150">
        <v>3733.31446155</v>
      </c>
      <c r="C2385" s="150">
        <v>4751.7370698900004</v>
      </c>
      <c r="D2385" s="150">
        <f t="shared" si="37"/>
        <v>8485.05153144</v>
      </c>
    </row>
    <row r="2386" spans="1:4" x14ac:dyDescent="0.3">
      <c r="A2386" s="149">
        <v>42548</v>
      </c>
      <c r="B2386" s="150">
        <v>3707.85772533</v>
      </c>
      <c r="C2386" s="150">
        <v>4741.0051187500003</v>
      </c>
      <c r="D2386" s="150">
        <f t="shared" si="37"/>
        <v>8448.8628440800003</v>
      </c>
    </row>
    <row r="2387" spans="1:4" x14ac:dyDescent="0.3">
      <c r="A2387" s="149">
        <v>42545</v>
      </c>
      <c r="B2387" s="150">
        <v>3660.07135376</v>
      </c>
      <c r="C2387" s="150">
        <v>4714.5682126800002</v>
      </c>
      <c r="D2387" s="150">
        <f t="shared" si="37"/>
        <v>8374.6395664400006</v>
      </c>
    </row>
    <row r="2388" spans="1:4" x14ac:dyDescent="0.3">
      <c r="A2388" s="149">
        <v>42544</v>
      </c>
      <c r="B2388" s="150">
        <v>3664.84910485</v>
      </c>
      <c r="C2388" s="150">
        <v>4729.80843035</v>
      </c>
      <c r="D2388" s="150">
        <f t="shared" si="37"/>
        <v>8394.6575352</v>
      </c>
    </row>
    <row r="2389" spans="1:4" x14ac:dyDescent="0.3">
      <c r="A2389" s="149">
        <v>42543</v>
      </c>
      <c r="B2389" s="150">
        <v>3661.97131304</v>
      </c>
      <c r="C2389" s="150">
        <v>4736.1367429600004</v>
      </c>
      <c r="D2389" s="150">
        <f t="shared" si="37"/>
        <v>8398.1080560000009</v>
      </c>
    </row>
    <row r="2390" spans="1:4" x14ac:dyDescent="0.3">
      <c r="A2390" s="149">
        <v>42542</v>
      </c>
      <c r="B2390" s="150">
        <v>3639.42892226</v>
      </c>
      <c r="C2390" s="150">
        <v>4730.5629736600004</v>
      </c>
      <c r="D2390" s="150">
        <f t="shared" si="37"/>
        <v>8369.9918959200004</v>
      </c>
    </row>
    <row r="2391" spans="1:4" x14ac:dyDescent="0.3">
      <c r="A2391" s="149">
        <v>42541</v>
      </c>
      <c r="B2391" s="150">
        <v>3646.28119457</v>
      </c>
      <c r="C2391" s="150">
        <v>4737.6857849400003</v>
      </c>
      <c r="D2391" s="150">
        <f t="shared" si="37"/>
        <v>8383.9669795099999</v>
      </c>
    </row>
    <row r="2392" spans="1:4" x14ac:dyDescent="0.3">
      <c r="A2392" s="149">
        <v>42538</v>
      </c>
      <c r="B2392" s="150">
        <v>3634.70284786</v>
      </c>
      <c r="C2392" s="150">
        <v>4729.1267626700001</v>
      </c>
      <c r="D2392" s="150">
        <f t="shared" si="37"/>
        <v>8363.8296105299996</v>
      </c>
    </row>
    <row r="2393" spans="1:4" x14ac:dyDescent="0.3">
      <c r="A2393" s="149">
        <v>42537</v>
      </c>
      <c r="B2393" s="150">
        <v>3643.5938327700001</v>
      </c>
      <c r="C2393" s="150">
        <v>4742.6873150299998</v>
      </c>
      <c r="D2393" s="150">
        <f t="shared" si="37"/>
        <v>8386.2811478000003</v>
      </c>
    </row>
    <row r="2394" spans="1:4" x14ac:dyDescent="0.3">
      <c r="A2394" s="149">
        <v>42536</v>
      </c>
      <c r="B2394" s="150">
        <v>3644.6407537</v>
      </c>
      <c r="C2394" s="150">
        <v>4748.0419379900004</v>
      </c>
      <c r="D2394" s="150">
        <f t="shared" si="37"/>
        <v>8392.6826916900009</v>
      </c>
    </row>
    <row r="2395" spans="1:4" x14ac:dyDescent="0.3">
      <c r="A2395" s="149">
        <v>42535</v>
      </c>
      <c r="B2395" s="150">
        <v>3593.8295158300002</v>
      </c>
      <c r="C2395" s="150">
        <v>4719.5568658900002</v>
      </c>
      <c r="D2395" s="150">
        <f t="shared" si="37"/>
        <v>8313.3863817199999</v>
      </c>
    </row>
    <row r="2396" spans="1:4" x14ac:dyDescent="0.3">
      <c r="A2396" s="149">
        <v>42534</v>
      </c>
      <c r="B2396" s="150">
        <v>3607.1189936199999</v>
      </c>
      <c r="C2396" s="150">
        <v>4724.8350006299997</v>
      </c>
      <c r="D2396" s="150">
        <f t="shared" si="37"/>
        <v>8331.9539942499996</v>
      </c>
    </row>
    <row r="2397" spans="1:4" x14ac:dyDescent="0.3">
      <c r="A2397" s="149">
        <v>42529</v>
      </c>
      <c r="B2397" s="150">
        <v>3628.6817681699999</v>
      </c>
      <c r="C2397" s="150">
        <v>4743.1418816699997</v>
      </c>
      <c r="D2397" s="150">
        <f t="shared" si="37"/>
        <v>8371.8236498400001</v>
      </c>
    </row>
    <row r="2398" spans="1:4" x14ac:dyDescent="0.3">
      <c r="A2398" s="149">
        <v>42528</v>
      </c>
      <c r="B2398" s="150">
        <v>3639.93823613</v>
      </c>
      <c r="C2398" s="150">
        <v>4766.45308432</v>
      </c>
      <c r="D2398" s="150">
        <f t="shared" si="37"/>
        <v>8406.3913204500004</v>
      </c>
    </row>
    <row r="2399" spans="1:4" x14ac:dyDescent="0.3">
      <c r="A2399" s="149">
        <v>42527</v>
      </c>
      <c r="B2399" s="150">
        <v>3625.1474375799999</v>
      </c>
      <c r="C2399" s="150">
        <v>4765.0355463699998</v>
      </c>
      <c r="D2399" s="150">
        <f t="shared" si="37"/>
        <v>8390.1829839499987</v>
      </c>
    </row>
    <row r="2400" spans="1:4" x14ac:dyDescent="0.3">
      <c r="A2400" s="149">
        <v>42524</v>
      </c>
      <c r="B2400" s="150">
        <v>3602.8207744400002</v>
      </c>
      <c r="C2400" s="150">
        <v>4757.5155760899997</v>
      </c>
      <c r="D2400" s="150">
        <f t="shared" si="37"/>
        <v>8360.3363505300003</v>
      </c>
    </row>
    <row r="2401" spans="1:4" x14ac:dyDescent="0.3">
      <c r="A2401" s="149">
        <v>42523</v>
      </c>
      <c r="B2401" s="150">
        <v>3599.4943218899998</v>
      </c>
      <c r="C2401" s="150">
        <v>4776.3476936699999</v>
      </c>
      <c r="D2401" s="150">
        <f t="shared" si="37"/>
        <v>8375.8420155599997</v>
      </c>
    </row>
    <row r="2402" spans="1:4" x14ac:dyDescent="0.3">
      <c r="A2402" s="149">
        <v>42522</v>
      </c>
      <c r="B2402" s="150">
        <v>3565.6233119499998</v>
      </c>
      <c r="C2402" s="150">
        <v>4755.7681833400002</v>
      </c>
      <c r="D2402" s="150">
        <f t="shared" si="37"/>
        <v>8321.3914952899995</v>
      </c>
    </row>
    <row r="2403" spans="1:4" x14ac:dyDescent="0.3">
      <c r="A2403" s="149">
        <v>42521</v>
      </c>
      <c r="B2403" s="150">
        <v>3547.2112714999998</v>
      </c>
      <c r="C2403" s="150">
        <v>4745.4392108800002</v>
      </c>
      <c r="D2403" s="150">
        <f t="shared" si="37"/>
        <v>8292.6504823800005</v>
      </c>
    </row>
    <row r="2404" spans="1:4" x14ac:dyDescent="0.3">
      <c r="A2404" s="149">
        <v>42520</v>
      </c>
      <c r="B2404" s="150">
        <v>3496.4504472600001</v>
      </c>
      <c r="C2404" s="150">
        <v>4712.6272058200002</v>
      </c>
      <c r="D2404" s="150">
        <f t="shared" si="37"/>
        <v>8209.0776530799994</v>
      </c>
    </row>
    <row r="2405" spans="1:4" x14ac:dyDescent="0.3">
      <c r="A2405" s="149">
        <v>42517</v>
      </c>
      <c r="B2405" s="150">
        <v>3497.8247980599999</v>
      </c>
      <c r="C2405" s="150">
        <v>4726.2632493499996</v>
      </c>
      <c r="D2405" s="150">
        <f t="shared" si="37"/>
        <v>8224.0880474099995</v>
      </c>
    </row>
    <row r="2406" spans="1:4" x14ac:dyDescent="0.3">
      <c r="A2406" s="149">
        <v>42516</v>
      </c>
      <c r="B2406" s="150">
        <v>3513.2661846300002</v>
      </c>
      <c r="C2406" s="150">
        <v>4743.5023143899998</v>
      </c>
      <c r="D2406" s="150">
        <f t="shared" si="37"/>
        <v>8256.7684990199996</v>
      </c>
    </row>
    <row r="2407" spans="1:4" x14ac:dyDescent="0.3">
      <c r="A2407" s="149">
        <v>42515</v>
      </c>
      <c r="B2407" s="150">
        <v>3505.6538558699999</v>
      </c>
      <c r="C2407" s="150">
        <v>4750.6783904100002</v>
      </c>
      <c r="D2407" s="150">
        <f t="shared" si="37"/>
        <v>8256.3322462800006</v>
      </c>
    </row>
    <row r="2408" spans="1:4" x14ac:dyDescent="0.3">
      <c r="A2408" s="149">
        <v>42514</v>
      </c>
      <c r="B2408" s="150">
        <v>3511.05707927</v>
      </c>
      <c r="C2408" s="150">
        <v>4759.1217912599996</v>
      </c>
      <c r="D2408" s="150">
        <f t="shared" si="37"/>
        <v>8270.1788705299987</v>
      </c>
    </row>
    <row r="2409" spans="1:4" x14ac:dyDescent="0.3">
      <c r="A2409" s="149">
        <v>42513</v>
      </c>
      <c r="B2409" s="150">
        <v>3512.8771595200001</v>
      </c>
      <c r="C2409" s="150">
        <v>4755.4372893</v>
      </c>
      <c r="D2409" s="150">
        <f t="shared" si="37"/>
        <v>8268.3144488199996</v>
      </c>
    </row>
    <row r="2410" spans="1:4" x14ac:dyDescent="0.3">
      <c r="A2410" s="149">
        <v>42510</v>
      </c>
      <c r="B2410" s="150">
        <v>3511.0074466400001</v>
      </c>
      <c r="C2410" s="150">
        <v>4756.96902821</v>
      </c>
      <c r="D2410" s="150">
        <f t="shared" si="37"/>
        <v>8267.9764748500002</v>
      </c>
    </row>
    <row r="2411" spans="1:4" x14ac:dyDescent="0.3">
      <c r="A2411" s="149">
        <v>42509</v>
      </c>
      <c r="B2411" s="150">
        <v>3524.2015449800001</v>
      </c>
      <c r="C2411" s="150">
        <v>4765.4170203699996</v>
      </c>
      <c r="D2411" s="150">
        <f t="shared" si="37"/>
        <v>8289.6185653499997</v>
      </c>
    </row>
    <row r="2412" spans="1:4" x14ac:dyDescent="0.3">
      <c r="A2412" s="149">
        <v>42508</v>
      </c>
      <c r="B2412" s="150">
        <v>3517.2798990000001</v>
      </c>
      <c r="C2412" s="150">
        <v>4766.6247604399996</v>
      </c>
      <c r="D2412" s="150">
        <f t="shared" si="37"/>
        <v>8283.9046594399988</v>
      </c>
    </row>
    <row r="2413" spans="1:4" x14ac:dyDescent="0.3">
      <c r="A2413" s="149">
        <v>42507</v>
      </c>
      <c r="B2413" s="150">
        <v>3546.5354538199999</v>
      </c>
      <c r="C2413" s="150">
        <v>4807.0958194900004</v>
      </c>
      <c r="D2413" s="150">
        <f t="shared" si="37"/>
        <v>8353.6312733100003</v>
      </c>
    </row>
    <row r="2414" spans="1:4" x14ac:dyDescent="0.3">
      <c r="A2414" s="149">
        <v>42506</v>
      </c>
      <c r="B2414" s="150">
        <v>3548.5456275299998</v>
      </c>
      <c r="C2414" s="150">
        <v>4818.4186713500003</v>
      </c>
      <c r="D2414" s="150">
        <f t="shared" si="37"/>
        <v>8366.9642988800006</v>
      </c>
    </row>
    <row r="2415" spans="1:4" x14ac:dyDescent="0.3">
      <c r="A2415" s="149">
        <v>42503</v>
      </c>
      <c r="B2415" s="150">
        <v>3535.2790784099998</v>
      </c>
      <c r="C2415" s="150">
        <v>4817.0352468199999</v>
      </c>
      <c r="D2415" s="150">
        <f t="shared" si="37"/>
        <v>8352.3143252299997</v>
      </c>
    </row>
    <row r="2416" spans="1:4" x14ac:dyDescent="0.3">
      <c r="A2416" s="149">
        <v>42502</v>
      </c>
      <c r="B2416" s="150">
        <v>3563.5245572499998</v>
      </c>
      <c r="C2416" s="150">
        <v>4841.8141060500002</v>
      </c>
      <c r="D2416" s="150">
        <f t="shared" si="37"/>
        <v>8405.3386633000009</v>
      </c>
    </row>
    <row r="2417" spans="1:4" x14ac:dyDescent="0.3">
      <c r="A2417" s="149">
        <v>42501</v>
      </c>
      <c r="B2417" s="150">
        <v>3574.7380067499998</v>
      </c>
      <c r="C2417" s="150">
        <v>4861.3170212000005</v>
      </c>
      <c r="D2417" s="150">
        <f t="shared" si="37"/>
        <v>8436.0550279500003</v>
      </c>
    </row>
    <row r="2418" spans="1:4" x14ac:dyDescent="0.3">
      <c r="A2418" s="149">
        <v>42500</v>
      </c>
      <c r="B2418" s="150">
        <v>3598.6600897200001</v>
      </c>
      <c r="C2418" s="150">
        <v>4886.1850401299998</v>
      </c>
      <c r="D2418" s="150">
        <f t="shared" si="37"/>
        <v>8484.8451298500004</v>
      </c>
    </row>
    <row r="2419" spans="1:4" x14ac:dyDescent="0.3">
      <c r="A2419" s="149">
        <v>42499</v>
      </c>
      <c r="B2419" s="150">
        <v>3628.2045116700001</v>
      </c>
      <c r="C2419" s="150">
        <v>4916.0260681700001</v>
      </c>
      <c r="D2419" s="150">
        <f t="shared" si="37"/>
        <v>8544.2305798400012</v>
      </c>
    </row>
    <row r="2420" spans="1:4" x14ac:dyDescent="0.3">
      <c r="A2420" s="149">
        <v>42496</v>
      </c>
      <c r="B2420" s="150">
        <v>3654.35767747</v>
      </c>
      <c r="C2420" s="150">
        <v>4948.40767168</v>
      </c>
      <c r="D2420" s="150">
        <f t="shared" si="37"/>
        <v>8602.7653491500005</v>
      </c>
    </row>
    <row r="2421" spans="1:4" x14ac:dyDescent="0.3">
      <c r="A2421" s="149">
        <v>42495</v>
      </c>
      <c r="B2421" s="150">
        <v>3712.0327713699999</v>
      </c>
      <c r="C2421" s="150">
        <v>5005.1393544900002</v>
      </c>
      <c r="D2421" s="150">
        <f t="shared" si="37"/>
        <v>8717.172125860001</v>
      </c>
    </row>
    <row r="2422" spans="1:4" x14ac:dyDescent="0.3">
      <c r="A2422" s="149">
        <v>42494</v>
      </c>
      <c r="B2422" s="150">
        <v>3688.5388348199999</v>
      </c>
      <c r="C2422" s="150">
        <v>5002.8682678799996</v>
      </c>
      <c r="D2422" s="150">
        <f t="shared" si="37"/>
        <v>8691.4071026999991</v>
      </c>
    </row>
    <row r="2423" spans="1:4" x14ac:dyDescent="0.3">
      <c r="A2423" s="149">
        <v>42493</v>
      </c>
      <c r="B2423" s="150">
        <v>3681.42219892</v>
      </c>
      <c r="C2423" s="150">
        <v>4999.8524918499998</v>
      </c>
      <c r="D2423" s="150">
        <f t="shared" si="37"/>
        <v>8681.2746907700002</v>
      </c>
    </row>
    <row r="2424" spans="1:4" x14ac:dyDescent="0.3">
      <c r="A2424" s="149">
        <v>42489</v>
      </c>
      <c r="B2424" s="150">
        <v>3630.9342018399998</v>
      </c>
      <c r="C2424" s="150">
        <v>4963.4547442100002</v>
      </c>
      <c r="D2424" s="150">
        <f t="shared" si="37"/>
        <v>8594.3889460499995</v>
      </c>
    </row>
    <row r="2425" spans="1:4" x14ac:dyDescent="0.3">
      <c r="A2425" s="149">
        <v>42488</v>
      </c>
      <c r="B2425" s="150">
        <v>3662.39781954</v>
      </c>
      <c r="C2425" s="150">
        <v>5006.5163941199999</v>
      </c>
      <c r="D2425" s="150">
        <f t="shared" si="37"/>
        <v>8668.9142136600003</v>
      </c>
    </row>
    <row r="2426" spans="1:4" x14ac:dyDescent="0.3">
      <c r="A2426" s="149">
        <v>42487</v>
      </c>
      <c r="B2426" s="150">
        <v>3663.1041495600002</v>
      </c>
      <c r="C2426" s="150">
        <v>5012.0469300599998</v>
      </c>
      <c r="D2426" s="150">
        <f t="shared" si="37"/>
        <v>8675.15107962</v>
      </c>
    </row>
    <row r="2427" spans="1:4" x14ac:dyDescent="0.3">
      <c r="A2427" s="149">
        <v>42486</v>
      </c>
      <c r="B2427" s="150">
        <v>3675.37661923</v>
      </c>
      <c r="C2427" s="150">
        <v>5021.4243256</v>
      </c>
      <c r="D2427" s="150">
        <f t="shared" si="37"/>
        <v>8696.8009448299999</v>
      </c>
    </row>
    <row r="2428" spans="1:4" x14ac:dyDescent="0.3">
      <c r="A2428" s="149">
        <v>42485</v>
      </c>
      <c r="B2428" s="150">
        <v>3676.4046911</v>
      </c>
      <c r="C2428" s="150">
        <v>5029.9392117400002</v>
      </c>
      <c r="D2428" s="150">
        <f t="shared" si="37"/>
        <v>8706.3439028400007</v>
      </c>
    </row>
    <row r="2429" spans="1:4" x14ac:dyDescent="0.3">
      <c r="A2429" s="149">
        <v>42482</v>
      </c>
      <c r="B2429" s="150">
        <v>3686.4181211099999</v>
      </c>
      <c r="C2429" s="150">
        <v>5035.3703538600003</v>
      </c>
      <c r="D2429" s="150">
        <f t="shared" si="37"/>
        <v>8721.7884749700006</v>
      </c>
    </row>
    <row r="2430" spans="1:4" x14ac:dyDescent="0.3">
      <c r="A2430" s="149">
        <v>42481</v>
      </c>
      <c r="B2430" s="150">
        <v>3697.9206058300001</v>
      </c>
      <c r="C2430" s="150">
        <v>5066.5730511700003</v>
      </c>
      <c r="D2430" s="150">
        <f t="shared" si="37"/>
        <v>8764.4936570000009</v>
      </c>
    </row>
    <row r="2431" spans="1:4" x14ac:dyDescent="0.3">
      <c r="A2431" s="149">
        <v>42480</v>
      </c>
      <c r="B2431" s="150">
        <v>3722.3464869499999</v>
      </c>
      <c r="C2431" s="150">
        <v>5079.8927959000002</v>
      </c>
      <c r="D2431" s="150">
        <f t="shared" si="37"/>
        <v>8802.2392828499997</v>
      </c>
    </row>
    <row r="2432" spans="1:4" x14ac:dyDescent="0.3">
      <c r="A2432" s="149">
        <v>42479</v>
      </c>
      <c r="B2432" s="150">
        <v>3790.46999598</v>
      </c>
      <c r="C2432" s="150">
        <v>5141.9532648799996</v>
      </c>
      <c r="D2432" s="150">
        <f t="shared" si="37"/>
        <v>8932.4232608599996</v>
      </c>
    </row>
    <row r="2433" spans="1:4" x14ac:dyDescent="0.3">
      <c r="A2433" s="149">
        <v>42478</v>
      </c>
      <c r="B2433" s="150">
        <v>3782.5193721300002</v>
      </c>
      <c r="C2433" s="150">
        <v>5141.5877106400003</v>
      </c>
      <c r="D2433" s="150">
        <f t="shared" si="37"/>
        <v>8924.1070827700005</v>
      </c>
    </row>
    <row r="2434" spans="1:4" x14ac:dyDescent="0.3">
      <c r="A2434" s="149">
        <v>42475</v>
      </c>
      <c r="B2434" s="150">
        <v>3780.5997421400002</v>
      </c>
      <c r="C2434" s="150">
        <v>5158.2565596200002</v>
      </c>
      <c r="D2434" s="150">
        <f t="shared" si="37"/>
        <v>8938.8563017600009</v>
      </c>
    </row>
    <row r="2435" spans="1:4" x14ac:dyDescent="0.3">
      <c r="A2435" s="149">
        <v>42474</v>
      </c>
      <c r="B2435" s="150">
        <v>3802.1525573899999</v>
      </c>
      <c r="C2435" s="150">
        <v>5173.2487778900004</v>
      </c>
      <c r="D2435" s="150">
        <f t="shared" si="37"/>
        <v>8975.4013352799993</v>
      </c>
    </row>
    <row r="2436" spans="1:4" x14ac:dyDescent="0.3">
      <c r="A2436" s="149">
        <v>42473</v>
      </c>
      <c r="B2436" s="150">
        <v>3786.46527552</v>
      </c>
      <c r="C2436" s="150">
        <v>5160.3307908400002</v>
      </c>
      <c r="D2436" s="150">
        <f t="shared" si="37"/>
        <v>8946.7960663600006</v>
      </c>
    </row>
    <row r="2437" spans="1:4" x14ac:dyDescent="0.3">
      <c r="A2437" s="149">
        <v>42472</v>
      </c>
      <c r="B2437" s="150">
        <v>3741.3302961700001</v>
      </c>
      <c r="C2437" s="150">
        <v>5120.9146574099996</v>
      </c>
      <c r="D2437" s="150">
        <f t="shared" si="37"/>
        <v>8862.2449535800006</v>
      </c>
    </row>
    <row r="2438" spans="1:4" x14ac:dyDescent="0.3">
      <c r="A2438" s="149">
        <v>42471</v>
      </c>
      <c r="B2438" s="150">
        <v>3758.8058320499999</v>
      </c>
      <c r="C2438" s="150">
        <v>5139.9822776000001</v>
      </c>
      <c r="D2438" s="150">
        <f t="shared" ref="D2438:D2501" si="38">SUM(B2438:C2438)</f>
        <v>8898.7881096500005</v>
      </c>
    </row>
    <row r="2439" spans="1:4" x14ac:dyDescent="0.3">
      <c r="A2439" s="149">
        <v>42468</v>
      </c>
      <c r="B2439" s="150">
        <v>3730.2184796299998</v>
      </c>
      <c r="C2439" s="150">
        <v>5115.8874138399997</v>
      </c>
      <c r="D2439" s="150">
        <f t="shared" si="38"/>
        <v>8846.1058934699995</v>
      </c>
    </row>
    <row r="2440" spans="1:4" x14ac:dyDescent="0.3">
      <c r="A2440" s="149">
        <v>42467</v>
      </c>
      <c r="B2440" s="150">
        <v>3743.5731614400001</v>
      </c>
      <c r="C2440" s="150">
        <v>5146.2833035399999</v>
      </c>
      <c r="D2440" s="150">
        <f t="shared" si="38"/>
        <v>8889.8564649799991</v>
      </c>
    </row>
    <row r="2441" spans="1:4" x14ac:dyDescent="0.3">
      <c r="A2441" s="149">
        <v>42466</v>
      </c>
      <c r="B2441" s="150">
        <v>3741.05173483</v>
      </c>
      <c r="C2441" s="150">
        <v>5155.1798706199997</v>
      </c>
      <c r="D2441" s="150">
        <f t="shared" si="38"/>
        <v>8896.2316054500006</v>
      </c>
    </row>
    <row r="2442" spans="1:4" x14ac:dyDescent="0.3">
      <c r="A2442" s="149">
        <v>42465</v>
      </c>
      <c r="B2442" s="150">
        <v>3725.5895167899998</v>
      </c>
      <c r="C2442" s="150">
        <v>5140.6608674299996</v>
      </c>
      <c r="D2442" s="150">
        <f t="shared" si="38"/>
        <v>8866.2503842199985</v>
      </c>
    </row>
    <row r="2443" spans="1:4" x14ac:dyDescent="0.3">
      <c r="A2443" s="149">
        <v>42461</v>
      </c>
      <c r="B2443" s="150">
        <v>3662.0761195199998</v>
      </c>
      <c r="C2443" s="150">
        <v>5079.5069546599998</v>
      </c>
      <c r="D2443" s="150">
        <f t="shared" si="38"/>
        <v>8741.58307418</v>
      </c>
    </row>
    <row r="2444" spans="1:4" x14ac:dyDescent="0.3">
      <c r="A2444" s="149">
        <v>42460</v>
      </c>
      <c r="B2444" s="150">
        <v>3690.6130835700001</v>
      </c>
      <c r="C2444" s="150">
        <v>5118.7203967200003</v>
      </c>
      <c r="D2444" s="150">
        <f t="shared" si="38"/>
        <v>8809.3334802900008</v>
      </c>
    </row>
    <row r="2445" spans="1:4" x14ac:dyDescent="0.3">
      <c r="A2445" s="149">
        <v>42459</v>
      </c>
      <c r="B2445" s="150">
        <v>3686.60144218</v>
      </c>
      <c r="C2445" s="150">
        <v>5114.6598086000004</v>
      </c>
      <c r="D2445" s="150">
        <f t="shared" si="38"/>
        <v>8801.2612507800004</v>
      </c>
    </row>
    <row r="2446" spans="1:4" x14ac:dyDescent="0.3">
      <c r="A2446" s="149">
        <v>42458</v>
      </c>
      <c r="B2446" s="150">
        <v>3654.8999515999999</v>
      </c>
      <c r="C2446" s="150">
        <v>5102.4433893799996</v>
      </c>
      <c r="D2446" s="150">
        <f t="shared" si="38"/>
        <v>8757.34334098</v>
      </c>
    </row>
    <row r="2447" spans="1:4" x14ac:dyDescent="0.3">
      <c r="A2447" s="149">
        <v>42457</v>
      </c>
      <c r="B2447" s="150">
        <v>3661.3482675</v>
      </c>
      <c r="C2447" s="150">
        <v>5109.2661551900001</v>
      </c>
      <c r="D2447" s="150">
        <f t="shared" si="38"/>
        <v>8770.6144226899996</v>
      </c>
    </row>
    <row r="2448" spans="1:4" x14ac:dyDescent="0.3">
      <c r="A2448" s="149">
        <v>42454</v>
      </c>
      <c r="B2448" s="150">
        <v>3656.22115631</v>
      </c>
      <c r="C2448" s="150">
        <v>5102.7368598900002</v>
      </c>
      <c r="D2448" s="150">
        <f t="shared" si="38"/>
        <v>8758.9580162000002</v>
      </c>
    </row>
    <row r="2449" spans="1:4" x14ac:dyDescent="0.3">
      <c r="A2449" s="149">
        <v>42453</v>
      </c>
      <c r="B2449" s="150">
        <v>3642.3962623100001</v>
      </c>
      <c r="C2449" s="150">
        <v>5108.1770212000001</v>
      </c>
      <c r="D2449" s="150">
        <f t="shared" si="38"/>
        <v>8750.5732835100007</v>
      </c>
    </row>
    <row r="2450" spans="1:4" x14ac:dyDescent="0.3">
      <c r="A2450" s="149">
        <v>42452</v>
      </c>
      <c r="B2450" s="150">
        <v>3641.48202799</v>
      </c>
      <c r="C2450" s="150">
        <v>5113.7844219600001</v>
      </c>
      <c r="D2450" s="150">
        <f t="shared" si="38"/>
        <v>8755.2664499500006</v>
      </c>
    </row>
    <row r="2451" spans="1:4" x14ac:dyDescent="0.3">
      <c r="A2451" s="149">
        <v>42451</v>
      </c>
      <c r="B2451" s="150">
        <v>3611.7279221899998</v>
      </c>
      <c r="C2451" s="150">
        <v>5089.6877068800004</v>
      </c>
      <c r="D2451" s="150">
        <f t="shared" si="38"/>
        <v>8701.4156290700012</v>
      </c>
    </row>
    <row r="2452" spans="1:4" x14ac:dyDescent="0.3">
      <c r="A2452" s="149">
        <v>42450</v>
      </c>
      <c r="B2452" s="150">
        <v>3581.1829776099999</v>
      </c>
      <c r="C2452" s="150">
        <v>5073.9368848200002</v>
      </c>
      <c r="D2452" s="150">
        <f t="shared" si="38"/>
        <v>8655.1198624299996</v>
      </c>
    </row>
    <row r="2453" spans="1:4" x14ac:dyDescent="0.3">
      <c r="A2453" s="149">
        <v>42447</v>
      </c>
      <c r="B2453" s="150">
        <v>3508.1780714000001</v>
      </c>
      <c r="C2453" s="150">
        <v>4965.8366251999996</v>
      </c>
      <c r="D2453" s="150">
        <f t="shared" si="38"/>
        <v>8474.0146965999993</v>
      </c>
    </row>
    <row r="2454" spans="1:4" x14ac:dyDescent="0.3">
      <c r="A2454" s="149">
        <v>42446</v>
      </c>
      <c r="B2454" s="150">
        <v>3493.8384661</v>
      </c>
      <c r="C2454" s="150">
        <v>4902.21303971</v>
      </c>
      <c r="D2454" s="150">
        <f t="shared" si="38"/>
        <v>8396.0515058099991</v>
      </c>
    </row>
    <row r="2455" spans="1:4" x14ac:dyDescent="0.3">
      <c r="A2455" s="149">
        <v>42445</v>
      </c>
      <c r="B2455" s="150">
        <v>3437.7489612200002</v>
      </c>
      <c r="C2455" s="150">
        <v>4853.7333350500003</v>
      </c>
      <c r="D2455" s="150">
        <f t="shared" si="38"/>
        <v>8291.48229627</v>
      </c>
    </row>
    <row r="2456" spans="1:4" x14ac:dyDescent="0.3">
      <c r="A2456" s="149">
        <v>42444</v>
      </c>
      <c r="B2456" s="150">
        <v>3452.91455335</v>
      </c>
      <c r="C2456" s="150">
        <v>4923.0621748499998</v>
      </c>
      <c r="D2456" s="150">
        <f t="shared" si="38"/>
        <v>8375.9767281999993</v>
      </c>
    </row>
    <row r="2457" spans="1:4" x14ac:dyDescent="0.3">
      <c r="A2457" s="149">
        <v>42443</v>
      </c>
      <c r="B2457" s="150">
        <v>3474.0951498200002</v>
      </c>
      <c r="C2457" s="150">
        <v>4954.9778946099996</v>
      </c>
      <c r="D2457" s="150">
        <f t="shared" si="38"/>
        <v>8429.0730444299988</v>
      </c>
    </row>
    <row r="2458" spans="1:4" x14ac:dyDescent="0.3">
      <c r="A2458" s="149">
        <v>42440</v>
      </c>
      <c r="B2458" s="150">
        <v>3441.2973541599999</v>
      </c>
      <c r="C2458" s="150">
        <v>4916.0477259899999</v>
      </c>
      <c r="D2458" s="150">
        <f t="shared" si="38"/>
        <v>8357.3450801500003</v>
      </c>
    </row>
    <row r="2459" spans="1:4" x14ac:dyDescent="0.3">
      <c r="A2459" s="149">
        <v>42439</v>
      </c>
      <c r="B2459" s="150">
        <v>3451.90659555</v>
      </c>
      <c r="C2459" s="150">
        <v>4938.7897596399998</v>
      </c>
      <c r="D2459" s="150">
        <f t="shared" si="38"/>
        <v>8390.6963551900008</v>
      </c>
    </row>
    <row r="2460" spans="1:4" x14ac:dyDescent="0.3">
      <c r="A2460" s="149">
        <v>42438</v>
      </c>
      <c r="B2460" s="150">
        <v>3470.0589336500002</v>
      </c>
      <c r="C2460" s="150">
        <v>4947.2291640900003</v>
      </c>
      <c r="D2460" s="150">
        <f t="shared" si="38"/>
        <v>8417.28809774</v>
      </c>
    </row>
    <row r="2461" spans="1:4" x14ac:dyDescent="0.3">
      <c r="A2461" s="149">
        <v>42437</v>
      </c>
      <c r="B2461" s="150">
        <v>3485.8587386499999</v>
      </c>
      <c r="C2461" s="150">
        <v>4975.8472947299997</v>
      </c>
      <c r="D2461" s="150">
        <f t="shared" si="38"/>
        <v>8461.70603338</v>
      </c>
    </row>
    <row r="2462" spans="1:4" x14ac:dyDescent="0.3">
      <c r="A2462" s="149">
        <v>42436</v>
      </c>
      <c r="B2462" s="150">
        <v>3488.0883407599999</v>
      </c>
      <c r="C2462" s="150">
        <v>4992.4833244600004</v>
      </c>
      <c r="D2462" s="150">
        <f t="shared" si="38"/>
        <v>8480.5716652200008</v>
      </c>
    </row>
    <row r="2463" spans="1:4" x14ac:dyDescent="0.3">
      <c r="A2463" s="149">
        <v>42433</v>
      </c>
      <c r="B2463" s="150">
        <v>3467.52902374</v>
      </c>
      <c r="C2463" s="150">
        <v>4967.8314838799997</v>
      </c>
      <c r="D2463" s="150">
        <f t="shared" si="38"/>
        <v>8435.3605076200001</v>
      </c>
    </row>
    <row r="2464" spans="1:4" x14ac:dyDescent="0.3">
      <c r="A2464" s="149">
        <v>42432</v>
      </c>
      <c r="B2464" s="150">
        <v>3516.67036942</v>
      </c>
      <c r="C2464" s="150">
        <v>5049.0448122999996</v>
      </c>
      <c r="D2464" s="150">
        <f t="shared" si="38"/>
        <v>8565.7151817199992</v>
      </c>
    </row>
    <row r="2465" spans="1:4" x14ac:dyDescent="0.3">
      <c r="A2465" s="149">
        <v>42431</v>
      </c>
      <c r="B2465" s="150">
        <v>3505.3132529700001</v>
      </c>
      <c r="C2465" s="150">
        <v>5041.2974944699999</v>
      </c>
      <c r="D2465" s="150">
        <f t="shared" si="38"/>
        <v>8546.6107474399996</v>
      </c>
    </row>
    <row r="2466" spans="1:4" x14ac:dyDescent="0.3">
      <c r="A2466" s="149">
        <v>42430</v>
      </c>
      <c r="B2466" s="150">
        <v>3488.8675829600002</v>
      </c>
      <c r="C2466" s="150">
        <v>5015.9763824499996</v>
      </c>
      <c r="D2466" s="150">
        <f t="shared" si="38"/>
        <v>8504.8439654100002</v>
      </c>
    </row>
    <row r="2467" spans="1:4" x14ac:dyDescent="0.3">
      <c r="A2467" s="149">
        <v>42429</v>
      </c>
      <c r="B2467" s="150">
        <v>3503.0363019500001</v>
      </c>
      <c r="C2467" s="150">
        <v>5026.6476055700005</v>
      </c>
      <c r="D2467" s="150">
        <f t="shared" si="38"/>
        <v>8529.6839075200005</v>
      </c>
    </row>
    <row r="2468" spans="1:4" x14ac:dyDescent="0.3">
      <c r="A2468" s="149">
        <v>42426</v>
      </c>
      <c r="B2468" s="150">
        <v>3581.0025723899998</v>
      </c>
      <c r="C2468" s="150">
        <v>5115.7836213299997</v>
      </c>
      <c r="D2468" s="150">
        <f t="shared" si="38"/>
        <v>8696.7861937199996</v>
      </c>
    </row>
    <row r="2469" spans="1:4" x14ac:dyDescent="0.3">
      <c r="A2469" s="149">
        <v>42425</v>
      </c>
      <c r="B2469" s="150">
        <v>3603.6301527599999</v>
      </c>
      <c r="C2469" s="150">
        <v>5151.80978822</v>
      </c>
      <c r="D2469" s="150">
        <f t="shared" si="38"/>
        <v>8755.4399409799989</v>
      </c>
    </row>
    <row r="2470" spans="1:4" x14ac:dyDescent="0.3">
      <c r="A2470" s="149">
        <v>42424</v>
      </c>
      <c r="B2470" s="150">
        <v>3670.7222185000001</v>
      </c>
      <c r="C2470" s="150">
        <v>5222.2017489099999</v>
      </c>
      <c r="D2470" s="150">
        <f t="shared" si="38"/>
        <v>8892.923967409999</v>
      </c>
    </row>
    <row r="2471" spans="1:4" x14ac:dyDescent="0.3">
      <c r="A2471" s="149">
        <v>42423</v>
      </c>
      <c r="B2471" s="150">
        <v>3662.8727309800001</v>
      </c>
      <c r="C2471" s="150">
        <v>5207.9435764600003</v>
      </c>
      <c r="D2471" s="150">
        <f t="shared" si="38"/>
        <v>8870.8163074399999</v>
      </c>
    </row>
    <row r="2472" spans="1:4" x14ac:dyDescent="0.3">
      <c r="A2472" s="149">
        <v>42422</v>
      </c>
      <c r="B2472" s="150">
        <v>3664.1811615299998</v>
      </c>
      <c r="C2472" s="150">
        <v>5209.4315231299997</v>
      </c>
      <c r="D2472" s="150">
        <f t="shared" si="38"/>
        <v>8873.61268466</v>
      </c>
    </row>
    <row r="2473" spans="1:4" x14ac:dyDescent="0.3">
      <c r="A2473" s="149">
        <v>42419</v>
      </c>
      <c r="B2473" s="150">
        <v>3644.3650312700001</v>
      </c>
      <c r="C2473" s="150">
        <v>5194.2798683000001</v>
      </c>
      <c r="D2473" s="150">
        <f t="shared" si="38"/>
        <v>8838.6448995700011</v>
      </c>
    </row>
    <row r="2474" spans="1:4" x14ac:dyDescent="0.3">
      <c r="A2474" s="149">
        <v>42418</v>
      </c>
      <c r="B2474" s="150">
        <v>3638.6108864399998</v>
      </c>
      <c r="C2474" s="150">
        <v>5210.2912087100003</v>
      </c>
      <c r="D2474" s="150">
        <f t="shared" si="38"/>
        <v>8848.9020951500006</v>
      </c>
    </row>
    <row r="2475" spans="1:4" x14ac:dyDescent="0.3">
      <c r="A2475" s="149">
        <v>42417</v>
      </c>
      <c r="B2475" s="150">
        <v>3621.02059723</v>
      </c>
      <c r="C2475" s="150">
        <v>5204.3598174600002</v>
      </c>
      <c r="D2475" s="150">
        <f t="shared" si="38"/>
        <v>8825.3804146900002</v>
      </c>
    </row>
    <row r="2476" spans="1:4" x14ac:dyDescent="0.3">
      <c r="A2476" s="149">
        <v>42416</v>
      </c>
      <c r="B2476" s="150">
        <v>3612.7825986399998</v>
      </c>
      <c r="C2476" s="150">
        <v>5197.6086017799998</v>
      </c>
      <c r="D2476" s="150">
        <f t="shared" si="38"/>
        <v>8810.3912004199992</v>
      </c>
    </row>
    <row r="2477" spans="1:4" x14ac:dyDescent="0.3">
      <c r="A2477" s="149">
        <v>42415</v>
      </c>
      <c r="B2477" s="150">
        <v>3584.7385487199999</v>
      </c>
      <c r="C2477" s="150">
        <v>5166.7647011899999</v>
      </c>
      <c r="D2477" s="150">
        <f t="shared" si="38"/>
        <v>8751.5032499099998</v>
      </c>
    </row>
    <row r="2478" spans="1:4" x14ac:dyDescent="0.3">
      <c r="A2478" s="149">
        <v>42405</v>
      </c>
      <c r="B2478" s="150">
        <v>3562.9527232800001</v>
      </c>
      <c r="C2478" s="150">
        <v>5154.5016418900004</v>
      </c>
      <c r="D2478" s="150">
        <f t="shared" si="38"/>
        <v>8717.4543651700005</v>
      </c>
    </row>
    <row r="2479" spans="1:4" x14ac:dyDescent="0.3">
      <c r="A2479" s="149">
        <v>42404</v>
      </c>
      <c r="B2479" s="150">
        <v>3645.6591665300002</v>
      </c>
      <c r="C2479" s="150">
        <v>5258.1910201399996</v>
      </c>
      <c r="D2479" s="150">
        <f t="shared" si="38"/>
        <v>8903.8501866699989</v>
      </c>
    </row>
    <row r="2480" spans="1:4" x14ac:dyDescent="0.3">
      <c r="A2480" s="149">
        <v>42403</v>
      </c>
      <c r="B2480" s="150">
        <v>3668.5744592999999</v>
      </c>
      <c r="C2480" s="150">
        <v>5279.1912310999996</v>
      </c>
      <c r="D2480" s="150">
        <f t="shared" si="38"/>
        <v>8947.7656903999996</v>
      </c>
    </row>
    <row r="2481" spans="1:4" x14ac:dyDescent="0.3">
      <c r="A2481" s="149">
        <v>42402</v>
      </c>
      <c r="B2481" s="150">
        <v>3697.81812558</v>
      </c>
      <c r="C2481" s="150">
        <v>5303.5768047199999</v>
      </c>
      <c r="D2481" s="150">
        <f t="shared" si="38"/>
        <v>9001.3949303000009</v>
      </c>
    </row>
    <row r="2482" spans="1:4" x14ac:dyDescent="0.3">
      <c r="A2482" s="149">
        <v>42401</v>
      </c>
      <c r="B2482" s="150">
        <v>3697.6515221200002</v>
      </c>
      <c r="C2482" s="150">
        <v>5298.6948203399998</v>
      </c>
      <c r="D2482" s="150">
        <f t="shared" si="38"/>
        <v>8996.3463424599995</v>
      </c>
    </row>
    <row r="2483" spans="1:4" x14ac:dyDescent="0.3">
      <c r="A2483" s="149">
        <v>42398</v>
      </c>
      <c r="B2483" s="150">
        <v>3746.0265953399999</v>
      </c>
      <c r="C2483" s="150">
        <v>5345.68872594</v>
      </c>
      <c r="D2483" s="150">
        <f t="shared" si="38"/>
        <v>9091.7153212800004</v>
      </c>
    </row>
    <row r="2484" spans="1:4" x14ac:dyDescent="0.3">
      <c r="A2484" s="149">
        <v>42397</v>
      </c>
      <c r="B2484" s="150">
        <v>3765.2524811500002</v>
      </c>
      <c r="C2484" s="150">
        <v>5389.4029895499998</v>
      </c>
      <c r="D2484" s="150">
        <f t="shared" si="38"/>
        <v>9154.6554706999996</v>
      </c>
    </row>
    <row r="2485" spans="1:4" x14ac:dyDescent="0.3">
      <c r="A2485" s="149">
        <v>42396</v>
      </c>
      <c r="B2485" s="150">
        <v>3839.0853939200001</v>
      </c>
      <c r="C2485" s="150">
        <v>5479.1996776599999</v>
      </c>
      <c r="D2485" s="150">
        <f t="shared" si="38"/>
        <v>9318.2850715799996</v>
      </c>
    </row>
    <row r="2486" spans="1:4" x14ac:dyDescent="0.3">
      <c r="A2486" s="149">
        <v>42395</v>
      </c>
      <c r="B2486" s="150">
        <v>3925.7725102499999</v>
      </c>
      <c r="C2486" s="150">
        <v>5605.3640434500003</v>
      </c>
      <c r="D2486" s="150">
        <f t="shared" si="38"/>
        <v>9531.1365537000001</v>
      </c>
    </row>
    <row r="2487" spans="1:4" x14ac:dyDescent="0.3">
      <c r="A2487" s="149">
        <v>42394</v>
      </c>
      <c r="B2487" s="150">
        <v>4027.88055291</v>
      </c>
      <c r="C2487" s="150">
        <v>5747.5037190900002</v>
      </c>
      <c r="D2487" s="150">
        <f t="shared" si="38"/>
        <v>9775.3842719999993</v>
      </c>
    </row>
    <row r="2488" spans="1:4" x14ac:dyDescent="0.3">
      <c r="A2488" s="149">
        <v>42391</v>
      </c>
      <c r="B2488" s="150">
        <v>4049.0271813099998</v>
      </c>
      <c r="C2488" s="150">
        <v>5763.7130177199997</v>
      </c>
      <c r="D2488" s="150">
        <f t="shared" si="38"/>
        <v>9812.7401990299986</v>
      </c>
    </row>
    <row r="2489" spans="1:4" x14ac:dyDescent="0.3">
      <c r="A2489" s="149">
        <v>42390</v>
      </c>
      <c r="B2489" s="150">
        <v>4058.4997903499998</v>
      </c>
      <c r="C2489" s="150">
        <v>5797.4057017599998</v>
      </c>
      <c r="D2489" s="150">
        <f t="shared" si="38"/>
        <v>9855.9054921099996</v>
      </c>
    </row>
    <row r="2490" spans="1:4" x14ac:dyDescent="0.3">
      <c r="A2490" s="149">
        <v>42389</v>
      </c>
      <c r="B2490" s="150">
        <v>4101.8393172799997</v>
      </c>
      <c r="C2490" s="150">
        <v>5836.8316765199997</v>
      </c>
      <c r="D2490" s="150">
        <f t="shared" si="38"/>
        <v>9938.6709937999985</v>
      </c>
    </row>
    <row r="2491" spans="1:4" x14ac:dyDescent="0.3">
      <c r="A2491" s="149">
        <v>42388</v>
      </c>
      <c r="B2491" s="150">
        <v>4125.5305933600002</v>
      </c>
      <c r="C2491" s="150">
        <v>5851.6302605199999</v>
      </c>
      <c r="D2491" s="150">
        <f t="shared" si="38"/>
        <v>9977.1608538799992</v>
      </c>
    </row>
    <row r="2492" spans="1:4" x14ac:dyDescent="0.3">
      <c r="A2492" s="149">
        <v>42387</v>
      </c>
      <c r="B2492" s="150">
        <v>4135.2050916899998</v>
      </c>
      <c r="C2492" s="150">
        <v>5856.5273951400004</v>
      </c>
      <c r="D2492" s="150">
        <f t="shared" si="38"/>
        <v>9991.7324868300002</v>
      </c>
    </row>
    <row r="2493" spans="1:4" x14ac:dyDescent="0.3">
      <c r="A2493" s="149">
        <v>42384</v>
      </c>
      <c r="B2493" s="150">
        <v>4126.3147257299997</v>
      </c>
      <c r="C2493" s="150">
        <v>5870.9246293400001</v>
      </c>
      <c r="D2493" s="150">
        <f t="shared" si="38"/>
        <v>9997.2393550699999</v>
      </c>
    </row>
    <row r="2494" spans="1:4" x14ac:dyDescent="0.3">
      <c r="A2494" s="149">
        <v>42383</v>
      </c>
      <c r="B2494" s="150">
        <v>4207.0454341599998</v>
      </c>
      <c r="C2494" s="150">
        <v>5958.1484952800001</v>
      </c>
      <c r="D2494" s="150">
        <f t="shared" si="38"/>
        <v>10165.19392944</v>
      </c>
    </row>
    <row r="2495" spans="1:4" x14ac:dyDescent="0.3">
      <c r="A2495" s="149">
        <v>42382</v>
      </c>
      <c r="B2495" s="150">
        <v>4241.6779922599999</v>
      </c>
      <c r="C2495" s="150">
        <v>6021.1697160000003</v>
      </c>
      <c r="D2495" s="150">
        <f t="shared" si="38"/>
        <v>10262.84770826</v>
      </c>
    </row>
    <row r="2496" spans="1:4" x14ac:dyDescent="0.3">
      <c r="A2496" s="149">
        <v>42381</v>
      </c>
      <c r="B2496" s="150">
        <v>4329.12549537</v>
      </c>
      <c r="C2496" s="150">
        <v>6121.7412668300003</v>
      </c>
      <c r="D2496" s="150">
        <f t="shared" si="38"/>
        <v>10450.866762199999</v>
      </c>
    </row>
    <row r="2497" spans="1:4" x14ac:dyDescent="0.3">
      <c r="A2497" s="149">
        <v>42380</v>
      </c>
      <c r="B2497" s="150">
        <v>4404.8909714900001</v>
      </c>
      <c r="C2497" s="150">
        <v>6239.8160890700001</v>
      </c>
      <c r="D2497" s="150">
        <f t="shared" si="38"/>
        <v>10644.70706056</v>
      </c>
    </row>
    <row r="2498" spans="1:4" x14ac:dyDescent="0.3">
      <c r="A2498" s="149">
        <v>42377</v>
      </c>
      <c r="B2498" s="150">
        <v>4563.6865617399999</v>
      </c>
      <c r="C2498" s="150">
        <v>6427.3842259100002</v>
      </c>
      <c r="D2498" s="150">
        <f t="shared" si="38"/>
        <v>10991.07078765</v>
      </c>
    </row>
    <row r="2499" spans="1:4" x14ac:dyDescent="0.3">
      <c r="A2499" s="149">
        <v>42376</v>
      </c>
      <c r="B2499" s="150">
        <v>4671.3365119700002</v>
      </c>
      <c r="C2499" s="150">
        <v>6554.8526987499999</v>
      </c>
      <c r="D2499" s="150">
        <f t="shared" si="38"/>
        <v>11226.18921072</v>
      </c>
    </row>
    <row r="2500" spans="1:4" x14ac:dyDescent="0.3">
      <c r="A2500" s="149">
        <v>42375</v>
      </c>
      <c r="B2500" s="150">
        <v>4726.7249417599996</v>
      </c>
      <c r="C2500" s="150">
        <v>6616.8536415999997</v>
      </c>
      <c r="D2500" s="150">
        <f t="shared" si="38"/>
        <v>11343.578583359998</v>
      </c>
    </row>
    <row r="2501" spans="1:4" x14ac:dyDescent="0.3">
      <c r="A2501" s="149">
        <v>42374</v>
      </c>
      <c r="B2501" s="150">
        <v>4757.9520525600001</v>
      </c>
      <c r="C2501" s="150">
        <v>6643.9031848000004</v>
      </c>
      <c r="D2501" s="150">
        <f t="shared" si="38"/>
        <v>11401.85523736</v>
      </c>
    </row>
    <row r="2502" spans="1:4" x14ac:dyDescent="0.3">
      <c r="A2502" s="149">
        <v>42373</v>
      </c>
      <c r="B2502" s="150">
        <v>4853.47906539</v>
      </c>
      <c r="C2502" s="150">
        <v>6761.8044375099998</v>
      </c>
      <c r="D2502" s="150">
        <f t="shared" ref="D2502:D2565" si="39">SUM(B2502:C2502)</f>
        <v>11615.2835029</v>
      </c>
    </row>
    <row r="2503" spans="1:4" x14ac:dyDescent="0.3">
      <c r="A2503" s="149">
        <v>42369</v>
      </c>
      <c r="B2503" s="150">
        <v>4916.3445778599998</v>
      </c>
      <c r="C2503" s="150">
        <v>6826.3275848200001</v>
      </c>
      <c r="D2503" s="150">
        <f t="shared" si="39"/>
        <v>11742.672162679999</v>
      </c>
    </row>
    <row r="2504" spans="1:4" x14ac:dyDescent="0.3">
      <c r="A2504" s="149">
        <v>42368</v>
      </c>
      <c r="B2504" s="150">
        <v>4985.6334157000001</v>
      </c>
      <c r="C2504" s="150">
        <v>6927.5853889199998</v>
      </c>
      <c r="D2504" s="150">
        <f t="shared" si="39"/>
        <v>11913.218804619999</v>
      </c>
    </row>
    <row r="2505" spans="1:4" x14ac:dyDescent="0.3">
      <c r="A2505" s="149">
        <v>42367</v>
      </c>
      <c r="B2505" s="150">
        <v>4979.17869419</v>
      </c>
      <c r="C2505" s="150">
        <v>6918.4116190599998</v>
      </c>
      <c r="D2505" s="150">
        <f t="shared" si="39"/>
        <v>11897.590313249999</v>
      </c>
    </row>
    <row r="2506" spans="1:4" x14ac:dyDescent="0.3">
      <c r="A2506" s="149">
        <v>42366</v>
      </c>
      <c r="B2506" s="150">
        <v>4964.6867780000002</v>
      </c>
      <c r="C2506" s="150">
        <v>6929.51128178</v>
      </c>
      <c r="D2506" s="150">
        <f t="shared" si="39"/>
        <v>11894.198059779999</v>
      </c>
    </row>
    <row r="2507" spans="1:4" x14ac:dyDescent="0.3">
      <c r="A2507" s="149">
        <v>42363</v>
      </c>
      <c r="B2507" s="150">
        <v>5056.0352594400001</v>
      </c>
      <c r="C2507" s="150">
        <v>7050.5914111499997</v>
      </c>
      <c r="D2507" s="150">
        <f t="shared" si="39"/>
        <v>12106.62667059</v>
      </c>
    </row>
    <row r="2508" spans="1:4" x14ac:dyDescent="0.3">
      <c r="A2508" s="149">
        <v>42362</v>
      </c>
      <c r="B2508" s="150">
        <v>5048.98166348</v>
      </c>
      <c r="C2508" s="150">
        <v>7062.1851961499997</v>
      </c>
      <c r="D2508" s="150">
        <f t="shared" si="39"/>
        <v>12111.166859630001</v>
      </c>
    </row>
    <row r="2509" spans="1:4" x14ac:dyDescent="0.3">
      <c r="A2509" s="149">
        <v>42361</v>
      </c>
      <c r="B2509" s="150">
        <v>5017.86168155</v>
      </c>
      <c r="C2509" s="150">
        <v>7038.8291221299996</v>
      </c>
      <c r="D2509" s="150">
        <f t="shared" si="39"/>
        <v>12056.69080368</v>
      </c>
    </row>
    <row r="2510" spans="1:4" x14ac:dyDescent="0.3">
      <c r="A2510" s="149">
        <v>42360</v>
      </c>
      <c r="B2510" s="150">
        <v>4968.17456373</v>
      </c>
      <c r="C2510" s="150">
        <v>6968.0097300500001</v>
      </c>
      <c r="D2510" s="150">
        <f t="shared" si="39"/>
        <v>11936.184293779999</v>
      </c>
    </row>
    <row r="2511" spans="1:4" x14ac:dyDescent="0.3">
      <c r="A2511" s="149">
        <v>42359</v>
      </c>
      <c r="B2511" s="150">
        <v>4914.2073167099998</v>
      </c>
      <c r="C2511" s="150">
        <v>6924.7868587800003</v>
      </c>
      <c r="D2511" s="150">
        <f t="shared" si="39"/>
        <v>11838.994175489999</v>
      </c>
    </row>
    <row r="2512" spans="1:4" x14ac:dyDescent="0.3">
      <c r="A2512" s="149">
        <v>42356</v>
      </c>
      <c r="B2512" s="150">
        <v>4869.5426811699999</v>
      </c>
      <c r="C2512" s="150">
        <v>6871.7939428899999</v>
      </c>
      <c r="D2512" s="150">
        <f t="shared" si="39"/>
        <v>11741.336624060001</v>
      </c>
    </row>
    <row r="2513" spans="1:4" x14ac:dyDescent="0.3">
      <c r="A2513" s="149">
        <v>42355</v>
      </c>
      <c r="B2513" s="150">
        <v>4860.4980223100001</v>
      </c>
      <c r="C2513" s="150">
        <v>6877.1246258299998</v>
      </c>
      <c r="D2513" s="150">
        <f t="shared" si="39"/>
        <v>11737.622648140001</v>
      </c>
    </row>
    <row r="2514" spans="1:4" x14ac:dyDescent="0.3">
      <c r="A2514" s="149">
        <v>42354</v>
      </c>
      <c r="B2514" s="150">
        <v>4852.8704713200004</v>
      </c>
      <c r="C2514" s="150">
        <v>6893.3665614000001</v>
      </c>
      <c r="D2514" s="150">
        <f t="shared" si="39"/>
        <v>11746.237032720001</v>
      </c>
    </row>
    <row r="2515" spans="1:4" x14ac:dyDescent="0.3">
      <c r="A2515" s="149">
        <v>42353</v>
      </c>
      <c r="B2515" s="150">
        <v>4826.1770387099996</v>
      </c>
      <c r="C2515" s="150">
        <v>6889.2568992699998</v>
      </c>
      <c r="D2515" s="150">
        <f t="shared" si="39"/>
        <v>11715.43393798</v>
      </c>
    </row>
    <row r="2516" spans="1:4" x14ac:dyDescent="0.3">
      <c r="A2516" s="149">
        <v>42352</v>
      </c>
      <c r="B2516" s="150">
        <v>4794.7596429499999</v>
      </c>
      <c r="C2516" s="150">
        <v>6888.4070992400002</v>
      </c>
      <c r="D2516" s="150">
        <f t="shared" si="39"/>
        <v>11683.16674219</v>
      </c>
    </row>
    <row r="2517" spans="1:4" x14ac:dyDescent="0.3">
      <c r="A2517" s="149">
        <v>42349</v>
      </c>
      <c r="B2517" s="150">
        <v>4728.8910554000004</v>
      </c>
      <c r="C2517" s="150">
        <v>6812.7354981400003</v>
      </c>
      <c r="D2517" s="150">
        <f t="shared" si="39"/>
        <v>11541.626553540002</v>
      </c>
    </row>
    <row r="2518" spans="1:4" x14ac:dyDescent="0.3">
      <c r="A2518" s="149">
        <v>42348</v>
      </c>
      <c r="B2518" s="150">
        <v>4727.7251151999999</v>
      </c>
      <c r="C2518" s="150">
        <v>6823.2314500599996</v>
      </c>
      <c r="D2518" s="150">
        <f t="shared" si="39"/>
        <v>11550.956565259999</v>
      </c>
    </row>
    <row r="2519" spans="1:4" x14ac:dyDescent="0.3">
      <c r="A2519" s="149">
        <v>42347</v>
      </c>
      <c r="B2519" s="150">
        <v>4731.6165162300003</v>
      </c>
      <c r="C2519" s="150">
        <v>6839.9982632600004</v>
      </c>
      <c r="D2519" s="150">
        <f t="shared" si="39"/>
        <v>11571.614779490001</v>
      </c>
    </row>
    <row r="2520" spans="1:4" x14ac:dyDescent="0.3">
      <c r="A2520" s="149">
        <v>42346</v>
      </c>
      <c r="B2520" s="150">
        <v>4729.5561139600004</v>
      </c>
      <c r="C2520" s="150">
        <v>6856.8697364999998</v>
      </c>
      <c r="D2520" s="150">
        <f t="shared" si="39"/>
        <v>11586.42585046</v>
      </c>
    </row>
    <row r="2521" spans="1:4" x14ac:dyDescent="0.3">
      <c r="A2521" s="149">
        <v>42345</v>
      </c>
      <c r="B2521" s="150">
        <v>4755.6526450199999</v>
      </c>
      <c r="C2521" s="150">
        <v>6907.9268424299999</v>
      </c>
      <c r="D2521" s="150">
        <f t="shared" si="39"/>
        <v>11663.579487449999</v>
      </c>
    </row>
    <row r="2522" spans="1:4" x14ac:dyDescent="0.3">
      <c r="A2522" s="149">
        <v>42342</v>
      </c>
      <c r="B2522" s="150">
        <v>4759.0140713199999</v>
      </c>
      <c r="C2522" s="150">
        <v>6913.3006079999996</v>
      </c>
      <c r="D2522" s="150">
        <f t="shared" si="39"/>
        <v>11672.314679319999</v>
      </c>
    </row>
    <row r="2523" spans="1:4" x14ac:dyDescent="0.3">
      <c r="A2523" s="149">
        <v>42341</v>
      </c>
      <c r="B2523" s="150">
        <v>4846.6068845899999</v>
      </c>
      <c r="C2523" s="150">
        <v>7033.6598707800003</v>
      </c>
      <c r="D2523" s="150">
        <f t="shared" si="39"/>
        <v>11880.266755370001</v>
      </c>
    </row>
    <row r="2524" spans="1:4" x14ac:dyDescent="0.3">
      <c r="A2524" s="149">
        <v>42340</v>
      </c>
      <c r="B2524" s="150">
        <v>4860.0314528199997</v>
      </c>
      <c r="C2524" s="150">
        <v>7079.0615501100001</v>
      </c>
      <c r="D2524" s="150">
        <f t="shared" si="39"/>
        <v>11939.09300293</v>
      </c>
    </row>
    <row r="2525" spans="1:4" x14ac:dyDescent="0.3">
      <c r="A2525" s="149">
        <v>42339</v>
      </c>
      <c r="B2525" s="150">
        <v>4885.5916982199997</v>
      </c>
      <c r="C2525" s="150">
        <v>7096.50971802</v>
      </c>
      <c r="D2525" s="150">
        <f t="shared" si="39"/>
        <v>11982.101416239999</v>
      </c>
    </row>
    <row r="2526" spans="1:4" x14ac:dyDescent="0.3">
      <c r="A2526" s="149">
        <v>42338</v>
      </c>
      <c r="B2526" s="150">
        <v>4884.2329749999999</v>
      </c>
      <c r="C2526" s="150">
        <v>7077.3638054000003</v>
      </c>
      <c r="D2526" s="150">
        <f t="shared" si="39"/>
        <v>11961.596780399999</v>
      </c>
    </row>
    <row r="2527" spans="1:4" x14ac:dyDescent="0.3">
      <c r="A2527" s="149">
        <v>42335</v>
      </c>
      <c r="B2527" s="150">
        <v>4876.21773682</v>
      </c>
      <c r="C2527" s="150">
        <v>7096.3281866999996</v>
      </c>
      <c r="D2527" s="150">
        <f t="shared" si="39"/>
        <v>11972.54592352</v>
      </c>
    </row>
    <row r="2528" spans="1:4" x14ac:dyDescent="0.3">
      <c r="A2528" s="149">
        <v>42334</v>
      </c>
      <c r="B2528" s="150">
        <v>4967.5034740600004</v>
      </c>
      <c r="C2528" s="150">
        <v>7237.7806397799995</v>
      </c>
      <c r="D2528" s="150">
        <f t="shared" si="39"/>
        <v>12205.28411384</v>
      </c>
    </row>
    <row r="2529" spans="1:4" x14ac:dyDescent="0.3">
      <c r="A2529" s="149">
        <v>42333</v>
      </c>
      <c r="B2529" s="150">
        <v>4972.6612145899999</v>
      </c>
      <c r="C2529" s="150">
        <v>7250.4668320600003</v>
      </c>
      <c r="D2529" s="150">
        <f t="shared" si="39"/>
        <v>12223.128046649999</v>
      </c>
    </row>
    <row r="2530" spans="1:4" x14ac:dyDescent="0.3">
      <c r="A2530" s="149">
        <v>42332</v>
      </c>
      <c r="B2530" s="150">
        <v>4937.6444443800001</v>
      </c>
      <c r="C2530" s="150">
        <v>7265.24624915</v>
      </c>
      <c r="D2530" s="150">
        <f t="shared" si="39"/>
        <v>12202.89069353</v>
      </c>
    </row>
    <row r="2531" spans="1:4" x14ac:dyDescent="0.3">
      <c r="A2531" s="149">
        <v>42331</v>
      </c>
      <c r="B2531" s="150">
        <v>4910.8557292699998</v>
      </c>
      <c r="C2531" s="150">
        <v>7271.1448448800002</v>
      </c>
      <c r="D2531" s="150">
        <f t="shared" si="39"/>
        <v>12182.000574149999</v>
      </c>
    </row>
    <row r="2532" spans="1:4" x14ac:dyDescent="0.3">
      <c r="A2532" s="149">
        <v>42328</v>
      </c>
      <c r="B2532" s="150">
        <v>4924.1662104699999</v>
      </c>
      <c r="C2532" s="150">
        <v>7296.6274376199999</v>
      </c>
      <c r="D2532" s="150">
        <f t="shared" si="39"/>
        <v>12220.793648089999</v>
      </c>
    </row>
    <row r="2533" spans="1:4" x14ac:dyDescent="0.3">
      <c r="A2533" s="149">
        <v>42327</v>
      </c>
      <c r="B2533" s="150">
        <v>4866.2550721699999</v>
      </c>
      <c r="C2533" s="150">
        <v>7258.3314723599997</v>
      </c>
      <c r="D2533" s="150">
        <f t="shared" si="39"/>
        <v>12124.586544530001</v>
      </c>
    </row>
    <row r="2534" spans="1:4" x14ac:dyDescent="0.3">
      <c r="A2534" s="149">
        <v>42326</v>
      </c>
      <c r="B2534" s="150">
        <v>4783.4475955600001</v>
      </c>
      <c r="C2534" s="150">
        <v>7203.11260107</v>
      </c>
      <c r="D2534" s="150">
        <f t="shared" si="39"/>
        <v>11986.56019663</v>
      </c>
    </row>
    <row r="2535" spans="1:4" x14ac:dyDescent="0.3">
      <c r="A2535" s="149">
        <v>42325</v>
      </c>
      <c r="B2535" s="150">
        <v>4763.7901867099999</v>
      </c>
      <c r="C2535" s="150">
        <v>7213.54863922</v>
      </c>
      <c r="D2535" s="150">
        <f t="shared" si="39"/>
        <v>11977.338825930001</v>
      </c>
    </row>
    <row r="2536" spans="1:4" x14ac:dyDescent="0.3">
      <c r="A2536" s="149">
        <v>42324</v>
      </c>
      <c r="B2536" s="150">
        <v>4681.4917819000002</v>
      </c>
      <c r="C2536" s="150">
        <v>7119.4442833599996</v>
      </c>
      <c r="D2536" s="150">
        <f t="shared" si="39"/>
        <v>11800.936065260001</v>
      </c>
    </row>
    <row r="2537" spans="1:4" x14ac:dyDescent="0.3">
      <c r="A2537" s="149">
        <v>42321</v>
      </c>
      <c r="B2537" s="150">
        <v>4611.8145401499996</v>
      </c>
      <c r="C2537" s="150">
        <v>7061.79024089</v>
      </c>
      <c r="D2537" s="150">
        <f t="shared" si="39"/>
        <v>11673.60478104</v>
      </c>
    </row>
    <row r="2538" spans="1:4" x14ac:dyDescent="0.3">
      <c r="A2538" s="149">
        <v>42320</v>
      </c>
      <c r="B2538" s="150">
        <v>4599.7151335299995</v>
      </c>
      <c r="C2538" s="150">
        <v>7064.0138657400003</v>
      </c>
      <c r="D2538" s="150">
        <f t="shared" si="39"/>
        <v>11663.728999269999</v>
      </c>
    </row>
    <row r="2539" spans="1:4" x14ac:dyDescent="0.3">
      <c r="A2539" s="149">
        <v>42319</v>
      </c>
      <c r="B2539" s="150">
        <v>4522.8426765000004</v>
      </c>
      <c r="C2539" s="150">
        <v>7006.9350091799997</v>
      </c>
      <c r="D2539" s="150">
        <f t="shared" si="39"/>
        <v>11529.777685680001</v>
      </c>
    </row>
    <row r="2540" spans="1:4" x14ac:dyDescent="0.3">
      <c r="A2540" s="149">
        <v>42318</v>
      </c>
      <c r="B2540" s="150">
        <v>4432.3346010499999</v>
      </c>
      <c r="C2540" s="150">
        <v>6949.7956619699999</v>
      </c>
      <c r="D2540" s="150">
        <f t="shared" si="39"/>
        <v>11382.130263020001</v>
      </c>
    </row>
    <row r="2541" spans="1:4" x14ac:dyDescent="0.3">
      <c r="A2541" s="149">
        <v>42317</v>
      </c>
      <c r="B2541" s="150">
        <v>4361.4014724999997</v>
      </c>
      <c r="C2541" s="150">
        <v>6809.99129756</v>
      </c>
      <c r="D2541" s="150">
        <f t="shared" si="39"/>
        <v>11171.39277006</v>
      </c>
    </row>
    <row r="2542" spans="1:4" x14ac:dyDescent="0.3">
      <c r="A2542" s="149">
        <v>42314</v>
      </c>
      <c r="B2542" s="150">
        <v>4244.2692064299999</v>
      </c>
      <c r="C2542" s="150">
        <v>6594.48635104</v>
      </c>
      <c r="D2542" s="150">
        <f t="shared" si="39"/>
        <v>10838.75555747</v>
      </c>
    </row>
    <row r="2543" spans="1:4" x14ac:dyDescent="0.3">
      <c r="A2543" s="149">
        <v>42313</v>
      </c>
      <c r="B2543" s="150">
        <v>4196.57661121</v>
      </c>
      <c r="C2543" s="150">
        <v>6508.21263421</v>
      </c>
      <c r="D2543" s="150">
        <f t="shared" si="39"/>
        <v>10704.789245420001</v>
      </c>
    </row>
    <row r="2544" spans="1:4" x14ac:dyDescent="0.3">
      <c r="A2544" s="149">
        <v>42312</v>
      </c>
      <c r="B2544" s="150">
        <v>4139.21221883</v>
      </c>
      <c r="C2544" s="150">
        <v>6385.02907435</v>
      </c>
      <c r="D2544" s="150">
        <f t="shared" si="39"/>
        <v>10524.241293179999</v>
      </c>
    </row>
    <row r="2545" spans="1:4" x14ac:dyDescent="0.3">
      <c r="A2545" s="149">
        <v>42311</v>
      </c>
      <c r="B2545" s="150">
        <v>4052.14627582</v>
      </c>
      <c r="C2545" s="150">
        <v>6265.9709768399998</v>
      </c>
      <c r="D2545" s="150">
        <f t="shared" si="39"/>
        <v>10318.11725266</v>
      </c>
    </row>
    <row r="2546" spans="1:4" x14ac:dyDescent="0.3">
      <c r="A2546" s="149">
        <v>42310</v>
      </c>
      <c r="B2546" s="150">
        <v>4040.42971549</v>
      </c>
      <c r="C2546" s="150">
        <v>6265.5652591600001</v>
      </c>
      <c r="D2546" s="150">
        <f t="shared" si="39"/>
        <v>10305.994974650001</v>
      </c>
    </row>
    <row r="2547" spans="1:4" x14ac:dyDescent="0.3">
      <c r="A2547" s="149">
        <v>42307</v>
      </c>
      <c r="B2547" s="150">
        <v>4042.54832923</v>
      </c>
      <c r="C2547" s="150">
        <v>6288.4545818099996</v>
      </c>
      <c r="D2547" s="150">
        <f t="shared" si="39"/>
        <v>10331.002911039999</v>
      </c>
    </row>
    <row r="2548" spans="1:4" x14ac:dyDescent="0.3">
      <c r="A2548" s="149">
        <v>42306</v>
      </c>
      <c r="B2548" s="150">
        <v>4046.5499977200002</v>
      </c>
      <c r="C2548" s="150">
        <v>6304.2982865200001</v>
      </c>
      <c r="D2548" s="150">
        <f t="shared" si="39"/>
        <v>10350.848284240001</v>
      </c>
    </row>
    <row r="2549" spans="1:4" x14ac:dyDescent="0.3">
      <c r="A2549" s="149">
        <v>42305</v>
      </c>
      <c r="B2549" s="150">
        <v>4003.0856544200001</v>
      </c>
      <c r="C2549" s="150">
        <v>6280.4024565999998</v>
      </c>
      <c r="D2549" s="150">
        <f t="shared" si="39"/>
        <v>10283.48811102</v>
      </c>
    </row>
    <row r="2550" spans="1:4" x14ac:dyDescent="0.3">
      <c r="A2550" s="149">
        <v>42304</v>
      </c>
      <c r="B2550" s="150">
        <v>4005.3781937600002</v>
      </c>
      <c r="C2550" s="150">
        <v>6300.84819161</v>
      </c>
      <c r="D2550" s="150">
        <f t="shared" si="39"/>
        <v>10306.226385370001</v>
      </c>
    </row>
    <row r="2551" spans="1:4" x14ac:dyDescent="0.3">
      <c r="A2551" s="149">
        <v>42303</v>
      </c>
      <c r="B2551" s="150">
        <v>3964.7930602299998</v>
      </c>
      <c r="C2551" s="150">
        <v>6274.8473791300003</v>
      </c>
      <c r="D2551" s="150">
        <f t="shared" si="39"/>
        <v>10239.640439360001</v>
      </c>
    </row>
    <row r="2552" spans="1:4" x14ac:dyDescent="0.3">
      <c r="A2552" s="149">
        <v>42300</v>
      </c>
      <c r="B2552" s="150">
        <v>3898.3380200299998</v>
      </c>
      <c r="C2552" s="150">
        <v>6207.6237750099999</v>
      </c>
      <c r="D2552" s="150">
        <f t="shared" si="39"/>
        <v>10105.961795039999</v>
      </c>
    </row>
    <row r="2553" spans="1:4" x14ac:dyDescent="0.3">
      <c r="A2553" s="149">
        <v>42299</v>
      </c>
      <c r="B2553" s="150">
        <v>3843.5171136600002</v>
      </c>
      <c r="C2553" s="150">
        <v>6168.8998767200001</v>
      </c>
      <c r="D2553" s="150">
        <f t="shared" si="39"/>
        <v>10012.416990379999</v>
      </c>
    </row>
    <row r="2554" spans="1:4" x14ac:dyDescent="0.3">
      <c r="A2554" s="149">
        <v>42298</v>
      </c>
      <c r="B2554" s="150">
        <v>3763.60467612</v>
      </c>
      <c r="C2554" s="150">
        <v>6116.3469453099997</v>
      </c>
      <c r="D2554" s="150">
        <f t="shared" si="39"/>
        <v>9879.9516214300002</v>
      </c>
    </row>
    <row r="2555" spans="1:4" x14ac:dyDescent="0.3">
      <c r="A2555" s="149">
        <v>42297</v>
      </c>
      <c r="B2555" s="150">
        <v>3794.4056269399998</v>
      </c>
      <c r="C2555" s="150">
        <v>6166.5888921100004</v>
      </c>
      <c r="D2555" s="150">
        <f t="shared" si="39"/>
        <v>9960.9945190500002</v>
      </c>
    </row>
    <row r="2556" spans="1:4" x14ac:dyDescent="0.3">
      <c r="A2556" s="149">
        <v>42296</v>
      </c>
      <c r="B2556" s="150">
        <v>3746.7243622000001</v>
      </c>
      <c r="C2556" s="150">
        <v>6104.8526449800002</v>
      </c>
      <c r="D2556" s="150">
        <f t="shared" si="39"/>
        <v>9851.5770071799998</v>
      </c>
    </row>
    <row r="2557" spans="1:4" x14ac:dyDescent="0.3">
      <c r="A2557" s="149">
        <v>42293</v>
      </c>
      <c r="B2557" s="150">
        <v>3682.10774846</v>
      </c>
      <c r="C2557" s="150">
        <v>6045.2399806200001</v>
      </c>
      <c r="D2557" s="150">
        <f t="shared" si="39"/>
        <v>9727.3477290800001</v>
      </c>
    </row>
    <row r="2558" spans="1:4" x14ac:dyDescent="0.3">
      <c r="A2558" s="149">
        <v>42292</v>
      </c>
      <c r="B2558" s="150">
        <v>3661.21805335</v>
      </c>
      <c r="C2558" s="150">
        <v>6029.5054342599997</v>
      </c>
      <c r="D2558" s="150">
        <f t="shared" si="39"/>
        <v>9690.7234876099992</v>
      </c>
    </row>
    <row r="2559" spans="1:4" x14ac:dyDescent="0.3">
      <c r="A2559" s="149">
        <v>42291</v>
      </c>
      <c r="B2559" s="150">
        <v>3602.7173662700002</v>
      </c>
      <c r="C2559" s="150">
        <v>5975.1489844199996</v>
      </c>
      <c r="D2559" s="150">
        <f t="shared" si="39"/>
        <v>9577.8663506899993</v>
      </c>
    </row>
    <row r="2560" spans="1:4" x14ac:dyDescent="0.3">
      <c r="A2560" s="149">
        <v>42290</v>
      </c>
      <c r="B2560" s="150">
        <v>3579.8728407899998</v>
      </c>
      <c r="C2560" s="150">
        <v>5944.1059636</v>
      </c>
      <c r="D2560" s="150">
        <f t="shared" si="39"/>
        <v>9523.9788043900007</v>
      </c>
    </row>
    <row r="2561" spans="1:4" x14ac:dyDescent="0.3">
      <c r="A2561" s="149">
        <v>42289</v>
      </c>
      <c r="B2561" s="150">
        <v>3550.8923748399998</v>
      </c>
      <c r="C2561" s="150">
        <v>5928.8887275899997</v>
      </c>
      <c r="D2561" s="150">
        <f t="shared" si="39"/>
        <v>9479.781102429999</v>
      </c>
    </row>
    <row r="2562" spans="1:4" x14ac:dyDescent="0.3">
      <c r="A2562" s="149">
        <v>42286</v>
      </c>
      <c r="B2562" s="150">
        <v>3479.0769129800001</v>
      </c>
      <c r="C2562" s="150">
        <v>5758.5653724699996</v>
      </c>
      <c r="D2562" s="150">
        <f t="shared" si="39"/>
        <v>9237.6422854499997</v>
      </c>
    </row>
    <row r="2563" spans="1:4" x14ac:dyDescent="0.3">
      <c r="A2563" s="149">
        <v>42285</v>
      </c>
      <c r="B2563" s="150">
        <v>3469.7185171900001</v>
      </c>
      <c r="C2563" s="150">
        <v>5754.3400027899997</v>
      </c>
      <c r="D2563" s="150">
        <f t="shared" si="39"/>
        <v>9224.0585199800007</v>
      </c>
    </row>
    <row r="2564" spans="1:4" x14ac:dyDescent="0.3">
      <c r="A2564" s="149">
        <v>42277</v>
      </c>
      <c r="B2564" s="150">
        <v>3397.3076606499999</v>
      </c>
      <c r="C2564" s="150">
        <v>5669.7845637099999</v>
      </c>
      <c r="D2564" s="150">
        <f t="shared" si="39"/>
        <v>9067.0922243599998</v>
      </c>
    </row>
    <row r="2565" spans="1:4" x14ac:dyDescent="0.3">
      <c r="A2565" s="149">
        <v>42276</v>
      </c>
      <c r="B2565" s="150">
        <v>3457.0016535999998</v>
      </c>
      <c r="C2565" s="150">
        <v>5753.7620383900003</v>
      </c>
      <c r="D2565" s="150">
        <f t="shared" si="39"/>
        <v>9210.7636919899996</v>
      </c>
    </row>
    <row r="2566" spans="1:4" x14ac:dyDescent="0.3">
      <c r="A2566" s="149">
        <v>42275</v>
      </c>
      <c r="B2566" s="150">
        <v>3485.2704700700001</v>
      </c>
      <c r="C2566" s="150">
        <v>5801.7429066499999</v>
      </c>
      <c r="D2566" s="150">
        <f t="shared" ref="D2566:D2629" si="40">SUM(B2566:C2566)</f>
        <v>9287.0133767200005</v>
      </c>
    </row>
    <row r="2567" spans="1:4" x14ac:dyDescent="0.3">
      <c r="A2567" s="149">
        <v>42272</v>
      </c>
      <c r="B2567" s="150">
        <v>3463.9251543400001</v>
      </c>
      <c r="C2567" s="150">
        <v>5811.6796276499999</v>
      </c>
      <c r="D2567" s="150">
        <f t="shared" si="40"/>
        <v>9275.6047819899995</v>
      </c>
    </row>
    <row r="2568" spans="1:4" x14ac:dyDescent="0.3">
      <c r="A2568" s="149">
        <v>42271</v>
      </c>
      <c r="B2568" s="150">
        <v>3500.3037632999999</v>
      </c>
      <c r="C2568" s="150">
        <v>5901.11290663</v>
      </c>
      <c r="D2568" s="150">
        <f t="shared" si="40"/>
        <v>9401.4166699300004</v>
      </c>
    </row>
    <row r="2569" spans="1:4" x14ac:dyDescent="0.3">
      <c r="A2569" s="149">
        <v>42270</v>
      </c>
      <c r="B2569" s="150">
        <v>3497.3403570199998</v>
      </c>
      <c r="C2569" s="150">
        <v>5901.77009645</v>
      </c>
      <c r="D2569" s="150">
        <f t="shared" si="40"/>
        <v>9399.1104534699989</v>
      </c>
    </row>
    <row r="2570" spans="1:4" x14ac:dyDescent="0.3">
      <c r="A2570" s="149">
        <v>42269</v>
      </c>
      <c r="B2570" s="150">
        <v>3492.5008529900001</v>
      </c>
      <c r="C2570" s="150">
        <v>5921.8776449799998</v>
      </c>
      <c r="D2570" s="150">
        <f t="shared" si="40"/>
        <v>9414.3784979699994</v>
      </c>
    </row>
    <row r="2571" spans="1:4" x14ac:dyDescent="0.3">
      <c r="A2571" s="149">
        <v>42268</v>
      </c>
      <c r="B2571" s="150">
        <v>3491.64802233</v>
      </c>
      <c r="C2571" s="150">
        <v>5916.7054584400003</v>
      </c>
      <c r="D2571" s="150">
        <f t="shared" si="40"/>
        <v>9408.3534807699998</v>
      </c>
    </row>
    <row r="2572" spans="1:4" x14ac:dyDescent="0.3">
      <c r="A2572" s="149">
        <v>42265</v>
      </c>
      <c r="B2572" s="150">
        <v>3481.5587765300002</v>
      </c>
      <c r="C2572" s="150">
        <v>5909.5507811400003</v>
      </c>
      <c r="D2572" s="150">
        <f t="shared" si="40"/>
        <v>9391.1095576700009</v>
      </c>
    </row>
    <row r="2573" spans="1:4" x14ac:dyDescent="0.3">
      <c r="A2573" s="149">
        <v>42264</v>
      </c>
      <c r="B2573" s="150">
        <v>3487.6886093500002</v>
      </c>
      <c r="C2573" s="150">
        <v>5924.8100629600003</v>
      </c>
      <c r="D2573" s="150">
        <f t="shared" si="40"/>
        <v>9412.498672310001</v>
      </c>
    </row>
    <row r="2574" spans="1:4" x14ac:dyDescent="0.3">
      <c r="A2574" s="149">
        <v>42263</v>
      </c>
      <c r="B2574" s="150">
        <v>3479.05843078</v>
      </c>
      <c r="C2574" s="150">
        <v>5902.5386523400002</v>
      </c>
      <c r="D2574" s="150">
        <f t="shared" si="40"/>
        <v>9381.5970831199993</v>
      </c>
    </row>
    <row r="2575" spans="1:4" x14ac:dyDescent="0.3">
      <c r="A2575" s="149">
        <v>42262</v>
      </c>
      <c r="B2575" s="150">
        <v>3464.5191946300001</v>
      </c>
      <c r="C2575" s="150">
        <v>5891.5123833899997</v>
      </c>
      <c r="D2575" s="150">
        <f t="shared" si="40"/>
        <v>9356.0315780199999</v>
      </c>
    </row>
    <row r="2576" spans="1:4" x14ac:dyDescent="0.3">
      <c r="A2576" s="149">
        <v>42261</v>
      </c>
      <c r="B2576" s="150">
        <v>3543.9512028499998</v>
      </c>
      <c r="C2576" s="150">
        <v>6020.2823167200004</v>
      </c>
      <c r="D2576" s="150">
        <f t="shared" si="40"/>
        <v>9564.2335195699998</v>
      </c>
    </row>
    <row r="2577" spans="1:4" x14ac:dyDescent="0.3">
      <c r="A2577" s="149">
        <v>42258</v>
      </c>
      <c r="B2577" s="150">
        <v>3639.19017265</v>
      </c>
      <c r="C2577" s="150">
        <v>6210.0244118999999</v>
      </c>
      <c r="D2577" s="150">
        <f t="shared" si="40"/>
        <v>9849.2145845499999</v>
      </c>
    </row>
    <row r="2578" spans="1:4" x14ac:dyDescent="0.3">
      <c r="A2578" s="149">
        <v>42257</v>
      </c>
      <c r="B2578" s="150">
        <v>3652.5085077099998</v>
      </c>
      <c r="C2578" s="150">
        <v>6221.6509678399998</v>
      </c>
      <c r="D2578" s="150">
        <f t="shared" si="40"/>
        <v>9874.1594755499991</v>
      </c>
    </row>
    <row r="2579" spans="1:4" x14ac:dyDescent="0.3">
      <c r="A2579" s="149">
        <v>42256</v>
      </c>
      <c r="B2579" s="150">
        <v>3659.7174508600001</v>
      </c>
      <c r="C2579" s="150">
        <v>6245.9262848199996</v>
      </c>
      <c r="D2579" s="150">
        <f t="shared" si="40"/>
        <v>9905.6437356799997</v>
      </c>
    </row>
    <row r="2580" spans="1:4" x14ac:dyDescent="0.3">
      <c r="A2580" s="149">
        <v>42255</v>
      </c>
      <c r="B2580" s="150">
        <v>3605.4078309000001</v>
      </c>
      <c r="C2580" s="150">
        <v>6156.2051784300002</v>
      </c>
      <c r="D2580" s="150">
        <f t="shared" si="40"/>
        <v>9761.6130093299998</v>
      </c>
    </row>
    <row r="2581" spans="1:4" x14ac:dyDescent="0.3">
      <c r="A2581" s="149">
        <v>42254</v>
      </c>
      <c r="B2581" s="150">
        <v>3604.1750343499998</v>
      </c>
      <c r="C2581" s="150">
        <v>6180.5314899000005</v>
      </c>
      <c r="D2581" s="150">
        <f t="shared" si="40"/>
        <v>9784.7065242499993</v>
      </c>
    </row>
    <row r="2582" spans="1:4" x14ac:dyDescent="0.3">
      <c r="A2582" s="149">
        <v>42249</v>
      </c>
      <c r="B2582" s="150">
        <v>3537.7764833800002</v>
      </c>
      <c r="C2582" s="150">
        <v>6084.83856965</v>
      </c>
      <c r="D2582" s="150">
        <f t="shared" si="40"/>
        <v>9622.6150530300001</v>
      </c>
    </row>
    <row r="2583" spans="1:4" x14ac:dyDescent="0.3">
      <c r="A2583" s="149">
        <v>42248</v>
      </c>
      <c r="B2583" s="150">
        <v>3703.0726688099999</v>
      </c>
      <c r="C2583" s="150">
        <v>6450.7683233899998</v>
      </c>
      <c r="D2583" s="150">
        <f t="shared" si="40"/>
        <v>10153.840992199999</v>
      </c>
    </row>
    <row r="2584" spans="1:4" x14ac:dyDescent="0.3">
      <c r="A2584" s="149">
        <v>42247</v>
      </c>
      <c r="B2584" s="150">
        <v>3837.6043389199999</v>
      </c>
      <c r="C2584" s="150">
        <v>6754.40104531</v>
      </c>
      <c r="D2584" s="150">
        <f t="shared" si="40"/>
        <v>10592.00538423</v>
      </c>
    </row>
    <row r="2585" spans="1:4" x14ac:dyDescent="0.3">
      <c r="A2585" s="149">
        <v>42244</v>
      </c>
      <c r="B2585" s="150">
        <v>3900.5524336399999</v>
      </c>
      <c r="C2585" s="150">
        <v>6853.25324628</v>
      </c>
      <c r="D2585" s="150">
        <f t="shared" si="40"/>
        <v>10753.80567992</v>
      </c>
    </row>
    <row r="2586" spans="1:4" x14ac:dyDescent="0.3">
      <c r="A2586" s="149">
        <v>42243</v>
      </c>
      <c r="B2586" s="150">
        <v>3904.2500064800001</v>
      </c>
      <c r="C2586" s="150">
        <v>6871.4697750699997</v>
      </c>
      <c r="D2586" s="150">
        <f t="shared" si="40"/>
        <v>10775.71978155</v>
      </c>
    </row>
    <row r="2587" spans="1:4" x14ac:dyDescent="0.3">
      <c r="A2587" s="149">
        <v>42242</v>
      </c>
      <c r="B2587" s="150">
        <v>4021.7563835800001</v>
      </c>
      <c r="C2587" s="150">
        <v>7084.65031507</v>
      </c>
      <c r="D2587" s="150">
        <f t="shared" si="40"/>
        <v>11106.40669865</v>
      </c>
    </row>
    <row r="2588" spans="1:4" x14ac:dyDescent="0.3">
      <c r="A2588" s="149">
        <v>42241</v>
      </c>
      <c r="B2588" s="150">
        <v>4205.1288957699999</v>
      </c>
      <c r="C2588" s="150">
        <v>7424.0790822099998</v>
      </c>
      <c r="D2588" s="150">
        <f t="shared" si="40"/>
        <v>11629.207977980001</v>
      </c>
    </row>
    <row r="2589" spans="1:4" x14ac:dyDescent="0.3">
      <c r="A2589" s="149">
        <v>42240</v>
      </c>
      <c r="B2589" s="150">
        <v>4504.78866449</v>
      </c>
      <c r="C2589" s="150">
        <v>7979.4792152700002</v>
      </c>
      <c r="D2589" s="150">
        <f t="shared" si="40"/>
        <v>12484.26787976</v>
      </c>
    </row>
    <row r="2590" spans="1:4" x14ac:dyDescent="0.3">
      <c r="A2590" s="149">
        <v>42237</v>
      </c>
      <c r="B2590" s="150">
        <v>4761.0479237600002</v>
      </c>
      <c r="C2590" s="150">
        <v>8508.2608623300002</v>
      </c>
      <c r="D2590" s="150">
        <f t="shared" si="40"/>
        <v>13269.308786090001</v>
      </c>
    </row>
    <row r="2591" spans="1:4" x14ac:dyDescent="0.3">
      <c r="A2591" s="149">
        <v>42236</v>
      </c>
      <c r="B2591" s="150">
        <v>4857.4736501099997</v>
      </c>
      <c r="C2591" s="150">
        <v>8715.8650998899993</v>
      </c>
      <c r="D2591" s="150">
        <f t="shared" si="40"/>
        <v>13573.338749999999</v>
      </c>
    </row>
    <row r="2592" spans="1:4" x14ac:dyDescent="0.3">
      <c r="A2592" s="149">
        <v>42235</v>
      </c>
      <c r="B2592" s="150">
        <v>4875.50487574</v>
      </c>
      <c r="C2592" s="150">
        <v>8778.1012219999993</v>
      </c>
      <c r="D2592" s="150">
        <f t="shared" si="40"/>
        <v>13653.606097739999</v>
      </c>
    </row>
    <row r="2593" spans="1:4" x14ac:dyDescent="0.3">
      <c r="A2593" s="149">
        <v>42234</v>
      </c>
      <c r="B2593" s="150">
        <v>4899.1825866299996</v>
      </c>
      <c r="C2593" s="150">
        <v>8824.3368712600004</v>
      </c>
      <c r="D2593" s="150">
        <f t="shared" si="40"/>
        <v>13723.519457890001</v>
      </c>
    </row>
    <row r="2594" spans="1:4" x14ac:dyDescent="0.3">
      <c r="A2594" s="149">
        <v>42233</v>
      </c>
      <c r="B2594" s="150">
        <v>4958.0143203199996</v>
      </c>
      <c r="C2594" s="150">
        <v>8969.9023004400005</v>
      </c>
      <c r="D2594" s="150">
        <f t="shared" si="40"/>
        <v>13927.916620759999</v>
      </c>
    </row>
    <row r="2595" spans="1:4" x14ac:dyDescent="0.3">
      <c r="A2595" s="149">
        <v>42230</v>
      </c>
      <c r="B2595" s="150">
        <v>4896.6258958099997</v>
      </c>
      <c r="C2595" s="150">
        <v>8883.2409376399992</v>
      </c>
      <c r="D2595" s="150">
        <f t="shared" si="40"/>
        <v>13779.86683345</v>
      </c>
    </row>
    <row r="2596" spans="1:4" x14ac:dyDescent="0.3">
      <c r="A2596" s="149">
        <v>42229</v>
      </c>
      <c r="B2596" s="150">
        <v>4875.9937927399997</v>
      </c>
      <c r="C2596" s="150">
        <v>8851.2585887000005</v>
      </c>
      <c r="D2596" s="150">
        <f t="shared" si="40"/>
        <v>13727.252381440001</v>
      </c>
    </row>
    <row r="2597" spans="1:4" x14ac:dyDescent="0.3">
      <c r="A2597" s="149">
        <v>42228</v>
      </c>
      <c r="B2597" s="150">
        <v>4827.8408494100004</v>
      </c>
      <c r="C2597" s="150">
        <v>8761.9702958399994</v>
      </c>
      <c r="D2597" s="150">
        <f t="shared" si="40"/>
        <v>13589.81114525</v>
      </c>
    </row>
    <row r="2598" spans="1:4" x14ac:dyDescent="0.3">
      <c r="A2598" s="149">
        <v>42227</v>
      </c>
      <c r="B2598" s="150">
        <v>4819.66424362</v>
      </c>
      <c r="C2598" s="150">
        <v>8723.8943339800007</v>
      </c>
      <c r="D2598" s="150">
        <f t="shared" si="40"/>
        <v>13543.558577600001</v>
      </c>
    </row>
    <row r="2599" spans="1:4" x14ac:dyDescent="0.3">
      <c r="A2599" s="149">
        <v>42226</v>
      </c>
      <c r="B2599" s="150">
        <v>4769.3328242999996</v>
      </c>
      <c r="C2599" s="150">
        <v>8636.09971167</v>
      </c>
      <c r="D2599" s="150">
        <f t="shared" si="40"/>
        <v>13405.43253597</v>
      </c>
    </row>
    <row r="2600" spans="1:4" x14ac:dyDescent="0.3">
      <c r="A2600" s="149">
        <v>42223</v>
      </c>
      <c r="B2600" s="150">
        <v>4695.55140622</v>
      </c>
      <c r="C2600" s="150">
        <v>8477.7823307100007</v>
      </c>
      <c r="D2600" s="150">
        <f t="shared" si="40"/>
        <v>13173.333736930001</v>
      </c>
    </row>
    <row r="2601" spans="1:4" x14ac:dyDescent="0.3">
      <c r="A2601" s="149">
        <v>42222</v>
      </c>
      <c r="B2601" s="150">
        <v>4665.1317365599998</v>
      </c>
      <c r="C2601" s="150">
        <v>8422.9222048299998</v>
      </c>
      <c r="D2601" s="150">
        <f t="shared" si="40"/>
        <v>13088.053941390001</v>
      </c>
    </row>
    <row r="2602" spans="1:4" x14ac:dyDescent="0.3">
      <c r="A2602" s="149">
        <v>42221</v>
      </c>
      <c r="B2602" s="150">
        <v>4677.98104547</v>
      </c>
      <c r="C2602" s="150">
        <v>8448.1279337100004</v>
      </c>
      <c r="D2602" s="150">
        <f t="shared" si="40"/>
        <v>13126.10897918</v>
      </c>
    </row>
    <row r="2603" spans="1:4" x14ac:dyDescent="0.3">
      <c r="A2603" s="149">
        <v>42220</v>
      </c>
      <c r="B2603" s="150">
        <v>4682.9455079400004</v>
      </c>
      <c r="C2603" s="150">
        <v>8447.1921038500004</v>
      </c>
      <c r="D2603" s="150">
        <f t="shared" si="40"/>
        <v>13130.13761179</v>
      </c>
    </row>
    <row r="2604" spans="1:4" x14ac:dyDescent="0.3">
      <c r="A2604" s="149">
        <v>42219</v>
      </c>
      <c r="B2604" s="150">
        <v>4623.2319749500002</v>
      </c>
      <c r="C2604" s="150">
        <v>8349.6688009499994</v>
      </c>
      <c r="D2604" s="150">
        <f t="shared" si="40"/>
        <v>12972.9007759</v>
      </c>
    </row>
    <row r="2605" spans="1:4" x14ac:dyDescent="0.3">
      <c r="A2605" s="149">
        <v>42216</v>
      </c>
      <c r="B2605" s="150">
        <v>4764.5450248799998</v>
      </c>
      <c r="C2605" s="150">
        <v>8622.0301197299996</v>
      </c>
      <c r="D2605" s="150">
        <f t="shared" si="40"/>
        <v>13386.57514461</v>
      </c>
    </row>
    <row r="2606" spans="1:4" x14ac:dyDescent="0.3">
      <c r="A2606" s="149">
        <v>42215</v>
      </c>
      <c r="B2606" s="150">
        <v>4872.5727779700001</v>
      </c>
      <c r="C2606" s="150">
        <v>8838.93891162</v>
      </c>
      <c r="D2606" s="150">
        <f t="shared" si="40"/>
        <v>13711.511689589999</v>
      </c>
    </row>
    <row r="2607" spans="1:4" x14ac:dyDescent="0.3">
      <c r="A2607" s="149">
        <v>42214</v>
      </c>
      <c r="B2607" s="150">
        <v>4884.58128192</v>
      </c>
      <c r="C2607" s="150">
        <v>8839.3744352899994</v>
      </c>
      <c r="D2607" s="150">
        <f t="shared" si="40"/>
        <v>13723.955717209999</v>
      </c>
    </row>
    <row r="2608" spans="1:4" x14ac:dyDescent="0.3">
      <c r="A2608" s="149">
        <v>42213</v>
      </c>
      <c r="B2608" s="150">
        <v>4927.9084989599996</v>
      </c>
      <c r="C2608" s="150">
        <v>8895.0380501599993</v>
      </c>
      <c r="D2608" s="150">
        <f t="shared" si="40"/>
        <v>13822.946549119999</v>
      </c>
    </row>
    <row r="2609" spans="1:4" x14ac:dyDescent="0.3">
      <c r="A2609" s="149">
        <v>42212</v>
      </c>
      <c r="B2609" s="150">
        <v>5085.5754134700001</v>
      </c>
      <c r="C2609" s="150">
        <v>9215.1410257700009</v>
      </c>
      <c r="D2609" s="150">
        <f t="shared" si="40"/>
        <v>14300.716439240001</v>
      </c>
    </row>
    <row r="2610" spans="1:4" x14ac:dyDescent="0.3">
      <c r="A2610" s="149">
        <v>42209</v>
      </c>
      <c r="B2610" s="150">
        <v>5147.2030794399998</v>
      </c>
      <c r="C2610" s="150">
        <v>9431.65214801</v>
      </c>
      <c r="D2610" s="150">
        <f t="shared" si="40"/>
        <v>14578.85522745</v>
      </c>
    </row>
    <row r="2611" spans="1:4" x14ac:dyDescent="0.3">
      <c r="A2611" s="149">
        <v>42208</v>
      </c>
      <c r="B2611" s="150">
        <v>5151.8897702100003</v>
      </c>
      <c r="C2611" s="150">
        <v>9436.32607517</v>
      </c>
      <c r="D2611" s="150">
        <f t="shared" si="40"/>
        <v>14588.21584538</v>
      </c>
    </row>
    <row r="2612" spans="1:4" x14ac:dyDescent="0.3">
      <c r="A2612" s="149">
        <v>42207</v>
      </c>
      <c r="B2612" s="150">
        <v>5086.4792615099996</v>
      </c>
      <c r="C2612" s="150">
        <v>9312.4259938399991</v>
      </c>
      <c r="D2612" s="150">
        <f t="shared" si="40"/>
        <v>14398.905255349999</v>
      </c>
    </row>
    <row r="2613" spans="1:4" x14ac:dyDescent="0.3">
      <c r="A2613" s="149">
        <v>42206</v>
      </c>
      <c r="B2613" s="150">
        <v>5051.3568146300004</v>
      </c>
      <c r="C2613" s="150">
        <v>9309.5074741299995</v>
      </c>
      <c r="D2613" s="150">
        <f t="shared" si="40"/>
        <v>14360.86428876</v>
      </c>
    </row>
    <row r="2614" spans="1:4" x14ac:dyDescent="0.3">
      <c r="A2614" s="149">
        <v>42205</v>
      </c>
      <c r="B2614" s="150">
        <v>5034.7477672300001</v>
      </c>
      <c r="C2614" s="150">
        <v>9235.4194235499999</v>
      </c>
      <c r="D2614" s="150">
        <f t="shared" si="40"/>
        <v>14270.167190780001</v>
      </c>
    </row>
    <row r="2615" spans="1:4" x14ac:dyDescent="0.3">
      <c r="A2615" s="149">
        <v>42202</v>
      </c>
      <c r="B2615" s="150">
        <v>5052.3241775200004</v>
      </c>
      <c r="C2615" s="150">
        <v>9231.61673969</v>
      </c>
      <c r="D2615" s="150">
        <f t="shared" si="40"/>
        <v>14283.94091721</v>
      </c>
    </row>
    <row r="2616" spans="1:4" x14ac:dyDescent="0.3">
      <c r="A2616" s="149">
        <v>42201</v>
      </c>
      <c r="B2616" s="150">
        <v>5011.7573912400003</v>
      </c>
      <c r="C2616" s="150">
        <v>9201.70867894</v>
      </c>
      <c r="D2616" s="150">
        <f t="shared" si="40"/>
        <v>14213.46607018</v>
      </c>
    </row>
    <row r="2617" spans="1:4" x14ac:dyDescent="0.3">
      <c r="A2617" s="149">
        <v>42200</v>
      </c>
      <c r="B2617" s="150">
        <v>5002.7110755000003</v>
      </c>
      <c r="C2617" s="150">
        <v>9223.5949101900005</v>
      </c>
      <c r="D2617" s="150">
        <f t="shared" si="40"/>
        <v>14226.30598569</v>
      </c>
    </row>
    <row r="2618" spans="1:4" x14ac:dyDescent="0.3">
      <c r="A2618" s="149">
        <v>42199</v>
      </c>
      <c r="B2618" s="150">
        <v>5031.4454417200004</v>
      </c>
      <c r="C2618" s="150">
        <v>9385.9034858600007</v>
      </c>
      <c r="D2618" s="150">
        <f t="shared" si="40"/>
        <v>14417.348927580002</v>
      </c>
    </row>
    <row r="2619" spans="1:4" x14ac:dyDescent="0.3">
      <c r="A2619" s="149">
        <v>42198</v>
      </c>
      <c r="B2619" s="150">
        <v>5036.8574991200003</v>
      </c>
      <c r="C2619" s="150">
        <v>9361.2841560800007</v>
      </c>
      <c r="D2619" s="150">
        <f t="shared" si="40"/>
        <v>14398.141655200001</v>
      </c>
    </row>
    <row r="2620" spans="1:4" x14ac:dyDescent="0.3">
      <c r="A2620" s="149">
        <v>42195</v>
      </c>
      <c r="B2620" s="150">
        <v>5069.0210783599996</v>
      </c>
      <c r="C2620" s="150">
        <v>9340.6972600900008</v>
      </c>
      <c r="D2620" s="150">
        <f t="shared" si="40"/>
        <v>14409.71833845</v>
      </c>
    </row>
    <row r="2621" spans="1:4" x14ac:dyDescent="0.3">
      <c r="A2621" s="149">
        <v>42194</v>
      </c>
      <c r="B2621" s="150">
        <v>5110.3499240700003</v>
      </c>
      <c r="C2621" s="150">
        <v>9295.4215810900005</v>
      </c>
      <c r="D2621" s="150">
        <f t="shared" si="40"/>
        <v>14405.771505160001</v>
      </c>
    </row>
    <row r="2622" spans="1:4" x14ac:dyDescent="0.3">
      <c r="A2622" s="149">
        <v>42193</v>
      </c>
      <c r="B2622" s="150">
        <v>5160.95865443</v>
      </c>
      <c r="C2622" s="150">
        <v>9424.9151878499997</v>
      </c>
      <c r="D2622" s="150">
        <f t="shared" si="40"/>
        <v>14585.87384228</v>
      </c>
    </row>
    <row r="2623" spans="1:4" x14ac:dyDescent="0.3">
      <c r="A2623" s="149">
        <v>42192</v>
      </c>
      <c r="B2623" s="150">
        <v>5739.1558643500002</v>
      </c>
      <c r="C2623" s="150">
        <v>10549.55618571</v>
      </c>
      <c r="D2623" s="150">
        <f t="shared" si="40"/>
        <v>16288.712050059999</v>
      </c>
    </row>
    <row r="2624" spans="1:4" x14ac:dyDescent="0.3">
      <c r="A2624" s="149">
        <v>42191</v>
      </c>
      <c r="B2624" s="150">
        <v>6201.4092208000002</v>
      </c>
      <c r="C2624" s="150">
        <v>11533.23711643</v>
      </c>
      <c r="D2624" s="150">
        <f t="shared" si="40"/>
        <v>17734.646337229999</v>
      </c>
    </row>
    <row r="2625" spans="1:4" x14ac:dyDescent="0.3">
      <c r="A2625" s="149">
        <v>42188</v>
      </c>
      <c r="B2625" s="150">
        <v>6629.2555655400001</v>
      </c>
      <c r="C2625" s="150">
        <v>12469.22743255</v>
      </c>
      <c r="D2625" s="150">
        <f t="shared" si="40"/>
        <v>19098.482998089999</v>
      </c>
    </row>
    <row r="2626" spans="1:4" x14ac:dyDescent="0.3">
      <c r="A2626" s="149">
        <v>42187</v>
      </c>
      <c r="B2626" s="150">
        <v>6873.0427264800001</v>
      </c>
      <c r="C2626" s="150">
        <v>12963.367902649999</v>
      </c>
      <c r="D2626" s="150">
        <f t="shared" si="40"/>
        <v>19836.410629129998</v>
      </c>
    </row>
    <row r="2627" spans="1:4" x14ac:dyDescent="0.3">
      <c r="A2627" s="149">
        <v>42186</v>
      </c>
      <c r="B2627" s="150">
        <v>7034.3948736599996</v>
      </c>
      <c r="C2627" s="150">
        <v>13318.50620278</v>
      </c>
      <c r="D2627" s="150">
        <f t="shared" si="40"/>
        <v>20352.901076440001</v>
      </c>
    </row>
    <row r="2628" spans="1:4" x14ac:dyDescent="0.3">
      <c r="A2628" s="149">
        <v>42185</v>
      </c>
      <c r="B2628" s="150">
        <v>7109.2009136099996</v>
      </c>
      <c r="C2628" s="150">
        <v>13384.66326051</v>
      </c>
      <c r="D2628" s="150">
        <f t="shared" si="40"/>
        <v>20493.864174120001</v>
      </c>
    </row>
    <row r="2629" spans="1:4" x14ac:dyDescent="0.3">
      <c r="A2629" s="149">
        <v>42184</v>
      </c>
      <c r="B2629" s="150">
        <v>7252.7468777000004</v>
      </c>
      <c r="C2629" s="150">
        <v>13632.915401480001</v>
      </c>
      <c r="D2629" s="150">
        <f t="shared" si="40"/>
        <v>20885.66227918</v>
      </c>
    </row>
    <row r="2630" spans="1:4" x14ac:dyDescent="0.3">
      <c r="A2630" s="149">
        <v>42181</v>
      </c>
      <c r="B2630" s="150">
        <v>7404.2136599200003</v>
      </c>
      <c r="C2630" s="150">
        <v>13900.97043023</v>
      </c>
      <c r="D2630" s="150">
        <f t="shared" ref="D2630:D2693" si="41">SUM(B2630:C2630)</f>
        <v>21305.18409015</v>
      </c>
    </row>
    <row r="2631" spans="1:4" x14ac:dyDescent="0.3">
      <c r="A2631" s="149">
        <v>42180</v>
      </c>
      <c r="B2631" s="150">
        <v>7608.9569815100003</v>
      </c>
      <c r="C2631" s="150">
        <v>14273.258295359999</v>
      </c>
      <c r="D2631" s="150">
        <f t="shared" si="41"/>
        <v>21882.21527687</v>
      </c>
    </row>
    <row r="2632" spans="1:4" x14ac:dyDescent="0.3">
      <c r="A2632" s="149">
        <v>42179</v>
      </c>
      <c r="B2632" s="150">
        <v>7688.8379375200002</v>
      </c>
      <c r="C2632" s="150">
        <v>14438.420592889999</v>
      </c>
      <c r="D2632" s="150">
        <f t="shared" si="41"/>
        <v>22127.258530409999</v>
      </c>
    </row>
    <row r="2633" spans="1:4" x14ac:dyDescent="0.3">
      <c r="A2633" s="149">
        <v>42178</v>
      </c>
      <c r="B2633" s="150">
        <v>7798.3354515999999</v>
      </c>
      <c r="C2633" s="150">
        <v>14721.08159845</v>
      </c>
      <c r="D2633" s="150">
        <f t="shared" si="41"/>
        <v>22519.41705005</v>
      </c>
    </row>
    <row r="2634" spans="1:4" x14ac:dyDescent="0.3">
      <c r="A2634" s="149">
        <v>42174</v>
      </c>
      <c r="B2634" s="150">
        <v>7836.1901447500004</v>
      </c>
      <c r="C2634" s="150">
        <v>14823.560613539999</v>
      </c>
      <c r="D2634" s="150">
        <f t="shared" si="41"/>
        <v>22659.75075829</v>
      </c>
    </row>
    <row r="2635" spans="1:4" x14ac:dyDescent="0.3">
      <c r="A2635" s="149">
        <v>42173</v>
      </c>
      <c r="B2635" s="150">
        <v>7861.2091050700001</v>
      </c>
      <c r="C2635" s="150">
        <v>14869.143505079999</v>
      </c>
      <c r="D2635" s="150">
        <f t="shared" si="41"/>
        <v>22730.352610149999</v>
      </c>
    </row>
    <row r="2636" spans="1:4" x14ac:dyDescent="0.3">
      <c r="A2636" s="149">
        <v>42172</v>
      </c>
      <c r="B2636" s="150">
        <v>7825.3832257599997</v>
      </c>
      <c r="C2636" s="150">
        <v>14795.15319492</v>
      </c>
      <c r="D2636" s="150">
        <f t="shared" si="41"/>
        <v>22620.53642068</v>
      </c>
    </row>
    <row r="2637" spans="1:4" x14ac:dyDescent="0.3">
      <c r="A2637" s="149">
        <v>42171</v>
      </c>
      <c r="B2637" s="150">
        <v>7781.6694939899999</v>
      </c>
      <c r="C2637" s="150">
        <v>14689.61630181</v>
      </c>
      <c r="D2637" s="150">
        <f t="shared" si="41"/>
        <v>22471.285795799999</v>
      </c>
    </row>
    <row r="2638" spans="1:4" x14ac:dyDescent="0.3">
      <c r="A2638" s="149">
        <v>42170</v>
      </c>
      <c r="B2638" s="150">
        <v>7742.6494516000002</v>
      </c>
      <c r="C2638" s="150">
        <v>14664.505329649999</v>
      </c>
      <c r="D2638" s="150">
        <f t="shared" si="41"/>
        <v>22407.154781249999</v>
      </c>
    </row>
    <row r="2639" spans="1:4" x14ac:dyDescent="0.3">
      <c r="A2639" s="149">
        <v>42167</v>
      </c>
      <c r="B2639" s="150">
        <v>7704.0619279399998</v>
      </c>
      <c r="C2639" s="150">
        <v>14595.978510770001</v>
      </c>
      <c r="D2639" s="150">
        <f t="shared" si="41"/>
        <v>22300.040438709999</v>
      </c>
    </row>
    <row r="2640" spans="1:4" x14ac:dyDescent="0.3">
      <c r="A2640" s="149">
        <v>42166</v>
      </c>
      <c r="B2640" s="150">
        <v>7652.5783167299996</v>
      </c>
      <c r="C2640" s="150">
        <v>14499.128797949999</v>
      </c>
      <c r="D2640" s="150">
        <f t="shared" si="41"/>
        <v>22151.707114680001</v>
      </c>
    </row>
    <row r="2641" spans="1:4" x14ac:dyDescent="0.3">
      <c r="A2641" s="149">
        <v>42165</v>
      </c>
      <c r="B2641" s="150">
        <v>7581.4848181799998</v>
      </c>
      <c r="C2641" s="150">
        <v>14428.76349838</v>
      </c>
      <c r="D2641" s="150">
        <f t="shared" si="41"/>
        <v>22010.248316559999</v>
      </c>
    </row>
    <row r="2642" spans="1:4" x14ac:dyDescent="0.3">
      <c r="A2642" s="149">
        <v>42164</v>
      </c>
      <c r="B2642" s="150">
        <v>7516.19521274</v>
      </c>
      <c r="C2642" s="150">
        <v>14344.94425513</v>
      </c>
      <c r="D2642" s="150">
        <f t="shared" si="41"/>
        <v>21861.139467870002</v>
      </c>
    </row>
    <row r="2643" spans="1:4" x14ac:dyDescent="0.3">
      <c r="A2643" s="149">
        <v>42163</v>
      </c>
      <c r="B2643" s="150">
        <v>7496.0824959499996</v>
      </c>
      <c r="C2643" s="150">
        <v>14252.218041030001</v>
      </c>
      <c r="D2643" s="150">
        <f t="shared" si="41"/>
        <v>21748.300536980001</v>
      </c>
    </row>
    <row r="2644" spans="1:4" x14ac:dyDescent="0.3">
      <c r="A2644" s="149">
        <v>42160</v>
      </c>
      <c r="B2644" s="150">
        <v>7511.8767618100001</v>
      </c>
      <c r="C2644" s="150">
        <v>14178.07459274</v>
      </c>
      <c r="D2644" s="150">
        <f t="shared" si="41"/>
        <v>21689.951354550001</v>
      </c>
    </row>
    <row r="2645" spans="1:4" x14ac:dyDescent="0.3">
      <c r="A2645" s="149">
        <v>42159</v>
      </c>
      <c r="B2645" s="150">
        <v>7551.3958766699998</v>
      </c>
      <c r="C2645" s="150">
        <v>14171.95320125</v>
      </c>
      <c r="D2645" s="150">
        <f t="shared" si="41"/>
        <v>21723.34907792</v>
      </c>
    </row>
    <row r="2646" spans="1:4" x14ac:dyDescent="0.3">
      <c r="A2646" s="149">
        <v>42158</v>
      </c>
      <c r="B2646" s="150">
        <v>7499.4362225000004</v>
      </c>
      <c r="C2646" s="150">
        <v>14078.22026674</v>
      </c>
      <c r="D2646" s="150">
        <f t="shared" si="41"/>
        <v>21577.656489239998</v>
      </c>
    </row>
    <row r="2647" spans="1:4" x14ac:dyDescent="0.3">
      <c r="A2647" s="149">
        <v>42157</v>
      </c>
      <c r="B2647" s="150">
        <v>7450.9721352799997</v>
      </c>
      <c r="C2647" s="150">
        <v>13929.22728354</v>
      </c>
      <c r="D2647" s="150">
        <f t="shared" si="41"/>
        <v>21380.199418820001</v>
      </c>
    </row>
    <row r="2648" spans="1:4" x14ac:dyDescent="0.3">
      <c r="A2648" s="149">
        <v>42156</v>
      </c>
      <c r="B2648" s="150">
        <v>7358.63524401</v>
      </c>
      <c r="C2648" s="150">
        <v>13723.65612978</v>
      </c>
      <c r="D2648" s="150">
        <f t="shared" si="41"/>
        <v>21082.291373790002</v>
      </c>
    </row>
    <row r="2649" spans="1:4" x14ac:dyDescent="0.3">
      <c r="A2649" s="149">
        <v>42153</v>
      </c>
      <c r="B2649" s="150">
        <v>7262.8438705899998</v>
      </c>
      <c r="C2649" s="150">
        <v>13532.626863629999</v>
      </c>
      <c r="D2649" s="150">
        <f t="shared" si="41"/>
        <v>20795.470734219998</v>
      </c>
    </row>
    <row r="2650" spans="1:4" x14ac:dyDescent="0.3">
      <c r="A2650" s="149">
        <v>42152</v>
      </c>
      <c r="B2650" s="150">
        <v>7248.5090845300001</v>
      </c>
      <c r="C2650" s="150">
        <v>13508.89812844</v>
      </c>
      <c r="D2650" s="150">
        <f t="shared" si="41"/>
        <v>20757.40721297</v>
      </c>
    </row>
    <row r="2651" spans="1:4" x14ac:dyDescent="0.3">
      <c r="A2651" s="149">
        <v>42151</v>
      </c>
      <c r="B2651" s="150">
        <v>7216.1800510499997</v>
      </c>
      <c r="C2651" s="150">
        <v>13434.15482686</v>
      </c>
      <c r="D2651" s="150">
        <f t="shared" si="41"/>
        <v>20650.334877909998</v>
      </c>
    </row>
    <row r="2652" spans="1:4" x14ac:dyDescent="0.3">
      <c r="A2652" s="149">
        <v>42150</v>
      </c>
      <c r="B2652" s="150">
        <v>7166.1580390999998</v>
      </c>
      <c r="C2652" s="150">
        <v>13360.50187048</v>
      </c>
      <c r="D2652" s="150">
        <f t="shared" si="41"/>
        <v>20526.659909580001</v>
      </c>
    </row>
    <row r="2653" spans="1:4" x14ac:dyDescent="0.3">
      <c r="A2653" s="149">
        <v>42149</v>
      </c>
      <c r="B2653" s="150">
        <v>7081.3909935499996</v>
      </c>
      <c r="C2653" s="150">
        <v>13251.88775272</v>
      </c>
      <c r="D2653" s="150">
        <f t="shared" si="41"/>
        <v>20333.27874627</v>
      </c>
    </row>
    <row r="2654" spans="1:4" x14ac:dyDescent="0.3">
      <c r="A2654" s="149">
        <v>42146</v>
      </c>
      <c r="B2654" s="150">
        <v>7025.0169656600001</v>
      </c>
      <c r="C2654" s="150">
        <v>13198.97211667</v>
      </c>
      <c r="D2654" s="150">
        <f t="shared" si="41"/>
        <v>20223.989082330001</v>
      </c>
    </row>
    <row r="2655" spans="1:4" x14ac:dyDescent="0.3">
      <c r="A2655" s="149">
        <v>42145</v>
      </c>
      <c r="B2655" s="150">
        <v>7065.0406359299996</v>
      </c>
      <c r="C2655" s="150">
        <v>13261.02368701</v>
      </c>
      <c r="D2655" s="150">
        <f t="shared" si="41"/>
        <v>20326.064322940001</v>
      </c>
    </row>
    <row r="2656" spans="1:4" x14ac:dyDescent="0.3">
      <c r="A2656" s="149">
        <v>42144</v>
      </c>
      <c r="B2656" s="150">
        <v>6983.5128013599997</v>
      </c>
      <c r="C2656" s="150">
        <v>13146.631370839999</v>
      </c>
      <c r="D2656" s="150">
        <f t="shared" si="41"/>
        <v>20130.144172199998</v>
      </c>
    </row>
    <row r="2657" spans="1:4" x14ac:dyDescent="0.3">
      <c r="A2657" s="149">
        <v>42143</v>
      </c>
      <c r="B2657" s="150">
        <v>6852.5198008099997</v>
      </c>
      <c r="C2657" s="150">
        <v>12990.08665849</v>
      </c>
      <c r="D2657" s="150">
        <f t="shared" si="41"/>
        <v>19842.606459299997</v>
      </c>
    </row>
    <row r="2658" spans="1:4" x14ac:dyDescent="0.3">
      <c r="A2658" s="149">
        <v>42142</v>
      </c>
      <c r="B2658" s="150">
        <v>6714.9777104799996</v>
      </c>
      <c r="C2658" s="150">
        <v>12835.740265619999</v>
      </c>
      <c r="D2658" s="150">
        <f t="shared" si="41"/>
        <v>19550.717976100001</v>
      </c>
    </row>
    <row r="2659" spans="1:4" x14ac:dyDescent="0.3">
      <c r="A2659" s="149">
        <v>42139</v>
      </c>
      <c r="B2659" s="150">
        <v>6612.8962233399998</v>
      </c>
      <c r="C2659" s="150">
        <v>12751.248343679999</v>
      </c>
      <c r="D2659" s="150">
        <f t="shared" si="41"/>
        <v>19364.144567019997</v>
      </c>
    </row>
    <row r="2660" spans="1:4" x14ac:dyDescent="0.3">
      <c r="A2660" s="149">
        <v>42138</v>
      </c>
      <c r="B2660" s="150">
        <v>6578.6638541000002</v>
      </c>
      <c r="C2660" s="150">
        <v>12768.70124636</v>
      </c>
      <c r="D2660" s="150">
        <f t="shared" si="41"/>
        <v>19347.36510046</v>
      </c>
    </row>
    <row r="2661" spans="1:4" x14ac:dyDescent="0.3">
      <c r="A2661" s="149">
        <v>42137</v>
      </c>
      <c r="B2661" s="150">
        <v>6516.0313165099997</v>
      </c>
      <c r="C2661" s="150">
        <v>12708.785292549999</v>
      </c>
      <c r="D2661" s="150">
        <f t="shared" si="41"/>
        <v>19224.816609059999</v>
      </c>
    </row>
    <row r="2662" spans="1:4" x14ac:dyDescent="0.3">
      <c r="A2662" s="149">
        <v>42136</v>
      </c>
      <c r="B2662" s="150">
        <v>6414.6085577000003</v>
      </c>
      <c r="C2662" s="150">
        <v>12619.27469226</v>
      </c>
      <c r="D2662" s="150">
        <f t="shared" si="41"/>
        <v>19033.883249959999</v>
      </c>
    </row>
    <row r="2663" spans="1:4" x14ac:dyDescent="0.3">
      <c r="A2663" s="149">
        <v>42135</v>
      </c>
      <c r="B2663" s="150">
        <v>6375.5021864099999</v>
      </c>
      <c r="C2663" s="150">
        <v>12523.40698503</v>
      </c>
      <c r="D2663" s="150">
        <f t="shared" si="41"/>
        <v>18898.909171439998</v>
      </c>
    </row>
    <row r="2664" spans="1:4" x14ac:dyDescent="0.3">
      <c r="A2664" s="149">
        <v>42132</v>
      </c>
      <c r="B2664" s="150">
        <v>6321.8634908200002</v>
      </c>
      <c r="C2664" s="150">
        <v>12499.21753398</v>
      </c>
      <c r="D2664" s="150">
        <f t="shared" si="41"/>
        <v>18821.081024799998</v>
      </c>
    </row>
    <row r="2665" spans="1:4" x14ac:dyDescent="0.3">
      <c r="A2665" s="149">
        <v>42131</v>
      </c>
      <c r="B2665" s="150">
        <v>6362.8226468700004</v>
      </c>
      <c r="C2665" s="150">
        <v>12699.0226055</v>
      </c>
      <c r="D2665" s="150">
        <f t="shared" si="41"/>
        <v>19061.84525237</v>
      </c>
    </row>
    <row r="2666" spans="1:4" x14ac:dyDescent="0.3">
      <c r="A2666" s="149">
        <v>42130</v>
      </c>
      <c r="B2666" s="150">
        <v>6334.6749541700001</v>
      </c>
      <c r="C2666" s="150">
        <v>12635.21794097</v>
      </c>
      <c r="D2666" s="150">
        <f t="shared" si="41"/>
        <v>18969.892895140001</v>
      </c>
    </row>
    <row r="2667" spans="1:4" x14ac:dyDescent="0.3">
      <c r="A2667" s="149">
        <v>42129</v>
      </c>
      <c r="B2667" s="150">
        <v>6258.8098858499998</v>
      </c>
      <c r="C2667" s="150">
        <v>12492.24468772</v>
      </c>
      <c r="D2667" s="150">
        <f t="shared" si="41"/>
        <v>18751.05457357</v>
      </c>
    </row>
    <row r="2668" spans="1:4" x14ac:dyDescent="0.3">
      <c r="A2668" s="149">
        <v>42128</v>
      </c>
      <c r="B2668" s="150">
        <v>6190.3038309000003</v>
      </c>
      <c r="C2668" s="150">
        <v>12473.032422570001</v>
      </c>
      <c r="D2668" s="150">
        <f t="shared" si="41"/>
        <v>18663.336253469999</v>
      </c>
    </row>
    <row r="2669" spans="1:4" x14ac:dyDescent="0.3">
      <c r="A2669" s="149">
        <v>42124</v>
      </c>
      <c r="B2669" s="150">
        <v>6096.9967212499996</v>
      </c>
      <c r="C2669" s="150">
        <v>12301.65805554</v>
      </c>
      <c r="D2669" s="150">
        <f t="shared" si="41"/>
        <v>18398.654776789997</v>
      </c>
    </row>
    <row r="2670" spans="1:4" x14ac:dyDescent="0.3">
      <c r="A2670" s="149">
        <v>42123</v>
      </c>
      <c r="B2670" s="150">
        <v>6071.2792122700002</v>
      </c>
      <c r="C2670" s="150">
        <v>12274.282130289999</v>
      </c>
      <c r="D2670" s="150">
        <f t="shared" si="41"/>
        <v>18345.561342559999</v>
      </c>
    </row>
    <row r="2671" spans="1:4" x14ac:dyDescent="0.3">
      <c r="A2671" s="149">
        <v>42122</v>
      </c>
      <c r="B2671" s="150">
        <v>6009.0238870900002</v>
      </c>
      <c r="C2671" s="150">
        <v>12217.57126117</v>
      </c>
      <c r="D2671" s="150">
        <f t="shared" si="41"/>
        <v>18226.595148259999</v>
      </c>
    </row>
    <row r="2672" spans="1:4" x14ac:dyDescent="0.3">
      <c r="A2672" s="149">
        <v>42121</v>
      </c>
      <c r="B2672" s="150">
        <v>5985.4225607600001</v>
      </c>
      <c r="C2672" s="150">
        <v>12167.977931179999</v>
      </c>
      <c r="D2672" s="150">
        <f t="shared" si="41"/>
        <v>18153.400491939999</v>
      </c>
    </row>
    <row r="2673" spans="1:4" x14ac:dyDescent="0.3">
      <c r="A2673" s="149">
        <v>42118</v>
      </c>
      <c r="B2673" s="150">
        <v>5911.6893050299996</v>
      </c>
      <c r="C2673" s="150">
        <v>11982.68228311</v>
      </c>
      <c r="D2673" s="150">
        <f t="shared" si="41"/>
        <v>17894.371588139998</v>
      </c>
    </row>
    <row r="2674" spans="1:4" x14ac:dyDescent="0.3">
      <c r="A2674" s="149">
        <v>42117</v>
      </c>
      <c r="B2674" s="150">
        <v>5870.7784247999998</v>
      </c>
      <c r="C2674" s="150">
        <v>11919.221166220001</v>
      </c>
      <c r="D2674" s="150">
        <f t="shared" si="41"/>
        <v>17789.999591020001</v>
      </c>
    </row>
    <row r="2675" spans="1:4" x14ac:dyDescent="0.3">
      <c r="A2675" s="149">
        <v>42116</v>
      </c>
      <c r="B2675" s="150">
        <v>5821.5367782699996</v>
      </c>
      <c r="C2675" s="150">
        <v>11790.33769072</v>
      </c>
      <c r="D2675" s="150">
        <f t="shared" si="41"/>
        <v>17611.874468989998</v>
      </c>
    </row>
    <row r="2676" spans="1:4" x14ac:dyDescent="0.3">
      <c r="A2676" s="149">
        <v>42115</v>
      </c>
      <c r="B2676" s="150">
        <v>5794.9820759699996</v>
      </c>
      <c r="C2676" s="150">
        <v>11595.36321379</v>
      </c>
      <c r="D2676" s="150">
        <f t="shared" si="41"/>
        <v>17390.34528976</v>
      </c>
    </row>
    <row r="2677" spans="1:4" x14ac:dyDescent="0.3">
      <c r="A2677" s="149">
        <v>42114</v>
      </c>
      <c r="B2677" s="150">
        <v>5765.7733232</v>
      </c>
      <c r="C2677" s="150">
        <v>11489.5606591</v>
      </c>
      <c r="D2677" s="150">
        <f t="shared" si="41"/>
        <v>17255.333982299999</v>
      </c>
    </row>
    <row r="2678" spans="1:4" x14ac:dyDescent="0.3">
      <c r="A2678" s="149">
        <v>42111</v>
      </c>
      <c r="B2678" s="150">
        <v>5788.2415416800004</v>
      </c>
      <c r="C2678" s="150">
        <v>11551.987684870001</v>
      </c>
      <c r="D2678" s="150">
        <f t="shared" si="41"/>
        <v>17340.22922655</v>
      </c>
    </row>
    <row r="2679" spans="1:4" x14ac:dyDescent="0.3">
      <c r="A2679" s="149">
        <v>42110</v>
      </c>
      <c r="B2679" s="150">
        <v>5830.3756281400001</v>
      </c>
      <c r="C2679" s="150">
        <v>11631.553915320001</v>
      </c>
      <c r="D2679" s="150">
        <f t="shared" si="41"/>
        <v>17461.929543459999</v>
      </c>
    </row>
    <row r="2680" spans="1:4" x14ac:dyDescent="0.3">
      <c r="A2680" s="149">
        <v>42109</v>
      </c>
      <c r="B2680" s="150">
        <v>5779.9228069800001</v>
      </c>
      <c r="C2680" s="150">
        <v>11518.87817828</v>
      </c>
      <c r="D2680" s="150">
        <f t="shared" si="41"/>
        <v>17298.800985260001</v>
      </c>
    </row>
    <row r="2681" spans="1:4" x14ac:dyDescent="0.3">
      <c r="A2681" s="149">
        <v>42108</v>
      </c>
      <c r="B2681" s="150">
        <v>5697.9704904299997</v>
      </c>
      <c r="C2681" s="150">
        <v>11381.787935959999</v>
      </c>
      <c r="D2681" s="150">
        <f t="shared" si="41"/>
        <v>17079.758426389999</v>
      </c>
    </row>
    <row r="2682" spans="1:4" x14ac:dyDescent="0.3">
      <c r="A2682" s="149">
        <v>42107</v>
      </c>
      <c r="B2682" s="150">
        <v>5622.05957502</v>
      </c>
      <c r="C2682" s="150">
        <v>11186.56945436</v>
      </c>
      <c r="D2682" s="150">
        <f t="shared" si="41"/>
        <v>16808.629029380001</v>
      </c>
    </row>
    <row r="2683" spans="1:4" x14ac:dyDescent="0.3">
      <c r="A2683" s="149">
        <v>42104</v>
      </c>
      <c r="B2683" s="150">
        <v>5523.9936996300003</v>
      </c>
      <c r="C2683" s="150">
        <v>10996.60568174</v>
      </c>
      <c r="D2683" s="150">
        <f t="shared" si="41"/>
        <v>16520.599381370001</v>
      </c>
    </row>
    <row r="2684" spans="1:4" x14ac:dyDescent="0.3">
      <c r="A2684" s="149">
        <v>42103</v>
      </c>
      <c r="B2684" s="150">
        <v>5451.2190332500004</v>
      </c>
      <c r="C2684" s="150">
        <v>10874.913633259999</v>
      </c>
      <c r="D2684" s="150">
        <f t="shared" si="41"/>
        <v>16326.132666509999</v>
      </c>
    </row>
    <row r="2685" spans="1:4" x14ac:dyDescent="0.3">
      <c r="A2685" s="149">
        <v>42102</v>
      </c>
      <c r="B2685" s="150">
        <v>5371.6179813500003</v>
      </c>
      <c r="C2685" s="150">
        <v>10699.98359607</v>
      </c>
      <c r="D2685" s="150">
        <f t="shared" si="41"/>
        <v>16071.60157742</v>
      </c>
    </row>
    <row r="2686" spans="1:4" x14ac:dyDescent="0.3">
      <c r="A2686" s="149">
        <v>42101</v>
      </c>
      <c r="B2686" s="150">
        <v>5303.4213528800001</v>
      </c>
      <c r="C2686" s="150">
        <v>10550.72117678</v>
      </c>
      <c r="D2686" s="150">
        <f t="shared" si="41"/>
        <v>15854.142529659999</v>
      </c>
    </row>
    <row r="2687" spans="1:4" x14ac:dyDescent="0.3">
      <c r="A2687" s="149">
        <v>42097</v>
      </c>
      <c r="B2687" s="150">
        <v>5196.5410279600001</v>
      </c>
      <c r="C2687" s="150">
        <v>10339.788906260001</v>
      </c>
      <c r="D2687" s="150">
        <f t="shared" si="41"/>
        <v>15536.329934220001</v>
      </c>
    </row>
    <row r="2688" spans="1:4" x14ac:dyDescent="0.3">
      <c r="A2688" s="149">
        <v>42096</v>
      </c>
      <c r="B2688" s="150">
        <v>5128.5908063500001</v>
      </c>
      <c r="C2688" s="150">
        <v>10254.37988398</v>
      </c>
      <c r="D2688" s="150">
        <f t="shared" si="41"/>
        <v>15382.970690329999</v>
      </c>
    </row>
    <row r="2689" spans="1:4" x14ac:dyDescent="0.3">
      <c r="A2689" s="149">
        <v>42095</v>
      </c>
      <c r="B2689" s="150">
        <v>5053.1088645500004</v>
      </c>
      <c r="C2689" s="150">
        <v>10130.803091260001</v>
      </c>
      <c r="D2689" s="150">
        <f t="shared" si="41"/>
        <v>15183.911955810001</v>
      </c>
    </row>
    <row r="2690" spans="1:4" x14ac:dyDescent="0.3">
      <c r="A2690" s="149">
        <v>42094</v>
      </c>
      <c r="B2690" s="150">
        <v>4963.9370598400001</v>
      </c>
      <c r="C2690" s="150">
        <v>9975.2272131499994</v>
      </c>
      <c r="D2690" s="150">
        <f t="shared" si="41"/>
        <v>14939.16427299</v>
      </c>
    </row>
    <row r="2691" spans="1:4" x14ac:dyDescent="0.3">
      <c r="A2691" s="149">
        <v>42093</v>
      </c>
      <c r="B2691" s="150">
        <v>4918.9610534599997</v>
      </c>
      <c r="C2691" s="150">
        <v>9927.9419794500009</v>
      </c>
      <c r="D2691" s="150">
        <f t="shared" si="41"/>
        <v>14846.903032910001</v>
      </c>
    </row>
    <row r="2692" spans="1:4" x14ac:dyDescent="0.3">
      <c r="A2692" s="149">
        <v>42090</v>
      </c>
      <c r="B2692" s="150">
        <v>4866.4543067499999</v>
      </c>
      <c r="C2692" s="150">
        <v>9795.7776089599993</v>
      </c>
      <c r="D2692" s="150">
        <f t="shared" si="41"/>
        <v>14662.231915709999</v>
      </c>
    </row>
    <row r="2693" spans="1:4" x14ac:dyDescent="0.3">
      <c r="A2693" s="149">
        <v>42089</v>
      </c>
      <c r="B2693" s="150">
        <v>4825.5077889599997</v>
      </c>
      <c r="C2693" s="150">
        <v>9762.8899131500002</v>
      </c>
      <c r="D2693" s="150">
        <f t="shared" si="41"/>
        <v>14588.39770211</v>
      </c>
    </row>
    <row r="2694" spans="1:4" x14ac:dyDescent="0.3">
      <c r="A2694" s="149">
        <v>42088</v>
      </c>
      <c r="B2694" s="150">
        <v>4780.1503248500003</v>
      </c>
      <c r="C2694" s="150">
        <v>9647.3000660599992</v>
      </c>
      <c r="D2694" s="150">
        <f t="shared" ref="D2694:D2757" si="42">SUM(B2694:C2694)</f>
        <v>14427.450390909999</v>
      </c>
    </row>
    <row r="2695" spans="1:4" x14ac:dyDescent="0.3">
      <c r="A2695" s="149">
        <v>42087</v>
      </c>
      <c r="B2695" s="150">
        <v>4675.7374781199997</v>
      </c>
      <c r="C2695" s="150">
        <v>9535.4719243799991</v>
      </c>
      <c r="D2695" s="150">
        <f t="shared" si="42"/>
        <v>14211.209402499999</v>
      </c>
    </row>
    <row r="2696" spans="1:4" x14ac:dyDescent="0.3">
      <c r="A2696" s="149">
        <v>42086</v>
      </c>
      <c r="B2696" s="150">
        <v>4589.2977318499998</v>
      </c>
      <c r="C2696" s="150">
        <v>9407.5051476099998</v>
      </c>
      <c r="D2696" s="150">
        <f t="shared" si="42"/>
        <v>13996.80287946</v>
      </c>
    </row>
    <row r="2697" spans="1:4" x14ac:dyDescent="0.3">
      <c r="A2697" s="149">
        <v>42083</v>
      </c>
      <c r="B2697" s="150">
        <v>4522.7823596199996</v>
      </c>
      <c r="C2697" s="150">
        <v>9313.1959196700009</v>
      </c>
      <c r="D2697" s="150">
        <f t="shared" si="42"/>
        <v>13835.978279290001</v>
      </c>
    </row>
    <row r="2698" spans="1:4" x14ac:dyDescent="0.3">
      <c r="A2698" s="149">
        <v>42082</v>
      </c>
      <c r="B2698" s="150">
        <v>4473.418893</v>
      </c>
      <c r="C2698" s="150">
        <v>9158.9273083799999</v>
      </c>
      <c r="D2698" s="150">
        <f t="shared" si="42"/>
        <v>13632.34620138</v>
      </c>
    </row>
    <row r="2699" spans="1:4" x14ac:dyDescent="0.3">
      <c r="A2699" s="149">
        <v>42081</v>
      </c>
      <c r="B2699" s="150">
        <v>4413.0847499399997</v>
      </c>
      <c r="C2699" s="150">
        <v>9003.3168196999995</v>
      </c>
      <c r="D2699" s="150">
        <f t="shared" si="42"/>
        <v>13416.401569639998</v>
      </c>
    </row>
    <row r="2700" spans="1:4" x14ac:dyDescent="0.3">
      <c r="A2700" s="149">
        <v>42080</v>
      </c>
      <c r="B2700" s="150">
        <v>4347.02773402</v>
      </c>
      <c r="C2700" s="150">
        <v>8856.1378358500006</v>
      </c>
      <c r="D2700" s="150">
        <f t="shared" si="42"/>
        <v>13203.165569870001</v>
      </c>
    </row>
    <row r="2701" spans="1:4" x14ac:dyDescent="0.3">
      <c r="A2701" s="149">
        <v>42079</v>
      </c>
      <c r="B2701" s="150">
        <v>4320.0839540799998</v>
      </c>
      <c r="C2701" s="150">
        <v>8783.8563541999993</v>
      </c>
      <c r="D2701" s="150">
        <f t="shared" si="42"/>
        <v>13103.940308279998</v>
      </c>
    </row>
    <row r="2702" spans="1:4" x14ac:dyDescent="0.3">
      <c r="A2702" s="149">
        <v>42076</v>
      </c>
      <c r="B2702" s="150">
        <v>4332.58274007</v>
      </c>
      <c r="C2702" s="150">
        <v>8838.0577056399998</v>
      </c>
      <c r="D2702" s="150">
        <f t="shared" si="42"/>
        <v>13170.64044571</v>
      </c>
    </row>
    <row r="2703" spans="1:4" x14ac:dyDescent="0.3">
      <c r="A2703" s="149">
        <v>42075</v>
      </c>
      <c r="B2703" s="150">
        <v>4317.6663244700003</v>
      </c>
      <c r="C2703" s="150">
        <v>8812.57885308</v>
      </c>
      <c r="D2703" s="150">
        <f t="shared" si="42"/>
        <v>13130.245177550001</v>
      </c>
    </row>
    <row r="2704" spans="1:4" x14ac:dyDescent="0.3">
      <c r="A2704" s="149">
        <v>42074</v>
      </c>
      <c r="B2704" s="150">
        <v>4236.2531550499998</v>
      </c>
      <c r="C2704" s="150">
        <v>8669.31705754</v>
      </c>
      <c r="D2704" s="150">
        <f t="shared" si="42"/>
        <v>12905.570212589999</v>
      </c>
    </row>
    <row r="2705" spans="1:4" x14ac:dyDescent="0.3">
      <c r="A2705" s="149">
        <v>42073</v>
      </c>
      <c r="B2705" s="150">
        <v>4156.9356741700003</v>
      </c>
      <c r="C2705" s="150">
        <v>8516.3686847200006</v>
      </c>
      <c r="D2705" s="150">
        <f t="shared" si="42"/>
        <v>12673.30435889</v>
      </c>
    </row>
    <row r="2706" spans="1:4" x14ac:dyDescent="0.3">
      <c r="A2706" s="149">
        <v>42072</v>
      </c>
      <c r="B2706" s="150">
        <v>4085.9601197699999</v>
      </c>
      <c r="C2706" s="150">
        <v>8382.3273763500001</v>
      </c>
      <c r="D2706" s="150">
        <f t="shared" si="42"/>
        <v>12468.28749612</v>
      </c>
    </row>
    <row r="2707" spans="1:4" x14ac:dyDescent="0.3">
      <c r="A2707" s="149">
        <v>42069</v>
      </c>
      <c r="B2707" s="150">
        <v>4041.8944439799998</v>
      </c>
      <c r="C2707" s="150">
        <v>8278.2126904300003</v>
      </c>
      <c r="D2707" s="150">
        <f t="shared" si="42"/>
        <v>12320.10713441</v>
      </c>
    </row>
    <row r="2708" spans="1:4" x14ac:dyDescent="0.3">
      <c r="A2708" s="149">
        <v>42068</v>
      </c>
      <c r="B2708" s="150">
        <v>4017.6248807299999</v>
      </c>
      <c r="C2708" s="150">
        <v>8229.9866751999998</v>
      </c>
      <c r="D2708" s="150">
        <f t="shared" si="42"/>
        <v>12247.61155593</v>
      </c>
    </row>
    <row r="2709" spans="1:4" x14ac:dyDescent="0.3">
      <c r="A2709" s="149">
        <v>42067</v>
      </c>
      <c r="B2709" s="150">
        <v>3954.7347532600002</v>
      </c>
      <c r="C2709" s="150">
        <v>8150.5350714400001</v>
      </c>
      <c r="D2709" s="150">
        <f t="shared" si="42"/>
        <v>12105.269824700001</v>
      </c>
    </row>
    <row r="2710" spans="1:4" x14ac:dyDescent="0.3">
      <c r="A2710" s="149">
        <v>42066</v>
      </c>
      <c r="B2710" s="150">
        <v>3896.4324408900002</v>
      </c>
      <c r="C2710" s="150">
        <v>8077.5847360600001</v>
      </c>
      <c r="D2710" s="150">
        <f t="shared" si="42"/>
        <v>11974.017176950001</v>
      </c>
    </row>
    <row r="2711" spans="1:4" x14ac:dyDescent="0.3">
      <c r="A2711" s="149">
        <v>42065</v>
      </c>
      <c r="B2711" s="150">
        <v>3817.25893911</v>
      </c>
      <c r="C2711" s="150">
        <v>7966.1171393799996</v>
      </c>
      <c r="D2711" s="150">
        <f t="shared" si="42"/>
        <v>11783.376078490001</v>
      </c>
    </row>
    <row r="2712" spans="1:4" x14ac:dyDescent="0.3">
      <c r="A2712" s="149">
        <v>42062</v>
      </c>
      <c r="B2712" s="150">
        <v>3734.4248955799999</v>
      </c>
      <c r="C2712" s="150">
        <v>7844.8790574599998</v>
      </c>
      <c r="D2712" s="150">
        <f t="shared" si="42"/>
        <v>11579.30395304</v>
      </c>
    </row>
    <row r="2713" spans="1:4" x14ac:dyDescent="0.3">
      <c r="A2713" s="149">
        <v>42061</v>
      </c>
      <c r="B2713" s="150">
        <v>3705.4378478100002</v>
      </c>
      <c r="C2713" s="150">
        <v>7826.2941799999999</v>
      </c>
      <c r="D2713" s="150">
        <f t="shared" si="42"/>
        <v>11531.73202781</v>
      </c>
    </row>
    <row r="2714" spans="1:4" x14ac:dyDescent="0.3">
      <c r="A2714" s="149">
        <v>42060</v>
      </c>
      <c r="B2714" s="150">
        <v>3664.1067779499999</v>
      </c>
      <c r="C2714" s="150">
        <v>7742.4589660900001</v>
      </c>
      <c r="D2714" s="150">
        <f t="shared" si="42"/>
        <v>11406.565744039999</v>
      </c>
    </row>
    <row r="2715" spans="1:4" x14ac:dyDescent="0.3">
      <c r="A2715" s="149">
        <v>42052</v>
      </c>
      <c r="B2715" s="150">
        <v>3539.9555561100001</v>
      </c>
      <c r="C2715" s="150">
        <v>7564.9546941500003</v>
      </c>
      <c r="D2715" s="150">
        <f t="shared" si="42"/>
        <v>11104.91025026</v>
      </c>
    </row>
    <row r="2716" spans="1:4" x14ac:dyDescent="0.3">
      <c r="A2716" s="149">
        <v>42051</v>
      </c>
      <c r="B2716" s="150">
        <v>3614.2049342800001</v>
      </c>
      <c r="C2716" s="150">
        <v>7762.1844589000002</v>
      </c>
      <c r="D2716" s="150">
        <f t="shared" si="42"/>
        <v>11376.389393180001</v>
      </c>
    </row>
    <row r="2717" spans="1:4" x14ac:dyDescent="0.3">
      <c r="A2717" s="149">
        <v>42048</v>
      </c>
      <c r="B2717" s="150">
        <v>3616.4652638100001</v>
      </c>
      <c r="C2717" s="150">
        <v>7824.7343960899998</v>
      </c>
      <c r="D2717" s="150">
        <f t="shared" si="42"/>
        <v>11441.199659899999</v>
      </c>
    </row>
    <row r="2718" spans="1:4" x14ac:dyDescent="0.3">
      <c r="A2718" s="149">
        <v>42047</v>
      </c>
      <c r="B2718" s="150">
        <v>3704.3185339500001</v>
      </c>
      <c r="C2718" s="150">
        <v>8074.0126696500001</v>
      </c>
      <c r="D2718" s="150">
        <f t="shared" si="42"/>
        <v>11778.331203600001</v>
      </c>
    </row>
    <row r="2719" spans="1:4" x14ac:dyDescent="0.3">
      <c r="A2719" s="149">
        <v>42046</v>
      </c>
      <c r="B2719" s="150">
        <v>3704.5527131399999</v>
      </c>
      <c r="C2719" s="150">
        <v>8084.8741438300003</v>
      </c>
      <c r="D2719" s="150">
        <f t="shared" si="42"/>
        <v>11789.42685697</v>
      </c>
    </row>
    <row r="2720" spans="1:4" x14ac:dyDescent="0.3">
      <c r="A2720" s="149">
        <v>42045</v>
      </c>
      <c r="B2720" s="150">
        <v>3678.2190642800001</v>
      </c>
      <c r="C2720" s="150">
        <v>8012.1358720300004</v>
      </c>
      <c r="D2720" s="150">
        <f t="shared" si="42"/>
        <v>11690.354936310001</v>
      </c>
    </row>
    <row r="2721" spans="1:4" x14ac:dyDescent="0.3">
      <c r="A2721" s="149">
        <v>42044</v>
      </c>
      <c r="B2721" s="150">
        <v>3626.27986104</v>
      </c>
      <c r="C2721" s="150">
        <v>7900.3963129699996</v>
      </c>
      <c r="D2721" s="150">
        <f t="shared" si="42"/>
        <v>11526.676174009999</v>
      </c>
    </row>
    <row r="2722" spans="1:4" x14ac:dyDescent="0.3">
      <c r="A2722" s="149">
        <v>42041</v>
      </c>
      <c r="B2722" s="150">
        <v>3601.2062007200002</v>
      </c>
      <c r="C2722" s="150">
        <v>7829.9687298899998</v>
      </c>
      <c r="D2722" s="150">
        <f t="shared" si="42"/>
        <v>11431.174930609999</v>
      </c>
    </row>
    <row r="2723" spans="1:4" x14ac:dyDescent="0.3">
      <c r="A2723" s="149">
        <v>42040</v>
      </c>
      <c r="B2723" s="150">
        <v>3592.2196609699999</v>
      </c>
      <c r="C2723" s="150">
        <v>7819.2148665300001</v>
      </c>
      <c r="D2723" s="150">
        <f t="shared" si="42"/>
        <v>11411.4345275</v>
      </c>
    </row>
    <row r="2724" spans="1:4" x14ac:dyDescent="0.3">
      <c r="A2724" s="149">
        <v>42039</v>
      </c>
      <c r="B2724" s="150">
        <v>3565.8677114400002</v>
      </c>
      <c r="C2724" s="150">
        <v>7788.4590749899999</v>
      </c>
      <c r="D2724" s="150">
        <f t="shared" si="42"/>
        <v>11354.32678643</v>
      </c>
    </row>
    <row r="2725" spans="1:4" x14ac:dyDescent="0.3">
      <c r="A2725" s="149">
        <v>42038</v>
      </c>
      <c r="B2725" s="150">
        <v>3548.59262528</v>
      </c>
      <c r="C2725" s="150">
        <v>7778.6708404399997</v>
      </c>
      <c r="D2725" s="150">
        <f t="shared" si="42"/>
        <v>11327.26346572</v>
      </c>
    </row>
    <row r="2726" spans="1:4" x14ac:dyDescent="0.3">
      <c r="A2726" s="149">
        <v>42037</v>
      </c>
      <c r="B2726" s="150">
        <v>3543.1730540399999</v>
      </c>
      <c r="C2726" s="150">
        <v>7786.3553826300003</v>
      </c>
      <c r="D2726" s="150">
        <f t="shared" si="42"/>
        <v>11329.52843667</v>
      </c>
    </row>
    <row r="2727" spans="1:4" x14ac:dyDescent="0.3">
      <c r="A2727" s="149">
        <v>42034</v>
      </c>
      <c r="B2727" s="150">
        <v>3538.3448826399999</v>
      </c>
      <c r="C2727" s="150">
        <v>7780.1861191899998</v>
      </c>
      <c r="D2727" s="150">
        <f t="shared" si="42"/>
        <v>11318.531001830001</v>
      </c>
    </row>
    <row r="2728" spans="1:4" x14ac:dyDescent="0.3">
      <c r="A2728" s="149">
        <v>42033</v>
      </c>
      <c r="B2728" s="150">
        <v>3547.0489619300001</v>
      </c>
      <c r="C2728" s="150">
        <v>7818.8950592900001</v>
      </c>
      <c r="D2728" s="150">
        <f t="shared" si="42"/>
        <v>11365.944021220001</v>
      </c>
    </row>
    <row r="2729" spans="1:4" x14ac:dyDescent="0.3">
      <c r="A2729" s="149">
        <v>42032</v>
      </c>
      <c r="B2729" s="150">
        <v>3539.0500431300002</v>
      </c>
      <c r="C2729" s="150">
        <v>7804.7621352100005</v>
      </c>
      <c r="D2729" s="150">
        <f t="shared" si="42"/>
        <v>11343.81217834</v>
      </c>
    </row>
    <row r="2730" spans="1:4" x14ac:dyDescent="0.3">
      <c r="A2730" s="149">
        <v>42031</v>
      </c>
      <c r="B2730" s="150">
        <v>3529.0143303999998</v>
      </c>
      <c r="C2730" s="150">
        <v>7785.37407618</v>
      </c>
      <c r="D2730" s="150">
        <f t="shared" si="42"/>
        <v>11314.388406579999</v>
      </c>
    </row>
    <row r="2731" spans="1:4" x14ac:dyDescent="0.3">
      <c r="A2731" s="149">
        <v>42030</v>
      </c>
      <c r="B2731" s="150">
        <v>3510.35727232</v>
      </c>
      <c r="C2731" s="150">
        <v>7762.5946161600004</v>
      </c>
      <c r="D2731" s="150">
        <f t="shared" si="42"/>
        <v>11272.95188848</v>
      </c>
    </row>
    <row r="2732" spans="1:4" x14ac:dyDescent="0.3">
      <c r="A2732" s="149">
        <v>42027</v>
      </c>
      <c r="B2732" s="150">
        <v>3481.0068306600001</v>
      </c>
      <c r="C2732" s="150">
        <v>7707.3861575700003</v>
      </c>
      <c r="D2732" s="150">
        <f t="shared" si="42"/>
        <v>11188.39298823</v>
      </c>
    </row>
    <row r="2733" spans="1:4" x14ac:dyDescent="0.3">
      <c r="A2733" s="149">
        <v>42026</v>
      </c>
      <c r="B2733" s="150">
        <v>3464.54515163</v>
      </c>
      <c r="C2733" s="150">
        <v>7664.5409839499998</v>
      </c>
      <c r="D2733" s="150">
        <f t="shared" si="42"/>
        <v>11129.086135580001</v>
      </c>
    </row>
    <row r="2734" spans="1:4" x14ac:dyDescent="0.3">
      <c r="A2734" s="149">
        <v>42025</v>
      </c>
      <c r="B2734" s="150">
        <v>3431.23346068</v>
      </c>
      <c r="C2734" s="150">
        <v>7594.1845119099999</v>
      </c>
      <c r="D2734" s="150">
        <f t="shared" si="42"/>
        <v>11025.417972589999</v>
      </c>
    </row>
    <row r="2735" spans="1:4" x14ac:dyDescent="0.3">
      <c r="A2735" s="149">
        <v>42024</v>
      </c>
      <c r="B2735" s="150">
        <v>3419.0817423100002</v>
      </c>
      <c r="C2735" s="150">
        <v>7548.5145847100002</v>
      </c>
      <c r="D2735" s="150">
        <f t="shared" si="42"/>
        <v>10967.596327020001</v>
      </c>
    </row>
    <row r="2736" spans="1:4" x14ac:dyDescent="0.3">
      <c r="A2736" s="149">
        <v>42023</v>
      </c>
      <c r="B2736" s="150">
        <v>3424.7665986400002</v>
      </c>
      <c r="C2736" s="150">
        <v>7560.5430538800001</v>
      </c>
      <c r="D2736" s="150">
        <f t="shared" si="42"/>
        <v>10985.30965252</v>
      </c>
    </row>
    <row r="2737" spans="1:4" x14ac:dyDescent="0.3">
      <c r="A2737" s="149">
        <v>42020</v>
      </c>
      <c r="B2737" s="150">
        <v>3467.2391665700002</v>
      </c>
      <c r="C2737" s="150">
        <v>7716.8014640600004</v>
      </c>
      <c r="D2737" s="150">
        <f t="shared" si="42"/>
        <v>11184.040630630001</v>
      </c>
    </row>
    <row r="2738" spans="1:4" x14ac:dyDescent="0.3">
      <c r="A2738" s="149">
        <v>42019</v>
      </c>
      <c r="B2738" s="150">
        <v>3457.5263156800002</v>
      </c>
      <c r="C2738" s="150">
        <v>7674.4479013999999</v>
      </c>
      <c r="D2738" s="150">
        <f t="shared" si="42"/>
        <v>11131.97421708</v>
      </c>
    </row>
    <row r="2739" spans="1:4" x14ac:dyDescent="0.3">
      <c r="A2739" s="149">
        <v>42018</v>
      </c>
      <c r="B2739" s="150">
        <v>3430.8665341800001</v>
      </c>
      <c r="C2739" s="150">
        <v>7545.8318562799996</v>
      </c>
      <c r="D2739" s="150">
        <f t="shared" si="42"/>
        <v>10976.69839046</v>
      </c>
    </row>
    <row r="2740" spans="1:4" x14ac:dyDescent="0.3">
      <c r="A2740" s="149">
        <v>42017</v>
      </c>
      <c r="B2740" s="150">
        <v>3391.9415815699999</v>
      </c>
      <c r="C2740" s="150">
        <v>7458.6395617500002</v>
      </c>
      <c r="D2740" s="150">
        <f t="shared" si="42"/>
        <v>10850.58114332</v>
      </c>
    </row>
    <row r="2741" spans="1:4" x14ac:dyDescent="0.3">
      <c r="A2741" s="149">
        <v>42016</v>
      </c>
      <c r="B2741" s="150">
        <v>3380.5739461200001</v>
      </c>
      <c r="C2741" s="150">
        <v>7409.5909063700001</v>
      </c>
      <c r="D2741" s="150">
        <f t="shared" si="42"/>
        <v>10790.164852490001</v>
      </c>
    </row>
    <row r="2742" spans="1:4" x14ac:dyDescent="0.3">
      <c r="A2742" s="149">
        <v>42013</v>
      </c>
      <c r="B2742" s="150">
        <v>3361.7276799800002</v>
      </c>
      <c r="C2742" s="150">
        <v>7317.8414189599998</v>
      </c>
      <c r="D2742" s="150">
        <f t="shared" si="42"/>
        <v>10679.569098939999</v>
      </c>
    </row>
    <row r="2743" spans="1:4" x14ac:dyDescent="0.3">
      <c r="A2743" s="149">
        <v>42012</v>
      </c>
      <c r="B2743" s="150">
        <v>3367.8520163899998</v>
      </c>
      <c r="C2743" s="150">
        <v>7241.1286998699998</v>
      </c>
      <c r="D2743" s="150">
        <f t="shared" si="42"/>
        <v>10608.980716259999</v>
      </c>
    </row>
    <row r="2744" spans="1:4" x14ac:dyDescent="0.3">
      <c r="A2744" s="149">
        <v>42011</v>
      </c>
      <c r="B2744" s="150">
        <v>3359.1084598299999</v>
      </c>
      <c r="C2744" s="150">
        <v>7218.9092460499996</v>
      </c>
      <c r="D2744" s="150">
        <f t="shared" si="42"/>
        <v>10578.01770588</v>
      </c>
    </row>
    <row r="2745" spans="1:4" x14ac:dyDescent="0.3">
      <c r="A2745" s="149">
        <v>42010</v>
      </c>
      <c r="B2745" s="150">
        <v>3326.12729863</v>
      </c>
      <c r="C2745" s="150">
        <v>7133.81634571</v>
      </c>
      <c r="D2745" s="150">
        <f t="shared" si="42"/>
        <v>10459.943644340001</v>
      </c>
    </row>
    <row r="2746" spans="1:4" x14ac:dyDescent="0.3">
      <c r="A2746" s="149">
        <v>42009</v>
      </c>
      <c r="B2746" s="150">
        <v>3317.9255450199998</v>
      </c>
      <c r="C2746" s="150">
        <v>7061.3457785700002</v>
      </c>
      <c r="D2746" s="150">
        <f t="shared" si="42"/>
        <v>10379.271323590001</v>
      </c>
    </row>
    <row r="2747" spans="1:4" x14ac:dyDescent="0.3">
      <c r="A2747" s="149">
        <v>42004</v>
      </c>
      <c r="B2747" s="150">
        <v>3291.37557019</v>
      </c>
      <c r="C2747" s="150">
        <v>6965.1865428199999</v>
      </c>
      <c r="D2747" s="150">
        <f t="shared" si="42"/>
        <v>10256.562113010001</v>
      </c>
    </row>
    <row r="2748" spans="1:4" x14ac:dyDescent="0.3">
      <c r="A2748" s="149">
        <v>42003</v>
      </c>
      <c r="B2748" s="150">
        <v>3312.5776693799999</v>
      </c>
      <c r="C2748" s="150">
        <v>6974.0233727200002</v>
      </c>
      <c r="D2748" s="150">
        <f t="shared" si="42"/>
        <v>10286.601042099999</v>
      </c>
    </row>
    <row r="2749" spans="1:4" x14ac:dyDescent="0.3">
      <c r="A2749" s="149">
        <v>42002</v>
      </c>
      <c r="B2749" s="150">
        <v>3317.45646618</v>
      </c>
      <c r="C2749" s="150">
        <v>6931.6412356600003</v>
      </c>
      <c r="D2749" s="150">
        <f t="shared" si="42"/>
        <v>10249.097701840001</v>
      </c>
    </row>
    <row r="2750" spans="1:4" x14ac:dyDescent="0.3">
      <c r="A2750" s="149">
        <v>41999</v>
      </c>
      <c r="B2750" s="150">
        <v>3294.2233784800001</v>
      </c>
      <c r="C2750" s="150">
        <v>6840.3908547199999</v>
      </c>
      <c r="D2750" s="150">
        <f t="shared" si="42"/>
        <v>10134.6142332</v>
      </c>
    </row>
    <row r="2751" spans="1:4" x14ac:dyDescent="0.3">
      <c r="A2751" s="149">
        <v>41998</v>
      </c>
      <c r="B2751" s="150">
        <v>3295.37610559</v>
      </c>
      <c r="C2751" s="150">
        <v>6780.5021211100002</v>
      </c>
      <c r="D2751" s="150">
        <f t="shared" si="42"/>
        <v>10075.878226700001</v>
      </c>
    </row>
    <row r="2752" spans="1:4" x14ac:dyDescent="0.3">
      <c r="A2752" s="149">
        <v>41997</v>
      </c>
      <c r="B2752" s="150">
        <v>3302.3389846499999</v>
      </c>
      <c r="C2752" s="150">
        <v>6716.4411571099999</v>
      </c>
      <c r="D2752" s="150">
        <f t="shared" si="42"/>
        <v>10018.78014176</v>
      </c>
    </row>
    <row r="2753" spans="1:4" x14ac:dyDescent="0.3">
      <c r="A2753" s="149">
        <v>41996</v>
      </c>
      <c r="B2753" s="150">
        <v>3326.6812528999999</v>
      </c>
      <c r="C2753" s="150">
        <v>6739.1077044599997</v>
      </c>
      <c r="D2753" s="150">
        <f t="shared" si="42"/>
        <v>10065.78895736</v>
      </c>
    </row>
    <row r="2754" spans="1:4" x14ac:dyDescent="0.3">
      <c r="A2754" s="149">
        <v>41995</v>
      </c>
      <c r="B2754" s="150">
        <v>3350.0966890499999</v>
      </c>
      <c r="C2754" s="150">
        <v>6757.4206661500002</v>
      </c>
      <c r="D2754" s="150">
        <f t="shared" si="42"/>
        <v>10107.5173552</v>
      </c>
    </row>
    <row r="2755" spans="1:4" x14ac:dyDescent="0.3">
      <c r="A2755" s="149">
        <v>41992</v>
      </c>
      <c r="B2755" s="150">
        <v>3347.6047855900001</v>
      </c>
      <c r="C2755" s="150">
        <v>6722.5050741699997</v>
      </c>
      <c r="D2755" s="150">
        <f t="shared" si="42"/>
        <v>10070.109859759999</v>
      </c>
    </row>
    <row r="2756" spans="1:4" x14ac:dyDescent="0.3">
      <c r="A2756" s="149">
        <v>41991</v>
      </c>
      <c r="B2756" s="150">
        <v>3325.7215546900002</v>
      </c>
      <c r="C2756" s="150">
        <v>6624.7333303599999</v>
      </c>
      <c r="D2756" s="150">
        <f t="shared" si="42"/>
        <v>9950.4548850499996</v>
      </c>
    </row>
    <row r="2757" spans="1:4" x14ac:dyDescent="0.3">
      <c r="A2757" s="149">
        <v>41990</v>
      </c>
      <c r="B2757" s="150">
        <v>3305.4612152599998</v>
      </c>
      <c r="C2757" s="150">
        <v>6534.8662286299996</v>
      </c>
      <c r="D2757" s="150">
        <f t="shared" si="42"/>
        <v>9840.3274438899989</v>
      </c>
    </row>
    <row r="2758" spans="1:4" x14ac:dyDescent="0.3">
      <c r="A2758" s="149">
        <v>41989</v>
      </c>
      <c r="B2758" s="150">
        <v>3261.3144114800002</v>
      </c>
      <c r="C2758" s="150">
        <v>6429.1621899299998</v>
      </c>
      <c r="D2758" s="150">
        <f t="shared" ref="D2758:D2821" si="43">SUM(B2758:C2758)</f>
        <v>9690.4766014100005</v>
      </c>
    </row>
    <row r="2759" spans="1:4" x14ac:dyDescent="0.3">
      <c r="A2759" s="149">
        <v>41988</v>
      </c>
      <c r="B2759" s="150">
        <v>3226.7373629899998</v>
      </c>
      <c r="C2759" s="150">
        <v>6334.0098122600002</v>
      </c>
      <c r="D2759" s="150">
        <f t="shared" si="43"/>
        <v>9560.7471752500005</v>
      </c>
    </row>
    <row r="2760" spans="1:4" x14ac:dyDescent="0.3">
      <c r="A2760" s="149">
        <v>41985</v>
      </c>
      <c r="B2760" s="150">
        <v>3194.42797436</v>
      </c>
      <c r="C2760" s="150">
        <v>6240.0503456200004</v>
      </c>
      <c r="D2760" s="150">
        <f t="shared" si="43"/>
        <v>9434.4783199800004</v>
      </c>
    </row>
    <row r="2761" spans="1:4" x14ac:dyDescent="0.3">
      <c r="A2761" s="149">
        <v>41984</v>
      </c>
      <c r="B2761" s="150">
        <v>3192.5732887999998</v>
      </c>
      <c r="C2761" s="150">
        <v>6221.9880295100002</v>
      </c>
      <c r="D2761" s="150">
        <f t="shared" si="43"/>
        <v>9414.5613183099995</v>
      </c>
    </row>
    <row r="2762" spans="1:4" x14ac:dyDescent="0.3">
      <c r="A2762" s="149">
        <v>41983</v>
      </c>
      <c r="B2762" s="150">
        <v>3169.1462840600002</v>
      </c>
      <c r="C2762" s="150">
        <v>6188.8852075200002</v>
      </c>
      <c r="D2762" s="150">
        <f t="shared" si="43"/>
        <v>9358.0314915800009</v>
      </c>
    </row>
    <row r="2763" spans="1:4" x14ac:dyDescent="0.3">
      <c r="A2763" s="149">
        <v>41982</v>
      </c>
      <c r="B2763" s="150">
        <v>3164.5650859500001</v>
      </c>
      <c r="C2763" s="150">
        <v>6105.3212061599997</v>
      </c>
      <c r="D2763" s="150">
        <f t="shared" si="43"/>
        <v>9269.8862921100008</v>
      </c>
    </row>
    <row r="2764" spans="1:4" x14ac:dyDescent="0.3">
      <c r="A2764" s="149">
        <v>41981</v>
      </c>
      <c r="B2764" s="150">
        <v>3143.1915235400002</v>
      </c>
      <c r="C2764" s="150">
        <v>6016.8243142800002</v>
      </c>
      <c r="D2764" s="150">
        <f t="shared" si="43"/>
        <v>9160.0158378199994</v>
      </c>
    </row>
    <row r="2765" spans="1:4" x14ac:dyDescent="0.3">
      <c r="A2765" s="149">
        <v>41978</v>
      </c>
      <c r="B2765" s="150">
        <v>3077.28560698</v>
      </c>
      <c r="C2765" s="150">
        <v>5805.1885101500002</v>
      </c>
      <c r="D2765" s="150">
        <f t="shared" si="43"/>
        <v>8882.4741171300011</v>
      </c>
    </row>
    <row r="2766" spans="1:4" x14ac:dyDescent="0.3">
      <c r="A2766" s="149">
        <v>41977</v>
      </c>
      <c r="B2766" s="150">
        <v>3063.5157930800001</v>
      </c>
      <c r="C2766" s="150">
        <v>5746.8182880699997</v>
      </c>
      <c r="D2766" s="150">
        <f t="shared" si="43"/>
        <v>8810.3340811500002</v>
      </c>
    </row>
    <row r="2767" spans="1:4" x14ac:dyDescent="0.3">
      <c r="A2767" s="149">
        <v>41976</v>
      </c>
      <c r="B2767" s="150">
        <v>2996.8120649000002</v>
      </c>
      <c r="C2767" s="150">
        <v>5568.4430562999996</v>
      </c>
      <c r="D2767" s="150">
        <f t="shared" si="43"/>
        <v>8565.2551211999998</v>
      </c>
    </row>
    <row r="2768" spans="1:4" x14ac:dyDescent="0.3">
      <c r="A2768" s="149">
        <v>41975</v>
      </c>
      <c r="B2768" s="150">
        <v>2966.6121052100002</v>
      </c>
      <c r="C2768" s="150">
        <v>5505.4150650700003</v>
      </c>
      <c r="D2768" s="150">
        <f t="shared" si="43"/>
        <v>8472.0271702800001</v>
      </c>
    </row>
    <row r="2769" spans="1:4" x14ac:dyDescent="0.3">
      <c r="A2769" s="149">
        <v>41974</v>
      </c>
      <c r="B2769" s="150">
        <v>2952.3026849399998</v>
      </c>
      <c r="C2769" s="150">
        <v>5429.61005664</v>
      </c>
      <c r="D2769" s="150">
        <f t="shared" si="43"/>
        <v>8381.9127415799994</v>
      </c>
    </row>
    <row r="2770" spans="1:4" x14ac:dyDescent="0.3">
      <c r="A2770" s="149">
        <v>41971</v>
      </c>
      <c r="B2770" s="150">
        <v>2919.2136054900002</v>
      </c>
      <c r="C2770" s="150">
        <v>5334.1858299400001</v>
      </c>
      <c r="D2770" s="150">
        <f t="shared" si="43"/>
        <v>8253.3994354300012</v>
      </c>
    </row>
    <row r="2771" spans="1:4" x14ac:dyDescent="0.3">
      <c r="A2771" s="149">
        <v>41970</v>
      </c>
      <c r="B2771" s="150">
        <v>2899.9350218300001</v>
      </c>
      <c r="C2771" s="150">
        <v>5270.1379212000002</v>
      </c>
      <c r="D2771" s="150">
        <f t="shared" si="43"/>
        <v>8170.0729430299998</v>
      </c>
    </row>
    <row r="2772" spans="1:4" x14ac:dyDescent="0.3">
      <c r="A2772" s="149">
        <v>41969</v>
      </c>
      <c r="B2772" s="150">
        <v>2894.0206592499999</v>
      </c>
      <c r="C2772" s="150">
        <v>5224.3317172200004</v>
      </c>
      <c r="D2772" s="150">
        <f t="shared" si="43"/>
        <v>8118.3523764700003</v>
      </c>
    </row>
    <row r="2773" spans="1:4" x14ac:dyDescent="0.3">
      <c r="A2773" s="149">
        <v>41968</v>
      </c>
      <c r="B2773" s="150">
        <v>2851.8242064199999</v>
      </c>
      <c r="C2773" s="150">
        <v>5133.8314031</v>
      </c>
      <c r="D2773" s="150">
        <f t="shared" si="43"/>
        <v>7985.6556095199994</v>
      </c>
    </row>
    <row r="2774" spans="1:4" x14ac:dyDescent="0.3">
      <c r="A2774" s="149">
        <v>41967</v>
      </c>
      <c r="B2774" s="150">
        <v>2801.5183167999999</v>
      </c>
      <c r="C2774" s="150">
        <v>5027.1082986000001</v>
      </c>
      <c r="D2774" s="150">
        <f t="shared" si="43"/>
        <v>7828.6266154000004</v>
      </c>
    </row>
    <row r="2775" spans="1:4" x14ac:dyDescent="0.3">
      <c r="A2775" s="149">
        <v>41964</v>
      </c>
      <c r="B2775" s="150">
        <v>2733.8963420700002</v>
      </c>
      <c r="C2775" s="150">
        <v>4891.2159748000004</v>
      </c>
      <c r="D2775" s="150">
        <f t="shared" si="43"/>
        <v>7625.1123168700005</v>
      </c>
    </row>
    <row r="2776" spans="1:4" x14ac:dyDescent="0.3">
      <c r="A2776" s="149">
        <v>41963</v>
      </c>
      <c r="B2776" s="150">
        <v>2725.0587056700001</v>
      </c>
      <c r="C2776" s="150">
        <v>4867.5280907799997</v>
      </c>
      <c r="D2776" s="150">
        <f t="shared" si="43"/>
        <v>7592.5867964499994</v>
      </c>
    </row>
    <row r="2777" spans="1:4" x14ac:dyDescent="0.3">
      <c r="A2777" s="149">
        <v>41962</v>
      </c>
      <c r="B2777" s="150">
        <v>2711.7732175000001</v>
      </c>
      <c r="C2777" s="150">
        <v>4849.5524769499998</v>
      </c>
      <c r="D2777" s="150">
        <f t="shared" si="43"/>
        <v>7561.3256944499999</v>
      </c>
    </row>
    <row r="2778" spans="1:4" x14ac:dyDescent="0.3">
      <c r="A2778" s="149">
        <v>41961</v>
      </c>
      <c r="B2778" s="150">
        <v>2701.0676717299998</v>
      </c>
      <c r="C2778" s="150">
        <v>4827.0567605899996</v>
      </c>
      <c r="D2778" s="150">
        <f t="shared" si="43"/>
        <v>7528.124432319999</v>
      </c>
    </row>
    <row r="2779" spans="1:4" x14ac:dyDescent="0.3">
      <c r="A2779" s="149">
        <v>41960</v>
      </c>
      <c r="B2779" s="150">
        <v>2691.5536224100001</v>
      </c>
      <c r="C2779" s="150">
        <v>4804.8364808300003</v>
      </c>
      <c r="D2779" s="150">
        <f t="shared" si="43"/>
        <v>7496.3901032400008</v>
      </c>
    </row>
    <row r="2780" spans="1:4" x14ac:dyDescent="0.3">
      <c r="A2780" s="149">
        <v>41957</v>
      </c>
      <c r="B2780" s="150">
        <v>2679.5711500900002</v>
      </c>
      <c r="C2780" s="150">
        <v>4782.5734609299998</v>
      </c>
      <c r="D2780" s="150">
        <f t="shared" si="43"/>
        <v>7462.1446110199995</v>
      </c>
    </row>
    <row r="2781" spans="1:4" x14ac:dyDescent="0.3">
      <c r="A2781" s="149">
        <v>41956</v>
      </c>
      <c r="B2781" s="150">
        <v>2675.3361261</v>
      </c>
      <c r="C2781" s="150">
        <v>4780.2087223600001</v>
      </c>
      <c r="D2781" s="150">
        <f t="shared" si="43"/>
        <v>7455.5448484600001</v>
      </c>
    </row>
    <row r="2782" spans="1:4" x14ac:dyDescent="0.3">
      <c r="A2782" s="149">
        <v>41955</v>
      </c>
      <c r="B2782" s="150">
        <v>2667.79507861</v>
      </c>
      <c r="C2782" s="150">
        <v>4756.7484095500004</v>
      </c>
      <c r="D2782" s="150">
        <f t="shared" si="43"/>
        <v>7424.5434881600004</v>
      </c>
    </row>
    <row r="2783" spans="1:4" x14ac:dyDescent="0.3">
      <c r="A2783" s="149">
        <v>41954</v>
      </c>
      <c r="B2783" s="150">
        <v>2660.92540715</v>
      </c>
      <c r="C2783" s="150">
        <v>4721.8970591200004</v>
      </c>
      <c r="D2783" s="150">
        <f t="shared" si="43"/>
        <v>7382.8224662700004</v>
      </c>
    </row>
    <row r="2784" spans="1:4" x14ac:dyDescent="0.3">
      <c r="A2784" s="149">
        <v>41953</v>
      </c>
      <c r="B2784" s="150">
        <v>2654.5180794900002</v>
      </c>
      <c r="C2784" s="150">
        <v>4678.65775708</v>
      </c>
      <c r="D2784" s="150">
        <f t="shared" si="43"/>
        <v>7333.1758365700007</v>
      </c>
    </row>
    <row r="2785" spans="1:4" x14ac:dyDescent="0.3">
      <c r="A2785" s="149">
        <v>41950</v>
      </c>
      <c r="B2785" s="150">
        <v>2639.9117674300001</v>
      </c>
      <c r="C2785" s="150">
        <v>4639.4674209599998</v>
      </c>
      <c r="D2785" s="150">
        <f t="shared" si="43"/>
        <v>7279.3791883899994</v>
      </c>
    </row>
    <row r="2786" spans="1:4" x14ac:dyDescent="0.3">
      <c r="A2786" s="149">
        <v>41949</v>
      </c>
      <c r="B2786" s="150">
        <v>2637.4012721899999</v>
      </c>
      <c r="C2786" s="150">
        <v>4633.5825848599998</v>
      </c>
      <c r="D2786" s="150">
        <f t="shared" si="43"/>
        <v>7270.9838570499996</v>
      </c>
    </row>
    <row r="2787" spans="1:4" x14ac:dyDescent="0.3">
      <c r="A2787" s="149">
        <v>41948</v>
      </c>
      <c r="B2787" s="150">
        <v>2623.8538473200001</v>
      </c>
      <c r="C2787" s="150">
        <v>4598.5468401099997</v>
      </c>
      <c r="D2787" s="150">
        <f t="shared" si="43"/>
        <v>7222.4006874299994</v>
      </c>
    </row>
    <row r="2788" spans="1:4" x14ac:dyDescent="0.3">
      <c r="A2788" s="149">
        <v>41947</v>
      </c>
      <c r="B2788" s="150">
        <v>2600.47091563</v>
      </c>
      <c r="C2788" s="150">
        <v>4566.4156864099996</v>
      </c>
      <c r="D2788" s="150">
        <f t="shared" si="43"/>
        <v>7166.8866020400001</v>
      </c>
    </row>
    <row r="2789" spans="1:4" x14ac:dyDescent="0.3">
      <c r="A2789" s="149">
        <v>41946</v>
      </c>
      <c r="B2789" s="150">
        <v>2573.7616118000001</v>
      </c>
      <c r="C2789" s="150">
        <v>4530.2407988000004</v>
      </c>
      <c r="D2789" s="150">
        <f t="shared" si="43"/>
        <v>7104.0024106000001</v>
      </c>
    </row>
    <row r="2790" spans="1:4" x14ac:dyDescent="0.3">
      <c r="A2790" s="149">
        <v>41943</v>
      </c>
      <c r="B2790" s="150">
        <v>2549.0531784099999</v>
      </c>
      <c r="C2790" s="150">
        <v>4474.7072661100001</v>
      </c>
      <c r="D2790" s="150">
        <f t="shared" si="43"/>
        <v>7023.7604445199995</v>
      </c>
    </row>
    <row r="2791" spans="1:4" x14ac:dyDescent="0.3">
      <c r="A2791" s="149">
        <v>41942</v>
      </c>
      <c r="B2791" s="150">
        <v>2550.0218010899998</v>
      </c>
      <c r="C2791" s="150">
        <v>4463.0594657199999</v>
      </c>
      <c r="D2791" s="150">
        <f t="shared" si="43"/>
        <v>7013.0812668099998</v>
      </c>
    </row>
    <row r="2792" spans="1:4" x14ac:dyDescent="0.3">
      <c r="A2792" s="149">
        <v>41941</v>
      </c>
      <c r="B2792" s="150">
        <v>2533.3493282200002</v>
      </c>
      <c r="C2792" s="150">
        <v>4422.6431822699997</v>
      </c>
      <c r="D2792" s="150">
        <f t="shared" si="43"/>
        <v>6955.9925104899994</v>
      </c>
    </row>
    <row r="2793" spans="1:4" x14ac:dyDescent="0.3">
      <c r="A2793" s="149">
        <v>41940</v>
      </c>
      <c r="B2793" s="150">
        <v>2526.8988602200002</v>
      </c>
      <c r="C2793" s="150">
        <v>4426.1713214900001</v>
      </c>
      <c r="D2793" s="150">
        <f t="shared" si="43"/>
        <v>6953.0701817099998</v>
      </c>
    </row>
    <row r="2794" spans="1:4" x14ac:dyDescent="0.3">
      <c r="A2794" s="149">
        <v>41939</v>
      </c>
      <c r="B2794" s="150">
        <v>2541.6488025600001</v>
      </c>
      <c r="C2794" s="150">
        <v>4437.4063763499998</v>
      </c>
      <c r="D2794" s="150">
        <f t="shared" si="43"/>
        <v>6979.05517891</v>
      </c>
    </row>
    <row r="2795" spans="1:4" x14ac:dyDescent="0.3">
      <c r="A2795" s="149">
        <v>41936</v>
      </c>
      <c r="B2795" s="150">
        <v>2526.0046992600001</v>
      </c>
      <c r="C2795" s="150">
        <v>4412.3521640999998</v>
      </c>
      <c r="D2795" s="150">
        <f t="shared" si="43"/>
        <v>6938.3568633599998</v>
      </c>
    </row>
    <row r="2796" spans="1:4" x14ac:dyDescent="0.3">
      <c r="A2796" s="149">
        <v>41935</v>
      </c>
      <c r="B2796" s="150">
        <v>2517.0054553999998</v>
      </c>
      <c r="C2796" s="150">
        <v>4393.2624123799997</v>
      </c>
      <c r="D2796" s="150">
        <f t="shared" si="43"/>
        <v>6910.2678677799995</v>
      </c>
    </row>
    <row r="2797" spans="1:4" x14ac:dyDescent="0.3">
      <c r="A2797" s="149">
        <v>41934</v>
      </c>
      <c r="B2797" s="150">
        <v>2493.2322051000001</v>
      </c>
      <c r="C2797" s="150">
        <v>4355.6481238200004</v>
      </c>
      <c r="D2797" s="150">
        <f t="shared" si="43"/>
        <v>6848.8803289200005</v>
      </c>
    </row>
    <row r="2798" spans="1:4" x14ac:dyDescent="0.3">
      <c r="A2798" s="149">
        <v>41933</v>
      </c>
      <c r="B2798" s="150">
        <v>2479.45090347</v>
      </c>
      <c r="C2798" s="150">
        <v>4331.0898104500002</v>
      </c>
      <c r="D2798" s="150">
        <f t="shared" si="43"/>
        <v>6810.5407139199997</v>
      </c>
    </row>
    <row r="2799" spans="1:4" x14ac:dyDescent="0.3">
      <c r="A2799" s="149">
        <v>41932</v>
      </c>
      <c r="B2799" s="150">
        <v>2468.8310613899998</v>
      </c>
      <c r="C2799" s="150">
        <v>4306.4903255999998</v>
      </c>
      <c r="D2799" s="150">
        <f t="shared" si="43"/>
        <v>6775.3213869899992</v>
      </c>
    </row>
    <row r="2800" spans="1:4" x14ac:dyDescent="0.3">
      <c r="A2800" s="149">
        <v>41929</v>
      </c>
      <c r="B2800" s="150">
        <v>2454.8750222399999</v>
      </c>
      <c r="C2800" s="150">
        <v>4279.6624578800001</v>
      </c>
      <c r="D2800" s="150">
        <f t="shared" si="43"/>
        <v>6734.5374801199996</v>
      </c>
    </row>
    <row r="2801" spans="1:4" x14ac:dyDescent="0.3">
      <c r="A2801" s="149">
        <v>41928</v>
      </c>
      <c r="B2801" s="150">
        <v>2456.5150748999999</v>
      </c>
      <c r="C2801" s="150">
        <v>4275.41383907</v>
      </c>
      <c r="D2801" s="150">
        <f t="shared" si="43"/>
        <v>6731.9289139699995</v>
      </c>
    </row>
    <row r="2802" spans="1:4" x14ac:dyDescent="0.3">
      <c r="A2802" s="149">
        <v>41927</v>
      </c>
      <c r="B2802" s="150">
        <v>2453.44575085</v>
      </c>
      <c r="C2802" s="150">
        <v>4251.5240456800002</v>
      </c>
      <c r="D2802" s="150">
        <f t="shared" si="43"/>
        <v>6704.9697965300002</v>
      </c>
    </row>
    <row r="2803" spans="1:4" x14ac:dyDescent="0.3">
      <c r="A2803" s="149">
        <v>41926</v>
      </c>
      <c r="B2803" s="150">
        <v>2427.1689162399998</v>
      </c>
      <c r="C2803" s="150">
        <v>4206.6576029600001</v>
      </c>
      <c r="D2803" s="150">
        <f t="shared" si="43"/>
        <v>6633.8265191999999</v>
      </c>
    </row>
    <row r="2804" spans="1:4" x14ac:dyDescent="0.3">
      <c r="A2804" s="149">
        <v>41925</v>
      </c>
      <c r="B2804" s="150">
        <v>2402.98288129</v>
      </c>
      <c r="C2804" s="150">
        <v>4165.0285412499998</v>
      </c>
      <c r="D2804" s="150">
        <f t="shared" si="43"/>
        <v>6568.0114225399993</v>
      </c>
    </row>
    <row r="2805" spans="1:4" x14ac:dyDescent="0.3">
      <c r="A2805" s="149">
        <v>41922</v>
      </c>
      <c r="B2805" s="150">
        <v>2368.4072784800001</v>
      </c>
      <c r="C2805" s="150">
        <v>4102.3248359999998</v>
      </c>
      <c r="D2805" s="150">
        <f t="shared" si="43"/>
        <v>6470.7321144799998</v>
      </c>
    </row>
    <row r="2806" spans="1:4" x14ac:dyDescent="0.3">
      <c r="A2806" s="149">
        <v>41921</v>
      </c>
      <c r="B2806" s="150">
        <v>2343.22769075</v>
      </c>
      <c r="C2806" s="150">
        <v>4064.5694159099999</v>
      </c>
      <c r="D2806" s="150">
        <f t="shared" si="43"/>
        <v>6407.7971066600003</v>
      </c>
    </row>
    <row r="2807" spans="1:4" x14ac:dyDescent="0.3">
      <c r="A2807" s="149">
        <v>41920</v>
      </c>
      <c r="B2807" s="150">
        <v>2297.4893261299999</v>
      </c>
      <c r="C2807" s="150">
        <v>4002.3325137400002</v>
      </c>
      <c r="D2807" s="150">
        <f t="shared" si="43"/>
        <v>6299.8218398700001</v>
      </c>
    </row>
    <row r="2808" spans="1:4" x14ac:dyDescent="0.3">
      <c r="A2808" s="149">
        <v>41912</v>
      </c>
      <c r="B2808" s="150">
        <v>2225.0123826899999</v>
      </c>
      <c r="C2808" s="150">
        <v>3886.2968799099999</v>
      </c>
      <c r="D2808" s="150">
        <f t="shared" si="43"/>
        <v>6111.3092625999998</v>
      </c>
    </row>
    <row r="2809" spans="1:4" x14ac:dyDescent="0.3">
      <c r="A2809" s="149">
        <v>41911</v>
      </c>
      <c r="B2809" s="150">
        <v>2277.7981293500002</v>
      </c>
      <c r="C2809" s="150">
        <v>3956.8689853800001</v>
      </c>
      <c r="D2809" s="150">
        <f t="shared" si="43"/>
        <v>6234.6671147300003</v>
      </c>
    </row>
    <row r="2810" spans="1:4" x14ac:dyDescent="0.3">
      <c r="A2810" s="149">
        <v>41908</v>
      </c>
      <c r="B2810" s="150">
        <v>2285.97489898</v>
      </c>
      <c r="C2810" s="150">
        <v>3977.8588069000002</v>
      </c>
      <c r="D2810" s="150">
        <f t="shared" si="43"/>
        <v>6263.8337058800007</v>
      </c>
    </row>
    <row r="2811" spans="1:4" x14ac:dyDescent="0.3">
      <c r="A2811" s="149">
        <v>41907</v>
      </c>
      <c r="B2811" s="150">
        <v>2270.9172404599999</v>
      </c>
      <c r="C2811" s="150">
        <v>3957.6953114100002</v>
      </c>
      <c r="D2811" s="150">
        <f t="shared" si="43"/>
        <v>6228.6125518700001</v>
      </c>
    </row>
    <row r="2812" spans="1:4" x14ac:dyDescent="0.3">
      <c r="A2812" s="149">
        <v>41906</v>
      </c>
      <c r="B2812" s="150">
        <v>2231.2405392999999</v>
      </c>
      <c r="C2812" s="150">
        <v>3907.9481125799998</v>
      </c>
      <c r="D2812" s="150">
        <f t="shared" si="43"/>
        <v>6139.1886518800002</v>
      </c>
    </row>
    <row r="2813" spans="1:4" x14ac:dyDescent="0.3">
      <c r="A2813" s="149">
        <v>41905</v>
      </c>
      <c r="B2813" s="150">
        <v>2179.2039067999999</v>
      </c>
      <c r="C2813" s="150">
        <v>3830.8031718100001</v>
      </c>
      <c r="D2813" s="150">
        <f t="shared" si="43"/>
        <v>6010.0070786100005</v>
      </c>
    </row>
    <row r="2814" spans="1:4" x14ac:dyDescent="0.3">
      <c r="A2814" s="149">
        <v>41904</v>
      </c>
      <c r="B2814" s="150">
        <v>2147.9634963200001</v>
      </c>
      <c r="C2814" s="150">
        <v>3801.1435798799998</v>
      </c>
      <c r="D2814" s="150">
        <f t="shared" si="43"/>
        <v>5949.1070761999999</v>
      </c>
    </row>
    <row r="2815" spans="1:4" x14ac:dyDescent="0.3">
      <c r="A2815" s="149">
        <v>41901</v>
      </c>
      <c r="B2815" s="150">
        <v>2112.02859863</v>
      </c>
      <c r="C2815" s="150">
        <v>3741.58078269</v>
      </c>
      <c r="D2815" s="150">
        <f t="shared" si="43"/>
        <v>5853.6093813200005</v>
      </c>
    </row>
    <row r="2816" spans="1:4" x14ac:dyDescent="0.3">
      <c r="A2816" s="149">
        <v>41900</v>
      </c>
      <c r="B2816" s="150">
        <v>2109.5194608400002</v>
      </c>
      <c r="C2816" s="150">
        <v>3737.7657927400001</v>
      </c>
      <c r="D2816" s="150">
        <f t="shared" si="43"/>
        <v>5847.2852535800002</v>
      </c>
    </row>
    <row r="2817" spans="1:4" x14ac:dyDescent="0.3">
      <c r="A2817" s="149">
        <v>41899</v>
      </c>
      <c r="B2817" s="150">
        <v>2097.1572529099999</v>
      </c>
      <c r="C2817" s="150">
        <v>3706.6876396100001</v>
      </c>
      <c r="D2817" s="150">
        <f t="shared" si="43"/>
        <v>5803.84489252</v>
      </c>
    </row>
    <row r="2818" spans="1:4" x14ac:dyDescent="0.3">
      <c r="A2818" s="149">
        <v>41898</v>
      </c>
      <c r="B2818" s="150">
        <v>2082.5528533400002</v>
      </c>
      <c r="C2818" s="150">
        <v>3672.3774831999999</v>
      </c>
      <c r="D2818" s="150">
        <f t="shared" si="43"/>
        <v>5754.9303365400001</v>
      </c>
    </row>
    <row r="2819" spans="1:4" x14ac:dyDescent="0.3">
      <c r="A2819" s="149">
        <v>41897</v>
      </c>
      <c r="B2819" s="150">
        <v>2069.9305494199998</v>
      </c>
      <c r="C2819" s="150">
        <v>3629.41254149</v>
      </c>
      <c r="D2819" s="150">
        <f t="shared" si="43"/>
        <v>5699.3430909099998</v>
      </c>
    </row>
    <row r="2820" spans="1:4" x14ac:dyDescent="0.3">
      <c r="A2820" s="149">
        <v>41894</v>
      </c>
      <c r="B2820" s="150">
        <v>2033.44536857</v>
      </c>
      <c r="C2820" s="150">
        <v>3574.4768246200001</v>
      </c>
      <c r="D2820" s="150">
        <f t="shared" si="43"/>
        <v>5607.9221931900001</v>
      </c>
    </row>
    <row r="2821" spans="1:4" x14ac:dyDescent="0.3">
      <c r="A2821" s="149">
        <v>41893</v>
      </c>
      <c r="B2821" s="150">
        <v>2022.0916998</v>
      </c>
      <c r="C2821" s="150">
        <v>3541.6674046200001</v>
      </c>
      <c r="D2821" s="150">
        <f t="shared" si="43"/>
        <v>5563.7591044199999</v>
      </c>
    </row>
    <row r="2822" spans="1:4" x14ac:dyDescent="0.3">
      <c r="A2822" s="149">
        <v>41892</v>
      </c>
      <c r="B2822" s="150">
        <v>1994.00214538</v>
      </c>
      <c r="C2822" s="150">
        <v>3499.29795504</v>
      </c>
      <c r="D2822" s="150">
        <f t="shared" ref="D2822:D2885" si="44">SUM(B2822:C2822)</f>
        <v>5493.3001004199996</v>
      </c>
    </row>
    <row r="2823" spans="1:4" x14ac:dyDescent="0.3">
      <c r="A2823" s="149">
        <v>41891</v>
      </c>
      <c r="B2823" s="150">
        <v>1965.60480398</v>
      </c>
      <c r="C2823" s="150">
        <v>3456.0189445800002</v>
      </c>
      <c r="D2823" s="150">
        <f t="shared" si="44"/>
        <v>5421.6237485600004</v>
      </c>
    </row>
    <row r="2824" spans="1:4" x14ac:dyDescent="0.3">
      <c r="A2824" s="149">
        <v>41887</v>
      </c>
      <c r="B2824" s="150">
        <v>1938.2278524799999</v>
      </c>
      <c r="C2824" s="150">
        <v>3402.8248133400002</v>
      </c>
      <c r="D2824" s="150">
        <f t="shared" si="44"/>
        <v>5341.0526658199997</v>
      </c>
    </row>
    <row r="2825" spans="1:4" x14ac:dyDescent="0.3">
      <c r="A2825" s="149">
        <v>41886</v>
      </c>
      <c r="B2825" s="150">
        <v>1931.7131350899999</v>
      </c>
      <c r="C2825" s="150">
        <v>3406.0422249200001</v>
      </c>
      <c r="D2825" s="150">
        <f t="shared" si="44"/>
        <v>5337.75536001</v>
      </c>
    </row>
    <row r="2826" spans="1:4" x14ac:dyDescent="0.3">
      <c r="A2826" s="149">
        <v>41885</v>
      </c>
      <c r="B2826" s="150">
        <v>1907.10550214</v>
      </c>
      <c r="C2826" s="150">
        <v>3372.54152707</v>
      </c>
      <c r="D2826" s="150">
        <f t="shared" si="44"/>
        <v>5279.6470292100003</v>
      </c>
    </row>
    <row r="2827" spans="1:4" x14ac:dyDescent="0.3">
      <c r="A2827" s="149">
        <v>41884</v>
      </c>
      <c r="B2827" s="150">
        <v>1904.2229856500001</v>
      </c>
      <c r="C2827" s="150">
        <v>3368.7932494199999</v>
      </c>
      <c r="D2827" s="150">
        <f t="shared" si="44"/>
        <v>5273.0162350700002</v>
      </c>
    </row>
    <row r="2828" spans="1:4" x14ac:dyDescent="0.3">
      <c r="A2828" s="149">
        <v>41883</v>
      </c>
      <c r="B2828" s="150">
        <v>1904.70201161</v>
      </c>
      <c r="C2828" s="150">
        <v>3373.4685659900001</v>
      </c>
      <c r="D2828" s="150">
        <f t="shared" si="44"/>
        <v>5278.1705775999999</v>
      </c>
    </row>
    <row r="2829" spans="1:4" x14ac:dyDescent="0.3">
      <c r="A2829" s="149">
        <v>41880</v>
      </c>
      <c r="B2829" s="150">
        <v>1883.4048339799999</v>
      </c>
      <c r="C2829" s="150">
        <v>3353.6478307000002</v>
      </c>
      <c r="D2829" s="150">
        <f t="shared" si="44"/>
        <v>5237.0526646799999</v>
      </c>
    </row>
    <row r="2830" spans="1:4" x14ac:dyDescent="0.3">
      <c r="A2830" s="149">
        <v>41879</v>
      </c>
      <c r="B2830" s="150">
        <v>1874.7078839599999</v>
      </c>
      <c r="C2830" s="150">
        <v>3342.8046225899998</v>
      </c>
      <c r="D2830" s="150">
        <f t="shared" si="44"/>
        <v>5217.5125065499997</v>
      </c>
    </row>
    <row r="2831" spans="1:4" x14ac:dyDescent="0.3">
      <c r="A2831" s="149">
        <v>41878</v>
      </c>
      <c r="B2831" s="150">
        <v>1846.5282539699999</v>
      </c>
      <c r="C2831" s="150">
        <v>3295.3954085300002</v>
      </c>
      <c r="D2831" s="150">
        <f t="shared" si="44"/>
        <v>5141.9236625000003</v>
      </c>
    </row>
    <row r="2832" spans="1:4" x14ac:dyDescent="0.3">
      <c r="A2832" s="149">
        <v>41877</v>
      </c>
      <c r="B2832" s="150">
        <v>1831.38493558</v>
      </c>
      <c r="C2832" s="150">
        <v>3271.8427933100002</v>
      </c>
      <c r="D2832" s="150">
        <f t="shared" si="44"/>
        <v>5103.2277288900004</v>
      </c>
    </row>
    <row r="2833" spans="1:4" x14ac:dyDescent="0.3">
      <c r="A2833" s="149">
        <v>41876</v>
      </c>
      <c r="B2833" s="150">
        <v>1812.802919</v>
      </c>
      <c r="C2833" s="150">
        <v>3254.0550944500001</v>
      </c>
      <c r="D2833" s="150">
        <f t="shared" si="44"/>
        <v>5066.8580134499998</v>
      </c>
    </row>
    <row r="2834" spans="1:4" x14ac:dyDescent="0.3">
      <c r="A2834" s="149">
        <v>41873</v>
      </c>
      <c r="B2834" s="150">
        <v>1791.7124713799999</v>
      </c>
      <c r="C2834" s="150">
        <v>3234.9037371099998</v>
      </c>
      <c r="D2834" s="150">
        <f t="shared" si="44"/>
        <v>5026.6162084899997</v>
      </c>
    </row>
    <row r="2835" spans="1:4" x14ac:dyDescent="0.3">
      <c r="A2835" s="149">
        <v>41872</v>
      </c>
      <c r="B2835" s="150">
        <v>1783.7637851699999</v>
      </c>
      <c r="C2835" s="150">
        <v>3225.6486691999999</v>
      </c>
      <c r="D2835" s="150">
        <f t="shared" si="44"/>
        <v>5009.41245437</v>
      </c>
    </row>
    <row r="2836" spans="1:4" x14ac:dyDescent="0.3">
      <c r="A2836" s="149">
        <v>41871</v>
      </c>
      <c r="B2836" s="150">
        <v>1764.2045384</v>
      </c>
      <c r="C2836" s="150">
        <v>3198.7283027499998</v>
      </c>
      <c r="D2836" s="150">
        <f t="shared" si="44"/>
        <v>4962.9328411500001</v>
      </c>
    </row>
    <row r="2837" spans="1:4" x14ac:dyDescent="0.3">
      <c r="A2837" s="149">
        <v>41870</v>
      </c>
      <c r="B2837" s="150">
        <v>1744.67967608</v>
      </c>
      <c r="C2837" s="150">
        <v>3169.7131174299998</v>
      </c>
      <c r="D2837" s="150">
        <f t="shared" si="44"/>
        <v>4914.39279351</v>
      </c>
    </row>
    <row r="2838" spans="1:4" x14ac:dyDescent="0.3">
      <c r="A2838" s="149">
        <v>41869</v>
      </c>
      <c r="B2838" s="150">
        <v>1733.7590714999999</v>
      </c>
      <c r="C2838" s="150">
        <v>3140.7354378300001</v>
      </c>
      <c r="D2838" s="150">
        <f t="shared" si="44"/>
        <v>4874.4945093300003</v>
      </c>
    </row>
    <row r="2839" spans="1:4" x14ac:dyDescent="0.3">
      <c r="A2839" s="149">
        <v>41866</v>
      </c>
      <c r="B2839" s="150">
        <v>1710.5879662699999</v>
      </c>
      <c r="C2839" s="150">
        <v>3114.3239608200001</v>
      </c>
      <c r="D2839" s="150">
        <f t="shared" si="44"/>
        <v>4824.9119270900001</v>
      </c>
    </row>
    <row r="2840" spans="1:4" x14ac:dyDescent="0.3">
      <c r="A2840" s="149">
        <v>41865</v>
      </c>
      <c r="B2840" s="150">
        <v>1706.47763381</v>
      </c>
      <c r="C2840" s="150">
        <v>3101.41643054</v>
      </c>
      <c r="D2840" s="150">
        <f t="shared" si="44"/>
        <v>4807.89406435</v>
      </c>
    </row>
    <row r="2841" spans="1:4" x14ac:dyDescent="0.3">
      <c r="A2841" s="149">
        <v>41864</v>
      </c>
      <c r="B2841" s="150">
        <v>1690.26573573</v>
      </c>
      <c r="C2841" s="150">
        <v>3071.0187910899999</v>
      </c>
      <c r="D2841" s="150">
        <f t="shared" si="44"/>
        <v>4761.2845268199999</v>
      </c>
    </row>
    <row r="2842" spans="1:4" x14ac:dyDescent="0.3">
      <c r="A2842" s="149">
        <v>41863</v>
      </c>
      <c r="B2842" s="150">
        <v>1665.2585706699999</v>
      </c>
      <c r="C2842" s="150">
        <v>3034.4941975500001</v>
      </c>
      <c r="D2842" s="150">
        <f t="shared" si="44"/>
        <v>4699.7527682199998</v>
      </c>
    </row>
    <row r="2843" spans="1:4" x14ac:dyDescent="0.3">
      <c r="A2843" s="149">
        <v>41862</v>
      </c>
      <c r="B2843" s="150">
        <v>1644.4967597</v>
      </c>
      <c r="C2843" s="150">
        <v>3005.1360158799998</v>
      </c>
      <c r="D2843" s="150">
        <f t="shared" si="44"/>
        <v>4649.6327755799994</v>
      </c>
    </row>
    <row r="2844" spans="1:4" x14ac:dyDescent="0.3">
      <c r="A2844" s="149">
        <v>41859</v>
      </c>
      <c r="B2844" s="150">
        <v>1632.4367182399999</v>
      </c>
      <c r="C2844" s="150">
        <v>2985.7658704300002</v>
      </c>
      <c r="D2844" s="150">
        <f t="shared" si="44"/>
        <v>4618.2025886700003</v>
      </c>
    </row>
    <row r="2845" spans="1:4" x14ac:dyDescent="0.3">
      <c r="A2845" s="149">
        <v>41858</v>
      </c>
      <c r="B2845" s="150">
        <v>1631.07237947</v>
      </c>
      <c r="C2845" s="150">
        <v>2975.9903691499999</v>
      </c>
      <c r="D2845" s="150">
        <f t="shared" si="44"/>
        <v>4607.0627486200001</v>
      </c>
    </row>
    <row r="2846" spans="1:4" x14ac:dyDescent="0.3">
      <c r="A2846" s="149">
        <v>41857</v>
      </c>
      <c r="B2846" s="150">
        <v>1621.3442889</v>
      </c>
      <c r="C2846" s="150">
        <v>2950.1066988100001</v>
      </c>
      <c r="D2846" s="150">
        <f t="shared" si="44"/>
        <v>4571.4509877099999</v>
      </c>
    </row>
    <row r="2847" spans="1:4" x14ac:dyDescent="0.3">
      <c r="A2847" s="149">
        <v>41856</v>
      </c>
      <c r="B2847" s="150">
        <v>1607.0919671900001</v>
      </c>
      <c r="C2847" s="150">
        <v>2914.5816610400002</v>
      </c>
      <c r="D2847" s="150">
        <f t="shared" si="44"/>
        <v>4521.6736282300008</v>
      </c>
    </row>
    <row r="2848" spans="1:4" x14ac:dyDescent="0.3">
      <c r="A2848" s="149">
        <v>41855</v>
      </c>
      <c r="B2848" s="150">
        <v>1594.9512992099999</v>
      </c>
      <c r="C2848" s="150">
        <v>2891.9282039099999</v>
      </c>
      <c r="D2848" s="150">
        <f t="shared" si="44"/>
        <v>4486.8795031199998</v>
      </c>
    </row>
    <row r="2849" spans="1:4" x14ac:dyDescent="0.3">
      <c r="A2849" s="149">
        <v>41852</v>
      </c>
      <c r="B2849" s="150">
        <v>1580.5506756499999</v>
      </c>
      <c r="C2849" s="150">
        <v>2859.9109808200001</v>
      </c>
      <c r="D2849" s="150">
        <f t="shared" si="44"/>
        <v>4440.46165647</v>
      </c>
    </row>
    <row r="2850" spans="1:4" x14ac:dyDescent="0.3">
      <c r="A2850" s="149">
        <v>41851</v>
      </c>
      <c r="B2850" s="150">
        <v>1581.8479376600001</v>
      </c>
      <c r="C2850" s="150">
        <v>2867.7202218900002</v>
      </c>
      <c r="D2850" s="150">
        <f t="shared" si="44"/>
        <v>4449.56815955</v>
      </c>
    </row>
    <row r="2851" spans="1:4" x14ac:dyDescent="0.3">
      <c r="A2851" s="149">
        <v>41850</v>
      </c>
      <c r="B2851" s="150">
        <v>1561.8111043399999</v>
      </c>
      <c r="C2851" s="150">
        <v>2844.15955076</v>
      </c>
      <c r="D2851" s="150">
        <f t="shared" si="44"/>
        <v>4405.9706550999999</v>
      </c>
    </row>
    <row r="2852" spans="1:4" x14ac:dyDescent="0.3">
      <c r="A2852" s="149">
        <v>41849</v>
      </c>
      <c r="B2852" s="150">
        <v>1544.01029933</v>
      </c>
      <c r="C2852" s="150">
        <v>2807.1000647199999</v>
      </c>
      <c r="D2852" s="150">
        <f t="shared" si="44"/>
        <v>4351.1103640499996</v>
      </c>
    </row>
    <row r="2853" spans="1:4" x14ac:dyDescent="0.3">
      <c r="A2853" s="149">
        <v>41848</v>
      </c>
      <c r="B2853" s="150">
        <v>1537.5533272</v>
      </c>
      <c r="C2853" s="150">
        <v>2788.8864876399998</v>
      </c>
      <c r="D2853" s="150">
        <f t="shared" si="44"/>
        <v>4326.4398148399996</v>
      </c>
    </row>
    <row r="2854" spans="1:4" x14ac:dyDescent="0.3">
      <c r="A2854" s="149">
        <v>41845</v>
      </c>
      <c r="B2854" s="150">
        <v>1547.0471959700001</v>
      </c>
      <c r="C2854" s="150">
        <v>2789.47853661</v>
      </c>
      <c r="D2854" s="150">
        <f t="shared" si="44"/>
        <v>4336.5257325800003</v>
      </c>
    </row>
    <row r="2855" spans="1:4" x14ac:dyDescent="0.3">
      <c r="A2855" s="149">
        <v>41844</v>
      </c>
      <c r="B2855" s="150">
        <v>1547.6602523700001</v>
      </c>
      <c r="C2855" s="150">
        <v>2798.6103139699999</v>
      </c>
      <c r="D2855" s="150">
        <f t="shared" si="44"/>
        <v>4346.2705663400002</v>
      </c>
    </row>
    <row r="2856" spans="1:4" x14ac:dyDescent="0.3">
      <c r="A2856" s="149">
        <v>41843</v>
      </c>
      <c r="B2856" s="150">
        <v>1540.9908866799999</v>
      </c>
      <c r="C2856" s="150">
        <v>2779.6023251900001</v>
      </c>
      <c r="D2856" s="150">
        <f t="shared" si="44"/>
        <v>4320.5932118700002</v>
      </c>
    </row>
    <row r="2857" spans="1:4" x14ac:dyDescent="0.3">
      <c r="A2857" s="149">
        <v>41842</v>
      </c>
      <c r="B2857" s="150">
        <v>1527.12416158</v>
      </c>
      <c r="C2857" s="150">
        <v>2760.80922792</v>
      </c>
      <c r="D2857" s="150">
        <f t="shared" si="44"/>
        <v>4287.9333895</v>
      </c>
    </row>
    <row r="2858" spans="1:4" x14ac:dyDescent="0.3">
      <c r="A2858" s="149">
        <v>41841</v>
      </c>
      <c r="B2858" s="150">
        <v>1523.2408258600001</v>
      </c>
      <c r="C2858" s="150">
        <v>2749.5435392499999</v>
      </c>
      <c r="D2858" s="150">
        <f t="shared" si="44"/>
        <v>4272.7843651100002</v>
      </c>
    </row>
    <row r="2859" spans="1:4" x14ac:dyDescent="0.3">
      <c r="A2859" s="149">
        <v>41838</v>
      </c>
      <c r="B2859" s="150">
        <v>1518.435005</v>
      </c>
      <c r="C2859" s="150">
        <v>2751.177811</v>
      </c>
      <c r="D2859" s="150">
        <f t="shared" si="44"/>
        <v>4269.6128159999998</v>
      </c>
    </row>
    <row r="2860" spans="1:4" x14ac:dyDescent="0.3">
      <c r="A2860" s="149">
        <v>41837</v>
      </c>
      <c r="B2860" s="150">
        <v>1526.00845233</v>
      </c>
      <c r="C2860" s="150">
        <v>2760.4180846999998</v>
      </c>
      <c r="D2860" s="150">
        <f t="shared" si="44"/>
        <v>4286.42653703</v>
      </c>
    </row>
    <row r="2861" spans="1:4" x14ac:dyDescent="0.3">
      <c r="A2861" s="149">
        <v>41836</v>
      </c>
      <c r="B2861" s="150">
        <v>1522.8830904900001</v>
      </c>
      <c r="C2861" s="150">
        <v>2757.02057225</v>
      </c>
      <c r="D2861" s="150">
        <f t="shared" si="44"/>
        <v>4279.9036627400001</v>
      </c>
    </row>
    <row r="2862" spans="1:4" x14ac:dyDescent="0.3">
      <c r="A2862" s="149">
        <v>41835</v>
      </c>
      <c r="B2862" s="150">
        <v>1515.48549015</v>
      </c>
      <c r="C2862" s="150">
        <v>2742.7014122599999</v>
      </c>
      <c r="D2862" s="150">
        <f t="shared" si="44"/>
        <v>4258.1869024099997</v>
      </c>
    </row>
    <row r="2863" spans="1:4" x14ac:dyDescent="0.3">
      <c r="A2863" s="149">
        <v>41834</v>
      </c>
      <c r="B2863" s="150">
        <v>1508.06807112</v>
      </c>
      <c r="C2863" s="150">
        <v>2735.1216297800001</v>
      </c>
      <c r="D2863" s="150">
        <f t="shared" si="44"/>
        <v>4243.1897009000004</v>
      </c>
    </row>
    <row r="2864" spans="1:4" x14ac:dyDescent="0.3">
      <c r="A2864" s="149">
        <v>41831</v>
      </c>
      <c r="B2864" s="150">
        <v>1495.3416112800001</v>
      </c>
      <c r="C2864" s="150">
        <v>2720.8005852800002</v>
      </c>
      <c r="D2864" s="150">
        <f t="shared" si="44"/>
        <v>4216.1421965600002</v>
      </c>
    </row>
    <row r="2865" spans="1:4" x14ac:dyDescent="0.3">
      <c r="A2865" s="149">
        <v>41830</v>
      </c>
      <c r="B2865" s="150">
        <v>1490.2495562700001</v>
      </c>
      <c r="C2865" s="150">
        <v>2719.3956800599999</v>
      </c>
      <c r="D2865" s="150">
        <f t="shared" si="44"/>
        <v>4209.6452363299995</v>
      </c>
    </row>
    <row r="2866" spans="1:4" x14ac:dyDescent="0.3">
      <c r="A2866" s="149">
        <v>41829</v>
      </c>
      <c r="B2866" s="150">
        <v>1479.7406202899999</v>
      </c>
      <c r="C2866" s="150">
        <v>2708.14833004</v>
      </c>
      <c r="D2866" s="150">
        <f t="shared" si="44"/>
        <v>4187.8889503299997</v>
      </c>
    </row>
    <row r="2867" spans="1:4" x14ac:dyDescent="0.3">
      <c r="A2867" s="149">
        <v>41828</v>
      </c>
      <c r="B2867" s="150">
        <v>1472.3255901499999</v>
      </c>
      <c r="C2867" s="150">
        <v>2697.1268307400001</v>
      </c>
      <c r="D2867" s="150">
        <f t="shared" si="44"/>
        <v>4169.4524208900002</v>
      </c>
    </row>
    <row r="2868" spans="1:4" x14ac:dyDescent="0.3">
      <c r="A2868" s="149">
        <v>41827</v>
      </c>
      <c r="B2868" s="150">
        <v>1458.9665293200001</v>
      </c>
      <c r="C2868" s="150">
        <v>2686.1624211399999</v>
      </c>
      <c r="D2868" s="150">
        <f t="shared" si="44"/>
        <v>4145.1289504599999</v>
      </c>
    </row>
    <row r="2869" spans="1:4" x14ac:dyDescent="0.3">
      <c r="A2869" s="149">
        <v>41824</v>
      </c>
      <c r="B2869" s="150">
        <v>1441.8606355700001</v>
      </c>
      <c r="C2869" s="150">
        <v>2673.4596015900001</v>
      </c>
      <c r="D2869" s="150">
        <f t="shared" si="44"/>
        <v>4115.32023716</v>
      </c>
    </row>
    <row r="2870" spans="1:4" x14ac:dyDescent="0.3">
      <c r="A2870" s="149">
        <v>41823</v>
      </c>
      <c r="B2870" s="150">
        <v>1436.1015358100001</v>
      </c>
      <c r="C2870" s="150">
        <v>2678.9497545600002</v>
      </c>
      <c r="D2870" s="150">
        <f t="shared" si="44"/>
        <v>4115.0512903700001</v>
      </c>
    </row>
    <row r="2871" spans="1:4" x14ac:dyDescent="0.3">
      <c r="A2871" s="149">
        <v>41822</v>
      </c>
      <c r="B2871" s="150">
        <v>1423.6158506899999</v>
      </c>
      <c r="C2871" s="150">
        <v>2670.44701394</v>
      </c>
      <c r="D2871" s="150">
        <f t="shared" si="44"/>
        <v>4094.0628646300001</v>
      </c>
    </row>
    <row r="2872" spans="1:4" x14ac:dyDescent="0.3">
      <c r="A2872" s="149">
        <v>41821</v>
      </c>
      <c r="B2872" s="150">
        <v>1414.21162607</v>
      </c>
      <c r="C2872" s="150">
        <v>2663.36162775</v>
      </c>
      <c r="D2872" s="150">
        <f t="shared" si="44"/>
        <v>4077.57325382</v>
      </c>
    </row>
    <row r="2873" spans="1:4" x14ac:dyDescent="0.3">
      <c r="A2873" s="149">
        <v>41820</v>
      </c>
      <c r="B2873" s="150">
        <v>1408.0860882300001</v>
      </c>
      <c r="C2873" s="150">
        <v>2655.9954913699999</v>
      </c>
      <c r="D2873" s="150">
        <f t="shared" si="44"/>
        <v>4064.0815795999997</v>
      </c>
    </row>
    <row r="2874" spans="1:4" x14ac:dyDescent="0.3">
      <c r="A2874" s="149">
        <v>41817</v>
      </c>
      <c r="B2874" s="150">
        <v>1396.5771135800001</v>
      </c>
      <c r="C2874" s="150">
        <v>2645.14101222</v>
      </c>
      <c r="D2874" s="150">
        <f t="shared" si="44"/>
        <v>4041.7181258000001</v>
      </c>
    </row>
    <row r="2875" spans="1:4" x14ac:dyDescent="0.3">
      <c r="A2875" s="149">
        <v>41816</v>
      </c>
      <c r="B2875" s="150">
        <v>1398.7649913400001</v>
      </c>
      <c r="C2875" s="150">
        <v>2656.0774178500001</v>
      </c>
      <c r="D2875" s="150">
        <f t="shared" si="44"/>
        <v>4054.8424091900001</v>
      </c>
    </row>
    <row r="2876" spans="1:4" x14ac:dyDescent="0.3">
      <c r="A2876" s="149">
        <v>41815</v>
      </c>
      <c r="B2876" s="150">
        <v>1397.5054651400001</v>
      </c>
      <c r="C2876" s="150">
        <v>2665.5543559799999</v>
      </c>
      <c r="D2876" s="150">
        <f t="shared" si="44"/>
        <v>4063.0598211199999</v>
      </c>
    </row>
    <row r="2877" spans="1:4" x14ac:dyDescent="0.3">
      <c r="A2877" s="149">
        <v>41814</v>
      </c>
      <c r="B2877" s="150">
        <v>1392.56660005</v>
      </c>
      <c r="C2877" s="150">
        <v>2663.41098207</v>
      </c>
      <c r="D2877" s="150">
        <f t="shared" si="44"/>
        <v>4055.9775821200001</v>
      </c>
    </row>
    <row r="2878" spans="1:4" x14ac:dyDescent="0.3">
      <c r="A2878" s="149">
        <v>41813</v>
      </c>
      <c r="B2878" s="150">
        <v>1392.7905821899999</v>
      </c>
      <c r="C2878" s="150">
        <v>2661.3540046799999</v>
      </c>
      <c r="D2878" s="150">
        <f t="shared" si="44"/>
        <v>4054.1445868699998</v>
      </c>
    </row>
    <row r="2879" spans="1:4" x14ac:dyDescent="0.3">
      <c r="A2879" s="149">
        <v>41810</v>
      </c>
      <c r="B2879" s="150">
        <v>1392.2678911999999</v>
      </c>
      <c r="C2879" s="150">
        <v>2661.2109321900002</v>
      </c>
      <c r="D2879" s="150">
        <f t="shared" si="44"/>
        <v>4053.4788233899999</v>
      </c>
    </row>
    <row r="2880" spans="1:4" x14ac:dyDescent="0.3">
      <c r="A2880" s="149">
        <v>41809</v>
      </c>
      <c r="B2880" s="150">
        <v>1393.4548205399999</v>
      </c>
      <c r="C2880" s="150">
        <v>2661.09665636</v>
      </c>
      <c r="D2880" s="150">
        <f t="shared" si="44"/>
        <v>4054.5514769000001</v>
      </c>
    </row>
    <row r="2881" spans="1:4" x14ac:dyDescent="0.3">
      <c r="A2881" s="149">
        <v>41808</v>
      </c>
      <c r="B2881" s="150">
        <v>1390.4243666299999</v>
      </c>
      <c r="C2881" s="150">
        <v>2653.7042953499999</v>
      </c>
      <c r="D2881" s="150">
        <f t="shared" si="44"/>
        <v>4044.1286619799998</v>
      </c>
    </row>
    <row r="2882" spans="1:4" x14ac:dyDescent="0.3">
      <c r="A2882" s="149">
        <v>41807</v>
      </c>
      <c r="B2882" s="150">
        <v>1375.01256397</v>
      </c>
      <c r="C2882" s="150">
        <v>2632.4862695299998</v>
      </c>
      <c r="D2882" s="150">
        <f t="shared" si="44"/>
        <v>4007.4988334999998</v>
      </c>
    </row>
    <row r="2883" spans="1:4" x14ac:dyDescent="0.3">
      <c r="A2883" s="149">
        <v>41806</v>
      </c>
      <c r="B2883" s="150">
        <v>1356.70153314</v>
      </c>
      <c r="C2883" s="150">
        <v>2619.5828806599998</v>
      </c>
      <c r="D2883" s="150">
        <f t="shared" si="44"/>
        <v>3976.2844138</v>
      </c>
    </row>
    <row r="2884" spans="1:4" x14ac:dyDescent="0.3">
      <c r="A2884" s="149">
        <v>41803</v>
      </c>
      <c r="B2884" s="150">
        <v>1344.85645978</v>
      </c>
      <c r="C2884" s="150">
        <v>2611.6702220100001</v>
      </c>
      <c r="D2884" s="150">
        <f t="shared" si="44"/>
        <v>3956.5266817900001</v>
      </c>
    </row>
    <row r="2885" spans="1:4" x14ac:dyDescent="0.3">
      <c r="A2885" s="149">
        <v>41802</v>
      </c>
      <c r="B2885" s="150">
        <v>1343.92105573</v>
      </c>
      <c r="C2885" s="150">
        <v>2619.7548877600002</v>
      </c>
      <c r="D2885" s="150">
        <f t="shared" si="44"/>
        <v>3963.6759434900005</v>
      </c>
    </row>
    <row r="2886" spans="1:4" x14ac:dyDescent="0.3">
      <c r="A2886" s="149">
        <v>41801</v>
      </c>
      <c r="B2886" s="150">
        <v>1339.73111875</v>
      </c>
      <c r="C2886" s="150">
        <v>2612.33984371</v>
      </c>
      <c r="D2886" s="150">
        <f t="shared" ref="D2886:D2949" si="45">SUM(B2886:C2886)</f>
        <v>3952.0709624599999</v>
      </c>
    </row>
    <row r="2887" spans="1:4" x14ac:dyDescent="0.3">
      <c r="A2887" s="149">
        <v>41800</v>
      </c>
      <c r="B2887" s="150">
        <v>1338.6303723999999</v>
      </c>
      <c r="C2887" s="150">
        <v>2608.4083807299999</v>
      </c>
      <c r="D2887" s="150">
        <f t="shared" si="45"/>
        <v>3947.0387531299998</v>
      </c>
    </row>
    <row r="2888" spans="1:4" x14ac:dyDescent="0.3">
      <c r="A2888" s="149">
        <v>41799</v>
      </c>
      <c r="B2888" s="150">
        <v>1335.5931482200001</v>
      </c>
      <c r="C2888" s="150">
        <v>2606.0359943600001</v>
      </c>
      <c r="D2888" s="150">
        <f t="shared" si="45"/>
        <v>3941.62914258</v>
      </c>
    </row>
    <row r="2889" spans="1:4" x14ac:dyDescent="0.3">
      <c r="A2889" s="149">
        <v>41796</v>
      </c>
      <c r="B2889" s="150">
        <v>1330.9514250499999</v>
      </c>
      <c r="C2889" s="150">
        <v>2604.6038953299999</v>
      </c>
      <c r="D2889" s="150">
        <f t="shared" si="45"/>
        <v>3935.55532038</v>
      </c>
    </row>
    <row r="2890" spans="1:4" x14ac:dyDescent="0.3">
      <c r="A2890" s="149">
        <v>41795</v>
      </c>
      <c r="B2890" s="150">
        <v>1331.1302709700001</v>
      </c>
      <c r="C2890" s="150">
        <v>2607.8963417099999</v>
      </c>
      <c r="D2890" s="150">
        <f t="shared" si="45"/>
        <v>3939.0266126799997</v>
      </c>
    </row>
    <row r="2891" spans="1:4" x14ac:dyDescent="0.3">
      <c r="A2891" s="149">
        <v>41794</v>
      </c>
      <c r="B2891" s="150">
        <v>1330.73930763</v>
      </c>
      <c r="C2891" s="150">
        <v>2612.8031521399998</v>
      </c>
      <c r="D2891" s="150">
        <f t="shared" si="45"/>
        <v>3943.5424597699998</v>
      </c>
    </row>
    <row r="2892" spans="1:4" x14ac:dyDescent="0.3">
      <c r="A2892" s="149">
        <v>41793</v>
      </c>
      <c r="B2892" s="150">
        <v>1324.68454296</v>
      </c>
      <c r="C2892" s="150">
        <v>2617.1981831399999</v>
      </c>
      <c r="D2892" s="150">
        <f t="shared" si="45"/>
        <v>3941.8827260999997</v>
      </c>
    </row>
    <row r="2893" spans="1:4" x14ac:dyDescent="0.3">
      <c r="A2893" s="149">
        <v>41789</v>
      </c>
      <c r="B2893" s="150">
        <v>1322.9303124</v>
      </c>
      <c r="C2893" s="150">
        <v>2619.6965550700002</v>
      </c>
      <c r="D2893" s="150">
        <f t="shared" si="45"/>
        <v>3942.6268674700004</v>
      </c>
    </row>
    <row r="2894" spans="1:4" x14ac:dyDescent="0.3">
      <c r="A2894" s="149">
        <v>41788</v>
      </c>
      <c r="B2894" s="150">
        <v>1326.4242452799999</v>
      </c>
      <c r="C2894" s="150">
        <v>2636.4115671499999</v>
      </c>
      <c r="D2894" s="150">
        <f t="shared" si="45"/>
        <v>3962.8358124299998</v>
      </c>
    </row>
    <row r="2895" spans="1:4" x14ac:dyDescent="0.3">
      <c r="A2895" s="149">
        <v>41787</v>
      </c>
      <c r="B2895" s="150">
        <v>1323.6827747100001</v>
      </c>
      <c r="C2895" s="150">
        <v>2643.4524380500002</v>
      </c>
      <c r="D2895" s="150">
        <f t="shared" si="45"/>
        <v>3967.1352127600003</v>
      </c>
    </row>
    <row r="2896" spans="1:4" x14ac:dyDescent="0.3">
      <c r="A2896" s="149">
        <v>41786</v>
      </c>
      <c r="B2896" s="150">
        <v>1320.0187739999999</v>
      </c>
      <c r="C2896" s="150">
        <v>2639.7068330100001</v>
      </c>
      <c r="D2896" s="150">
        <f t="shared" si="45"/>
        <v>3959.7256070100002</v>
      </c>
    </row>
    <row r="2897" spans="1:4" x14ac:dyDescent="0.3">
      <c r="A2897" s="149">
        <v>41785</v>
      </c>
      <c r="B2897" s="150">
        <v>1320.48531813</v>
      </c>
      <c r="C2897" s="150">
        <v>2635.6776624499998</v>
      </c>
      <c r="D2897" s="150">
        <f t="shared" si="45"/>
        <v>3956.1629805799998</v>
      </c>
    </row>
    <row r="2898" spans="1:4" x14ac:dyDescent="0.3">
      <c r="A2898" s="149">
        <v>41782</v>
      </c>
      <c r="B2898" s="150">
        <v>1316.8707375900001</v>
      </c>
      <c r="C2898" s="150">
        <v>2639.2267370999998</v>
      </c>
      <c r="D2898" s="150">
        <f t="shared" si="45"/>
        <v>3956.0974746900001</v>
      </c>
    </row>
    <row r="2899" spans="1:4" x14ac:dyDescent="0.3">
      <c r="A2899" s="149">
        <v>41781</v>
      </c>
      <c r="B2899" s="150">
        <v>1322.54019945</v>
      </c>
      <c r="C2899" s="150">
        <v>2650.4386257299998</v>
      </c>
      <c r="D2899" s="150">
        <f t="shared" si="45"/>
        <v>3972.9788251800001</v>
      </c>
    </row>
    <row r="2900" spans="1:4" x14ac:dyDescent="0.3">
      <c r="A2900" s="149">
        <v>41780</v>
      </c>
      <c r="B2900" s="150">
        <v>1325.00576439</v>
      </c>
      <c r="C2900" s="150">
        <v>2654.80269309</v>
      </c>
      <c r="D2900" s="150">
        <f t="shared" si="45"/>
        <v>3979.80845748</v>
      </c>
    </row>
    <row r="2901" spans="1:4" x14ac:dyDescent="0.3">
      <c r="A2901" s="149">
        <v>41779</v>
      </c>
      <c r="B2901" s="150">
        <v>1322.9467489199999</v>
      </c>
      <c r="C2901" s="150">
        <v>2649.9055456999999</v>
      </c>
      <c r="D2901" s="150">
        <f t="shared" si="45"/>
        <v>3972.8522946200001</v>
      </c>
    </row>
    <row r="2902" spans="1:4" x14ac:dyDescent="0.3">
      <c r="A2902" s="149">
        <v>41778</v>
      </c>
      <c r="B2902" s="150">
        <v>1326.41466388</v>
      </c>
      <c r="C2902" s="150">
        <v>2646.14611371</v>
      </c>
      <c r="D2902" s="150">
        <f t="shared" si="45"/>
        <v>3972.5607775899998</v>
      </c>
    </row>
    <row r="2903" spans="1:4" x14ac:dyDescent="0.3">
      <c r="A2903" s="149">
        <v>41775</v>
      </c>
      <c r="B2903" s="150">
        <v>1329.8560687300001</v>
      </c>
      <c r="C2903" s="150">
        <v>2641.7921590199999</v>
      </c>
      <c r="D2903" s="150">
        <f t="shared" si="45"/>
        <v>3971.6482277499999</v>
      </c>
    </row>
    <row r="2904" spans="1:4" x14ac:dyDescent="0.3">
      <c r="A2904" s="149">
        <v>41774</v>
      </c>
      <c r="B2904" s="150">
        <v>1334.9148067799999</v>
      </c>
      <c r="C2904" s="150">
        <v>2650.7984195399999</v>
      </c>
      <c r="D2904" s="150">
        <f t="shared" si="45"/>
        <v>3985.7132263200001</v>
      </c>
    </row>
    <row r="2905" spans="1:4" x14ac:dyDescent="0.3">
      <c r="A2905" s="149">
        <v>41773</v>
      </c>
      <c r="B2905" s="150">
        <v>1337.2650397</v>
      </c>
      <c r="C2905" s="150">
        <v>2656.1286585600001</v>
      </c>
      <c r="D2905" s="150">
        <f t="shared" si="45"/>
        <v>3993.3936982599998</v>
      </c>
    </row>
    <row r="2906" spans="1:4" x14ac:dyDescent="0.3">
      <c r="A2906" s="149">
        <v>41772</v>
      </c>
      <c r="B2906" s="150">
        <v>1337.89630375</v>
      </c>
      <c r="C2906" s="150">
        <v>2657.33489328</v>
      </c>
      <c r="D2906" s="150">
        <f t="shared" si="45"/>
        <v>3995.2311970299997</v>
      </c>
    </row>
    <row r="2907" spans="1:4" x14ac:dyDescent="0.3">
      <c r="A2907" s="149">
        <v>41771</v>
      </c>
      <c r="B2907" s="150">
        <v>1335.32088819</v>
      </c>
      <c r="C2907" s="150">
        <v>2652.2405698299999</v>
      </c>
      <c r="D2907" s="150">
        <f t="shared" si="45"/>
        <v>3987.5614580199999</v>
      </c>
    </row>
    <row r="2908" spans="1:4" x14ac:dyDescent="0.3">
      <c r="A2908" s="149">
        <v>41768</v>
      </c>
      <c r="B2908" s="150">
        <v>1330.64739581</v>
      </c>
      <c r="C2908" s="150">
        <v>2646.0056516099999</v>
      </c>
      <c r="D2908" s="150">
        <f t="shared" si="45"/>
        <v>3976.6530474199999</v>
      </c>
    </row>
    <row r="2909" spans="1:4" x14ac:dyDescent="0.3">
      <c r="A2909" s="149">
        <v>41767</v>
      </c>
      <c r="B2909" s="150">
        <v>1334.3625964400001</v>
      </c>
      <c r="C2909" s="150">
        <v>2654.3018073899998</v>
      </c>
      <c r="D2909" s="150">
        <f t="shared" si="45"/>
        <v>3988.6644038300001</v>
      </c>
    </row>
    <row r="2910" spans="1:4" x14ac:dyDescent="0.3">
      <c r="A2910" s="149">
        <v>41766</v>
      </c>
      <c r="B2910" s="150">
        <v>1333.9414710599999</v>
      </c>
      <c r="C2910" s="150">
        <v>2656.3341512100001</v>
      </c>
      <c r="D2910" s="150">
        <f t="shared" si="45"/>
        <v>3990.27562227</v>
      </c>
    </row>
    <row r="2911" spans="1:4" x14ac:dyDescent="0.3">
      <c r="A2911" s="149">
        <v>41765</v>
      </c>
      <c r="B2911" s="150">
        <v>1336.22519457</v>
      </c>
      <c r="C2911" s="150">
        <v>2656.6098128100002</v>
      </c>
      <c r="D2911" s="150">
        <f t="shared" si="45"/>
        <v>3992.8350073800002</v>
      </c>
    </row>
    <row r="2912" spans="1:4" x14ac:dyDescent="0.3">
      <c r="A2912" s="149">
        <v>41764</v>
      </c>
      <c r="B2912" s="150">
        <v>1331.8506356</v>
      </c>
      <c r="C2912" s="150">
        <v>2648.54447609</v>
      </c>
      <c r="D2912" s="150">
        <f t="shared" si="45"/>
        <v>3980.3951116899998</v>
      </c>
    </row>
    <row r="2913" spans="1:4" x14ac:dyDescent="0.3">
      <c r="A2913" s="149">
        <v>41759</v>
      </c>
      <c r="B2913" s="150">
        <v>1327.6979970899999</v>
      </c>
      <c r="C2913" s="150">
        <v>2636.45771891</v>
      </c>
      <c r="D2913" s="150">
        <f t="shared" si="45"/>
        <v>3964.1557160000002</v>
      </c>
    </row>
    <row r="2914" spans="1:4" x14ac:dyDescent="0.3">
      <c r="A2914" s="149">
        <v>41758</v>
      </c>
      <c r="B2914" s="150">
        <v>1340.74632926</v>
      </c>
      <c r="C2914" s="150">
        <v>2653.2561409300001</v>
      </c>
      <c r="D2914" s="150">
        <f t="shared" si="45"/>
        <v>3994.0024701900002</v>
      </c>
    </row>
    <row r="2915" spans="1:4" x14ac:dyDescent="0.3">
      <c r="A2915" s="149">
        <v>41757</v>
      </c>
      <c r="B2915" s="150">
        <v>1347.69513149</v>
      </c>
      <c r="C2915" s="150">
        <v>2662.4080061599998</v>
      </c>
      <c r="D2915" s="150">
        <f t="shared" si="45"/>
        <v>4010.1031376499996</v>
      </c>
    </row>
    <row r="2916" spans="1:4" x14ac:dyDescent="0.3">
      <c r="A2916" s="149">
        <v>41754</v>
      </c>
      <c r="B2916" s="150">
        <v>1354.20474883</v>
      </c>
      <c r="C2916" s="150">
        <v>2672.9796770299999</v>
      </c>
      <c r="D2916" s="150">
        <f t="shared" si="45"/>
        <v>4027.1844258599999</v>
      </c>
    </row>
    <row r="2917" spans="1:4" x14ac:dyDescent="0.3">
      <c r="A2917" s="149">
        <v>41753</v>
      </c>
      <c r="B2917" s="150">
        <v>1363.4231832400001</v>
      </c>
      <c r="C2917" s="150">
        <v>2686.3177250200001</v>
      </c>
      <c r="D2917" s="150">
        <f t="shared" si="45"/>
        <v>4049.7409082600002</v>
      </c>
    </row>
    <row r="2918" spans="1:4" x14ac:dyDescent="0.3">
      <c r="A2918" s="149">
        <v>41752</v>
      </c>
      <c r="B2918" s="150">
        <v>1363.6940641799999</v>
      </c>
      <c r="C2918" s="150">
        <v>2693.21273496</v>
      </c>
      <c r="D2918" s="150">
        <f t="shared" si="45"/>
        <v>4056.9067991399997</v>
      </c>
    </row>
    <row r="2919" spans="1:4" x14ac:dyDescent="0.3">
      <c r="A2919" s="149">
        <v>41751</v>
      </c>
      <c r="B2919" s="150">
        <v>1365.42078924</v>
      </c>
      <c r="C2919" s="150">
        <v>2686.7030516099999</v>
      </c>
      <c r="D2919" s="150">
        <f t="shared" si="45"/>
        <v>4052.1238408499999</v>
      </c>
    </row>
    <row r="2920" spans="1:4" x14ac:dyDescent="0.3">
      <c r="A2920" s="149">
        <v>41750</v>
      </c>
      <c r="B2920" s="150">
        <v>1363.37047757</v>
      </c>
      <c r="C2920" s="150">
        <v>2684.6185247600001</v>
      </c>
      <c r="D2920" s="150">
        <f t="shared" si="45"/>
        <v>4047.9890023300004</v>
      </c>
    </row>
    <row r="2921" spans="1:4" x14ac:dyDescent="0.3">
      <c r="A2921" s="149">
        <v>41747</v>
      </c>
      <c r="B2921" s="150">
        <v>1366.4286933200001</v>
      </c>
      <c r="C2921" s="150">
        <v>2682.94861575</v>
      </c>
      <c r="D2921" s="150">
        <f t="shared" si="45"/>
        <v>4049.3773090700001</v>
      </c>
    </row>
    <row r="2922" spans="1:4" x14ac:dyDescent="0.3">
      <c r="A2922" s="149">
        <v>41746</v>
      </c>
      <c r="B2922" s="150">
        <v>1372.47452488</v>
      </c>
      <c r="C2922" s="150">
        <v>2687.1138140500002</v>
      </c>
      <c r="D2922" s="150">
        <f t="shared" si="45"/>
        <v>4059.5883389300002</v>
      </c>
    </row>
    <row r="2923" spans="1:4" x14ac:dyDescent="0.3">
      <c r="A2923" s="149">
        <v>41745</v>
      </c>
      <c r="B2923" s="150">
        <v>1368.7647677699999</v>
      </c>
      <c r="C2923" s="150">
        <v>2685.30503125</v>
      </c>
      <c r="D2923" s="150">
        <f t="shared" si="45"/>
        <v>4054.0697990199997</v>
      </c>
    </row>
    <row r="2924" spans="1:4" x14ac:dyDescent="0.3">
      <c r="A2924" s="149">
        <v>41744</v>
      </c>
      <c r="B2924" s="150">
        <v>1365.34573918</v>
      </c>
      <c r="C2924" s="150">
        <v>2681.4828883999999</v>
      </c>
      <c r="D2924" s="150">
        <f t="shared" si="45"/>
        <v>4046.8286275800001</v>
      </c>
    </row>
    <row r="2925" spans="1:4" x14ac:dyDescent="0.3">
      <c r="A2925" s="149">
        <v>41743</v>
      </c>
      <c r="B2925" s="150">
        <v>1362.1181305499999</v>
      </c>
      <c r="C2925" s="150">
        <v>2666.8615033199999</v>
      </c>
      <c r="D2925" s="150">
        <f t="shared" si="45"/>
        <v>4028.9796338699998</v>
      </c>
    </row>
    <row r="2926" spans="1:4" x14ac:dyDescent="0.3">
      <c r="A2926" s="149">
        <v>41740</v>
      </c>
      <c r="B2926" s="150">
        <v>1356.1834351299999</v>
      </c>
      <c r="C2926" s="150">
        <v>2650.5963437300002</v>
      </c>
      <c r="D2926" s="150">
        <f t="shared" si="45"/>
        <v>4006.7797788600001</v>
      </c>
    </row>
    <row r="2927" spans="1:4" x14ac:dyDescent="0.3">
      <c r="A2927" s="149">
        <v>41739</v>
      </c>
      <c r="B2927" s="150">
        <v>1353.3538346299999</v>
      </c>
      <c r="C2927" s="150">
        <v>2651.9583720599999</v>
      </c>
      <c r="D2927" s="150">
        <f t="shared" si="45"/>
        <v>4005.3122066899996</v>
      </c>
    </row>
    <row r="2928" spans="1:4" x14ac:dyDescent="0.3">
      <c r="A2928" s="149">
        <v>41738</v>
      </c>
      <c r="B2928" s="150">
        <v>1343.99937701</v>
      </c>
      <c r="C2928" s="150">
        <v>2625.8582230299999</v>
      </c>
      <c r="D2928" s="150">
        <f t="shared" si="45"/>
        <v>3969.8576000399999</v>
      </c>
    </row>
    <row r="2929" spans="1:4" x14ac:dyDescent="0.3">
      <c r="A2929" s="149">
        <v>41737</v>
      </c>
      <c r="B2929" s="150">
        <v>1339.5213551100001</v>
      </c>
      <c r="C2929" s="150">
        <v>2614.7524465000001</v>
      </c>
      <c r="D2929" s="150">
        <f t="shared" si="45"/>
        <v>3954.2738016100002</v>
      </c>
    </row>
    <row r="2930" spans="1:4" x14ac:dyDescent="0.3">
      <c r="A2930" s="149">
        <v>41733</v>
      </c>
      <c r="B2930" s="150">
        <v>1337.73367201</v>
      </c>
      <c r="C2930" s="150">
        <v>2605.0345089000002</v>
      </c>
      <c r="D2930" s="150">
        <f t="shared" si="45"/>
        <v>3942.7681809100004</v>
      </c>
    </row>
    <row r="2931" spans="1:4" x14ac:dyDescent="0.3">
      <c r="A2931" s="149">
        <v>41732</v>
      </c>
      <c r="B2931" s="150">
        <v>1343.62486844</v>
      </c>
      <c r="C2931" s="150">
        <v>2613.9063853100001</v>
      </c>
      <c r="D2931" s="150">
        <f t="shared" si="45"/>
        <v>3957.5312537500004</v>
      </c>
    </row>
    <row r="2932" spans="1:4" x14ac:dyDescent="0.3">
      <c r="A2932" s="149">
        <v>41731</v>
      </c>
      <c r="B2932" s="150">
        <v>1341.76202455</v>
      </c>
      <c r="C2932" s="150">
        <v>2603.7672137899999</v>
      </c>
      <c r="D2932" s="150">
        <f t="shared" si="45"/>
        <v>3945.5292383400001</v>
      </c>
    </row>
    <row r="2933" spans="1:4" x14ac:dyDescent="0.3">
      <c r="A2933" s="149">
        <v>41730</v>
      </c>
      <c r="B2933" s="150">
        <v>1344.33658724</v>
      </c>
      <c r="C2933" s="150">
        <v>2603.3812221100002</v>
      </c>
      <c r="D2933" s="150">
        <f t="shared" si="45"/>
        <v>3947.7178093500002</v>
      </c>
    </row>
    <row r="2934" spans="1:4" x14ac:dyDescent="0.3">
      <c r="A2934" s="149">
        <v>41729</v>
      </c>
      <c r="B2934" s="150">
        <v>1347.1974861799999</v>
      </c>
      <c r="C2934" s="150">
        <v>2606.7955326599999</v>
      </c>
      <c r="D2934" s="150">
        <f t="shared" si="45"/>
        <v>3953.9930188399999</v>
      </c>
    </row>
    <row r="2935" spans="1:4" x14ac:dyDescent="0.3">
      <c r="A2935" s="149">
        <v>41726</v>
      </c>
      <c r="B2935" s="150">
        <v>1349.68984699</v>
      </c>
      <c r="C2935" s="150">
        <v>2608.87689353</v>
      </c>
      <c r="D2935" s="150">
        <f t="shared" si="45"/>
        <v>3958.5667405200002</v>
      </c>
    </row>
    <row r="2936" spans="1:4" x14ac:dyDescent="0.3">
      <c r="A2936" s="149">
        <v>41725</v>
      </c>
      <c r="B2936" s="150">
        <v>1356.2140042399999</v>
      </c>
      <c r="C2936" s="150">
        <v>2619.5432118499998</v>
      </c>
      <c r="D2936" s="150">
        <f t="shared" si="45"/>
        <v>3975.7572160899999</v>
      </c>
    </row>
    <row r="2937" spans="1:4" x14ac:dyDescent="0.3">
      <c r="A2937" s="149">
        <v>41724</v>
      </c>
      <c r="B2937" s="150">
        <v>1355.1635822000001</v>
      </c>
      <c r="C2937" s="150">
        <v>2613.2827255500001</v>
      </c>
      <c r="D2937" s="150">
        <f t="shared" si="45"/>
        <v>3968.4463077500004</v>
      </c>
    </row>
    <row r="2938" spans="1:4" x14ac:dyDescent="0.3">
      <c r="A2938" s="149">
        <v>41723</v>
      </c>
      <c r="B2938" s="150">
        <v>1351.3992559799999</v>
      </c>
      <c r="C2938" s="150">
        <v>2602.18967045</v>
      </c>
      <c r="D2938" s="150">
        <f t="shared" si="45"/>
        <v>3953.5889264299999</v>
      </c>
    </row>
    <row r="2939" spans="1:4" x14ac:dyDescent="0.3">
      <c r="A2939" s="149">
        <v>41722</v>
      </c>
      <c r="B2939" s="150">
        <v>1345.66686422</v>
      </c>
      <c r="C2939" s="150">
        <v>2590.5214818899999</v>
      </c>
      <c r="D2939" s="150">
        <f t="shared" si="45"/>
        <v>3936.1883461099997</v>
      </c>
    </row>
    <row r="2940" spans="1:4" x14ac:dyDescent="0.3">
      <c r="A2940" s="149">
        <v>41719</v>
      </c>
      <c r="B2940" s="150">
        <v>1340.8637779400001</v>
      </c>
      <c r="C2940" s="150">
        <v>2575.10718232</v>
      </c>
      <c r="D2940" s="150">
        <f t="shared" si="45"/>
        <v>3915.9709602600001</v>
      </c>
    </row>
    <row r="2941" spans="1:4" x14ac:dyDescent="0.3">
      <c r="A2941" s="149">
        <v>41718</v>
      </c>
      <c r="B2941" s="150">
        <v>1341.0167249000001</v>
      </c>
      <c r="C2941" s="150">
        <v>2575.0649585400001</v>
      </c>
      <c r="D2941" s="150">
        <f t="shared" si="45"/>
        <v>3916.0816834400002</v>
      </c>
    </row>
    <row r="2942" spans="1:4" x14ac:dyDescent="0.3">
      <c r="A2942" s="149">
        <v>41717</v>
      </c>
      <c r="B2942" s="150">
        <v>1339.2810737699999</v>
      </c>
      <c r="C2942" s="150">
        <v>2576.2871200099999</v>
      </c>
      <c r="D2942" s="150">
        <f t="shared" si="45"/>
        <v>3915.56819378</v>
      </c>
    </row>
    <row r="2943" spans="1:4" x14ac:dyDescent="0.3">
      <c r="A2943" s="149">
        <v>41716</v>
      </c>
      <c r="B2943" s="150">
        <v>1333.2373567699999</v>
      </c>
      <c r="C2943" s="150">
        <v>2563.0363427000002</v>
      </c>
      <c r="D2943" s="150">
        <f t="shared" si="45"/>
        <v>3896.2736994699999</v>
      </c>
    </row>
    <row r="2944" spans="1:4" x14ac:dyDescent="0.3">
      <c r="A2944" s="149">
        <v>41715</v>
      </c>
      <c r="B2944" s="150">
        <v>1326.8867694600001</v>
      </c>
      <c r="C2944" s="150">
        <v>2552.2837438299998</v>
      </c>
      <c r="D2944" s="150">
        <f t="shared" si="45"/>
        <v>3879.1705132899997</v>
      </c>
    </row>
    <row r="2945" spans="1:4" x14ac:dyDescent="0.3">
      <c r="A2945" s="149">
        <v>41712</v>
      </c>
      <c r="B2945" s="150">
        <v>1324.4012501300001</v>
      </c>
      <c r="C2945" s="150">
        <v>2544.8279278199998</v>
      </c>
      <c r="D2945" s="150">
        <f t="shared" si="45"/>
        <v>3869.2291779500001</v>
      </c>
    </row>
    <row r="2946" spans="1:4" x14ac:dyDescent="0.3">
      <c r="A2946" s="149">
        <v>41711</v>
      </c>
      <c r="B2946" s="150">
        <v>1329.0255542499999</v>
      </c>
      <c r="C2946" s="150">
        <v>2549.5352858199999</v>
      </c>
      <c r="D2946" s="150">
        <f t="shared" si="45"/>
        <v>3878.5608400699998</v>
      </c>
    </row>
    <row r="2947" spans="1:4" x14ac:dyDescent="0.3">
      <c r="A2947" s="149">
        <v>41710</v>
      </c>
      <c r="B2947" s="150">
        <v>1330.5417391200001</v>
      </c>
      <c r="C2947" s="150">
        <v>2539.4310160099999</v>
      </c>
      <c r="D2947" s="150">
        <f t="shared" si="45"/>
        <v>3869.9727551300002</v>
      </c>
    </row>
    <row r="2948" spans="1:4" x14ac:dyDescent="0.3">
      <c r="A2948" s="149">
        <v>41709</v>
      </c>
      <c r="B2948" s="150">
        <v>1338.22140459</v>
      </c>
      <c r="C2948" s="150">
        <v>2539.5651693700001</v>
      </c>
      <c r="D2948" s="150">
        <f t="shared" si="45"/>
        <v>3877.7865739600002</v>
      </c>
    </row>
    <row r="2949" spans="1:4" x14ac:dyDescent="0.3">
      <c r="A2949" s="149">
        <v>41708</v>
      </c>
      <c r="B2949" s="150">
        <v>1343.04396376</v>
      </c>
      <c r="C2949" s="150">
        <v>2542.4517985500001</v>
      </c>
      <c r="D2949" s="150">
        <f t="shared" si="45"/>
        <v>3885.4957623099999</v>
      </c>
    </row>
    <row r="2950" spans="1:4" x14ac:dyDescent="0.3">
      <c r="A2950" s="149">
        <v>41705</v>
      </c>
      <c r="B2950" s="150">
        <v>1349.96036749</v>
      </c>
      <c r="C2950" s="150">
        <v>2548.4428456300002</v>
      </c>
      <c r="D2950" s="150">
        <f t="shared" ref="D2950:D3013" si="46">SUM(B2950:C2950)</f>
        <v>3898.4032131200001</v>
      </c>
    </row>
    <row r="2951" spans="1:4" x14ac:dyDescent="0.3">
      <c r="A2951" s="149">
        <v>41704</v>
      </c>
      <c r="B2951" s="150">
        <v>1357.57568603</v>
      </c>
      <c r="C2951" s="150">
        <v>2554.3551604899999</v>
      </c>
      <c r="D2951" s="150">
        <f t="shared" si="46"/>
        <v>3911.9308465200002</v>
      </c>
    </row>
    <row r="2952" spans="1:4" x14ac:dyDescent="0.3">
      <c r="A2952" s="149">
        <v>41703</v>
      </c>
      <c r="B2952" s="150">
        <v>1355.5797242799999</v>
      </c>
      <c r="C2952" s="150">
        <v>2549.9079578000001</v>
      </c>
      <c r="D2952" s="150">
        <f t="shared" si="46"/>
        <v>3905.48768208</v>
      </c>
    </row>
    <row r="2953" spans="1:4" x14ac:dyDescent="0.3">
      <c r="A2953" s="149">
        <v>41702</v>
      </c>
      <c r="B2953" s="150">
        <v>1349.9311456299999</v>
      </c>
      <c r="C2953" s="150">
        <v>2540.5134153600002</v>
      </c>
      <c r="D2953" s="150">
        <f t="shared" si="46"/>
        <v>3890.4445609900004</v>
      </c>
    </row>
    <row r="2954" spans="1:4" x14ac:dyDescent="0.3">
      <c r="A2954" s="149">
        <v>41701</v>
      </c>
      <c r="B2954" s="150">
        <v>1343.21826007</v>
      </c>
      <c r="C2954" s="150">
        <v>2536.6024009100001</v>
      </c>
      <c r="D2954" s="150">
        <f t="shared" si="46"/>
        <v>3879.82066098</v>
      </c>
    </row>
    <row r="2955" spans="1:4" x14ac:dyDescent="0.3">
      <c r="A2955" s="149">
        <v>41698</v>
      </c>
      <c r="B2955" s="150">
        <v>1339.7320546399999</v>
      </c>
      <c r="C2955" s="150">
        <v>2522.7645176000001</v>
      </c>
      <c r="D2955" s="150">
        <f t="shared" si="46"/>
        <v>3862.4965722400002</v>
      </c>
    </row>
    <row r="2956" spans="1:4" x14ac:dyDescent="0.3">
      <c r="A2956" s="149">
        <v>41697</v>
      </c>
      <c r="B2956" s="150">
        <v>1347.8420696200001</v>
      </c>
      <c r="C2956" s="150">
        <v>2523.0009834699999</v>
      </c>
      <c r="D2956" s="150">
        <f t="shared" si="46"/>
        <v>3870.84305309</v>
      </c>
    </row>
    <row r="2957" spans="1:4" x14ac:dyDescent="0.3">
      <c r="A2957" s="149">
        <v>41696</v>
      </c>
      <c r="B2957" s="150">
        <v>1352.4151405800001</v>
      </c>
      <c r="C2957" s="150">
        <v>2520.7420512399999</v>
      </c>
      <c r="D2957" s="150">
        <f t="shared" si="46"/>
        <v>3873.1571918199998</v>
      </c>
    </row>
    <row r="2958" spans="1:4" x14ac:dyDescent="0.3">
      <c r="A2958" s="149">
        <v>41695</v>
      </c>
      <c r="B2958" s="150">
        <v>1354.6754235200001</v>
      </c>
      <c r="C2958" s="150">
        <v>2511.08907886</v>
      </c>
      <c r="D2958" s="150">
        <f t="shared" si="46"/>
        <v>3865.7645023800001</v>
      </c>
    </row>
    <row r="2959" spans="1:4" x14ac:dyDescent="0.3">
      <c r="A2959" s="149">
        <v>41694</v>
      </c>
      <c r="B2959" s="150">
        <v>1360.95073441</v>
      </c>
      <c r="C2959" s="150">
        <v>2515.3098317200001</v>
      </c>
      <c r="D2959" s="150">
        <f t="shared" si="46"/>
        <v>3876.2605661300004</v>
      </c>
    </row>
    <row r="2960" spans="1:4" x14ac:dyDescent="0.3">
      <c r="A2960" s="149">
        <v>41691</v>
      </c>
      <c r="B2960" s="150">
        <v>1352.55258437</v>
      </c>
      <c r="C2960" s="150">
        <v>2512.5158763700001</v>
      </c>
      <c r="D2960" s="150">
        <f t="shared" si="46"/>
        <v>3865.0684607399999</v>
      </c>
    </row>
    <row r="2961" spans="1:4" x14ac:dyDescent="0.3">
      <c r="A2961" s="149">
        <v>41690</v>
      </c>
      <c r="B2961" s="150">
        <v>1354.50413684</v>
      </c>
      <c r="C2961" s="150">
        <v>2515.63699107</v>
      </c>
      <c r="D2961" s="150">
        <f t="shared" si="46"/>
        <v>3870.1411279100003</v>
      </c>
    </row>
    <row r="2962" spans="1:4" x14ac:dyDescent="0.3">
      <c r="A2962" s="149">
        <v>41689</v>
      </c>
      <c r="B2962" s="150">
        <v>1346.5510439699999</v>
      </c>
      <c r="C2962" s="150">
        <v>2504.6727249300002</v>
      </c>
      <c r="D2962" s="150">
        <f t="shared" si="46"/>
        <v>3851.2237689000003</v>
      </c>
    </row>
    <row r="2963" spans="1:4" x14ac:dyDescent="0.3">
      <c r="A2963" s="149">
        <v>41688</v>
      </c>
      <c r="B2963" s="150">
        <v>1336.8940998400001</v>
      </c>
      <c r="C2963" s="150">
        <v>2483.4779411700001</v>
      </c>
      <c r="D2963" s="150">
        <f t="shared" si="46"/>
        <v>3820.3720410100004</v>
      </c>
    </row>
    <row r="2964" spans="1:4" x14ac:dyDescent="0.3">
      <c r="A2964" s="149">
        <v>41687</v>
      </c>
      <c r="B2964" s="150">
        <v>1318.93832185</v>
      </c>
      <c r="C2964" s="150">
        <v>2460.9052056199998</v>
      </c>
      <c r="D2964" s="150">
        <f t="shared" si="46"/>
        <v>3779.8435274699996</v>
      </c>
    </row>
    <row r="2965" spans="1:4" x14ac:dyDescent="0.3">
      <c r="A2965" s="149">
        <v>41684</v>
      </c>
      <c r="B2965" s="150">
        <v>1301.5159191400001</v>
      </c>
      <c r="C2965" s="150">
        <v>2439.6897265399998</v>
      </c>
      <c r="D2965" s="150">
        <f t="shared" si="46"/>
        <v>3741.2056456800001</v>
      </c>
    </row>
    <row r="2966" spans="1:4" x14ac:dyDescent="0.3">
      <c r="A2966" s="149">
        <v>41683</v>
      </c>
      <c r="B2966" s="150">
        <v>1301.25263294</v>
      </c>
      <c r="C2966" s="150">
        <v>2438.1328519100002</v>
      </c>
      <c r="D2966" s="150">
        <f t="shared" si="46"/>
        <v>3739.3854848500005</v>
      </c>
    </row>
    <row r="2967" spans="1:4" x14ac:dyDescent="0.3">
      <c r="A2967" s="149">
        <v>41682</v>
      </c>
      <c r="B2967" s="150">
        <v>1288.59591226</v>
      </c>
      <c r="C2967" s="150">
        <v>2413.5494958499999</v>
      </c>
      <c r="D2967" s="150">
        <f t="shared" si="46"/>
        <v>3702.1454081100001</v>
      </c>
    </row>
    <row r="2968" spans="1:4" x14ac:dyDescent="0.3">
      <c r="A2968" s="149">
        <v>41681</v>
      </c>
      <c r="B2968" s="150">
        <v>1271.41673167</v>
      </c>
      <c r="C2968" s="150">
        <v>2387.0236744499998</v>
      </c>
      <c r="D2968" s="150">
        <f t="shared" si="46"/>
        <v>3658.4404061199998</v>
      </c>
    </row>
    <row r="2969" spans="1:4" x14ac:dyDescent="0.3">
      <c r="A2969" s="149">
        <v>41680</v>
      </c>
      <c r="B2969" s="150">
        <v>1247.23508524</v>
      </c>
      <c r="C2969" s="150">
        <v>2353.7544328099998</v>
      </c>
      <c r="D2969" s="150">
        <f t="shared" si="46"/>
        <v>3600.9895180499998</v>
      </c>
    </row>
    <row r="2970" spans="1:4" x14ac:dyDescent="0.3">
      <c r="A2970" s="149">
        <v>41677</v>
      </c>
      <c r="B2970" s="150">
        <v>1224.6185307200001</v>
      </c>
      <c r="C2970" s="150">
        <v>2316.0255085200001</v>
      </c>
      <c r="D2970" s="150">
        <f t="shared" si="46"/>
        <v>3540.64403924</v>
      </c>
    </row>
    <row r="2971" spans="1:4" x14ac:dyDescent="0.3">
      <c r="A2971" s="149">
        <v>41669</v>
      </c>
      <c r="B2971" s="150">
        <v>1201.20739708</v>
      </c>
      <c r="C2971" s="150">
        <v>2290.4882480400001</v>
      </c>
      <c r="D2971" s="150">
        <f t="shared" si="46"/>
        <v>3491.6956451200003</v>
      </c>
    </row>
    <row r="2972" spans="1:4" x14ac:dyDescent="0.3">
      <c r="A2972" s="149">
        <v>41668</v>
      </c>
      <c r="B2972" s="150">
        <v>1223.6660973400001</v>
      </c>
      <c r="C2972" s="150">
        <v>2319.5587043800001</v>
      </c>
      <c r="D2972" s="150">
        <f t="shared" si="46"/>
        <v>3543.22480172</v>
      </c>
    </row>
    <row r="2973" spans="1:4" x14ac:dyDescent="0.3">
      <c r="A2973" s="149">
        <v>41667</v>
      </c>
      <c r="B2973" s="150">
        <v>1229.0584714700001</v>
      </c>
      <c r="C2973" s="150">
        <v>2332.7298005600001</v>
      </c>
      <c r="D2973" s="150">
        <f t="shared" si="46"/>
        <v>3561.7882720300004</v>
      </c>
    </row>
    <row r="2974" spans="1:4" x14ac:dyDescent="0.3">
      <c r="A2974" s="149">
        <v>41666</v>
      </c>
      <c r="B2974" s="150">
        <v>1228.55516506</v>
      </c>
      <c r="C2974" s="150">
        <v>2337.8916264200002</v>
      </c>
      <c r="D2974" s="150">
        <f t="shared" si="46"/>
        <v>3566.4467914800002</v>
      </c>
    </row>
    <row r="2975" spans="1:4" x14ac:dyDescent="0.3">
      <c r="A2975" s="149">
        <v>41663</v>
      </c>
      <c r="B2975" s="150">
        <v>1222.43346028</v>
      </c>
      <c r="C2975" s="150">
        <v>2331.6619105300001</v>
      </c>
      <c r="D2975" s="150">
        <f t="shared" si="46"/>
        <v>3554.0953708100001</v>
      </c>
    </row>
    <row r="2976" spans="1:4" x14ac:dyDescent="0.3">
      <c r="A2976" s="149">
        <v>41662</v>
      </c>
      <c r="B2976" s="150">
        <v>1222.00882508</v>
      </c>
      <c r="C2976" s="150">
        <v>2334.4088673199999</v>
      </c>
      <c r="D2976" s="150">
        <f t="shared" si="46"/>
        <v>3556.4176923999999</v>
      </c>
    </row>
    <row r="2977" spans="1:4" x14ac:dyDescent="0.3">
      <c r="A2977" s="149">
        <v>41661</v>
      </c>
      <c r="B2977" s="150">
        <v>1215.2424357899999</v>
      </c>
      <c r="C2977" s="150">
        <v>2329.45837824</v>
      </c>
      <c r="D2977" s="150">
        <f t="shared" si="46"/>
        <v>3544.7008140299999</v>
      </c>
    </row>
    <row r="2978" spans="1:4" x14ac:dyDescent="0.3">
      <c r="A2978" s="149">
        <v>41660</v>
      </c>
      <c r="B2978" s="150">
        <v>1211.2249764200001</v>
      </c>
      <c r="C2978" s="150">
        <v>2322.80021949</v>
      </c>
      <c r="D2978" s="150">
        <f t="shared" si="46"/>
        <v>3534.0251959100001</v>
      </c>
    </row>
    <row r="2979" spans="1:4" x14ac:dyDescent="0.3">
      <c r="A2979" s="149">
        <v>41659</v>
      </c>
      <c r="B2979" s="150">
        <v>1207.7481304999999</v>
      </c>
      <c r="C2979" s="150">
        <v>2322.91084585</v>
      </c>
      <c r="D2979" s="150">
        <f t="shared" si="46"/>
        <v>3530.6589763499996</v>
      </c>
    </row>
    <row r="2980" spans="1:4" x14ac:dyDescent="0.3">
      <c r="A2980" s="149">
        <v>41656</v>
      </c>
      <c r="B2980" s="150">
        <v>1203.51797588</v>
      </c>
      <c r="C2980" s="150">
        <v>2319.3883084399999</v>
      </c>
      <c r="D2980" s="150">
        <f t="shared" si="46"/>
        <v>3522.9062843199999</v>
      </c>
    </row>
    <row r="2981" spans="1:4" x14ac:dyDescent="0.3">
      <c r="A2981" s="149">
        <v>41655</v>
      </c>
      <c r="B2981" s="150">
        <v>1201.3671702700001</v>
      </c>
      <c r="C2981" s="150">
        <v>2316.88126375</v>
      </c>
      <c r="D2981" s="150">
        <f t="shared" si="46"/>
        <v>3518.2484340199999</v>
      </c>
    </row>
    <row r="2982" spans="1:4" x14ac:dyDescent="0.3">
      <c r="A2982" s="149">
        <v>41654</v>
      </c>
      <c r="B2982" s="150">
        <v>1199.0448473700001</v>
      </c>
      <c r="C2982" s="150">
        <v>2314.0966640199999</v>
      </c>
      <c r="D2982" s="150">
        <f t="shared" si="46"/>
        <v>3513.1415113900002</v>
      </c>
    </row>
    <row r="2983" spans="1:4" x14ac:dyDescent="0.3">
      <c r="A2983" s="149">
        <v>41653</v>
      </c>
      <c r="B2983" s="150">
        <v>1196.23553836</v>
      </c>
      <c r="C2983" s="150">
        <v>2309.2033348</v>
      </c>
      <c r="D2983" s="150">
        <f t="shared" si="46"/>
        <v>3505.4388731600002</v>
      </c>
    </row>
    <row r="2984" spans="1:4" x14ac:dyDescent="0.3">
      <c r="A2984" s="149">
        <v>41652</v>
      </c>
      <c r="B2984" s="150">
        <v>1193.27625756</v>
      </c>
      <c r="C2984" s="150">
        <v>2310.6742950399998</v>
      </c>
      <c r="D2984" s="150">
        <f t="shared" si="46"/>
        <v>3503.9505525999998</v>
      </c>
    </row>
    <row r="2985" spans="1:4" x14ac:dyDescent="0.3">
      <c r="A2985" s="149">
        <v>41649</v>
      </c>
      <c r="B2985" s="150">
        <v>1193.16668789</v>
      </c>
      <c r="C2985" s="150">
        <v>2312.74630677</v>
      </c>
      <c r="D2985" s="150">
        <f t="shared" si="46"/>
        <v>3505.9129946600001</v>
      </c>
    </row>
    <row r="2986" spans="1:4" x14ac:dyDescent="0.3">
      <c r="A2986" s="149">
        <v>41648</v>
      </c>
      <c r="B2986" s="150">
        <v>1191.77476185</v>
      </c>
      <c r="C2986" s="150">
        <v>2316.13856076</v>
      </c>
      <c r="D2986" s="150">
        <f t="shared" si="46"/>
        <v>3507.9133226100003</v>
      </c>
    </row>
    <row r="2987" spans="1:4" x14ac:dyDescent="0.3">
      <c r="A2987" s="149">
        <v>41647</v>
      </c>
      <c r="B2987" s="150">
        <v>1187.20317037</v>
      </c>
      <c r="C2987" s="150">
        <v>2307.9235206499998</v>
      </c>
      <c r="D2987" s="150">
        <f t="shared" si="46"/>
        <v>3495.1266910199997</v>
      </c>
    </row>
    <row r="2988" spans="1:4" x14ac:dyDescent="0.3">
      <c r="A2988" s="149">
        <v>41646</v>
      </c>
      <c r="B2988" s="150">
        <v>1180.8465518</v>
      </c>
      <c r="C2988" s="150">
        <v>2302.2206442500001</v>
      </c>
      <c r="D2988" s="150">
        <f t="shared" si="46"/>
        <v>3483.0671960500003</v>
      </c>
    </row>
    <row r="2989" spans="1:4" x14ac:dyDescent="0.3">
      <c r="A2989" s="149">
        <v>41645</v>
      </c>
      <c r="B2989" s="150">
        <v>1174.70968561</v>
      </c>
      <c r="C2989" s="150">
        <v>2302.8513446799998</v>
      </c>
      <c r="D2989" s="150">
        <f t="shared" si="46"/>
        <v>3477.5610302899995</v>
      </c>
    </row>
    <row r="2990" spans="1:4" x14ac:dyDescent="0.3">
      <c r="A2990" s="149">
        <v>41642</v>
      </c>
      <c r="B2990" s="150">
        <v>1170.39486207</v>
      </c>
      <c r="C2990" s="150">
        <v>2301.0914948700001</v>
      </c>
      <c r="D2990" s="150">
        <f t="shared" si="46"/>
        <v>3471.4863569400004</v>
      </c>
    </row>
    <row r="2991" spans="1:4" x14ac:dyDescent="0.3">
      <c r="A2991" s="149">
        <v>41641</v>
      </c>
      <c r="B2991" s="150">
        <v>1171.7277213699999</v>
      </c>
      <c r="C2991" s="150">
        <v>2302.6739795399999</v>
      </c>
      <c r="D2991" s="150">
        <f t="shared" si="46"/>
        <v>3474.4017009099998</v>
      </c>
    </row>
    <row r="2992" spans="1:4" x14ac:dyDescent="0.3">
      <c r="A2992" s="149">
        <v>41639</v>
      </c>
      <c r="B2992" s="150">
        <v>1166.0637825900001</v>
      </c>
      <c r="C2992" s="150">
        <v>2299.2050551100001</v>
      </c>
      <c r="D2992" s="150">
        <f t="shared" si="46"/>
        <v>3465.2688377000004</v>
      </c>
    </row>
    <row r="2993" spans="1:4" x14ac:dyDescent="0.3">
      <c r="A2993" s="149">
        <v>41638</v>
      </c>
      <c r="B2993" s="150">
        <v>1165.23526272</v>
      </c>
      <c r="C2993" s="150">
        <v>2294.1839697400001</v>
      </c>
      <c r="D2993" s="150">
        <f t="shared" si="46"/>
        <v>3459.4192324599999</v>
      </c>
    </row>
    <row r="2994" spans="1:4" x14ac:dyDescent="0.3">
      <c r="A2994" s="149">
        <v>41635</v>
      </c>
      <c r="B2994" s="150">
        <v>1153.4893932699999</v>
      </c>
      <c r="C2994" s="150">
        <v>2278.5825554399999</v>
      </c>
      <c r="D2994" s="150">
        <f t="shared" si="46"/>
        <v>3432.0719487099996</v>
      </c>
    </row>
    <row r="2995" spans="1:4" x14ac:dyDescent="0.3">
      <c r="A2995" s="149">
        <v>41634</v>
      </c>
      <c r="B2995" s="150">
        <v>1153.1268908699999</v>
      </c>
      <c r="C2995" s="150">
        <v>2276.3603943799999</v>
      </c>
      <c r="D2995" s="150">
        <f t="shared" si="46"/>
        <v>3429.4872852499998</v>
      </c>
    </row>
    <row r="2996" spans="1:4" x14ac:dyDescent="0.3">
      <c r="A2996" s="149">
        <v>41633</v>
      </c>
      <c r="B2996" s="150">
        <v>1146.87284643</v>
      </c>
      <c r="C2996" s="150">
        <v>2272.5044540399999</v>
      </c>
      <c r="D2996" s="150">
        <f t="shared" si="46"/>
        <v>3419.3773004699997</v>
      </c>
    </row>
    <row r="2997" spans="1:4" x14ac:dyDescent="0.3">
      <c r="A2997" s="149">
        <v>41632</v>
      </c>
      <c r="B2997" s="150">
        <v>1139.7963728</v>
      </c>
      <c r="C2997" s="150">
        <v>2265.09123899</v>
      </c>
      <c r="D2997" s="150">
        <f t="shared" si="46"/>
        <v>3404.8876117899999</v>
      </c>
    </row>
    <row r="2998" spans="1:4" x14ac:dyDescent="0.3">
      <c r="A2998" s="149">
        <v>41631</v>
      </c>
      <c r="B2998" s="150">
        <v>1136.3240256199999</v>
      </c>
      <c r="C2998" s="150">
        <v>2266.8722604499999</v>
      </c>
      <c r="D2998" s="150">
        <f t="shared" si="46"/>
        <v>3403.1962860699996</v>
      </c>
    </row>
    <row r="2999" spans="1:4" x14ac:dyDescent="0.3">
      <c r="A2999" s="149">
        <v>41628</v>
      </c>
      <c r="B2999" s="150">
        <v>1136.12594754</v>
      </c>
      <c r="C2999" s="150">
        <v>2265.1367161200001</v>
      </c>
      <c r="D2999" s="150">
        <f t="shared" si="46"/>
        <v>3401.2626636599998</v>
      </c>
    </row>
    <row r="3000" spans="1:4" x14ac:dyDescent="0.3">
      <c r="A3000" s="149">
        <v>41627</v>
      </c>
      <c r="B3000" s="150">
        <v>1137.5441146000001</v>
      </c>
      <c r="C3000" s="150">
        <v>2261.6128616699998</v>
      </c>
      <c r="D3000" s="150">
        <f t="shared" si="46"/>
        <v>3399.1569762700001</v>
      </c>
    </row>
    <row r="3001" spans="1:4" x14ac:dyDescent="0.3">
      <c r="A3001" s="149">
        <v>41626</v>
      </c>
      <c r="B3001" s="150">
        <v>1135.36223864</v>
      </c>
      <c r="C3001" s="150">
        <v>2258.0935376299999</v>
      </c>
      <c r="D3001" s="150">
        <f t="shared" si="46"/>
        <v>3393.4557762699997</v>
      </c>
    </row>
    <row r="3002" spans="1:4" x14ac:dyDescent="0.3">
      <c r="A3002" s="149">
        <v>41625</v>
      </c>
      <c r="B3002" s="150">
        <v>1135.3165826300001</v>
      </c>
      <c r="C3002" s="150">
        <v>2254.0841800500002</v>
      </c>
      <c r="D3002" s="150">
        <f t="shared" si="46"/>
        <v>3389.4007626800003</v>
      </c>
    </row>
    <row r="3003" spans="1:4" x14ac:dyDescent="0.3">
      <c r="A3003" s="149">
        <v>41624</v>
      </c>
      <c r="B3003" s="150">
        <v>1130.9288859999999</v>
      </c>
      <c r="C3003" s="150">
        <v>2249.34549242</v>
      </c>
      <c r="D3003" s="150">
        <f t="shared" si="46"/>
        <v>3380.2743784200002</v>
      </c>
    </row>
    <row r="3004" spans="1:4" x14ac:dyDescent="0.3">
      <c r="A3004" s="149">
        <v>41621</v>
      </c>
      <c r="B3004" s="150">
        <v>1130.1231466900001</v>
      </c>
      <c r="C3004" s="150">
        <v>2245.6170342400001</v>
      </c>
      <c r="D3004" s="150">
        <f t="shared" si="46"/>
        <v>3375.74018093</v>
      </c>
    </row>
    <row r="3005" spans="1:4" x14ac:dyDescent="0.3">
      <c r="A3005" s="149">
        <v>41620</v>
      </c>
      <c r="B3005" s="150">
        <v>1131.64593036</v>
      </c>
      <c r="C3005" s="150">
        <v>2242.9798144599999</v>
      </c>
      <c r="D3005" s="150">
        <f t="shared" si="46"/>
        <v>3374.6257448199999</v>
      </c>
    </row>
    <row r="3006" spans="1:4" x14ac:dyDescent="0.3">
      <c r="A3006" s="149">
        <v>41619</v>
      </c>
      <c r="B3006" s="150">
        <v>1126.92390649</v>
      </c>
      <c r="C3006" s="150">
        <v>2236.91317802</v>
      </c>
      <c r="D3006" s="150">
        <f t="shared" si="46"/>
        <v>3363.8370845099998</v>
      </c>
    </row>
    <row r="3007" spans="1:4" x14ac:dyDescent="0.3">
      <c r="A3007" s="149">
        <v>41618</v>
      </c>
      <c r="B3007" s="150">
        <v>1126.4281165499999</v>
      </c>
      <c r="C3007" s="150">
        <v>2231.5084316100001</v>
      </c>
      <c r="D3007" s="150">
        <f t="shared" si="46"/>
        <v>3357.9365481599998</v>
      </c>
    </row>
    <row r="3008" spans="1:4" x14ac:dyDescent="0.3">
      <c r="A3008" s="149">
        <v>41617</v>
      </c>
      <c r="B3008" s="150">
        <v>1120.4692871100001</v>
      </c>
      <c r="C3008" s="150">
        <v>2225.6127821700002</v>
      </c>
      <c r="D3008" s="150">
        <f t="shared" si="46"/>
        <v>3346.0820692800003</v>
      </c>
    </row>
    <row r="3009" spans="1:4" x14ac:dyDescent="0.3">
      <c r="A3009" s="149">
        <v>41614</v>
      </c>
      <c r="B3009" s="150">
        <v>1112.22083671</v>
      </c>
      <c r="C3009" s="150">
        <v>2217.0681364799998</v>
      </c>
      <c r="D3009" s="150">
        <f t="shared" si="46"/>
        <v>3329.2889731899995</v>
      </c>
    </row>
    <row r="3010" spans="1:4" x14ac:dyDescent="0.3">
      <c r="A3010" s="149">
        <v>41613</v>
      </c>
      <c r="B3010" s="150">
        <v>1112.4330673500001</v>
      </c>
      <c r="C3010" s="150">
        <v>2219.0114449799999</v>
      </c>
      <c r="D3010" s="150">
        <f t="shared" si="46"/>
        <v>3331.4445123300002</v>
      </c>
    </row>
    <row r="3011" spans="1:4" x14ac:dyDescent="0.3">
      <c r="A3011" s="149">
        <v>41612</v>
      </c>
      <c r="B3011" s="150">
        <v>1110.0537435000001</v>
      </c>
      <c r="C3011" s="150">
        <v>2203.95020398</v>
      </c>
      <c r="D3011" s="150">
        <f t="shared" si="46"/>
        <v>3314.0039474800001</v>
      </c>
    </row>
    <row r="3012" spans="1:4" x14ac:dyDescent="0.3">
      <c r="A3012" s="149">
        <v>41611</v>
      </c>
      <c r="B3012" s="150">
        <v>1105.9052869699999</v>
      </c>
      <c r="C3012" s="150">
        <v>2183.09688723</v>
      </c>
      <c r="D3012" s="150">
        <f t="shared" si="46"/>
        <v>3289.0021741999999</v>
      </c>
    </row>
    <row r="3013" spans="1:4" x14ac:dyDescent="0.3">
      <c r="A3013" s="149">
        <v>41610</v>
      </c>
      <c r="B3013" s="150">
        <v>1102.84928427</v>
      </c>
      <c r="C3013" s="150">
        <v>2173.7251532300002</v>
      </c>
      <c r="D3013" s="150">
        <f t="shared" si="46"/>
        <v>3276.5744375000004</v>
      </c>
    </row>
    <row r="3014" spans="1:4" x14ac:dyDescent="0.3">
      <c r="A3014" s="149">
        <v>41607</v>
      </c>
      <c r="B3014" s="150">
        <v>1103.5291765500001</v>
      </c>
      <c r="C3014" s="150">
        <v>2169.9740964100001</v>
      </c>
      <c r="D3014" s="150">
        <f t="shared" ref="D3014:D3077" si="47">SUM(B3014:C3014)</f>
        <v>3273.5032729600002</v>
      </c>
    </row>
    <row r="3015" spans="1:4" x14ac:dyDescent="0.3">
      <c r="A3015" s="149">
        <v>41606</v>
      </c>
      <c r="B3015" s="150">
        <v>1103.62041353</v>
      </c>
      <c r="C3015" s="150">
        <v>2164.4364146200001</v>
      </c>
      <c r="D3015" s="150">
        <f t="shared" si="47"/>
        <v>3268.05682815</v>
      </c>
    </row>
    <row r="3016" spans="1:4" x14ac:dyDescent="0.3">
      <c r="A3016" s="149">
        <v>41605</v>
      </c>
      <c r="B3016" s="150">
        <v>1099.51454367</v>
      </c>
      <c r="C3016" s="150">
        <v>2156.94289875</v>
      </c>
      <c r="D3016" s="150">
        <f t="shared" si="47"/>
        <v>3256.45744242</v>
      </c>
    </row>
    <row r="3017" spans="1:4" x14ac:dyDescent="0.3">
      <c r="A3017" s="149">
        <v>41604</v>
      </c>
      <c r="B3017" s="150">
        <v>1093.6060786999999</v>
      </c>
      <c r="C3017" s="150">
        <v>2143.7186499499999</v>
      </c>
      <c r="D3017" s="150">
        <f t="shared" si="47"/>
        <v>3237.32472865</v>
      </c>
    </row>
    <row r="3018" spans="1:4" x14ac:dyDescent="0.3">
      <c r="A3018" s="149">
        <v>41603</v>
      </c>
      <c r="B3018" s="150">
        <v>1088.58047747</v>
      </c>
      <c r="C3018" s="150">
        <v>2132.8093084400002</v>
      </c>
      <c r="D3018" s="150">
        <f t="shared" si="47"/>
        <v>3221.3897859100002</v>
      </c>
    </row>
    <row r="3019" spans="1:4" x14ac:dyDescent="0.3">
      <c r="A3019" s="149">
        <v>41600</v>
      </c>
      <c r="B3019" s="150">
        <v>1080.90341595</v>
      </c>
      <c r="C3019" s="150">
        <v>2126.6559853600002</v>
      </c>
      <c r="D3019" s="150">
        <f t="shared" si="47"/>
        <v>3207.5594013099999</v>
      </c>
    </row>
    <row r="3020" spans="1:4" x14ac:dyDescent="0.3">
      <c r="A3020" s="149">
        <v>41599</v>
      </c>
      <c r="B3020" s="150">
        <v>1081.73546022</v>
      </c>
      <c r="C3020" s="150">
        <v>2129.0923169100001</v>
      </c>
      <c r="D3020" s="150">
        <f t="shared" si="47"/>
        <v>3210.82777713</v>
      </c>
    </row>
    <row r="3021" spans="1:4" x14ac:dyDescent="0.3">
      <c r="A3021" s="149">
        <v>41598</v>
      </c>
      <c r="B3021" s="150">
        <v>1073.9304885399999</v>
      </c>
      <c r="C3021" s="150">
        <v>2124.5073664900001</v>
      </c>
      <c r="D3021" s="150">
        <f t="shared" si="47"/>
        <v>3198.4378550299998</v>
      </c>
    </row>
    <row r="3022" spans="1:4" x14ac:dyDescent="0.3">
      <c r="A3022" s="149">
        <v>41597</v>
      </c>
      <c r="B3022" s="150">
        <v>1065.4385692599999</v>
      </c>
      <c r="C3022" s="150">
        <v>2109.64965145</v>
      </c>
      <c r="D3022" s="150">
        <f t="shared" si="47"/>
        <v>3175.0882207099999</v>
      </c>
    </row>
    <row r="3023" spans="1:4" x14ac:dyDescent="0.3">
      <c r="A3023" s="149">
        <v>41596</v>
      </c>
      <c r="B3023" s="150">
        <v>1058.20168857</v>
      </c>
      <c r="C3023" s="150">
        <v>2096.4843574000001</v>
      </c>
      <c r="D3023" s="150">
        <f t="shared" si="47"/>
        <v>3154.6860459700001</v>
      </c>
    </row>
    <row r="3024" spans="1:4" x14ac:dyDescent="0.3">
      <c r="A3024" s="149">
        <v>41593</v>
      </c>
      <c r="B3024" s="150">
        <v>1051.35525519</v>
      </c>
      <c r="C3024" s="150">
        <v>2070.8503926600001</v>
      </c>
      <c r="D3024" s="150">
        <f t="shared" si="47"/>
        <v>3122.2056478499999</v>
      </c>
    </row>
    <row r="3025" spans="1:4" x14ac:dyDescent="0.3">
      <c r="A3025" s="149">
        <v>41592</v>
      </c>
      <c r="B3025" s="150">
        <v>1051.4871888</v>
      </c>
      <c r="C3025" s="150">
        <v>2065.2752506400002</v>
      </c>
      <c r="D3025" s="150">
        <f t="shared" si="47"/>
        <v>3116.76243944</v>
      </c>
    </row>
    <row r="3026" spans="1:4" x14ac:dyDescent="0.3">
      <c r="A3026" s="149">
        <v>41591</v>
      </c>
      <c r="B3026" s="150">
        <v>1052.0735482699999</v>
      </c>
      <c r="C3026" s="150">
        <v>2060.0665500300001</v>
      </c>
      <c r="D3026" s="150">
        <f t="shared" si="47"/>
        <v>3112.1400983000003</v>
      </c>
    </row>
    <row r="3027" spans="1:4" x14ac:dyDescent="0.3">
      <c r="A3027" s="149">
        <v>41590</v>
      </c>
      <c r="B3027" s="150">
        <v>1056.43207087</v>
      </c>
      <c r="C3027" s="150">
        <v>2069.5359528899999</v>
      </c>
      <c r="D3027" s="150">
        <f t="shared" si="47"/>
        <v>3125.9680237599996</v>
      </c>
    </row>
    <row r="3028" spans="1:4" x14ac:dyDescent="0.3">
      <c r="A3028" s="149">
        <v>41589</v>
      </c>
      <c r="B3028" s="150">
        <v>1058.0815853199999</v>
      </c>
      <c r="C3028" s="150">
        <v>2072.1963899100001</v>
      </c>
      <c r="D3028" s="150">
        <f t="shared" si="47"/>
        <v>3130.2779752300003</v>
      </c>
    </row>
    <row r="3029" spans="1:4" x14ac:dyDescent="0.3">
      <c r="A3029" s="149">
        <v>41586</v>
      </c>
      <c r="B3029" s="150">
        <v>1057.6180136400001</v>
      </c>
      <c r="C3029" s="150">
        <v>2074.2403947399998</v>
      </c>
      <c r="D3029" s="150">
        <f t="shared" si="47"/>
        <v>3131.8584083799997</v>
      </c>
    </row>
    <row r="3030" spans="1:4" x14ac:dyDescent="0.3">
      <c r="A3030" s="149">
        <v>41585</v>
      </c>
      <c r="B3030" s="150">
        <v>1061.2427598500001</v>
      </c>
      <c r="C3030" s="150">
        <v>2081.09908266</v>
      </c>
      <c r="D3030" s="150">
        <f t="shared" si="47"/>
        <v>3142.3418425099999</v>
      </c>
    </row>
    <row r="3031" spans="1:4" x14ac:dyDescent="0.3">
      <c r="A3031" s="149">
        <v>41584</v>
      </c>
      <c r="B3031" s="150">
        <v>1061.8812323300001</v>
      </c>
      <c r="C3031" s="150">
        <v>2081.1319045099999</v>
      </c>
      <c r="D3031" s="150">
        <f t="shared" si="47"/>
        <v>3143.0131368399998</v>
      </c>
    </row>
    <row r="3032" spans="1:4" x14ac:dyDescent="0.3">
      <c r="A3032" s="149">
        <v>41583</v>
      </c>
      <c r="B3032" s="150">
        <v>1061.2694346400001</v>
      </c>
      <c r="C3032" s="150">
        <v>2079.6805255300001</v>
      </c>
      <c r="D3032" s="150">
        <f t="shared" si="47"/>
        <v>3140.9499601699999</v>
      </c>
    </row>
    <row r="3033" spans="1:4" x14ac:dyDescent="0.3">
      <c r="A3033" s="149">
        <v>41582</v>
      </c>
      <c r="B3033" s="150">
        <v>1057.89883919</v>
      </c>
      <c r="C3033" s="150">
        <v>2075.5382352299998</v>
      </c>
      <c r="D3033" s="150">
        <f t="shared" si="47"/>
        <v>3133.4370744199996</v>
      </c>
    </row>
    <row r="3034" spans="1:4" x14ac:dyDescent="0.3">
      <c r="A3034" s="149">
        <v>41579</v>
      </c>
      <c r="B3034" s="150">
        <v>1055.77224718</v>
      </c>
      <c r="C3034" s="150">
        <v>2068.1853801500001</v>
      </c>
      <c r="D3034" s="150">
        <f t="shared" si="47"/>
        <v>3123.9576273299999</v>
      </c>
    </row>
    <row r="3035" spans="1:4" x14ac:dyDescent="0.3">
      <c r="A3035" s="149">
        <v>41578</v>
      </c>
      <c r="B3035" s="150">
        <v>1064.3943445100001</v>
      </c>
      <c r="C3035" s="150">
        <v>2081.54233054</v>
      </c>
      <c r="D3035" s="150">
        <f t="shared" si="47"/>
        <v>3145.9366750500003</v>
      </c>
    </row>
    <row r="3036" spans="1:4" x14ac:dyDescent="0.3">
      <c r="A3036" s="149">
        <v>41577</v>
      </c>
      <c r="B3036" s="150">
        <v>1063.7041249399999</v>
      </c>
      <c r="C3036" s="150">
        <v>2084.5396854099999</v>
      </c>
      <c r="D3036" s="150">
        <f t="shared" si="47"/>
        <v>3148.2438103499999</v>
      </c>
    </row>
    <row r="3037" spans="1:4" x14ac:dyDescent="0.3">
      <c r="A3037" s="149">
        <v>41576</v>
      </c>
      <c r="B3037" s="150">
        <v>1060.09838509</v>
      </c>
      <c r="C3037" s="150">
        <v>2080.05939786</v>
      </c>
      <c r="D3037" s="150">
        <f t="shared" si="47"/>
        <v>3140.1577829500002</v>
      </c>
    </row>
    <row r="3038" spans="1:4" x14ac:dyDescent="0.3">
      <c r="A3038" s="149">
        <v>41575</v>
      </c>
      <c r="B3038" s="150">
        <v>1067.8084727400001</v>
      </c>
      <c r="C3038" s="150">
        <v>2093.33938648</v>
      </c>
      <c r="D3038" s="150">
        <f t="shared" si="47"/>
        <v>3161.1478592200001</v>
      </c>
    </row>
    <row r="3039" spans="1:4" x14ac:dyDescent="0.3">
      <c r="A3039" s="149">
        <v>41572</v>
      </c>
      <c r="B3039" s="150">
        <v>1068.9987668000001</v>
      </c>
      <c r="C3039" s="150">
        <v>2085.2846971700001</v>
      </c>
      <c r="D3039" s="150">
        <f t="shared" si="47"/>
        <v>3154.2834639700004</v>
      </c>
    </row>
    <row r="3040" spans="1:4" x14ac:dyDescent="0.3">
      <c r="A3040" s="149">
        <v>41571</v>
      </c>
      <c r="B3040" s="150">
        <v>1072.9138063299999</v>
      </c>
      <c r="C3040" s="150">
        <v>2086.0899807199999</v>
      </c>
      <c r="D3040" s="150">
        <f t="shared" si="47"/>
        <v>3159.00378705</v>
      </c>
    </row>
    <row r="3041" spans="1:4" x14ac:dyDescent="0.3">
      <c r="A3041" s="149">
        <v>41570</v>
      </c>
      <c r="B3041" s="150">
        <v>1070.8071643599999</v>
      </c>
      <c r="C3041" s="150">
        <v>2079.6447398400001</v>
      </c>
      <c r="D3041" s="150">
        <f t="shared" si="47"/>
        <v>3150.4519042000002</v>
      </c>
    </row>
    <row r="3042" spans="1:4" x14ac:dyDescent="0.3">
      <c r="A3042" s="149">
        <v>41569</v>
      </c>
      <c r="B3042" s="150">
        <v>1069.8786112600001</v>
      </c>
      <c r="C3042" s="150">
        <v>2080.48487307</v>
      </c>
      <c r="D3042" s="150">
        <f t="shared" si="47"/>
        <v>3150.3634843300001</v>
      </c>
    </row>
    <row r="3043" spans="1:4" x14ac:dyDescent="0.3">
      <c r="A3043" s="149">
        <v>41568</v>
      </c>
      <c r="B3043" s="150">
        <v>1067.20333308</v>
      </c>
      <c r="C3043" s="150">
        <v>2068.14815929</v>
      </c>
      <c r="D3043" s="150">
        <f t="shared" si="47"/>
        <v>3135.35149237</v>
      </c>
    </row>
    <row r="3044" spans="1:4" x14ac:dyDescent="0.3">
      <c r="A3044" s="149">
        <v>41565</v>
      </c>
      <c r="B3044" s="150">
        <v>1054.19105881</v>
      </c>
      <c r="C3044" s="150">
        <v>2050.24384599</v>
      </c>
      <c r="D3044" s="150">
        <f t="shared" si="47"/>
        <v>3104.4349047999999</v>
      </c>
    </row>
    <row r="3045" spans="1:4" x14ac:dyDescent="0.3">
      <c r="A3045" s="149">
        <v>41564</v>
      </c>
      <c r="B3045" s="150">
        <v>1053.3192950099999</v>
      </c>
      <c r="C3045" s="150">
        <v>2056.1868037499999</v>
      </c>
      <c r="D3045" s="150">
        <f t="shared" si="47"/>
        <v>3109.50609876</v>
      </c>
    </row>
    <row r="3046" spans="1:4" x14ac:dyDescent="0.3">
      <c r="A3046" s="149">
        <v>41563</v>
      </c>
      <c r="B3046" s="150">
        <v>1054.27436601</v>
      </c>
      <c r="C3046" s="150">
        <v>2047.6699862</v>
      </c>
      <c r="D3046" s="150">
        <f t="shared" si="47"/>
        <v>3101.94435221</v>
      </c>
    </row>
    <row r="3047" spans="1:4" x14ac:dyDescent="0.3">
      <c r="A3047" s="149">
        <v>41562</v>
      </c>
      <c r="B3047" s="150">
        <v>1051.25528568</v>
      </c>
      <c r="C3047" s="150">
        <v>2049.43807393</v>
      </c>
      <c r="D3047" s="150">
        <f t="shared" si="47"/>
        <v>3100.6933596099998</v>
      </c>
    </row>
    <row r="3048" spans="1:4" x14ac:dyDescent="0.3">
      <c r="A3048" s="149">
        <v>41561</v>
      </c>
      <c r="B3048" s="150">
        <v>1041.46662601</v>
      </c>
      <c r="C3048" s="150">
        <v>2026.85289362</v>
      </c>
      <c r="D3048" s="150">
        <f t="shared" si="47"/>
        <v>3068.3195196300003</v>
      </c>
    </row>
    <row r="3049" spans="1:4" x14ac:dyDescent="0.3">
      <c r="A3049" s="149">
        <v>41558</v>
      </c>
      <c r="B3049" s="150">
        <v>1028.4869372600001</v>
      </c>
      <c r="C3049" s="150">
        <v>2000.5063014699999</v>
      </c>
      <c r="D3049" s="150">
        <f t="shared" si="47"/>
        <v>3028.99323873</v>
      </c>
    </row>
    <row r="3050" spans="1:4" x14ac:dyDescent="0.3">
      <c r="A3050" s="149">
        <v>41557</v>
      </c>
      <c r="B3050" s="150">
        <v>1021.20279659</v>
      </c>
      <c r="C3050" s="150">
        <v>1983.17037723</v>
      </c>
      <c r="D3050" s="150">
        <f t="shared" si="47"/>
        <v>3004.3731738199999</v>
      </c>
    </row>
    <row r="3051" spans="1:4" x14ac:dyDescent="0.3">
      <c r="A3051" s="149">
        <v>41556</v>
      </c>
      <c r="B3051" s="150">
        <v>1006.43230826</v>
      </c>
      <c r="C3051" s="150">
        <v>1958.89912544</v>
      </c>
      <c r="D3051" s="150">
        <f t="shared" si="47"/>
        <v>2965.3314337000002</v>
      </c>
    </row>
    <row r="3052" spans="1:4" x14ac:dyDescent="0.3">
      <c r="A3052" s="149">
        <v>41555</v>
      </c>
      <c r="B3052" s="150">
        <v>991.07355933999997</v>
      </c>
      <c r="C3052" s="150">
        <v>1931.2824428500001</v>
      </c>
      <c r="D3052" s="150">
        <f t="shared" si="47"/>
        <v>2922.3560021900003</v>
      </c>
    </row>
    <row r="3053" spans="1:4" x14ac:dyDescent="0.3">
      <c r="A3053" s="149">
        <v>41547</v>
      </c>
      <c r="B3053" s="150">
        <v>968.06042738999997</v>
      </c>
      <c r="C3053" s="150">
        <v>1892.84865713</v>
      </c>
      <c r="D3053" s="150">
        <f t="shared" si="47"/>
        <v>2860.9090845199999</v>
      </c>
    </row>
    <row r="3054" spans="1:4" x14ac:dyDescent="0.3">
      <c r="A3054" s="149">
        <v>41544</v>
      </c>
      <c r="B3054" s="150">
        <v>976.34809417999998</v>
      </c>
      <c r="C3054" s="150">
        <v>1917.82710346</v>
      </c>
      <c r="D3054" s="150">
        <f t="shared" si="47"/>
        <v>2894.1751976400001</v>
      </c>
    </row>
    <row r="3055" spans="1:4" x14ac:dyDescent="0.3">
      <c r="A3055" s="149">
        <v>41543</v>
      </c>
      <c r="B3055" s="150">
        <v>979.40082373999996</v>
      </c>
      <c r="C3055" s="150">
        <v>1921.4807324599999</v>
      </c>
      <c r="D3055" s="150">
        <f t="shared" si="47"/>
        <v>2900.8815562</v>
      </c>
    </row>
    <row r="3056" spans="1:4" x14ac:dyDescent="0.3">
      <c r="A3056" s="149">
        <v>41542</v>
      </c>
      <c r="B3056" s="150">
        <v>975.05846522000002</v>
      </c>
      <c r="C3056" s="150">
        <v>1914.89229034</v>
      </c>
      <c r="D3056" s="150">
        <f t="shared" si="47"/>
        <v>2889.9507555600003</v>
      </c>
    </row>
    <row r="3057" spans="1:4" x14ac:dyDescent="0.3">
      <c r="A3057" s="149">
        <v>41541</v>
      </c>
      <c r="B3057" s="150">
        <v>963.81628594999995</v>
      </c>
      <c r="C3057" s="150">
        <v>1905.6102138799999</v>
      </c>
      <c r="D3057" s="150">
        <f t="shared" si="47"/>
        <v>2869.42649983</v>
      </c>
    </row>
    <row r="3058" spans="1:4" x14ac:dyDescent="0.3">
      <c r="A3058" s="149">
        <v>41540</v>
      </c>
      <c r="B3058" s="150">
        <v>949.39352267000004</v>
      </c>
      <c r="C3058" s="150">
        <v>1889.9227304599999</v>
      </c>
      <c r="D3058" s="150">
        <f t="shared" si="47"/>
        <v>2839.31625313</v>
      </c>
    </row>
    <row r="3059" spans="1:4" x14ac:dyDescent="0.3">
      <c r="A3059" s="149">
        <v>41535</v>
      </c>
      <c r="B3059" s="150">
        <v>933.4475443</v>
      </c>
      <c r="C3059" s="150">
        <v>1862.7038364499999</v>
      </c>
      <c r="D3059" s="150">
        <f t="shared" si="47"/>
        <v>2796.15138075</v>
      </c>
    </row>
    <row r="3060" spans="1:4" x14ac:dyDescent="0.3">
      <c r="A3060" s="149">
        <v>41534</v>
      </c>
      <c r="B3060" s="150">
        <v>936.05418995000002</v>
      </c>
      <c r="C3060" s="150">
        <v>1872.96225961</v>
      </c>
      <c r="D3060" s="150">
        <f t="shared" si="47"/>
        <v>2809.0164495600002</v>
      </c>
    </row>
    <row r="3061" spans="1:4" x14ac:dyDescent="0.3">
      <c r="A3061" s="149">
        <v>41533</v>
      </c>
      <c r="B3061" s="150">
        <v>927.82292715999995</v>
      </c>
      <c r="C3061" s="150">
        <v>1858.7147931</v>
      </c>
      <c r="D3061" s="150">
        <f t="shared" si="47"/>
        <v>2786.5377202599998</v>
      </c>
    </row>
    <row r="3062" spans="1:4" x14ac:dyDescent="0.3">
      <c r="A3062" s="149">
        <v>41530</v>
      </c>
      <c r="B3062" s="150">
        <v>914.67090528999995</v>
      </c>
      <c r="C3062" s="150">
        <v>1832.9523821</v>
      </c>
      <c r="D3062" s="150">
        <f t="shared" si="47"/>
        <v>2747.6232873899999</v>
      </c>
    </row>
    <row r="3063" spans="1:4" x14ac:dyDescent="0.3">
      <c r="A3063" s="149">
        <v>41529</v>
      </c>
      <c r="B3063" s="150">
        <v>913.85823932999995</v>
      </c>
      <c r="C3063" s="150">
        <v>1822.7865290100001</v>
      </c>
      <c r="D3063" s="150">
        <f t="shared" si="47"/>
        <v>2736.6447683400002</v>
      </c>
    </row>
    <row r="3064" spans="1:4" x14ac:dyDescent="0.3">
      <c r="A3064" s="149">
        <v>41528</v>
      </c>
      <c r="B3064" s="150">
        <v>906.07526938000001</v>
      </c>
      <c r="C3064" s="150">
        <v>1785.6070068199999</v>
      </c>
      <c r="D3064" s="150">
        <f t="shared" si="47"/>
        <v>2691.6822762000002</v>
      </c>
    </row>
    <row r="3065" spans="1:4" x14ac:dyDescent="0.3">
      <c r="A3065" s="149">
        <v>41527</v>
      </c>
      <c r="B3065" s="150">
        <v>902.24025144999996</v>
      </c>
      <c r="C3065" s="150">
        <v>1770.7087277600001</v>
      </c>
      <c r="D3065" s="150">
        <f t="shared" si="47"/>
        <v>2672.9489792100003</v>
      </c>
    </row>
    <row r="3066" spans="1:4" x14ac:dyDescent="0.3">
      <c r="A3066" s="149">
        <v>41526</v>
      </c>
      <c r="B3066" s="150">
        <v>893.86220923999997</v>
      </c>
      <c r="C3066" s="150">
        <v>1735.9054943199999</v>
      </c>
      <c r="D3066" s="150">
        <f t="shared" si="47"/>
        <v>2629.76770356</v>
      </c>
    </row>
    <row r="3067" spans="1:4" x14ac:dyDescent="0.3">
      <c r="A3067" s="149">
        <v>41523</v>
      </c>
      <c r="B3067" s="150">
        <v>885.70880196999997</v>
      </c>
      <c r="C3067" s="150">
        <v>1695.99729267</v>
      </c>
      <c r="D3067" s="150">
        <f t="shared" si="47"/>
        <v>2581.7060946399997</v>
      </c>
    </row>
    <row r="3068" spans="1:4" x14ac:dyDescent="0.3">
      <c r="A3068" s="149">
        <v>41522</v>
      </c>
      <c r="B3068" s="150">
        <v>885.93433407999999</v>
      </c>
      <c r="C3068" s="150">
        <v>1687.40283856</v>
      </c>
      <c r="D3068" s="150">
        <f t="shared" si="47"/>
        <v>2573.3371726400001</v>
      </c>
    </row>
    <row r="3069" spans="1:4" x14ac:dyDescent="0.3">
      <c r="A3069" s="149">
        <v>41521</v>
      </c>
      <c r="B3069" s="150">
        <v>880.15318149999996</v>
      </c>
      <c r="C3069" s="150">
        <v>1675.59378348</v>
      </c>
      <c r="D3069" s="150">
        <f t="shared" si="47"/>
        <v>2555.74696498</v>
      </c>
    </row>
    <row r="3070" spans="1:4" x14ac:dyDescent="0.3">
      <c r="A3070" s="149">
        <v>41520</v>
      </c>
      <c r="B3070" s="150">
        <v>879.03002102999994</v>
      </c>
      <c r="C3070" s="150">
        <v>1666.3616549799999</v>
      </c>
      <c r="D3070" s="150">
        <f t="shared" si="47"/>
        <v>2545.3916760100001</v>
      </c>
    </row>
    <row r="3071" spans="1:4" x14ac:dyDescent="0.3">
      <c r="A3071" s="149">
        <v>41519</v>
      </c>
      <c r="B3071" s="150">
        <v>876.42844885</v>
      </c>
      <c r="C3071" s="150">
        <v>1669.9697511100001</v>
      </c>
      <c r="D3071" s="150">
        <f t="shared" si="47"/>
        <v>2546.3981999600001</v>
      </c>
    </row>
    <row r="3072" spans="1:4" x14ac:dyDescent="0.3">
      <c r="A3072" s="149">
        <v>41516</v>
      </c>
      <c r="B3072" s="150">
        <v>870.76301251999996</v>
      </c>
      <c r="C3072" s="150">
        <v>1655.17692659</v>
      </c>
      <c r="D3072" s="150">
        <f t="shared" si="47"/>
        <v>2525.9399391100001</v>
      </c>
    </row>
    <row r="3073" spans="1:4" x14ac:dyDescent="0.3">
      <c r="A3073" s="149">
        <v>41515</v>
      </c>
      <c r="B3073" s="150">
        <v>875.27253809000001</v>
      </c>
      <c r="C3073" s="150">
        <v>1664.2928986500001</v>
      </c>
      <c r="D3073" s="150">
        <f t="shared" si="47"/>
        <v>2539.5654367400002</v>
      </c>
    </row>
    <row r="3074" spans="1:4" x14ac:dyDescent="0.3">
      <c r="A3074" s="149">
        <v>41514</v>
      </c>
      <c r="B3074" s="150">
        <v>870.64268373000004</v>
      </c>
      <c r="C3074" s="150">
        <v>1649.03550696</v>
      </c>
      <c r="D3074" s="150">
        <f t="shared" si="47"/>
        <v>2519.6781906900001</v>
      </c>
    </row>
    <row r="3075" spans="1:4" x14ac:dyDescent="0.3">
      <c r="A3075" s="149">
        <v>41513</v>
      </c>
      <c r="B3075" s="150">
        <v>865.34731566999994</v>
      </c>
      <c r="C3075" s="150">
        <v>1628.0485386299999</v>
      </c>
      <c r="D3075" s="150">
        <f t="shared" si="47"/>
        <v>2493.3958542999999</v>
      </c>
    </row>
    <row r="3076" spans="1:4" x14ac:dyDescent="0.3">
      <c r="A3076" s="149">
        <v>41512</v>
      </c>
      <c r="B3076" s="150">
        <v>858.31490471999996</v>
      </c>
      <c r="C3076" s="150">
        <v>1611.04863452</v>
      </c>
      <c r="D3076" s="150">
        <f t="shared" si="47"/>
        <v>2469.3635392400001</v>
      </c>
    </row>
    <row r="3077" spans="1:4" x14ac:dyDescent="0.3">
      <c r="A3077" s="149">
        <v>41509</v>
      </c>
      <c r="B3077" s="150">
        <v>849.56921886999999</v>
      </c>
      <c r="C3077" s="150">
        <v>1599.4391488599999</v>
      </c>
      <c r="D3077" s="150">
        <f t="shared" si="47"/>
        <v>2449.0083677299999</v>
      </c>
    </row>
    <row r="3078" spans="1:4" x14ac:dyDescent="0.3">
      <c r="A3078" s="149">
        <v>41508</v>
      </c>
      <c r="B3078" s="150">
        <v>851.39263112000003</v>
      </c>
      <c r="C3078" s="150">
        <v>1600.51759133</v>
      </c>
      <c r="D3078" s="150">
        <f t="shared" ref="D3078:D3141" si="48">SUM(B3078:C3078)</f>
        <v>2451.9102224500002</v>
      </c>
    </row>
    <row r="3079" spans="1:4" x14ac:dyDescent="0.3">
      <c r="A3079" s="149">
        <v>41507</v>
      </c>
      <c r="B3079" s="150">
        <v>849.42756151000003</v>
      </c>
      <c r="C3079" s="150">
        <v>1597.0126043600001</v>
      </c>
      <c r="D3079" s="150">
        <f t="shared" si="48"/>
        <v>2446.4401658699999</v>
      </c>
    </row>
    <row r="3080" spans="1:4" x14ac:dyDescent="0.3">
      <c r="A3080" s="149">
        <v>41506</v>
      </c>
      <c r="B3080" s="150">
        <v>846.11499283000001</v>
      </c>
      <c r="C3080" s="150">
        <v>1585.9668615400001</v>
      </c>
      <c r="D3080" s="150">
        <f t="shared" si="48"/>
        <v>2432.0818543700002</v>
      </c>
    </row>
    <row r="3081" spans="1:4" x14ac:dyDescent="0.3">
      <c r="A3081" s="149">
        <v>41505</v>
      </c>
      <c r="B3081" s="150">
        <v>843.97924565999995</v>
      </c>
      <c r="C3081" s="150">
        <v>1577.3602394500001</v>
      </c>
      <c r="D3081" s="150">
        <f t="shared" si="48"/>
        <v>2421.3394851100002</v>
      </c>
    </row>
    <row r="3082" spans="1:4" x14ac:dyDescent="0.3">
      <c r="A3082" s="149">
        <v>41502</v>
      </c>
      <c r="B3082" s="150">
        <v>840.60616529000004</v>
      </c>
      <c r="C3082" s="150">
        <v>1573.5497017</v>
      </c>
      <c r="D3082" s="150">
        <f t="shared" si="48"/>
        <v>2414.15586699</v>
      </c>
    </row>
    <row r="3083" spans="1:4" x14ac:dyDescent="0.3">
      <c r="A3083" s="149">
        <v>41501</v>
      </c>
      <c r="B3083" s="150">
        <v>843.17162470999995</v>
      </c>
      <c r="C3083" s="150">
        <v>1564.3694222399999</v>
      </c>
      <c r="D3083" s="150">
        <f t="shared" si="48"/>
        <v>2407.5410469499998</v>
      </c>
    </row>
    <row r="3084" spans="1:4" x14ac:dyDescent="0.3">
      <c r="A3084" s="149">
        <v>41500</v>
      </c>
      <c r="B3084" s="150">
        <v>841.12252470999999</v>
      </c>
      <c r="C3084" s="150">
        <v>1560.0329387899999</v>
      </c>
      <c r="D3084" s="150">
        <f t="shared" si="48"/>
        <v>2401.1554634999998</v>
      </c>
    </row>
    <row r="3085" spans="1:4" x14ac:dyDescent="0.3">
      <c r="A3085" s="149">
        <v>41499</v>
      </c>
      <c r="B3085" s="150">
        <v>836.24064950000002</v>
      </c>
      <c r="C3085" s="150">
        <v>1558.88452246</v>
      </c>
      <c r="D3085" s="150">
        <f t="shared" si="48"/>
        <v>2395.12517196</v>
      </c>
    </row>
    <row r="3086" spans="1:4" x14ac:dyDescent="0.3">
      <c r="A3086" s="149">
        <v>41498</v>
      </c>
      <c r="B3086" s="150">
        <v>829.51715028000001</v>
      </c>
      <c r="C3086" s="150">
        <v>1548.4622354400001</v>
      </c>
      <c r="D3086" s="150">
        <f t="shared" si="48"/>
        <v>2377.9793857200002</v>
      </c>
    </row>
    <row r="3087" spans="1:4" x14ac:dyDescent="0.3">
      <c r="A3087" s="149">
        <v>41495</v>
      </c>
      <c r="B3087" s="150">
        <v>826.35274611</v>
      </c>
      <c r="C3087" s="150">
        <v>1546.9625913899999</v>
      </c>
      <c r="D3087" s="150">
        <f t="shared" si="48"/>
        <v>2373.3153375000002</v>
      </c>
    </row>
    <row r="3088" spans="1:4" x14ac:dyDescent="0.3">
      <c r="A3088" s="149">
        <v>41494</v>
      </c>
      <c r="B3088" s="150">
        <v>825.95163988000002</v>
      </c>
      <c r="C3088" s="150">
        <v>1546.0628810000001</v>
      </c>
      <c r="D3088" s="150">
        <f t="shared" si="48"/>
        <v>2372.01452088</v>
      </c>
    </row>
    <row r="3089" spans="1:4" x14ac:dyDescent="0.3">
      <c r="A3089" s="149">
        <v>41493</v>
      </c>
      <c r="B3089" s="150">
        <v>819.69739888000004</v>
      </c>
      <c r="C3089" s="150">
        <v>1535.0868593499999</v>
      </c>
      <c r="D3089" s="150">
        <f t="shared" si="48"/>
        <v>2354.78425823</v>
      </c>
    </row>
    <row r="3090" spans="1:4" x14ac:dyDescent="0.3">
      <c r="A3090" s="149">
        <v>41492</v>
      </c>
      <c r="B3090" s="150">
        <v>819.60471077</v>
      </c>
      <c r="C3090" s="150">
        <v>1528.64960651</v>
      </c>
      <c r="D3090" s="150">
        <f t="shared" si="48"/>
        <v>2348.2543172800001</v>
      </c>
    </row>
    <row r="3091" spans="1:4" x14ac:dyDescent="0.3">
      <c r="A3091" s="149">
        <v>41491</v>
      </c>
      <c r="B3091" s="150">
        <v>814.10906518000002</v>
      </c>
      <c r="C3091" s="150">
        <v>1526.5575190500001</v>
      </c>
      <c r="D3091" s="150">
        <f t="shared" si="48"/>
        <v>2340.6665842299999</v>
      </c>
    </row>
    <row r="3092" spans="1:4" x14ac:dyDescent="0.3">
      <c r="A3092" s="149">
        <v>41488</v>
      </c>
      <c r="B3092" s="150">
        <v>806.18534533000002</v>
      </c>
      <c r="C3092" s="150">
        <v>1521.3717605100001</v>
      </c>
      <c r="D3092" s="150">
        <f t="shared" si="48"/>
        <v>2327.5571058400001</v>
      </c>
    </row>
    <row r="3093" spans="1:4" x14ac:dyDescent="0.3">
      <c r="A3093" s="149">
        <v>41487</v>
      </c>
      <c r="B3093" s="150">
        <v>808.43408920000002</v>
      </c>
      <c r="C3093" s="150">
        <v>1528.93251347</v>
      </c>
      <c r="D3093" s="150">
        <f t="shared" si="48"/>
        <v>2337.3666026700002</v>
      </c>
    </row>
    <row r="3094" spans="1:4" x14ac:dyDescent="0.3">
      <c r="A3094" s="149">
        <v>41486</v>
      </c>
      <c r="B3094" s="150">
        <v>804.76352494000002</v>
      </c>
      <c r="C3094" s="150">
        <v>1527.30859018</v>
      </c>
      <c r="D3094" s="150">
        <f t="shared" si="48"/>
        <v>2332.07211512</v>
      </c>
    </row>
    <row r="3095" spans="1:4" x14ac:dyDescent="0.3">
      <c r="A3095" s="149">
        <v>41485</v>
      </c>
      <c r="B3095" s="150">
        <v>807.26899317000004</v>
      </c>
      <c r="C3095" s="150">
        <v>1524.0009177100001</v>
      </c>
      <c r="D3095" s="150">
        <f t="shared" si="48"/>
        <v>2331.2699108800002</v>
      </c>
    </row>
    <row r="3096" spans="1:4" x14ac:dyDescent="0.3">
      <c r="A3096" s="149">
        <v>41484</v>
      </c>
      <c r="B3096" s="150">
        <v>808.10775899999999</v>
      </c>
      <c r="C3096" s="150">
        <v>1523.3478830900001</v>
      </c>
      <c r="D3096" s="150">
        <f t="shared" si="48"/>
        <v>2331.4556420899999</v>
      </c>
    </row>
    <row r="3097" spans="1:4" x14ac:dyDescent="0.3">
      <c r="A3097" s="149">
        <v>41481</v>
      </c>
      <c r="B3097" s="150">
        <v>804.27478960999997</v>
      </c>
      <c r="C3097" s="150">
        <v>1518.9611708800001</v>
      </c>
      <c r="D3097" s="150">
        <f t="shared" si="48"/>
        <v>2323.2359604900003</v>
      </c>
    </row>
    <row r="3098" spans="1:4" x14ac:dyDescent="0.3">
      <c r="A3098" s="149">
        <v>41480</v>
      </c>
      <c r="B3098" s="150">
        <v>806.54332993000003</v>
      </c>
      <c r="C3098" s="150">
        <v>1522.7281639099999</v>
      </c>
      <c r="D3098" s="150">
        <f t="shared" si="48"/>
        <v>2329.2714938399999</v>
      </c>
    </row>
    <row r="3099" spans="1:4" x14ac:dyDescent="0.3">
      <c r="A3099" s="149">
        <v>41479</v>
      </c>
      <c r="B3099" s="150">
        <v>805.23348352000005</v>
      </c>
      <c r="C3099" s="150">
        <v>1522.0926130099999</v>
      </c>
      <c r="D3099" s="150">
        <f t="shared" si="48"/>
        <v>2327.3260965300001</v>
      </c>
    </row>
    <row r="3100" spans="1:4" x14ac:dyDescent="0.3">
      <c r="A3100" s="149">
        <v>41478</v>
      </c>
      <c r="B3100" s="150">
        <v>796.47791343999995</v>
      </c>
      <c r="C3100" s="150">
        <v>1518.6025429599999</v>
      </c>
      <c r="D3100" s="150">
        <f t="shared" si="48"/>
        <v>2315.0804564</v>
      </c>
    </row>
    <row r="3101" spans="1:4" x14ac:dyDescent="0.3">
      <c r="A3101" s="149">
        <v>41477</v>
      </c>
      <c r="B3101" s="150">
        <v>791.6984989</v>
      </c>
      <c r="C3101" s="150">
        <v>1511.9718112099999</v>
      </c>
      <c r="D3101" s="150">
        <f t="shared" si="48"/>
        <v>2303.6703101100002</v>
      </c>
    </row>
    <row r="3102" spans="1:4" x14ac:dyDescent="0.3">
      <c r="A3102" s="149">
        <v>41474</v>
      </c>
      <c r="B3102" s="150">
        <v>781.91300673000001</v>
      </c>
      <c r="C3102" s="150">
        <v>1506.7252032900001</v>
      </c>
      <c r="D3102" s="150">
        <f t="shared" si="48"/>
        <v>2288.6382100199999</v>
      </c>
    </row>
    <row r="3103" spans="1:4" x14ac:dyDescent="0.3">
      <c r="A3103" s="149">
        <v>41473</v>
      </c>
      <c r="B3103" s="150">
        <v>784.62381166</v>
      </c>
      <c r="C3103" s="150">
        <v>1516.2460369800001</v>
      </c>
      <c r="D3103" s="150">
        <f t="shared" si="48"/>
        <v>2300.8698486399999</v>
      </c>
    </row>
    <row r="3104" spans="1:4" x14ac:dyDescent="0.3">
      <c r="A3104" s="149">
        <v>41472</v>
      </c>
      <c r="B3104" s="150">
        <v>777.40871682</v>
      </c>
      <c r="C3104" s="150">
        <v>1509.29416722</v>
      </c>
      <c r="D3104" s="150">
        <f t="shared" si="48"/>
        <v>2286.7028840399998</v>
      </c>
    </row>
    <row r="3105" spans="1:4" x14ac:dyDescent="0.3">
      <c r="A3105" s="149">
        <v>41471</v>
      </c>
      <c r="B3105" s="150">
        <v>773.45217112</v>
      </c>
      <c r="C3105" s="150">
        <v>1509.6934162800001</v>
      </c>
      <c r="D3105" s="150">
        <f t="shared" si="48"/>
        <v>2283.1455874000003</v>
      </c>
    </row>
    <row r="3106" spans="1:4" x14ac:dyDescent="0.3">
      <c r="A3106" s="149">
        <v>41470</v>
      </c>
      <c r="B3106" s="150">
        <v>762.45775088000005</v>
      </c>
      <c r="C3106" s="150">
        <v>1496.42679404</v>
      </c>
      <c r="D3106" s="150">
        <f t="shared" si="48"/>
        <v>2258.8845449199998</v>
      </c>
    </row>
    <row r="3107" spans="1:4" x14ac:dyDescent="0.3">
      <c r="A3107" s="149">
        <v>41467</v>
      </c>
      <c r="B3107" s="150">
        <v>753.76280814999996</v>
      </c>
      <c r="C3107" s="150">
        <v>1487.4530275899999</v>
      </c>
      <c r="D3107" s="150">
        <f t="shared" si="48"/>
        <v>2241.2158357399999</v>
      </c>
    </row>
    <row r="3108" spans="1:4" x14ac:dyDescent="0.3">
      <c r="A3108" s="149">
        <v>41466</v>
      </c>
      <c r="B3108" s="150">
        <v>751.26790916000004</v>
      </c>
      <c r="C3108" s="150">
        <v>1485.27945759</v>
      </c>
      <c r="D3108" s="150">
        <f t="shared" si="48"/>
        <v>2236.54736675</v>
      </c>
    </row>
    <row r="3109" spans="1:4" x14ac:dyDescent="0.3">
      <c r="A3109" s="149">
        <v>41465</v>
      </c>
      <c r="B3109" s="150">
        <v>751.08869091999998</v>
      </c>
      <c r="C3109" s="150">
        <v>1489.27529888</v>
      </c>
      <c r="D3109" s="150">
        <f t="shared" si="48"/>
        <v>2240.3639898000001</v>
      </c>
    </row>
    <row r="3110" spans="1:4" x14ac:dyDescent="0.3">
      <c r="A3110" s="149">
        <v>41464</v>
      </c>
      <c r="B3110" s="150">
        <v>745.71369195</v>
      </c>
      <c r="C3110" s="150">
        <v>1486.30683742</v>
      </c>
      <c r="D3110" s="150">
        <f t="shared" si="48"/>
        <v>2232.0205293700001</v>
      </c>
    </row>
    <row r="3111" spans="1:4" x14ac:dyDescent="0.3">
      <c r="A3111" s="149">
        <v>41463</v>
      </c>
      <c r="B3111" s="150">
        <v>746.64734303</v>
      </c>
      <c r="C3111" s="150">
        <v>1488.10890268</v>
      </c>
      <c r="D3111" s="150">
        <f t="shared" si="48"/>
        <v>2234.7562457100003</v>
      </c>
    </row>
    <row r="3112" spans="1:4" x14ac:dyDescent="0.3">
      <c r="A3112" s="149">
        <v>41460</v>
      </c>
      <c r="B3112" s="150">
        <v>747.85312848000001</v>
      </c>
      <c r="C3112" s="150">
        <v>1494.60406246</v>
      </c>
      <c r="D3112" s="150">
        <f t="shared" si="48"/>
        <v>2242.4571909400001</v>
      </c>
    </row>
    <row r="3113" spans="1:4" x14ac:dyDescent="0.3">
      <c r="A3113" s="149">
        <v>41459</v>
      </c>
      <c r="B3113" s="150">
        <v>748.41871762999995</v>
      </c>
      <c r="C3113" s="150">
        <v>1496.54368937</v>
      </c>
      <c r="D3113" s="150">
        <f t="shared" si="48"/>
        <v>2244.962407</v>
      </c>
    </row>
    <row r="3114" spans="1:4" x14ac:dyDescent="0.3">
      <c r="A3114" s="149">
        <v>41458</v>
      </c>
      <c r="B3114" s="150">
        <v>746.65111016000003</v>
      </c>
      <c r="C3114" s="150">
        <v>1494.53553119</v>
      </c>
      <c r="D3114" s="150">
        <f t="shared" si="48"/>
        <v>2241.1866413500002</v>
      </c>
    </row>
    <row r="3115" spans="1:4" x14ac:dyDescent="0.3">
      <c r="A3115" s="149">
        <v>41457</v>
      </c>
      <c r="B3115" s="150">
        <v>741.48995558000001</v>
      </c>
      <c r="C3115" s="150">
        <v>1487.88348008</v>
      </c>
      <c r="D3115" s="150">
        <f t="shared" si="48"/>
        <v>2229.3734356599998</v>
      </c>
    </row>
    <row r="3116" spans="1:4" x14ac:dyDescent="0.3">
      <c r="A3116" s="149">
        <v>41456</v>
      </c>
      <c r="B3116" s="150">
        <v>739.98479696000004</v>
      </c>
      <c r="C3116" s="150">
        <v>1482.5926303199999</v>
      </c>
      <c r="D3116" s="150">
        <f t="shared" si="48"/>
        <v>2222.5774272799999</v>
      </c>
    </row>
    <row r="3117" spans="1:4" x14ac:dyDescent="0.3">
      <c r="A3117" s="149">
        <v>41453</v>
      </c>
      <c r="B3117" s="150">
        <v>740.24550182999997</v>
      </c>
      <c r="C3117" s="150">
        <v>1481.7686441599999</v>
      </c>
      <c r="D3117" s="150">
        <f t="shared" si="48"/>
        <v>2222.0141459899996</v>
      </c>
    </row>
    <row r="3118" spans="1:4" x14ac:dyDescent="0.3">
      <c r="A3118" s="149">
        <v>41452</v>
      </c>
      <c r="B3118" s="150">
        <v>745.97094991999995</v>
      </c>
      <c r="C3118" s="150">
        <v>1490.6660903300001</v>
      </c>
      <c r="D3118" s="150">
        <f t="shared" si="48"/>
        <v>2236.6370402500002</v>
      </c>
    </row>
    <row r="3119" spans="1:4" x14ac:dyDescent="0.3">
      <c r="A3119" s="149">
        <v>41451</v>
      </c>
      <c r="B3119" s="150">
        <v>750.71713049000005</v>
      </c>
      <c r="C3119" s="150">
        <v>1500.0747952300001</v>
      </c>
      <c r="D3119" s="150">
        <f t="shared" si="48"/>
        <v>2250.7919257200001</v>
      </c>
    </row>
    <row r="3120" spans="1:4" x14ac:dyDescent="0.3">
      <c r="A3120" s="149">
        <v>41450</v>
      </c>
      <c r="B3120" s="150">
        <v>748.24883469999997</v>
      </c>
      <c r="C3120" s="150">
        <v>1496.9850329599999</v>
      </c>
      <c r="D3120" s="150">
        <f t="shared" si="48"/>
        <v>2245.2338676599998</v>
      </c>
    </row>
    <row r="3121" spans="1:4" x14ac:dyDescent="0.3">
      <c r="A3121" s="149">
        <v>41449</v>
      </c>
      <c r="B3121" s="150">
        <v>770.16889725999999</v>
      </c>
      <c r="C3121" s="150">
        <v>1526.87713409</v>
      </c>
      <c r="D3121" s="150">
        <f t="shared" si="48"/>
        <v>2297.0460313499998</v>
      </c>
    </row>
    <row r="3122" spans="1:4" x14ac:dyDescent="0.3">
      <c r="A3122" s="149">
        <v>41446</v>
      </c>
      <c r="B3122" s="150">
        <v>780.21579181000004</v>
      </c>
      <c r="C3122" s="150">
        <v>1545.80360802</v>
      </c>
      <c r="D3122" s="150">
        <f t="shared" si="48"/>
        <v>2326.0193998300001</v>
      </c>
    </row>
    <row r="3123" spans="1:4" x14ac:dyDescent="0.3">
      <c r="A3123" s="149">
        <v>41445</v>
      </c>
      <c r="B3123" s="150">
        <v>785.04350864000003</v>
      </c>
      <c r="C3123" s="150">
        <v>1548.6794730700001</v>
      </c>
      <c r="D3123" s="150">
        <f t="shared" si="48"/>
        <v>2333.7229817100001</v>
      </c>
    </row>
    <row r="3124" spans="1:4" x14ac:dyDescent="0.3">
      <c r="A3124" s="149">
        <v>41444</v>
      </c>
      <c r="B3124" s="150">
        <v>781.91064989999995</v>
      </c>
      <c r="C3124" s="150">
        <v>1543.77177291</v>
      </c>
      <c r="D3124" s="150">
        <f t="shared" si="48"/>
        <v>2325.6824228099999</v>
      </c>
    </row>
    <row r="3125" spans="1:4" x14ac:dyDescent="0.3">
      <c r="A3125" s="149">
        <v>41443</v>
      </c>
      <c r="B3125" s="150">
        <v>775.95291155999996</v>
      </c>
      <c r="C3125" s="150">
        <v>1534.4296174200001</v>
      </c>
      <c r="D3125" s="150">
        <f t="shared" si="48"/>
        <v>2310.3825289800002</v>
      </c>
    </row>
    <row r="3126" spans="1:4" x14ac:dyDescent="0.3">
      <c r="A3126" s="149">
        <v>41442</v>
      </c>
      <c r="B3126" s="150">
        <v>772.22105744999999</v>
      </c>
      <c r="C3126" s="150">
        <v>1525.51383427</v>
      </c>
      <c r="D3126" s="150">
        <f t="shared" si="48"/>
        <v>2297.7348917199997</v>
      </c>
    </row>
    <row r="3127" spans="1:4" x14ac:dyDescent="0.3">
      <c r="A3127" s="149">
        <v>41439</v>
      </c>
      <c r="B3127" s="150">
        <v>763.18640171000004</v>
      </c>
      <c r="C3127" s="150">
        <v>1508.98453436</v>
      </c>
      <c r="D3127" s="150">
        <f t="shared" si="48"/>
        <v>2272.1709360700002</v>
      </c>
    </row>
    <row r="3128" spans="1:4" x14ac:dyDescent="0.3">
      <c r="A3128" s="149">
        <v>41438</v>
      </c>
      <c r="B3128" s="150">
        <v>761.71123209999996</v>
      </c>
      <c r="C3128" s="150">
        <v>1509.98441602</v>
      </c>
      <c r="D3128" s="150">
        <f t="shared" si="48"/>
        <v>2271.69564812</v>
      </c>
    </row>
    <row r="3129" spans="1:4" x14ac:dyDescent="0.3">
      <c r="A3129" s="149">
        <v>41432</v>
      </c>
      <c r="B3129" s="150">
        <v>757.41701063999994</v>
      </c>
      <c r="C3129" s="150">
        <v>1500.6667172499999</v>
      </c>
      <c r="D3129" s="150">
        <f t="shared" si="48"/>
        <v>2258.0837278899999</v>
      </c>
    </row>
    <row r="3130" spans="1:4" x14ac:dyDescent="0.3">
      <c r="A3130" s="149">
        <v>41431</v>
      </c>
      <c r="B3130" s="150">
        <v>764.16337209000005</v>
      </c>
      <c r="C3130" s="150">
        <v>1512.23378686</v>
      </c>
      <c r="D3130" s="150">
        <f t="shared" si="48"/>
        <v>2276.3971589500002</v>
      </c>
    </row>
    <row r="3131" spans="1:4" x14ac:dyDescent="0.3">
      <c r="A3131" s="149">
        <v>41430</v>
      </c>
      <c r="B3131" s="150">
        <v>757.41523443999995</v>
      </c>
      <c r="C3131" s="150">
        <v>1511.48612736</v>
      </c>
      <c r="D3131" s="150">
        <f t="shared" si="48"/>
        <v>2268.9013617999999</v>
      </c>
    </row>
    <row r="3132" spans="1:4" x14ac:dyDescent="0.3">
      <c r="A3132" s="149">
        <v>41429</v>
      </c>
      <c r="B3132" s="150">
        <v>750.60063597999999</v>
      </c>
      <c r="C3132" s="150">
        <v>1506.1461654699999</v>
      </c>
      <c r="D3132" s="150">
        <f t="shared" si="48"/>
        <v>2256.74680145</v>
      </c>
    </row>
    <row r="3133" spans="1:4" x14ac:dyDescent="0.3">
      <c r="A3133" s="149">
        <v>41428</v>
      </c>
      <c r="B3133" s="150">
        <v>745.56398956999999</v>
      </c>
      <c r="C3133" s="150">
        <v>1496.78457241</v>
      </c>
      <c r="D3133" s="150">
        <f t="shared" si="48"/>
        <v>2242.3485619799999</v>
      </c>
    </row>
    <row r="3134" spans="1:4" x14ac:dyDescent="0.3">
      <c r="A3134" s="149">
        <v>41425</v>
      </c>
      <c r="B3134" s="150">
        <v>737.00755608999998</v>
      </c>
      <c r="C3134" s="150">
        <v>1475.1112994800001</v>
      </c>
      <c r="D3134" s="150">
        <f t="shared" si="48"/>
        <v>2212.1188555700001</v>
      </c>
    </row>
    <row r="3135" spans="1:4" x14ac:dyDescent="0.3">
      <c r="A3135" s="149">
        <v>41424</v>
      </c>
      <c r="B3135" s="150">
        <v>730.34575718999997</v>
      </c>
      <c r="C3135" s="150">
        <v>1471.0707159399999</v>
      </c>
      <c r="D3135" s="150">
        <f t="shared" si="48"/>
        <v>2201.4164731299998</v>
      </c>
    </row>
    <row r="3136" spans="1:4" x14ac:dyDescent="0.3">
      <c r="A3136" s="149">
        <v>41423</v>
      </c>
      <c r="B3136" s="150">
        <v>718.38313512000002</v>
      </c>
      <c r="C3136" s="150">
        <v>1456.05766829</v>
      </c>
      <c r="D3136" s="150">
        <f t="shared" si="48"/>
        <v>2174.4408034100002</v>
      </c>
    </row>
    <row r="3137" spans="1:4" x14ac:dyDescent="0.3">
      <c r="A3137" s="149">
        <v>41422</v>
      </c>
      <c r="B3137" s="150">
        <v>705.09682624000004</v>
      </c>
      <c r="C3137" s="150">
        <v>1442.3277517900001</v>
      </c>
      <c r="D3137" s="150">
        <f t="shared" si="48"/>
        <v>2147.4245780300002</v>
      </c>
    </row>
    <row r="3138" spans="1:4" x14ac:dyDescent="0.3">
      <c r="A3138" s="149">
        <v>41421</v>
      </c>
      <c r="B3138" s="150">
        <v>698.56194759000005</v>
      </c>
      <c r="C3138" s="150">
        <v>1431.25640204</v>
      </c>
      <c r="D3138" s="150">
        <f t="shared" si="48"/>
        <v>2129.8183496299998</v>
      </c>
    </row>
    <row r="3139" spans="1:4" x14ac:dyDescent="0.3">
      <c r="A3139" s="149">
        <v>41418</v>
      </c>
      <c r="B3139" s="150">
        <v>684.56639088999998</v>
      </c>
      <c r="C3139" s="150">
        <v>1412.18966791</v>
      </c>
      <c r="D3139" s="150">
        <f t="shared" si="48"/>
        <v>2096.7560588000001</v>
      </c>
    </row>
    <row r="3140" spans="1:4" x14ac:dyDescent="0.3">
      <c r="A3140" s="149">
        <v>41417</v>
      </c>
      <c r="B3140" s="150">
        <v>676.64360201</v>
      </c>
      <c r="C3140" s="150">
        <v>1406.6106654600001</v>
      </c>
      <c r="D3140" s="150">
        <f t="shared" si="48"/>
        <v>2083.2542674699998</v>
      </c>
    </row>
    <row r="3141" spans="1:4" x14ac:dyDescent="0.3">
      <c r="A3141" s="149">
        <v>41416</v>
      </c>
      <c r="B3141" s="150">
        <v>667.08584781000002</v>
      </c>
      <c r="C3141" s="150">
        <v>1385.7734751200001</v>
      </c>
      <c r="D3141" s="150">
        <f t="shared" si="48"/>
        <v>2052.85932293</v>
      </c>
    </row>
    <row r="3142" spans="1:4" x14ac:dyDescent="0.3">
      <c r="A3142" s="149">
        <v>41415</v>
      </c>
      <c r="B3142" s="150">
        <v>654.80974465999998</v>
      </c>
      <c r="C3142" s="150">
        <v>1371.5275002999999</v>
      </c>
      <c r="D3142" s="150">
        <f t="shared" ref="D3142:D3205" si="49">SUM(B3142:C3142)</f>
        <v>2026.3372449599999</v>
      </c>
    </row>
    <row r="3143" spans="1:4" x14ac:dyDescent="0.3">
      <c r="A3143" s="149">
        <v>41414</v>
      </c>
      <c r="B3143" s="150">
        <v>636.57734191999998</v>
      </c>
      <c r="C3143" s="150">
        <v>1356.09042348</v>
      </c>
      <c r="D3143" s="150">
        <f t="shared" si="49"/>
        <v>1992.6677654</v>
      </c>
    </row>
    <row r="3144" spans="1:4" x14ac:dyDescent="0.3">
      <c r="A3144" s="149">
        <v>41411</v>
      </c>
      <c r="B3144" s="150">
        <v>622.45139892999998</v>
      </c>
      <c r="C3144" s="150">
        <v>1338.87489192</v>
      </c>
      <c r="D3144" s="150">
        <f t="shared" si="49"/>
        <v>1961.3262908500001</v>
      </c>
    </row>
    <row r="3145" spans="1:4" x14ac:dyDescent="0.3">
      <c r="A3145" s="149">
        <v>41410</v>
      </c>
      <c r="B3145" s="150">
        <v>619.17708218999996</v>
      </c>
      <c r="C3145" s="150">
        <v>1340.98341701</v>
      </c>
      <c r="D3145" s="150">
        <f t="shared" si="49"/>
        <v>1960.1604992</v>
      </c>
    </row>
    <row r="3146" spans="1:4" x14ac:dyDescent="0.3">
      <c r="A3146" s="149">
        <v>41409</v>
      </c>
      <c r="B3146" s="150">
        <v>611.88324993000003</v>
      </c>
      <c r="C3146" s="150">
        <v>1327.57024826</v>
      </c>
      <c r="D3146" s="150">
        <f t="shared" si="49"/>
        <v>1939.4534981900001</v>
      </c>
    </row>
    <row r="3147" spans="1:4" x14ac:dyDescent="0.3">
      <c r="A3147" s="149">
        <v>41408</v>
      </c>
      <c r="B3147" s="150">
        <v>601.74446648000003</v>
      </c>
      <c r="C3147" s="150">
        <v>1318.5547057900001</v>
      </c>
      <c r="D3147" s="150">
        <f t="shared" si="49"/>
        <v>1920.2991722700001</v>
      </c>
    </row>
    <row r="3148" spans="1:4" x14ac:dyDescent="0.3">
      <c r="A3148" s="149">
        <v>41407</v>
      </c>
      <c r="B3148" s="150">
        <v>593.45484800999998</v>
      </c>
      <c r="C3148" s="150">
        <v>1305.2524503699999</v>
      </c>
      <c r="D3148" s="150">
        <f t="shared" si="49"/>
        <v>1898.7072983799999</v>
      </c>
    </row>
    <row r="3149" spans="1:4" x14ac:dyDescent="0.3">
      <c r="A3149" s="149">
        <v>41404</v>
      </c>
      <c r="B3149" s="150">
        <v>583.65503391000004</v>
      </c>
      <c r="C3149" s="150">
        <v>1290.4417216500001</v>
      </c>
      <c r="D3149" s="150">
        <f t="shared" si="49"/>
        <v>1874.09675556</v>
      </c>
    </row>
    <row r="3150" spans="1:4" x14ac:dyDescent="0.3">
      <c r="A3150" s="149">
        <v>41403</v>
      </c>
      <c r="B3150" s="150">
        <v>580.23802053999998</v>
      </c>
      <c r="C3150" s="150">
        <v>1287.9390690800001</v>
      </c>
      <c r="D3150" s="150">
        <f t="shared" si="49"/>
        <v>1868.1770896200001</v>
      </c>
    </row>
    <row r="3151" spans="1:4" x14ac:dyDescent="0.3">
      <c r="A3151" s="149">
        <v>41402</v>
      </c>
      <c r="B3151" s="150">
        <v>571.91610486000002</v>
      </c>
      <c r="C3151" s="150">
        <v>1273.95321446</v>
      </c>
      <c r="D3151" s="150">
        <f t="shared" si="49"/>
        <v>1845.8693193200002</v>
      </c>
    </row>
    <row r="3152" spans="1:4" x14ac:dyDescent="0.3">
      <c r="A3152" s="149">
        <v>41401</v>
      </c>
      <c r="B3152" s="150">
        <v>567.57787450000001</v>
      </c>
      <c r="C3152" s="150">
        <v>1266.32479435</v>
      </c>
      <c r="D3152" s="150">
        <f t="shared" si="49"/>
        <v>1833.9026688500001</v>
      </c>
    </row>
    <row r="3153" spans="1:4" x14ac:dyDescent="0.3">
      <c r="A3153" s="149">
        <v>41400</v>
      </c>
      <c r="B3153" s="150">
        <v>561.03499887999999</v>
      </c>
      <c r="C3153" s="150">
        <v>1256.3805014</v>
      </c>
      <c r="D3153" s="150">
        <f t="shared" si="49"/>
        <v>1817.4155002799998</v>
      </c>
    </row>
    <row r="3154" spans="1:4" x14ac:dyDescent="0.3">
      <c r="A3154" s="149">
        <v>41397</v>
      </c>
      <c r="B3154" s="150">
        <v>547.45512584000005</v>
      </c>
      <c r="C3154" s="150">
        <v>1240.3573939800001</v>
      </c>
      <c r="D3154" s="150">
        <f t="shared" si="49"/>
        <v>1787.81251982</v>
      </c>
    </row>
    <row r="3155" spans="1:4" x14ac:dyDescent="0.3">
      <c r="A3155" s="149">
        <v>41396</v>
      </c>
      <c r="B3155" s="150">
        <v>546.71056118000001</v>
      </c>
      <c r="C3155" s="150">
        <v>1242.55538355</v>
      </c>
      <c r="D3155" s="150">
        <f t="shared" si="49"/>
        <v>1789.26594473</v>
      </c>
    </row>
    <row r="3156" spans="1:4" x14ac:dyDescent="0.3">
      <c r="A3156" s="149">
        <v>41390</v>
      </c>
      <c r="B3156" s="150">
        <v>542.77163986000005</v>
      </c>
      <c r="C3156" s="150">
        <v>1231.08530885</v>
      </c>
      <c r="D3156" s="150">
        <f t="shared" si="49"/>
        <v>1773.8569487100001</v>
      </c>
    </row>
    <row r="3157" spans="1:4" x14ac:dyDescent="0.3">
      <c r="A3157" s="149">
        <v>41389</v>
      </c>
      <c r="B3157" s="150">
        <v>551.77321047999999</v>
      </c>
      <c r="C3157" s="150">
        <v>1241.82588102</v>
      </c>
      <c r="D3157" s="150">
        <f t="shared" si="49"/>
        <v>1793.5990915</v>
      </c>
    </row>
    <row r="3158" spans="1:4" x14ac:dyDescent="0.3">
      <c r="A3158" s="149">
        <v>41388</v>
      </c>
      <c r="B3158" s="150">
        <v>549.84484240999996</v>
      </c>
      <c r="C3158" s="150">
        <v>1238.39855579</v>
      </c>
      <c r="D3158" s="150">
        <f t="shared" si="49"/>
        <v>1788.2433982</v>
      </c>
    </row>
    <row r="3159" spans="1:4" x14ac:dyDescent="0.3">
      <c r="A3159" s="149">
        <v>41387</v>
      </c>
      <c r="B3159" s="150">
        <v>543.59876918999998</v>
      </c>
      <c r="C3159" s="150">
        <v>1229.0009992</v>
      </c>
      <c r="D3159" s="150">
        <f t="shared" si="49"/>
        <v>1772.59976839</v>
      </c>
    </row>
    <row r="3160" spans="1:4" x14ac:dyDescent="0.3">
      <c r="A3160" s="149">
        <v>41386</v>
      </c>
      <c r="B3160" s="150">
        <v>540.42358263000006</v>
      </c>
      <c r="C3160" s="150">
        <v>1217.76411153</v>
      </c>
      <c r="D3160" s="150">
        <f t="shared" si="49"/>
        <v>1758.1876941600001</v>
      </c>
    </row>
    <row r="3161" spans="1:4" x14ac:dyDescent="0.3">
      <c r="A3161" s="149">
        <v>41383</v>
      </c>
      <c r="B3161" s="150">
        <v>529.49643273000004</v>
      </c>
      <c r="C3161" s="150">
        <v>1201.4182152200001</v>
      </c>
      <c r="D3161" s="150">
        <f t="shared" si="49"/>
        <v>1730.91464795</v>
      </c>
    </row>
    <row r="3162" spans="1:4" x14ac:dyDescent="0.3">
      <c r="A3162" s="149">
        <v>41382</v>
      </c>
      <c r="B3162" s="150">
        <v>525.28915466000001</v>
      </c>
      <c r="C3162" s="150">
        <v>1199.64318037</v>
      </c>
      <c r="D3162" s="150">
        <f t="shared" si="49"/>
        <v>1724.9323350300001</v>
      </c>
    </row>
    <row r="3163" spans="1:4" x14ac:dyDescent="0.3">
      <c r="A3163" s="149">
        <v>41381</v>
      </c>
      <c r="B3163" s="150">
        <v>521.82843201000003</v>
      </c>
      <c r="C3163" s="150">
        <v>1194.1242156400001</v>
      </c>
      <c r="D3163" s="150">
        <f t="shared" si="49"/>
        <v>1715.95264765</v>
      </c>
    </row>
    <row r="3164" spans="1:4" x14ac:dyDescent="0.3">
      <c r="A3164" s="149">
        <v>41380</v>
      </c>
      <c r="B3164" s="150">
        <v>517.03567878000001</v>
      </c>
      <c r="C3164" s="150">
        <v>1184.0319099200001</v>
      </c>
      <c r="D3164" s="150">
        <f t="shared" si="49"/>
        <v>1701.0675887000002</v>
      </c>
    </row>
    <row r="3165" spans="1:4" x14ac:dyDescent="0.3">
      <c r="A3165" s="149">
        <v>41379</v>
      </c>
      <c r="B3165" s="150">
        <v>515.13433234000001</v>
      </c>
      <c r="C3165" s="150">
        <v>1182.37102817</v>
      </c>
      <c r="D3165" s="150">
        <f t="shared" si="49"/>
        <v>1697.5053605100002</v>
      </c>
    </row>
    <row r="3166" spans="1:4" x14ac:dyDescent="0.3">
      <c r="A3166" s="149">
        <v>41376</v>
      </c>
      <c r="B3166" s="150">
        <v>512.99076078999997</v>
      </c>
      <c r="C3166" s="150">
        <v>1180.9854058200001</v>
      </c>
      <c r="D3166" s="150">
        <f t="shared" si="49"/>
        <v>1693.9761666100001</v>
      </c>
    </row>
    <row r="3167" spans="1:4" x14ac:dyDescent="0.3">
      <c r="A3167" s="149">
        <v>41375</v>
      </c>
      <c r="B3167" s="150">
        <v>513.57617887000004</v>
      </c>
      <c r="C3167" s="150">
        <v>1182.5608701399999</v>
      </c>
      <c r="D3167" s="150">
        <f t="shared" si="49"/>
        <v>1696.1370490099998</v>
      </c>
    </row>
    <row r="3168" spans="1:4" x14ac:dyDescent="0.3">
      <c r="A3168" s="149">
        <v>41374</v>
      </c>
      <c r="B3168" s="150">
        <v>509.16269245000001</v>
      </c>
      <c r="C3168" s="150">
        <v>1179.1930475500001</v>
      </c>
      <c r="D3168" s="150">
        <f t="shared" si="49"/>
        <v>1688.35574</v>
      </c>
    </row>
    <row r="3169" spans="1:4" x14ac:dyDescent="0.3">
      <c r="A3169" s="149">
        <v>41373</v>
      </c>
      <c r="B3169" s="150">
        <v>507.23226734999997</v>
      </c>
      <c r="C3169" s="150">
        <v>1176.12140135</v>
      </c>
      <c r="D3169" s="150">
        <f t="shared" si="49"/>
        <v>1683.3536687000001</v>
      </c>
    </row>
    <row r="3170" spans="1:4" x14ac:dyDescent="0.3">
      <c r="A3170" s="149">
        <v>41372</v>
      </c>
      <c r="B3170" s="150">
        <v>502.12203270999998</v>
      </c>
      <c r="C3170" s="150">
        <v>1168.17082835</v>
      </c>
      <c r="D3170" s="150">
        <f t="shared" si="49"/>
        <v>1670.29286106</v>
      </c>
    </row>
    <row r="3171" spans="1:4" x14ac:dyDescent="0.3">
      <c r="A3171" s="149">
        <v>41367</v>
      </c>
      <c r="B3171" s="150">
        <v>495.92594505</v>
      </c>
      <c r="C3171" s="150">
        <v>1157.76995865</v>
      </c>
      <c r="D3171" s="150">
        <f t="shared" si="49"/>
        <v>1653.6959037000001</v>
      </c>
    </row>
    <row r="3172" spans="1:4" x14ac:dyDescent="0.3">
      <c r="A3172" s="149">
        <v>41366</v>
      </c>
      <c r="B3172" s="150">
        <v>497.93074962999998</v>
      </c>
      <c r="C3172" s="150">
        <v>1159.3742871899999</v>
      </c>
      <c r="D3172" s="150">
        <f t="shared" si="49"/>
        <v>1657.3050368199999</v>
      </c>
    </row>
    <row r="3173" spans="1:4" x14ac:dyDescent="0.3">
      <c r="A3173" s="149">
        <v>41365</v>
      </c>
      <c r="B3173" s="150">
        <v>496.74954141000001</v>
      </c>
      <c r="C3173" s="150">
        <v>1154.5923446500001</v>
      </c>
      <c r="D3173" s="150">
        <f t="shared" si="49"/>
        <v>1651.34188606</v>
      </c>
    </row>
    <row r="3174" spans="1:4" x14ac:dyDescent="0.3">
      <c r="A3174" s="149">
        <v>41362</v>
      </c>
      <c r="B3174" s="150">
        <v>490.81882357000001</v>
      </c>
      <c r="C3174" s="150">
        <v>1147.7144500700001</v>
      </c>
      <c r="D3174" s="150">
        <f t="shared" si="49"/>
        <v>1638.5332736400001</v>
      </c>
    </row>
    <row r="3175" spans="1:4" x14ac:dyDescent="0.3">
      <c r="A3175" s="149">
        <v>41361</v>
      </c>
      <c r="B3175" s="150">
        <v>493.95499132999998</v>
      </c>
      <c r="C3175" s="150">
        <v>1150.8706418899999</v>
      </c>
      <c r="D3175" s="150">
        <f t="shared" si="49"/>
        <v>1644.8256332199999</v>
      </c>
    </row>
    <row r="3176" spans="1:4" x14ac:dyDescent="0.3">
      <c r="A3176" s="149">
        <v>41360</v>
      </c>
      <c r="B3176" s="150">
        <v>495.79790577</v>
      </c>
      <c r="C3176" s="150">
        <v>1144.06508033</v>
      </c>
      <c r="D3176" s="150">
        <f t="shared" si="49"/>
        <v>1639.8629860999999</v>
      </c>
    </row>
    <row r="3177" spans="1:4" x14ac:dyDescent="0.3">
      <c r="A3177" s="149">
        <v>41359</v>
      </c>
      <c r="B3177" s="150">
        <v>491.98146888000002</v>
      </c>
      <c r="C3177" s="150">
        <v>1132.8396438100001</v>
      </c>
      <c r="D3177" s="150">
        <f t="shared" si="49"/>
        <v>1624.8211126900001</v>
      </c>
    </row>
    <row r="3178" spans="1:4" x14ac:dyDescent="0.3">
      <c r="A3178" s="149">
        <v>41358</v>
      </c>
      <c r="B3178" s="150">
        <v>487.92513881000002</v>
      </c>
      <c r="C3178" s="150">
        <v>1123.2662734</v>
      </c>
      <c r="D3178" s="150">
        <f t="shared" si="49"/>
        <v>1611.1914122100002</v>
      </c>
    </row>
    <row r="3179" spans="1:4" x14ac:dyDescent="0.3">
      <c r="A3179" s="149">
        <v>41355</v>
      </c>
      <c r="B3179" s="150">
        <v>483.65294258</v>
      </c>
      <c r="C3179" s="150">
        <v>1110.2696398200001</v>
      </c>
      <c r="D3179" s="150">
        <f t="shared" si="49"/>
        <v>1593.9225824</v>
      </c>
    </row>
    <row r="3180" spans="1:4" x14ac:dyDescent="0.3">
      <c r="A3180" s="149">
        <v>41354</v>
      </c>
      <c r="B3180" s="150">
        <v>478.40612806000001</v>
      </c>
      <c r="C3180" s="150">
        <v>1105.0273512599999</v>
      </c>
      <c r="D3180" s="150">
        <f t="shared" si="49"/>
        <v>1583.4334793200001</v>
      </c>
    </row>
    <row r="3181" spans="1:4" x14ac:dyDescent="0.3">
      <c r="A3181" s="149">
        <v>41353</v>
      </c>
      <c r="B3181" s="150">
        <v>471.85192662999998</v>
      </c>
      <c r="C3181" s="150">
        <v>1095.95955463</v>
      </c>
      <c r="D3181" s="150">
        <f t="shared" si="49"/>
        <v>1567.8114812599999</v>
      </c>
    </row>
    <row r="3182" spans="1:4" x14ac:dyDescent="0.3">
      <c r="A3182" s="149">
        <v>41352</v>
      </c>
      <c r="B3182" s="150">
        <v>465.06327787999999</v>
      </c>
      <c r="C3182" s="150">
        <v>1088.8550821700001</v>
      </c>
      <c r="D3182" s="150">
        <f t="shared" si="49"/>
        <v>1553.91836005</v>
      </c>
    </row>
    <row r="3183" spans="1:4" x14ac:dyDescent="0.3">
      <c r="A3183" s="149">
        <v>41351</v>
      </c>
      <c r="B3183" s="150">
        <v>461.77052626</v>
      </c>
      <c r="C3183" s="150">
        <v>1082.5804216700001</v>
      </c>
      <c r="D3183" s="150">
        <f t="shared" si="49"/>
        <v>1544.3509479300001</v>
      </c>
    </row>
    <row r="3184" spans="1:4" x14ac:dyDescent="0.3">
      <c r="A3184" s="149">
        <v>41348</v>
      </c>
      <c r="B3184" s="150">
        <v>456.08157405999998</v>
      </c>
      <c r="C3184" s="150">
        <v>1076.3876252099999</v>
      </c>
      <c r="D3184" s="150">
        <f t="shared" si="49"/>
        <v>1532.46919927</v>
      </c>
    </row>
    <row r="3185" spans="1:4" x14ac:dyDescent="0.3">
      <c r="A3185" s="149">
        <v>41347</v>
      </c>
      <c r="B3185" s="150">
        <v>457.41626059999999</v>
      </c>
      <c r="C3185" s="150">
        <v>1068.7147500900001</v>
      </c>
      <c r="D3185" s="150">
        <f t="shared" si="49"/>
        <v>1526.13101069</v>
      </c>
    </row>
    <row r="3186" spans="1:4" x14ac:dyDescent="0.3">
      <c r="A3186" s="149">
        <v>41346</v>
      </c>
      <c r="B3186" s="150">
        <v>455.42962109000001</v>
      </c>
      <c r="C3186" s="150">
        <v>1059.3439513799999</v>
      </c>
      <c r="D3186" s="150">
        <f t="shared" si="49"/>
        <v>1514.7735724699999</v>
      </c>
    </row>
    <row r="3187" spans="1:4" x14ac:dyDescent="0.3">
      <c r="A3187" s="149">
        <v>41345</v>
      </c>
      <c r="B3187" s="150">
        <v>450.73050439999997</v>
      </c>
      <c r="C3187" s="150">
        <v>1046.1448345199999</v>
      </c>
      <c r="D3187" s="150">
        <f t="shared" si="49"/>
        <v>1496.8753389199999</v>
      </c>
    </row>
    <row r="3188" spans="1:4" x14ac:dyDescent="0.3">
      <c r="A3188" s="149">
        <v>41344</v>
      </c>
      <c r="B3188" s="150">
        <v>456.26661368999999</v>
      </c>
      <c r="C3188" s="150">
        <v>1047.7022559699999</v>
      </c>
      <c r="D3188" s="150">
        <f t="shared" si="49"/>
        <v>1503.9688696599999</v>
      </c>
    </row>
    <row r="3189" spans="1:4" x14ac:dyDescent="0.3">
      <c r="A3189" s="149">
        <v>41341</v>
      </c>
      <c r="B3189" s="150">
        <v>450.96629704999998</v>
      </c>
      <c r="C3189" s="150">
        <v>1038.8945108200001</v>
      </c>
      <c r="D3189" s="150">
        <f t="shared" si="49"/>
        <v>1489.8608078699999</v>
      </c>
    </row>
    <row r="3190" spans="1:4" x14ac:dyDescent="0.3">
      <c r="A3190" s="149">
        <v>41340</v>
      </c>
      <c r="B3190" s="150">
        <v>450.31810227</v>
      </c>
      <c r="C3190" s="150">
        <v>1034.5536228200001</v>
      </c>
      <c r="D3190" s="150">
        <f t="shared" si="49"/>
        <v>1484.8717250900002</v>
      </c>
    </row>
    <row r="3191" spans="1:4" x14ac:dyDescent="0.3">
      <c r="A3191" s="149">
        <v>41339</v>
      </c>
      <c r="B3191" s="150">
        <v>454.56661255</v>
      </c>
      <c r="C3191" s="150">
        <v>1020.60974702</v>
      </c>
      <c r="D3191" s="150">
        <f t="shared" si="49"/>
        <v>1475.1763595699999</v>
      </c>
    </row>
    <row r="3192" spans="1:4" x14ac:dyDescent="0.3">
      <c r="A3192" s="149">
        <v>41338</v>
      </c>
      <c r="B3192" s="150">
        <v>448.78100348999999</v>
      </c>
      <c r="C3192" s="150">
        <v>1005.3555919</v>
      </c>
      <c r="D3192" s="150">
        <f t="shared" si="49"/>
        <v>1454.1365953899999</v>
      </c>
    </row>
    <row r="3193" spans="1:4" x14ac:dyDescent="0.3">
      <c r="A3193" s="149">
        <v>41337</v>
      </c>
      <c r="B3193" s="150">
        <v>440.32347041000003</v>
      </c>
      <c r="C3193" s="150">
        <v>991.53211696999995</v>
      </c>
      <c r="D3193" s="150">
        <f t="shared" si="49"/>
        <v>1431.8555873800001</v>
      </c>
    </row>
    <row r="3194" spans="1:4" x14ac:dyDescent="0.3">
      <c r="A3194" s="149">
        <v>41334</v>
      </c>
      <c r="B3194" s="150">
        <v>431.3651926</v>
      </c>
      <c r="C3194" s="150">
        <v>975.78807491999999</v>
      </c>
      <c r="D3194" s="150">
        <f t="shared" si="49"/>
        <v>1407.1532675200001</v>
      </c>
    </row>
    <row r="3195" spans="1:4" x14ac:dyDescent="0.3">
      <c r="A3195" s="149">
        <v>41333</v>
      </c>
      <c r="B3195" s="150">
        <v>425.79382700000002</v>
      </c>
      <c r="C3195" s="150">
        <v>969.19420765999996</v>
      </c>
      <c r="D3195" s="150">
        <f t="shared" si="49"/>
        <v>1394.98803466</v>
      </c>
    </row>
    <row r="3196" spans="1:4" x14ac:dyDescent="0.3">
      <c r="A3196" s="149">
        <v>41332</v>
      </c>
      <c r="B3196" s="150">
        <v>421.24696288000001</v>
      </c>
      <c r="C3196" s="150">
        <v>966.02652308999996</v>
      </c>
      <c r="D3196" s="150">
        <f t="shared" si="49"/>
        <v>1387.2734859699999</v>
      </c>
    </row>
    <row r="3197" spans="1:4" x14ac:dyDescent="0.3">
      <c r="A3197" s="149">
        <v>41331</v>
      </c>
      <c r="B3197" s="150">
        <v>420.95742835999999</v>
      </c>
      <c r="C3197" s="150">
        <v>958.38901440999996</v>
      </c>
      <c r="D3197" s="150">
        <f t="shared" si="49"/>
        <v>1379.3464427700001</v>
      </c>
    </row>
    <row r="3198" spans="1:4" x14ac:dyDescent="0.3">
      <c r="A3198" s="149">
        <v>41330</v>
      </c>
      <c r="B3198" s="150">
        <v>414.99205288000002</v>
      </c>
      <c r="C3198" s="150">
        <v>942.52384652000001</v>
      </c>
      <c r="D3198" s="150">
        <f t="shared" si="49"/>
        <v>1357.5158994000001</v>
      </c>
    </row>
    <row r="3199" spans="1:4" x14ac:dyDescent="0.3">
      <c r="A3199" s="149">
        <v>41327</v>
      </c>
      <c r="B3199" s="150">
        <v>409.12311460000001</v>
      </c>
      <c r="C3199" s="150">
        <v>933.34374135999997</v>
      </c>
      <c r="D3199" s="150">
        <f t="shared" si="49"/>
        <v>1342.46685596</v>
      </c>
    </row>
    <row r="3200" spans="1:4" x14ac:dyDescent="0.3">
      <c r="A3200" s="149">
        <v>41326</v>
      </c>
      <c r="B3200" s="150">
        <v>410.32969997999999</v>
      </c>
      <c r="C3200" s="150">
        <v>933.21818252000003</v>
      </c>
      <c r="D3200" s="150">
        <f t="shared" si="49"/>
        <v>1343.5478825</v>
      </c>
    </row>
    <row r="3201" spans="1:4" x14ac:dyDescent="0.3">
      <c r="A3201" s="149">
        <v>41325</v>
      </c>
      <c r="B3201" s="150">
        <v>403.90684942000001</v>
      </c>
      <c r="C3201" s="150">
        <v>925.9093077</v>
      </c>
      <c r="D3201" s="150">
        <f t="shared" si="49"/>
        <v>1329.8161571200001</v>
      </c>
    </row>
    <row r="3202" spans="1:4" x14ac:dyDescent="0.3">
      <c r="A3202" s="149">
        <v>41324</v>
      </c>
      <c r="B3202" s="150">
        <v>398.09123197999998</v>
      </c>
      <c r="C3202" s="150">
        <v>921.48053205999997</v>
      </c>
      <c r="D3202" s="150">
        <f t="shared" si="49"/>
        <v>1319.5717640399998</v>
      </c>
    </row>
    <row r="3203" spans="1:4" x14ac:dyDescent="0.3">
      <c r="A3203" s="149">
        <v>41323</v>
      </c>
      <c r="B3203" s="150">
        <v>386.00277319999998</v>
      </c>
      <c r="C3203" s="150">
        <v>903.43142624999996</v>
      </c>
      <c r="D3203" s="150">
        <f t="shared" si="49"/>
        <v>1289.4341994500001</v>
      </c>
    </row>
    <row r="3204" spans="1:4" x14ac:dyDescent="0.3">
      <c r="A3204" s="149">
        <v>41313</v>
      </c>
      <c r="B3204" s="150">
        <v>369.84612806000001</v>
      </c>
      <c r="C3204" s="150">
        <v>873.50390163999998</v>
      </c>
      <c r="D3204" s="150">
        <f t="shared" si="49"/>
        <v>1243.3500297000001</v>
      </c>
    </row>
    <row r="3205" spans="1:4" x14ac:dyDescent="0.3">
      <c r="A3205" s="149">
        <v>41312</v>
      </c>
      <c r="B3205" s="150">
        <v>379.20595852999998</v>
      </c>
      <c r="C3205" s="150">
        <v>893.23624582000002</v>
      </c>
      <c r="D3205" s="150">
        <f t="shared" si="49"/>
        <v>1272.4422043499999</v>
      </c>
    </row>
    <row r="3206" spans="1:4" x14ac:dyDescent="0.3">
      <c r="A3206" s="149">
        <v>41311</v>
      </c>
      <c r="B3206" s="150">
        <v>375.06025957000003</v>
      </c>
      <c r="C3206" s="150">
        <v>883.77652655999998</v>
      </c>
      <c r="D3206" s="150">
        <f t="shared" ref="D3206:D3269" si="50">SUM(B3206:C3206)</f>
        <v>1258.8367861300001</v>
      </c>
    </row>
    <row r="3207" spans="1:4" x14ac:dyDescent="0.3">
      <c r="A3207" s="149">
        <v>41310</v>
      </c>
      <c r="B3207" s="150">
        <v>369.35137981999998</v>
      </c>
      <c r="C3207" s="150">
        <v>869.74912774999996</v>
      </c>
      <c r="D3207" s="150">
        <f t="shared" si="50"/>
        <v>1239.10050757</v>
      </c>
    </row>
    <row r="3208" spans="1:4" x14ac:dyDescent="0.3">
      <c r="A3208" s="149">
        <v>41309</v>
      </c>
      <c r="B3208" s="150">
        <v>367.42357181</v>
      </c>
      <c r="C3208" s="150">
        <v>855.29937593</v>
      </c>
      <c r="D3208" s="150">
        <f t="shared" si="50"/>
        <v>1222.7229477400001</v>
      </c>
    </row>
    <row r="3209" spans="1:4" x14ac:dyDescent="0.3">
      <c r="A3209" s="149">
        <v>41306</v>
      </c>
      <c r="B3209" s="150">
        <v>357.45659210000002</v>
      </c>
      <c r="C3209" s="150">
        <v>832.68616471999997</v>
      </c>
      <c r="D3209" s="150">
        <f t="shared" si="50"/>
        <v>1190.1427568199999</v>
      </c>
    </row>
    <row r="3210" spans="1:4" x14ac:dyDescent="0.3">
      <c r="A3210" s="149">
        <v>41305</v>
      </c>
      <c r="B3210" s="150">
        <v>351.49737985000002</v>
      </c>
      <c r="C3210" s="150">
        <v>832.42115091000005</v>
      </c>
      <c r="D3210" s="150">
        <f t="shared" si="50"/>
        <v>1183.9185307600001</v>
      </c>
    </row>
    <row r="3211" spans="1:4" x14ac:dyDescent="0.3">
      <c r="A3211" s="149">
        <v>41304</v>
      </c>
      <c r="B3211" s="150">
        <v>353.50624811</v>
      </c>
      <c r="C3211" s="150">
        <v>823.40708715999995</v>
      </c>
      <c r="D3211" s="150">
        <f t="shared" si="50"/>
        <v>1176.9133352700001</v>
      </c>
    </row>
    <row r="3212" spans="1:4" x14ac:dyDescent="0.3">
      <c r="A3212" s="149">
        <v>41303</v>
      </c>
      <c r="B3212" s="150">
        <v>347.34396477000001</v>
      </c>
      <c r="C3212" s="150">
        <v>805.65900372999999</v>
      </c>
      <c r="D3212" s="150">
        <f t="shared" si="50"/>
        <v>1153.0029685</v>
      </c>
    </row>
    <row r="3213" spans="1:4" x14ac:dyDescent="0.3">
      <c r="A3213" s="149">
        <v>41302</v>
      </c>
      <c r="B3213" s="150">
        <v>341.12284639000001</v>
      </c>
      <c r="C3213" s="150">
        <v>788.94048565000003</v>
      </c>
      <c r="D3213" s="150">
        <f t="shared" si="50"/>
        <v>1130.06333204</v>
      </c>
    </row>
    <row r="3214" spans="1:4" x14ac:dyDescent="0.3">
      <c r="A3214" s="149">
        <v>41299</v>
      </c>
      <c r="B3214" s="150">
        <v>337.24934969999998</v>
      </c>
      <c r="C3214" s="150">
        <v>773.00168447999999</v>
      </c>
      <c r="D3214" s="150">
        <f t="shared" si="50"/>
        <v>1110.25103418</v>
      </c>
    </row>
    <row r="3215" spans="1:4" x14ac:dyDescent="0.3">
      <c r="A3215" s="149">
        <v>41298</v>
      </c>
      <c r="B3215" s="150">
        <v>335.18419114</v>
      </c>
      <c r="C3215" s="150">
        <v>775.95828385000004</v>
      </c>
      <c r="D3215" s="150">
        <f t="shared" si="50"/>
        <v>1111.14247499</v>
      </c>
    </row>
    <row r="3216" spans="1:4" x14ac:dyDescent="0.3">
      <c r="A3216" s="149">
        <v>41297</v>
      </c>
      <c r="B3216" s="150">
        <v>338.25080199000001</v>
      </c>
      <c r="C3216" s="150">
        <v>771.91656434000004</v>
      </c>
      <c r="D3216" s="150">
        <f t="shared" si="50"/>
        <v>1110.16736633</v>
      </c>
    </row>
    <row r="3217" spans="1:4" x14ac:dyDescent="0.3">
      <c r="A3217" s="149">
        <v>41296</v>
      </c>
      <c r="B3217" s="150">
        <v>332.92258748</v>
      </c>
      <c r="C3217" s="150">
        <v>761.78941996000003</v>
      </c>
      <c r="D3217" s="150">
        <f t="shared" si="50"/>
        <v>1094.71200744</v>
      </c>
    </row>
    <row r="3218" spans="1:4" x14ac:dyDescent="0.3">
      <c r="A3218" s="149">
        <v>41295</v>
      </c>
      <c r="B3218" s="150">
        <v>327.01560676000003</v>
      </c>
      <c r="C3218" s="150">
        <v>747.65544549000003</v>
      </c>
      <c r="D3218" s="150">
        <f t="shared" si="50"/>
        <v>1074.67105225</v>
      </c>
    </row>
    <row r="3219" spans="1:4" x14ac:dyDescent="0.3">
      <c r="A3219" s="149">
        <v>41292</v>
      </c>
      <c r="B3219" s="150">
        <v>319.53182389</v>
      </c>
      <c r="C3219" s="150">
        <v>730.82507410000005</v>
      </c>
      <c r="D3219" s="150">
        <f t="shared" si="50"/>
        <v>1050.3568979900001</v>
      </c>
    </row>
    <row r="3220" spans="1:4" x14ac:dyDescent="0.3">
      <c r="A3220" s="149">
        <v>41291</v>
      </c>
      <c r="B3220" s="150">
        <v>318.31242054000001</v>
      </c>
      <c r="C3220" s="150">
        <v>731.26834370999995</v>
      </c>
      <c r="D3220" s="150">
        <f t="shared" si="50"/>
        <v>1049.5807642499999</v>
      </c>
    </row>
    <row r="3221" spans="1:4" x14ac:dyDescent="0.3">
      <c r="A3221" s="149">
        <v>41290</v>
      </c>
      <c r="B3221" s="150">
        <v>315.78369981999998</v>
      </c>
      <c r="C3221" s="150">
        <v>719.69394029</v>
      </c>
      <c r="D3221" s="150">
        <f t="shared" si="50"/>
        <v>1035.47764011</v>
      </c>
    </row>
    <row r="3222" spans="1:4" x14ac:dyDescent="0.3">
      <c r="A3222" s="149">
        <v>41289</v>
      </c>
      <c r="B3222" s="150">
        <v>313.21561733999999</v>
      </c>
      <c r="C3222" s="150">
        <v>709.52514024000004</v>
      </c>
      <c r="D3222" s="150">
        <f t="shared" si="50"/>
        <v>1022.74075758</v>
      </c>
    </row>
    <row r="3223" spans="1:4" x14ac:dyDescent="0.3">
      <c r="A3223" s="149">
        <v>41288</v>
      </c>
      <c r="B3223" s="150">
        <v>305.26614085</v>
      </c>
      <c r="C3223" s="150">
        <v>697.70306932999995</v>
      </c>
      <c r="D3223" s="150">
        <f t="shared" si="50"/>
        <v>1002.9692101799999</v>
      </c>
    </row>
    <row r="3224" spans="1:4" x14ac:dyDescent="0.3">
      <c r="A3224" s="149">
        <v>41285</v>
      </c>
      <c r="B3224" s="150">
        <v>297.18478285999998</v>
      </c>
      <c r="C3224" s="150">
        <v>682.65707500999997</v>
      </c>
      <c r="D3224" s="150">
        <f t="shared" si="50"/>
        <v>979.84185787000001</v>
      </c>
    </row>
    <row r="3225" spans="1:4" x14ac:dyDescent="0.3">
      <c r="A3225" s="149">
        <v>41284</v>
      </c>
      <c r="B3225" s="150">
        <v>296.46442632999998</v>
      </c>
      <c r="C3225" s="150">
        <v>681.00559551000003</v>
      </c>
      <c r="D3225" s="150">
        <f t="shared" si="50"/>
        <v>977.47002184000007</v>
      </c>
    </row>
    <row r="3226" spans="1:4" x14ac:dyDescent="0.3">
      <c r="A3226" s="149">
        <v>41283</v>
      </c>
      <c r="B3226" s="150">
        <v>294.76245811000001</v>
      </c>
      <c r="C3226" s="150">
        <v>669.24007071000005</v>
      </c>
      <c r="D3226" s="150">
        <f t="shared" si="50"/>
        <v>964.00252882000007</v>
      </c>
    </row>
    <row r="3227" spans="1:4" x14ac:dyDescent="0.3">
      <c r="A3227" s="149">
        <v>41282</v>
      </c>
      <c r="B3227" s="150">
        <v>292.03070100000002</v>
      </c>
      <c r="C3227" s="150">
        <v>660.65798714000005</v>
      </c>
      <c r="D3227" s="150">
        <f t="shared" si="50"/>
        <v>952.68868814000007</v>
      </c>
    </row>
    <row r="3228" spans="1:4" x14ac:dyDescent="0.3">
      <c r="A3228" s="149">
        <v>41281</v>
      </c>
      <c r="B3228" s="150">
        <v>288.78947149999999</v>
      </c>
      <c r="C3228" s="150">
        <v>651.69355920999999</v>
      </c>
      <c r="D3228" s="150">
        <f t="shared" si="50"/>
        <v>940.48303070999998</v>
      </c>
    </row>
    <row r="3229" spans="1:4" x14ac:dyDescent="0.3">
      <c r="A3229" s="149">
        <v>41278</v>
      </c>
      <c r="B3229" s="150">
        <v>281.86228192999999</v>
      </c>
      <c r="C3229" s="150">
        <v>635.97475664000001</v>
      </c>
      <c r="D3229" s="150">
        <f t="shared" si="50"/>
        <v>917.83703857</v>
      </c>
    </row>
    <row r="3230" spans="1:4" x14ac:dyDescent="0.3">
      <c r="A3230" s="149">
        <v>41274</v>
      </c>
      <c r="B3230" s="150">
        <v>277.49839448</v>
      </c>
      <c r="C3230" s="150">
        <v>617.65767135999999</v>
      </c>
      <c r="D3230" s="150">
        <f t="shared" si="50"/>
        <v>895.15606584</v>
      </c>
    </row>
    <row r="3231" spans="1:4" x14ac:dyDescent="0.3">
      <c r="A3231" s="149">
        <v>41271</v>
      </c>
      <c r="B3231" s="150">
        <v>278.38612748999998</v>
      </c>
      <c r="C3231" s="150">
        <v>617.55568443000004</v>
      </c>
      <c r="D3231" s="150">
        <f t="shared" si="50"/>
        <v>895.94181191999996</v>
      </c>
    </row>
    <row r="3232" spans="1:4" x14ac:dyDescent="0.3">
      <c r="A3232" s="149">
        <v>41270</v>
      </c>
      <c r="B3232" s="150">
        <v>278.92934236999997</v>
      </c>
      <c r="C3232" s="150">
        <v>615.06205886999999</v>
      </c>
      <c r="D3232" s="150">
        <f t="shared" si="50"/>
        <v>893.99140123999996</v>
      </c>
    </row>
    <row r="3233" spans="1:4" x14ac:dyDescent="0.3">
      <c r="A3233" s="149">
        <v>41269</v>
      </c>
      <c r="B3233" s="150">
        <v>277.20188654999998</v>
      </c>
      <c r="C3233" s="150">
        <v>607.72090793999996</v>
      </c>
      <c r="D3233" s="150">
        <f t="shared" si="50"/>
        <v>884.92279448999989</v>
      </c>
    </row>
    <row r="3234" spans="1:4" x14ac:dyDescent="0.3">
      <c r="A3234" s="149">
        <v>41268</v>
      </c>
      <c r="B3234" s="150">
        <v>276.34875003000002</v>
      </c>
      <c r="C3234" s="150">
        <v>600.00581638999995</v>
      </c>
      <c r="D3234" s="150">
        <f t="shared" si="50"/>
        <v>876.35456641999997</v>
      </c>
    </row>
    <row r="3235" spans="1:4" x14ac:dyDescent="0.3">
      <c r="A3235" s="149">
        <v>41267</v>
      </c>
      <c r="B3235" s="150">
        <v>269.91701935999998</v>
      </c>
      <c r="C3235" s="150">
        <v>593.85894564</v>
      </c>
      <c r="D3235" s="150">
        <f t="shared" si="50"/>
        <v>863.77596500000004</v>
      </c>
    </row>
    <row r="3236" spans="1:4" x14ac:dyDescent="0.3">
      <c r="A3236" s="149">
        <v>41264</v>
      </c>
      <c r="B3236" s="150">
        <v>267.10019110000002</v>
      </c>
      <c r="C3236" s="150">
        <v>585.87329867000005</v>
      </c>
      <c r="D3236" s="150">
        <f t="shared" si="50"/>
        <v>852.97348977000001</v>
      </c>
    </row>
    <row r="3237" spans="1:4" x14ac:dyDescent="0.3">
      <c r="A3237" s="149">
        <v>41263</v>
      </c>
      <c r="B3237" s="150">
        <v>263.09414174</v>
      </c>
      <c r="C3237" s="150">
        <v>579.32531685000004</v>
      </c>
      <c r="D3237" s="150">
        <f t="shared" si="50"/>
        <v>842.41945858999998</v>
      </c>
    </row>
    <row r="3238" spans="1:4" x14ac:dyDescent="0.3">
      <c r="A3238" s="149">
        <v>41262</v>
      </c>
      <c r="B3238" s="150">
        <v>259.71512868999997</v>
      </c>
      <c r="C3238" s="150">
        <v>572.04553567999994</v>
      </c>
      <c r="D3238" s="150">
        <f t="shared" si="50"/>
        <v>831.76066436999986</v>
      </c>
    </row>
    <row r="3239" spans="1:4" x14ac:dyDescent="0.3">
      <c r="A3239" s="149">
        <v>41261</v>
      </c>
      <c r="B3239" s="150">
        <v>256.20714121999998</v>
      </c>
      <c r="C3239" s="150">
        <v>566.78349535999996</v>
      </c>
      <c r="D3239" s="150">
        <f t="shared" si="50"/>
        <v>822.99063658</v>
      </c>
    </row>
    <row r="3240" spans="1:4" x14ac:dyDescent="0.3">
      <c r="A3240" s="149">
        <v>41260</v>
      </c>
      <c r="B3240" s="150">
        <v>253.23545279999999</v>
      </c>
      <c r="C3240" s="150">
        <v>557.70208092999997</v>
      </c>
      <c r="D3240" s="150">
        <f t="shared" si="50"/>
        <v>810.93753372999993</v>
      </c>
    </row>
    <row r="3241" spans="1:4" x14ac:dyDescent="0.3">
      <c r="A3241" s="149">
        <v>41257</v>
      </c>
      <c r="B3241" s="150">
        <v>250.03565004000001</v>
      </c>
      <c r="C3241" s="150">
        <v>548.79289944000004</v>
      </c>
      <c r="D3241" s="150">
        <f t="shared" si="50"/>
        <v>798.82854947999999</v>
      </c>
    </row>
    <row r="3242" spans="1:4" x14ac:dyDescent="0.3">
      <c r="A3242" s="149">
        <v>41256</v>
      </c>
      <c r="B3242" s="150">
        <v>249.63109889</v>
      </c>
      <c r="C3242" s="150">
        <v>546.22757338999998</v>
      </c>
      <c r="D3242" s="150">
        <f t="shared" si="50"/>
        <v>795.85867227999995</v>
      </c>
    </row>
    <row r="3243" spans="1:4" x14ac:dyDescent="0.3">
      <c r="A3243" s="149">
        <v>41255</v>
      </c>
      <c r="B3243" s="150">
        <v>248.83595825</v>
      </c>
      <c r="C3243" s="150">
        <v>544.75816082999995</v>
      </c>
      <c r="D3243" s="150">
        <f t="shared" si="50"/>
        <v>793.59411907999993</v>
      </c>
    </row>
    <row r="3244" spans="1:4" x14ac:dyDescent="0.3">
      <c r="A3244" s="149">
        <v>41254</v>
      </c>
      <c r="B3244" s="150">
        <v>247.11706627000001</v>
      </c>
      <c r="C3244" s="150">
        <v>539.00482317000001</v>
      </c>
      <c r="D3244" s="150">
        <f t="shared" si="50"/>
        <v>786.12188944000002</v>
      </c>
    </row>
    <row r="3245" spans="1:4" x14ac:dyDescent="0.3">
      <c r="A3245" s="149">
        <v>41253</v>
      </c>
      <c r="B3245" s="150">
        <v>245.65369215999999</v>
      </c>
      <c r="C3245" s="150">
        <v>533.59595508999996</v>
      </c>
      <c r="D3245" s="150">
        <f t="shared" si="50"/>
        <v>779.24964724999995</v>
      </c>
    </row>
    <row r="3246" spans="1:4" x14ac:dyDescent="0.3">
      <c r="A3246" s="149">
        <v>41250</v>
      </c>
      <c r="B3246" s="150">
        <v>244.66293046000001</v>
      </c>
      <c r="C3246" s="150">
        <v>530.61150052000005</v>
      </c>
      <c r="D3246" s="150">
        <f t="shared" si="50"/>
        <v>775.27443098000003</v>
      </c>
    </row>
    <row r="3247" spans="1:4" x14ac:dyDescent="0.3">
      <c r="A3247" s="149">
        <v>41249</v>
      </c>
      <c r="B3247" s="150">
        <v>244.69746308000001</v>
      </c>
      <c r="C3247" s="150">
        <v>530.12817584000004</v>
      </c>
      <c r="D3247" s="150">
        <f t="shared" si="50"/>
        <v>774.82563892000007</v>
      </c>
    </row>
    <row r="3248" spans="1:4" x14ac:dyDescent="0.3">
      <c r="A3248" s="149">
        <v>41248</v>
      </c>
      <c r="B3248" s="150">
        <v>243.41894991000001</v>
      </c>
      <c r="C3248" s="150">
        <v>526.15812880999999</v>
      </c>
      <c r="D3248" s="150">
        <f t="shared" si="50"/>
        <v>769.57707872000003</v>
      </c>
    </row>
    <row r="3249" spans="1:4" x14ac:dyDescent="0.3">
      <c r="A3249" s="149">
        <v>41247</v>
      </c>
      <c r="B3249" s="150">
        <v>243.07614784</v>
      </c>
      <c r="C3249" s="150">
        <v>524.10704706000001</v>
      </c>
      <c r="D3249" s="150">
        <f t="shared" si="50"/>
        <v>767.18319489999999</v>
      </c>
    </row>
    <row r="3250" spans="1:4" x14ac:dyDescent="0.3">
      <c r="A3250" s="149">
        <v>41246</v>
      </c>
      <c r="B3250" s="150">
        <v>242.44007988000001</v>
      </c>
      <c r="C3250" s="150">
        <v>526.22055952000005</v>
      </c>
      <c r="D3250" s="150">
        <f t="shared" si="50"/>
        <v>768.66063940000004</v>
      </c>
    </row>
    <row r="3251" spans="1:4" x14ac:dyDescent="0.3">
      <c r="A3251" s="149">
        <v>41243</v>
      </c>
      <c r="B3251" s="150">
        <v>242.22658679</v>
      </c>
      <c r="C3251" s="150">
        <v>529.15736131000006</v>
      </c>
      <c r="D3251" s="150">
        <f t="shared" si="50"/>
        <v>771.3839481</v>
      </c>
    </row>
    <row r="3252" spans="1:4" x14ac:dyDescent="0.3">
      <c r="A3252" s="149">
        <v>41242</v>
      </c>
      <c r="B3252" s="150">
        <v>243.55608881000001</v>
      </c>
      <c r="C3252" s="150">
        <v>530.78258797000001</v>
      </c>
      <c r="D3252" s="150">
        <f t="shared" si="50"/>
        <v>774.33867678000001</v>
      </c>
    </row>
    <row r="3253" spans="1:4" x14ac:dyDescent="0.3">
      <c r="A3253" s="149">
        <v>41241</v>
      </c>
      <c r="B3253" s="150">
        <v>244.65124170000001</v>
      </c>
      <c r="C3253" s="150">
        <v>532.02907191999998</v>
      </c>
      <c r="D3253" s="150">
        <f t="shared" si="50"/>
        <v>776.68031361999999</v>
      </c>
    </row>
    <row r="3254" spans="1:4" x14ac:dyDescent="0.3">
      <c r="A3254" s="149">
        <v>41240</v>
      </c>
      <c r="B3254" s="150">
        <v>245.70513922000001</v>
      </c>
      <c r="C3254" s="150">
        <v>534.43439076000004</v>
      </c>
      <c r="D3254" s="150">
        <f t="shared" si="50"/>
        <v>780.13952998000002</v>
      </c>
    </row>
    <row r="3255" spans="1:4" x14ac:dyDescent="0.3">
      <c r="A3255" s="149">
        <v>41239</v>
      </c>
      <c r="B3255" s="150">
        <v>245.81226734000001</v>
      </c>
      <c r="C3255" s="150">
        <v>535.91694387999996</v>
      </c>
      <c r="D3255" s="150">
        <f t="shared" si="50"/>
        <v>781.72921122000002</v>
      </c>
    </row>
    <row r="3256" spans="1:4" x14ac:dyDescent="0.3">
      <c r="A3256" s="149">
        <v>41236</v>
      </c>
      <c r="B3256" s="150">
        <v>244.97386759</v>
      </c>
      <c r="C3256" s="150">
        <v>535.11682499000005</v>
      </c>
      <c r="D3256" s="150">
        <f t="shared" si="50"/>
        <v>780.09069258</v>
      </c>
    </row>
    <row r="3257" spans="1:4" x14ac:dyDescent="0.3">
      <c r="A3257" s="149">
        <v>41235</v>
      </c>
      <c r="B3257" s="150">
        <v>245.93156339999999</v>
      </c>
      <c r="C3257" s="150">
        <v>536.28954575</v>
      </c>
      <c r="D3257" s="150">
        <f t="shared" si="50"/>
        <v>782.22110914999996</v>
      </c>
    </row>
    <row r="3258" spans="1:4" x14ac:dyDescent="0.3">
      <c r="A3258" s="149">
        <v>41234</v>
      </c>
      <c r="B3258" s="150">
        <v>245.92424328999999</v>
      </c>
      <c r="C3258" s="150">
        <v>536.44928511000001</v>
      </c>
      <c r="D3258" s="150">
        <f t="shared" si="50"/>
        <v>782.37352839999994</v>
      </c>
    </row>
    <row r="3259" spans="1:4" x14ac:dyDescent="0.3">
      <c r="A3259" s="149">
        <v>41233</v>
      </c>
      <c r="B3259" s="150">
        <v>245.08239112000001</v>
      </c>
      <c r="C3259" s="150">
        <v>534.41228665000006</v>
      </c>
      <c r="D3259" s="150">
        <f t="shared" si="50"/>
        <v>779.49467777000007</v>
      </c>
    </row>
    <row r="3260" spans="1:4" x14ac:dyDescent="0.3">
      <c r="A3260" s="149">
        <v>41232</v>
      </c>
      <c r="B3260" s="150">
        <v>244.99721753</v>
      </c>
      <c r="C3260" s="150">
        <v>533.63993141000003</v>
      </c>
      <c r="D3260" s="150">
        <f t="shared" si="50"/>
        <v>778.63714894000009</v>
      </c>
    </row>
    <row r="3261" spans="1:4" x14ac:dyDescent="0.3">
      <c r="A3261" s="149">
        <v>41229</v>
      </c>
      <c r="B3261" s="150">
        <v>244.86759934</v>
      </c>
      <c r="C3261" s="150">
        <v>530.17889510999998</v>
      </c>
      <c r="D3261" s="150">
        <f t="shared" si="50"/>
        <v>775.04649444999995</v>
      </c>
    </row>
    <row r="3262" spans="1:4" x14ac:dyDescent="0.3">
      <c r="A3262" s="149">
        <v>41228</v>
      </c>
      <c r="B3262" s="150">
        <v>244.92176674000001</v>
      </c>
      <c r="C3262" s="150">
        <v>531.25952964999999</v>
      </c>
      <c r="D3262" s="150">
        <f t="shared" si="50"/>
        <v>776.18129638999994</v>
      </c>
    </row>
    <row r="3263" spans="1:4" x14ac:dyDescent="0.3">
      <c r="A3263" s="149">
        <v>41227</v>
      </c>
      <c r="B3263" s="150">
        <v>245.1835849</v>
      </c>
      <c r="C3263" s="150">
        <v>530.74043577999998</v>
      </c>
      <c r="D3263" s="150">
        <f t="shared" si="50"/>
        <v>775.92402068000001</v>
      </c>
    </row>
    <row r="3264" spans="1:4" x14ac:dyDescent="0.3">
      <c r="A3264" s="149">
        <v>41226</v>
      </c>
      <c r="B3264" s="150">
        <v>244.87377480999999</v>
      </c>
      <c r="C3264" s="150">
        <v>529.03700253</v>
      </c>
      <c r="D3264" s="150">
        <f t="shared" si="50"/>
        <v>773.91077733999998</v>
      </c>
    </row>
    <row r="3265" spans="1:4" x14ac:dyDescent="0.3">
      <c r="A3265" s="149">
        <v>41225</v>
      </c>
      <c r="B3265" s="150">
        <v>244.79652153999999</v>
      </c>
      <c r="C3265" s="150">
        <v>528.29567236000003</v>
      </c>
      <c r="D3265" s="150">
        <f t="shared" si="50"/>
        <v>773.09219389999998</v>
      </c>
    </row>
    <row r="3266" spans="1:4" x14ac:dyDescent="0.3">
      <c r="A3266" s="149">
        <v>41222</v>
      </c>
      <c r="B3266" s="150">
        <v>243.60025522000001</v>
      </c>
      <c r="C3266" s="150">
        <v>526.65758767</v>
      </c>
      <c r="D3266" s="150">
        <f t="shared" si="50"/>
        <v>770.25784289000001</v>
      </c>
    </row>
    <row r="3267" spans="1:4" x14ac:dyDescent="0.3">
      <c r="A3267" s="149">
        <v>41221</v>
      </c>
      <c r="B3267" s="150">
        <v>244.73414951000001</v>
      </c>
      <c r="C3267" s="150">
        <v>528.63714463999997</v>
      </c>
      <c r="D3267" s="150">
        <f t="shared" si="50"/>
        <v>773.37129415000004</v>
      </c>
    </row>
    <row r="3268" spans="1:4" x14ac:dyDescent="0.3">
      <c r="A3268" s="149">
        <v>41220</v>
      </c>
      <c r="B3268" s="150">
        <v>245.03109624000001</v>
      </c>
      <c r="C3268" s="150">
        <v>530.40676966000001</v>
      </c>
      <c r="D3268" s="150">
        <f t="shared" si="50"/>
        <v>775.43786590000002</v>
      </c>
    </row>
    <row r="3269" spans="1:4" x14ac:dyDescent="0.3">
      <c r="A3269" s="149">
        <v>41219</v>
      </c>
      <c r="B3269" s="150">
        <v>245.13795818</v>
      </c>
      <c r="C3269" s="150">
        <v>528.63416588999996</v>
      </c>
      <c r="D3269" s="150">
        <f t="shared" si="50"/>
        <v>773.77212407000002</v>
      </c>
    </row>
    <row r="3270" spans="1:4" x14ac:dyDescent="0.3">
      <c r="A3270" s="149">
        <v>41218</v>
      </c>
      <c r="B3270" s="150">
        <v>244.69906528000001</v>
      </c>
      <c r="C3270" s="150">
        <v>525.80298542000003</v>
      </c>
      <c r="D3270" s="150">
        <f t="shared" ref="D3270:D3333" si="51">SUM(B3270:C3270)</f>
        <v>770.50205070000004</v>
      </c>
    </row>
    <row r="3271" spans="1:4" x14ac:dyDescent="0.3">
      <c r="A3271" s="149">
        <v>41215</v>
      </c>
      <c r="B3271" s="150">
        <v>243.46374754999999</v>
      </c>
      <c r="C3271" s="150">
        <v>523.11768347999998</v>
      </c>
      <c r="D3271" s="150">
        <f t="shared" si="51"/>
        <v>766.58143102999998</v>
      </c>
    </row>
    <row r="3272" spans="1:4" x14ac:dyDescent="0.3">
      <c r="A3272" s="149">
        <v>41214</v>
      </c>
      <c r="B3272" s="150">
        <v>243.455828</v>
      </c>
      <c r="C3272" s="150">
        <v>523.79322405999994</v>
      </c>
      <c r="D3272" s="150">
        <f t="shared" si="51"/>
        <v>767.24905205999994</v>
      </c>
    </row>
    <row r="3273" spans="1:4" x14ac:dyDescent="0.3">
      <c r="A3273" s="149">
        <v>41213</v>
      </c>
      <c r="B3273" s="150">
        <v>243.74107186000001</v>
      </c>
      <c r="C3273" s="150">
        <v>526.22305151</v>
      </c>
      <c r="D3273" s="150">
        <f t="shared" si="51"/>
        <v>769.96412337000004</v>
      </c>
    </row>
    <row r="3274" spans="1:4" x14ac:dyDescent="0.3">
      <c r="A3274" s="149">
        <v>41212</v>
      </c>
      <c r="B3274" s="150">
        <v>244.35791209999999</v>
      </c>
      <c r="C3274" s="150">
        <v>525.03226797000002</v>
      </c>
      <c r="D3274" s="150">
        <f t="shared" si="51"/>
        <v>769.39018007000004</v>
      </c>
    </row>
    <row r="3275" spans="1:4" x14ac:dyDescent="0.3">
      <c r="A3275" s="149">
        <v>41211</v>
      </c>
      <c r="B3275" s="150">
        <v>243.42975786</v>
      </c>
      <c r="C3275" s="150">
        <v>526.16885866999996</v>
      </c>
      <c r="D3275" s="150">
        <f t="shared" si="51"/>
        <v>769.59861652999996</v>
      </c>
    </row>
    <row r="3276" spans="1:4" x14ac:dyDescent="0.3">
      <c r="A3276" s="149">
        <v>41208</v>
      </c>
      <c r="B3276" s="150">
        <v>241.83470872999999</v>
      </c>
      <c r="C3276" s="150">
        <v>522.00669619999996</v>
      </c>
      <c r="D3276" s="150">
        <f t="shared" si="51"/>
        <v>763.84140492999995</v>
      </c>
    </row>
    <row r="3277" spans="1:4" x14ac:dyDescent="0.3">
      <c r="A3277" s="149">
        <v>41207</v>
      </c>
      <c r="B3277" s="150">
        <v>240.50075917000001</v>
      </c>
      <c r="C3277" s="150">
        <v>520.25618494000003</v>
      </c>
      <c r="D3277" s="150">
        <f t="shared" si="51"/>
        <v>760.75694411000006</v>
      </c>
    </row>
    <row r="3278" spans="1:4" x14ac:dyDescent="0.3">
      <c r="A3278" s="149">
        <v>41206</v>
      </c>
      <c r="B3278" s="150">
        <v>239.59187021</v>
      </c>
      <c r="C3278" s="150">
        <v>517.11433461000001</v>
      </c>
      <c r="D3278" s="150">
        <f t="shared" si="51"/>
        <v>756.70620482000004</v>
      </c>
    </row>
    <row r="3279" spans="1:4" x14ac:dyDescent="0.3">
      <c r="A3279" s="149">
        <v>41205</v>
      </c>
      <c r="B3279" s="150">
        <v>238.97731393000001</v>
      </c>
      <c r="C3279" s="150">
        <v>514.34222808000004</v>
      </c>
      <c r="D3279" s="150">
        <f t="shared" si="51"/>
        <v>753.31954201000008</v>
      </c>
    </row>
    <row r="3280" spans="1:4" x14ac:dyDescent="0.3">
      <c r="A3280" s="149">
        <v>41204</v>
      </c>
      <c r="B3280" s="150">
        <v>236.77736959000001</v>
      </c>
      <c r="C3280" s="150">
        <v>511.22160991999999</v>
      </c>
      <c r="D3280" s="150">
        <f t="shared" si="51"/>
        <v>747.99897951000003</v>
      </c>
    </row>
    <row r="3281" spans="1:4" x14ac:dyDescent="0.3">
      <c r="A3281" s="149">
        <v>41201</v>
      </c>
      <c r="B3281" s="150">
        <v>232.5830201</v>
      </c>
      <c r="C3281" s="150">
        <v>508.60354417999997</v>
      </c>
      <c r="D3281" s="150">
        <f t="shared" si="51"/>
        <v>741.18656427999997</v>
      </c>
    </row>
    <row r="3282" spans="1:4" x14ac:dyDescent="0.3">
      <c r="A3282" s="149">
        <v>41200</v>
      </c>
      <c r="B3282" s="150">
        <v>233.31110193000001</v>
      </c>
      <c r="C3282" s="150">
        <v>511.57064475999999</v>
      </c>
      <c r="D3282" s="150">
        <f t="shared" si="51"/>
        <v>744.88174669</v>
      </c>
    </row>
    <row r="3283" spans="1:4" x14ac:dyDescent="0.3">
      <c r="A3283" s="149">
        <v>41199</v>
      </c>
      <c r="B3283" s="150">
        <v>231.69548940000001</v>
      </c>
      <c r="C3283" s="150">
        <v>512.46257968999998</v>
      </c>
      <c r="D3283" s="150">
        <f t="shared" si="51"/>
        <v>744.15806909000003</v>
      </c>
    </row>
    <row r="3284" spans="1:4" x14ac:dyDescent="0.3">
      <c r="A3284" s="149">
        <v>41198</v>
      </c>
      <c r="B3284" s="150">
        <v>229.59241519</v>
      </c>
      <c r="C3284" s="150">
        <v>508.89095565999997</v>
      </c>
      <c r="D3284" s="150">
        <f t="shared" si="51"/>
        <v>738.48337085000003</v>
      </c>
    </row>
    <row r="3285" spans="1:4" x14ac:dyDescent="0.3">
      <c r="A3285" s="149">
        <v>41197</v>
      </c>
      <c r="B3285" s="150">
        <v>229.18573334999999</v>
      </c>
      <c r="C3285" s="150">
        <v>507.53588540999999</v>
      </c>
      <c r="D3285" s="150">
        <f t="shared" si="51"/>
        <v>736.72161875999996</v>
      </c>
    </row>
    <row r="3286" spans="1:4" x14ac:dyDescent="0.3">
      <c r="A3286" s="149">
        <v>41194</v>
      </c>
      <c r="B3286" s="150">
        <v>228.43279713000001</v>
      </c>
      <c r="C3286" s="150">
        <v>504.74409639999999</v>
      </c>
      <c r="D3286" s="150">
        <f t="shared" si="51"/>
        <v>733.17689353000003</v>
      </c>
    </row>
    <row r="3287" spans="1:4" x14ac:dyDescent="0.3">
      <c r="A3287" s="149">
        <v>41193</v>
      </c>
      <c r="B3287" s="150">
        <v>226.87427252000001</v>
      </c>
      <c r="C3287" s="150">
        <v>504.86301334000001</v>
      </c>
      <c r="D3287" s="150">
        <f t="shared" si="51"/>
        <v>731.73728586000004</v>
      </c>
    </row>
    <row r="3288" spans="1:4" x14ac:dyDescent="0.3">
      <c r="A3288" s="149">
        <v>41192</v>
      </c>
      <c r="B3288" s="150">
        <v>226.13114112</v>
      </c>
      <c r="C3288" s="150">
        <v>499.92806897000003</v>
      </c>
      <c r="D3288" s="150">
        <f t="shared" si="51"/>
        <v>726.05921009000008</v>
      </c>
    </row>
    <row r="3289" spans="1:4" x14ac:dyDescent="0.3">
      <c r="A3289" s="149">
        <v>41191</v>
      </c>
      <c r="B3289" s="150">
        <v>222.18969856000001</v>
      </c>
      <c r="C3289" s="150">
        <v>494.89005567999999</v>
      </c>
      <c r="D3289" s="150">
        <f t="shared" si="51"/>
        <v>717.07975424000006</v>
      </c>
    </row>
    <row r="3290" spans="1:4" x14ac:dyDescent="0.3">
      <c r="A3290" s="149">
        <v>41190</v>
      </c>
      <c r="B3290" s="150">
        <v>219.85174816</v>
      </c>
      <c r="C3290" s="150">
        <v>492.33797519000001</v>
      </c>
      <c r="D3290" s="150">
        <f t="shared" si="51"/>
        <v>712.18972335000001</v>
      </c>
    </row>
    <row r="3291" spans="1:4" x14ac:dyDescent="0.3">
      <c r="A3291" s="149">
        <v>41180</v>
      </c>
      <c r="B3291" s="150">
        <v>215.34304198999999</v>
      </c>
      <c r="C3291" s="150">
        <v>485.24615548999998</v>
      </c>
      <c r="D3291" s="150">
        <f t="shared" si="51"/>
        <v>700.58919747999994</v>
      </c>
    </row>
    <row r="3292" spans="1:4" x14ac:dyDescent="0.3">
      <c r="A3292" s="149">
        <v>41179</v>
      </c>
      <c r="B3292" s="150">
        <v>221.34048719</v>
      </c>
      <c r="C3292" s="150">
        <v>498.39153622999999</v>
      </c>
      <c r="D3292" s="150">
        <f t="shared" si="51"/>
        <v>719.73202342000002</v>
      </c>
    </row>
    <row r="3293" spans="1:4" x14ac:dyDescent="0.3">
      <c r="A3293" s="149">
        <v>41178</v>
      </c>
      <c r="B3293" s="150">
        <v>224.88778282999999</v>
      </c>
      <c r="C3293" s="150">
        <v>504.48362211</v>
      </c>
      <c r="D3293" s="150">
        <f t="shared" si="51"/>
        <v>729.37140494000005</v>
      </c>
    </row>
    <row r="3294" spans="1:4" x14ac:dyDescent="0.3">
      <c r="A3294" s="149">
        <v>41177</v>
      </c>
      <c r="B3294" s="150">
        <v>225.61861006000001</v>
      </c>
      <c r="C3294" s="150">
        <v>505.78622266999997</v>
      </c>
      <c r="D3294" s="150">
        <f t="shared" si="51"/>
        <v>731.40483272999995</v>
      </c>
    </row>
    <row r="3295" spans="1:4" x14ac:dyDescent="0.3">
      <c r="A3295" s="149">
        <v>41176</v>
      </c>
      <c r="B3295" s="150">
        <v>226.61676082</v>
      </c>
      <c r="C3295" s="150">
        <v>507.59958469999998</v>
      </c>
      <c r="D3295" s="150">
        <f t="shared" si="51"/>
        <v>734.21634552</v>
      </c>
    </row>
    <row r="3296" spans="1:4" x14ac:dyDescent="0.3">
      <c r="A3296" s="149">
        <v>41173</v>
      </c>
      <c r="B3296" s="150">
        <v>226.39499321</v>
      </c>
      <c r="C3296" s="150">
        <v>505.68425000000002</v>
      </c>
      <c r="D3296" s="150">
        <f t="shared" si="51"/>
        <v>732.07924320999996</v>
      </c>
    </row>
    <row r="3297" spans="1:4" x14ac:dyDescent="0.3">
      <c r="A3297" s="149">
        <v>41172</v>
      </c>
      <c r="B3297" s="150">
        <v>226.71805083999999</v>
      </c>
      <c r="C3297" s="150">
        <v>505.95168202000002</v>
      </c>
      <c r="D3297" s="150">
        <f t="shared" si="51"/>
        <v>732.66973286000007</v>
      </c>
    </row>
    <row r="3298" spans="1:4" x14ac:dyDescent="0.3">
      <c r="A3298" s="149">
        <v>41171</v>
      </c>
      <c r="B3298" s="150">
        <v>225.92337506000001</v>
      </c>
      <c r="C3298" s="150">
        <v>503.48212061999999</v>
      </c>
      <c r="D3298" s="150">
        <f t="shared" si="51"/>
        <v>729.40549568000006</v>
      </c>
    </row>
    <row r="3299" spans="1:4" x14ac:dyDescent="0.3">
      <c r="A3299" s="149">
        <v>41170</v>
      </c>
      <c r="B3299" s="150">
        <v>224.77909137</v>
      </c>
      <c r="C3299" s="150">
        <v>500.23985384999997</v>
      </c>
      <c r="D3299" s="150">
        <f t="shared" si="51"/>
        <v>725.01894521999998</v>
      </c>
    </row>
    <row r="3300" spans="1:4" x14ac:dyDescent="0.3">
      <c r="A3300" s="149">
        <v>41169</v>
      </c>
      <c r="B3300" s="150">
        <v>223.56991446999999</v>
      </c>
      <c r="C3300" s="150">
        <v>498.58022936999998</v>
      </c>
      <c r="D3300" s="150">
        <f t="shared" si="51"/>
        <v>722.15014383999994</v>
      </c>
    </row>
    <row r="3301" spans="1:4" x14ac:dyDescent="0.3">
      <c r="A3301" s="149">
        <v>41166</v>
      </c>
      <c r="B3301" s="150">
        <v>222.23854575999999</v>
      </c>
      <c r="C3301" s="150">
        <v>495.07386389999999</v>
      </c>
      <c r="D3301" s="150">
        <f t="shared" si="51"/>
        <v>717.31240965999996</v>
      </c>
    </row>
    <row r="3302" spans="1:4" x14ac:dyDescent="0.3">
      <c r="A3302" s="149">
        <v>41165</v>
      </c>
      <c r="B3302" s="150">
        <v>221.58219819999999</v>
      </c>
      <c r="C3302" s="150">
        <v>496.28693774999999</v>
      </c>
      <c r="D3302" s="150">
        <f t="shared" si="51"/>
        <v>717.86913594999999</v>
      </c>
    </row>
    <row r="3303" spans="1:4" x14ac:dyDescent="0.3">
      <c r="A3303" s="149">
        <v>41164</v>
      </c>
      <c r="B3303" s="150">
        <v>221.23452218</v>
      </c>
      <c r="C3303" s="150">
        <v>492.85854086000001</v>
      </c>
      <c r="D3303" s="150">
        <f t="shared" si="51"/>
        <v>714.09306304000006</v>
      </c>
    </row>
    <row r="3304" spans="1:4" x14ac:dyDescent="0.3">
      <c r="A3304" s="149">
        <v>41163</v>
      </c>
      <c r="B3304" s="150">
        <v>219.73736973999999</v>
      </c>
      <c r="C3304" s="150">
        <v>486.93952890000003</v>
      </c>
      <c r="D3304" s="150">
        <f t="shared" si="51"/>
        <v>706.67689863999999</v>
      </c>
    </row>
    <row r="3305" spans="1:4" x14ac:dyDescent="0.3">
      <c r="A3305" s="149">
        <v>41162</v>
      </c>
      <c r="B3305" s="150">
        <v>216.79087387999999</v>
      </c>
      <c r="C3305" s="150">
        <v>480.12734489000002</v>
      </c>
      <c r="D3305" s="150">
        <f t="shared" si="51"/>
        <v>696.91821877000007</v>
      </c>
    </row>
    <row r="3306" spans="1:4" x14ac:dyDescent="0.3">
      <c r="A3306" s="149">
        <v>41159</v>
      </c>
      <c r="B3306" s="150">
        <v>213.64595882</v>
      </c>
      <c r="C3306" s="150">
        <v>474.50805958000001</v>
      </c>
      <c r="D3306" s="150">
        <f t="shared" si="51"/>
        <v>688.15401840000004</v>
      </c>
    </row>
    <row r="3307" spans="1:4" x14ac:dyDescent="0.3">
      <c r="A3307" s="149">
        <v>41158</v>
      </c>
      <c r="B3307" s="150">
        <v>215.17791327</v>
      </c>
      <c r="C3307" s="150">
        <v>476.12533608000001</v>
      </c>
      <c r="D3307" s="150">
        <f t="shared" si="51"/>
        <v>691.30324934999999</v>
      </c>
    </row>
    <row r="3308" spans="1:4" x14ac:dyDescent="0.3">
      <c r="A3308" s="149">
        <v>41157</v>
      </c>
      <c r="B3308" s="150">
        <v>215.05329703000001</v>
      </c>
      <c r="C3308" s="150">
        <v>473.01431665000001</v>
      </c>
      <c r="D3308" s="150">
        <f t="shared" si="51"/>
        <v>688.06761368000002</v>
      </c>
    </row>
    <row r="3309" spans="1:4" x14ac:dyDescent="0.3">
      <c r="A3309" s="149">
        <v>41156</v>
      </c>
      <c r="B3309" s="150">
        <v>213.71379529000001</v>
      </c>
      <c r="C3309" s="150">
        <v>469.90974986999998</v>
      </c>
      <c r="D3309" s="150">
        <f t="shared" si="51"/>
        <v>683.62354516000005</v>
      </c>
    </row>
    <row r="3310" spans="1:4" x14ac:dyDescent="0.3">
      <c r="A3310" s="149">
        <v>41155</v>
      </c>
      <c r="B3310" s="150">
        <v>212.76008207999999</v>
      </c>
      <c r="C3310" s="150">
        <v>467.7154486</v>
      </c>
      <c r="D3310" s="150">
        <f t="shared" si="51"/>
        <v>680.47553068000002</v>
      </c>
    </row>
    <row r="3311" spans="1:4" x14ac:dyDescent="0.3">
      <c r="A3311" s="149">
        <v>41152</v>
      </c>
      <c r="B3311" s="150">
        <v>210.76004379</v>
      </c>
      <c r="C3311" s="150">
        <v>464.18965985</v>
      </c>
      <c r="D3311" s="150">
        <f t="shared" si="51"/>
        <v>674.94970364000005</v>
      </c>
    </row>
    <row r="3312" spans="1:4" x14ac:dyDescent="0.3">
      <c r="A3312" s="149">
        <v>41151</v>
      </c>
      <c r="B3312" s="150">
        <v>210.26652883</v>
      </c>
      <c r="C3312" s="150">
        <v>464.05789970000001</v>
      </c>
      <c r="D3312" s="150">
        <f t="shared" si="51"/>
        <v>674.32442852999998</v>
      </c>
    </row>
    <row r="3313" spans="1:4" x14ac:dyDescent="0.3">
      <c r="A3313" s="149">
        <v>41150</v>
      </c>
      <c r="B3313" s="150">
        <v>210.99824454</v>
      </c>
      <c r="C3313" s="150">
        <v>465.39322370999997</v>
      </c>
      <c r="D3313" s="150">
        <f t="shared" si="51"/>
        <v>676.39146825</v>
      </c>
    </row>
    <row r="3314" spans="1:4" x14ac:dyDescent="0.3">
      <c r="A3314" s="149">
        <v>41149</v>
      </c>
      <c r="B3314" s="150">
        <v>209.88694733</v>
      </c>
      <c r="C3314" s="150">
        <v>466.29662239999999</v>
      </c>
      <c r="D3314" s="150">
        <f t="shared" si="51"/>
        <v>676.18356973000004</v>
      </c>
    </row>
    <row r="3315" spans="1:4" x14ac:dyDescent="0.3">
      <c r="A3315" s="149">
        <v>41148</v>
      </c>
      <c r="B3315" s="150">
        <v>208.42933922</v>
      </c>
      <c r="C3315" s="150">
        <v>464.86710134999998</v>
      </c>
      <c r="D3315" s="150">
        <f t="shared" si="51"/>
        <v>673.29644056999996</v>
      </c>
    </row>
    <row r="3316" spans="1:4" x14ac:dyDescent="0.3">
      <c r="A3316" s="149">
        <v>41145</v>
      </c>
      <c r="B3316" s="150">
        <v>208.64342181000001</v>
      </c>
      <c r="C3316" s="150">
        <v>467.19037995000002</v>
      </c>
      <c r="D3316" s="150">
        <f t="shared" si="51"/>
        <v>675.83380176000003</v>
      </c>
    </row>
    <row r="3317" spans="1:4" x14ac:dyDescent="0.3">
      <c r="A3317" s="149">
        <v>41144</v>
      </c>
      <c r="B3317" s="150">
        <v>209.12319131999999</v>
      </c>
      <c r="C3317" s="150">
        <v>469.39413231999998</v>
      </c>
      <c r="D3317" s="150">
        <f t="shared" si="51"/>
        <v>678.51732363999997</v>
      </c>
    </row>
    <row r="3318" spans="1:4" x14ac:dyDescent="0.3">
      <c r="A3318" s="149">
        <v>41143</v>
      </c>
      <c r="B3318" s="150">
        <v>208.37703919</v>
      </c>
      <c r="C3318" s="150">
        <v>467.61490565999998</v>
      </c>
      <c r="D3318" s="150">
        <f t="shared" si="51"/>
        <v>675.99194484999998</v>
      </c>
    </row>
    <row r="3319" spans="1:4" x14ac:dyDescent="0.3">
      <c r="A3319" s="149">
        <v>41142</v>
      </c>
      <c r="B3319" s="150">
        <v>207.82902898</v>
      </c>
      <c r="C3319" s="150">
        <v>465.80424823999999</v>
      </c>
      <c r="D3319" s="150">
        <f t="shared" si="51"/>
        <v>673.63327721999997</v>
      </c>
    </row>
    <row r="3320" spans="1:4" x14ac:dyDescent="0.3">
      <c r="A3320" s="149">
        <v>41141</v>
      </c>
      <c r="B3320" s="150">
        <v>205.54843746</v>
      </c>
      <c r="C3320" s="150">
        <v>463.76391077</v>
      </c>
      <c r="D3320" s="150">
        <f t="shared" si="51"/>
        <v>669.31234823</v>
      </c>
    </row>
    <row r="3321" spans="1:4" x14ac:dyDescent="0.3">
      <c r="A3321" s="149">
        <v>41138</v>
      </c>
      <c r="B3321" s="150">
        <v>203.77981115</v>
      </c>
      <c r="C3321" s="150">
        <v>462.03956768</v>
      </c>
      <c r="D3321" s="150">
        <f t="shared" si="51"/>
        <v>665.81937883000001</v>
      </c>
    </row>
    <row r="3322" spans="1:4" x14ac:dyDescent="0.3">
      <c r="A3322" s="149">
        <v>41137</v>
      </c>
      <c r="B3322" s="150">
        <v>202.54921719999999</v>
      </c>
      <c r="C3322" s="150">
        <v>462.11801092000002</v>
      </c>
      <c r="D3322" s="150">
        <f t="shared" si="51"/>
        <v>664.66722812</v>
      </c>
    </row>
    <row r="3323" spans="1:4" x14ac:dyDescent="0.3">
      <c r="A3323" s="149">
        <v>41136</v>
      </c>
      <c r="B3323" s="150">
        <v>203.14360450999999</v>
      </c>
      <c r="C3323" s="150">
        <v>460.94218652000001</v>
      </c>
      <c r="D3323" s="150">
        <f t="shared" si="51"/>
        <v>664.08579103</v>
      </c>
    </row>
    <row r="3324" spans="1:4" x14ac:dyDescent="0.3">
      <c r="A3324" s="149">
        <v>41135</v>
      </c>
      <c r="B3324" s="150">
        <v>203.76793978000001</v>
      </c>
      <c r="C3324" s="150">
        <v>457.96584724000002</v>
      </c>
      <c r="D3324" s="150">
        <f t="shared" si="51"/>
        <v>661.73378702000002</v>
      </c>
    </row>
    <row r="3325" spans="1:4" x14ac:dyDescent="0.3">
      <c r="A3325" s="149">
        <v>41134</v>
      </c>
      <c r="B3325" s="150">
        <v>204.12742663</v>
      </c>
      <c r="C3325" s="150">
        <v>455.28974717</v>
      </c>
      <c r="D3325" s="150">
        <f t="shared" si="51"/>
        <v>659.4171738</v>
      </c>
    </row>
    <row r="3326" spans="1:4" x14ac:dyDescent="0.3">
      <c r="A3326" s="149">
        <v>41131</v>
      </c>
      <c r="B3326" s="150">
        <v>203.91535289999999</v>
      </c>
      <c r="C3326" s="150">
        <v>452.23643256000003</v>
      </c>
      <c r="D3326" s="150">
        <f t="shared" si="51"/>
        <v>656.15178546000004</v>
      </c>
    </row>
    <row r="3327" spans="1:4" x14ac:dyDescent="0.3">
      <c r="A3327" s="149">
        <v>41130</v>
      </c>
      <c r="B3327" s="150">
        <v>203.92208792</v>
      </c>
      <c r="C3327" s="150">
        <v>454.63482184999998</v>
      </c>
      <c r="D3327" s="150">
        <f t="shared" si="51"/>
        <v>658.55690976999995</v>
      </c>
    </row>
    <row r="3328" spans="1:4" x14ac:dyDescent="0.3">
      <c r="A3328" s="149">
        <v>41129</v>
      </c>
      <c r="B3328" s="150">
        <v>202.52318581</v>
      </c>
      <c r="C3328" s="150">
        <v>451.9420604</v>
      </c>
      <c r="D3328" s="150">
        <f t="shared" si="51"/>
        <v>654.46524621000003</v>
      </c>
    </row>
    <row r="3329" spans="1:4" x14ac:dyDescent="0.3">
      <c r="A3329" s="149">
        <v>41128</v>
      </c>
      <c r="B3329" s="150">
        <v>201.96575272000001</v>
      </c>
      <c r="C3329" s="150">
        <v>451.75019929000001</v>
      </c>
      <c r="D3329" s="150">
        <f t="shared" si="51"/>
        <v>653.71595201000002</v>
      </c>
    </row>
    <row r="3330" spans="1:4" x14ac:dyDescent="0.3">
      <c r="A3330" s="149">
        <v>41127</v>
      </c>
      <c r="B3330" s="150">
        <v>201.24446337000001</v>
      </c>
      <c r="C3330" s="150">
        <v>447.87729082999999</v>
      </c>
      <c r="D3330" s="150">
        <f t="shared" si="51"/>
        <v>649.12175419999994</v>
      </c>
    </row>
    <row r="3331" spans="1:4" x14ac:dyDescent="0.3">
      <c r="A3331" s="149">
        <v>41124</v>
      </c>
      <c r="B3331" s="150">
        <v>200.74173802999999</v>
      </c>
      <c r="C3331" s="150">
        <v>444.37172554</v>
      </c>
      <c r="D3331" s="150">
        <f t="shared" si="51"/>
        <v>645.11346357000002</v>
      </c>
    </row>
    <row r="3332" spans="1:4" x14ac:dyDescent="0.3">
      <c r="A3332" s="149">
        <v>41123</v>
      </c>
      <c r="B3332" s="150">
        <v>200.76453291000001</v>
      </c>
      <c r="C3332" s="150">
        <v>444.52911091999999</v>
      </c>
      <c r="D3332" s="150">
        <f t="shared" si="51"/>
        <v>645.29364383000006</v>
      </c>
    </row>
    <row r="3333" spans="1:4" x14ac:dyDescent="0.3">
      <c r="A3333" s="149">
        <v>41122</v>
      </c>
      <c r="B3333" s="150">
        <v>200.08443836999999</v>
      </c>
      <c r="C3333" s="150">
        <v>443.19621704000002</v>
      </c>
      <c r="D3333" s="150">
        <f t="shared" si="51"/>
        <v>643.28065541000001</v>
      </c>
    </row>
    <row r="3334" spans="1:4" x14ac:dyDescent="0.3">
      <c r="A3334" s="149">
        <v>41121</v>
      </c>
      <c r="B3334" s="150">
        <v>199.23163714</v>
      </c>
      <c r="C3334" s="150">
        <v>442.16723058000002</v>
      </c>
      <c r="D3334" s="150">
        <f t="shared" ref="D3334:D3397" si="52">SUM(B3334:C3334)</f>
        <v>641.39886772</v>
      </c>
    </row>
    <row r="3335" spans="1:4" x14ac:dyDescent="0.3">
      <c r="A3335" s="149">
        <v>41120</v>
      </c>
      <c r="B3335" s="150">
        <v>199.16062812000001</v>
      </c>
      <c r="C3335" s="150">
        <v>443.74407775999998</v>
      </c>
      <c r="D3335" s="150">
        <f t="shared" si="52"/>
        <v>642.90470587999994</v>
      </c>
    </row>
    <row r="3336" spans="1:4" x14ac:dyDescent="0.3">
      <c r="A3336" s="149">
        <v>41117</v>
      </c>
      <c r="B3336" s="150">
        <v>199.06914563000001</v>
      </c>
      <c r="C3336" s="150">
        <v>443.23341708999999</v>
      </c>
      <c r="D3336" s="150">
        <f t="shared" si="52"/>
        <v>642.30256271999997</v>
      </c>
    </row>
    <row r="3337" spans="1:4" x14ac:dyDescent="0.3">
      <c r="A3337" s="149">
        <v>41116</v>
      </c>
      <c r="B3337" s="150">
        <v>200.52971583999999</v>
      </c>
      <c r="C3337" s="150">
        <v>444.10985540000001</v>
      </c>
      <c r="D3337" s="150">
        <f t="shared" si="52"/>
        <v>644.63957124000001</v>
      </c>
    </row>
    <row r="3338" spans="1:4" x14ac:dyDescent="0.3">
      <c r="A3338" s="149">
        <v>41115</v>
      </c>
      <c r="B3338" s="150">
        <v>199.51054422999999</v>
      </c>
      <c r="C3338" s="150">
        <v>444.21405177000003</v>
      </c>
      <c r="D3338" s="150">
        <f t="shared" si="52"/>
        <v>643.72459600000002</v>
      </c>
    </row>
    <row r="3339" spans="1:4" x14ac:dyDescent="0.3">
      <c r="A3339" s="149">
        <v>41114</v>
      </c>
      <c r="B3339" s="150">
        <v>200.05672712000001</v>
      </c>
      <c r="C3339" s="150">
        <v>444.68072753000001</v>
      </c>
      <c r="D3339" s="150">
        <f t="shared" si="52"/>
        <v>644.73745465000002</v>
      </c>
    </row>
    <row r="3340" spans="1:4" x14ac:dyDescent="0.3">
      <c r="A3340" s="149">
        <v>41113</v>
      </c>
      <c r="B3340" s="150">
        <v>199.41558651</v>
      </c>
      <c r="C3340" s="150">
        <v>443.04121139</v>
      </c>
      <c r="D3340" s="150">
        <f t="shared" si="52"/>
        <v>642.45679789999997</v>
      </c>
    </row>
    <row r="3341" spans="1:4" x14ac:dyDescent="0.3">
      <c r="A3341" s="149">
        <v>41110</v>
      </c>
      <c r="B3341" s="150">
        <v>198.35548047</v>
      </c>
      <c r="C3341" s="150">
        <v>440.95265688000001</v>
      </c>
      <c r="D3341" s="150">
        <f t="shared" si="52"/>
        <v>639.30813735000004</v>
      </c>
    </row>
    <row r="3342" spans="1:4" x14ac:dyDescent="0.3">
      <c r="A3342" s="149">
        <v>41109</v>
      </c>
      <c r="B3342" s="150">
        <v>198.09316842000001</v>
      </c>
      <c r="C3342" s="150">
        <v>439.89317662000002</v>
      </c>
      <c r="D3342" s="150">
        <f t="shared" si="52"/>
        <v>637.98634504000006</v>
      </c>
    </row>
    <row r="3343" spans="1:4" x14ac:dyDescent="0.3">
      <c r="A3343" s="149">
        <v>41108</v>
      </c>
      <c r="B3343" s="150">
        <v>200.33986958</v>
      </c>
      <c r="C3343" s="150">
        <v>438.17067431999999</v>
      </c>
      <c r="D3343" s="150">
        <f t="shared" si="52"/>
        <v>638.51054390000002</v>
      </c>
    </row>
    <row r="3344" spans="1:4" x14ac:dyDescent="0.3">
      <c r="A3344" s="149">
        <v>41107</v>
      </c>
      <c r="B3344" s="150">
        <v>199.01535805</v>
      </c>
      <c r="C3344" s="150">
        <v>436.72895734000002</v>
      </c>
      <c r="D3344" s="150">
        <f t="shared" si="52"/>
        <v>635.74431539</v>
      </c>
    </row>
    <row r="3345" spans="1:4" x14ac:dyDescent="0.3">
      <c r="A3345" s="149">
        <v>41106</v>
      </c>
      <c r="B3345" s="150">
        <v>198.08522915</v>
      </c>
      <c r="C3345" s="150">
        <v>437.92336184999999</v>
      </c>
      <c r="D3345" s="150">
        <f t="shared" si="52"/>
        <v>636.00859100000002</v>
      </c>
    </row>
    <row r="3346" spans="1:4" x14ac:dyDescent="0.3">
      <c r="A3346" s="149">
        <v>41103</v>
      </c>
      <c r="B3346" s="150">
        <v>197.59542046999999</v>
      </c>
      <c r="C3346" s="150">
        <v>438.04312212999997</v>
      </c>
      <c r="D3346" s="150">
        <f t="shared" si="52"/>
        <v>635.63854259999994</v>
      </c>
    </row>
    <row r="3347" spans="1:4" x14ac:dyDescent="0.3">
      <c r="A3347" s="149">
        <v>41102</v>
      </c>
      <c r="B3347" s="150">
        <v>196.76457951</v>
      </c>
      <c r="C3347" s="150">
        <v>437.83746012</v>
      </c>
      <c r="D3347" s="150">
        <f t="shared" si="52"/>
        <v>634.60203963000004</v>
      </c>
    </row>
    <row r="3348" spans="1:4" x14ac:dyDescent="0.3">
      <c r="A3348" s="149">
        <v>41101</v>
      </c>
      <c r="B3348" s="150">
        <v>195.94158451999999</v>
      </c>
      <c r="C3348" s="150">
        <v>436.16433369999999</v>
      </c>
      <c r="D3348" s="150">
        <f t="shared" si="52"/>
        <v>632.10591821999992</v>
      </c>
    </row>
    <row r="3349" spans="1:4" x14ac:dyDescent="0.3">
      <c r="A3349" s="149">
        <v>41100</v>
      </c>
      <c r="B3349" s="150">
        <v>195.21124952</v>
      </c>
      <c r="C3349" s="150">
        <v>434.68121437999997</v>
      </c>
      <c r="D3349" s="150">
        <f t="shared" si="52"/>
        <v>629.89246389999994</v>
      </c>
    </row>
    <row r="3350" spans="1:4" x14ac:dyDescent="0.3">
      <c r="A3350" s="149">
        <v>41099</v>
      </c>
      <c r="B3350" s="150">
        <v>194.17874552000001</v>
      </c>
      <c r="C3350" s="150">
        <v>432.57243538</v>
      </c>
      <c r="D3350" s="150">
        <f t="shared" si="52"/>
        <v>626.75118090000001</v>
      </c>
    </row>
    <row r="3351" spans="1:4" x14ac:dyDescent="0.3">
      <c r="A3351" s="149">
        <v>41096</v>
      </c>
      <c r="B3351" s="150">
        <v>193.66830064000001</v>
      </c>
      <c r="C3351" s="150">
        <v>428.80681185999998</v>
      </c>
      <c r="D3351" s="150">
        <f t="shared" si="52"/>
        <v>622.47511250000002</v>
      </c>
    </row>
    <row r="3352" spans="1:4" x14ac:dyDescent="0.3">
      <c r="A3352" s="149">
        <v>41095</v>
      </c>
      <c r="B3352" s="150">
        <v>193.11443678000001</v>
      </c>
      <c r="C3352" s="150">
        <v>427.90805934000002</v>
      </c>
      <c r="D3352" s="150">
        <f t="shared" si="52"/>
        <v>621.02249612000003</v>
      </c>
    </row>
    <row r="3353" spans="1:4" x14ac:dyDescent="0.3">
      <c r="A3353" s="149">
        <v>41094</v>
      </c>
      <c r="B3353" s="150">
        <v>193.15545313000001</v>
      </c>
      <c r="C3353" s="150">
        <v>428.39401588999999</v>
      </c>
      <c r="D3353" s="150">
        <f t="shared" si="52"/>
        <v>621.54946902000006</v>
      </c>
    </row>
    <row r="3354" spans="1:4" x14ac:dyDescent="0.3">
      <c r="A3354" s="149">
        <v>41093</v>
      </c>
      <c r="B3354" s="150">
        <v>192.99851948</v>
      </c>
      <c r="C3354" s="150">
        <v>426.10645001</v>
      </c>
      <c r="D3354" s="150">
        <f t="shared" si="52"/>
        <v>619.10496949000003</v>
      </c>
    </row>
    <row r="3355" spans="1:4" x14ac:dyDescent="0.3">
      <c r="A3355" s="149">
        <v>41092</v>
      </c>
      <c r="B3355" s="150">
        <v>191.42087379</v>
      </c>
      <c r="C3355" s="150">
        <v>424.59050266999998</v>
      </c>
      <c r="D3355" s="150">
        <f t="shared" si="52"/>
        <v>616.01137645999995</v>
      </c>
    </row>
    <row r="3356" spans="1:4" x14ac:dyDescent="0.3">
      <c r="A3356" s="149">
        <v>41089</v>
      </c>
      <c r="B3356" s="150">
        <v>189.32739938</v>
      </c>
      <c r="C3356" s="150">
        <v>421.0078954</v>
      </c>
      <c r="D3356" s="150">
        <f t="shared" si="52"/>
        <v>610.33529478000003</v>
      </c>
    </row>
    <row r="3357" spans="1:4" x14ac:dyDescent="0.3">
      <c r="A3357" s="149">
        <v>41088</v>
      </c>
      <c r="B3357" s="150">
        <v>189.66858216</v>
      </c>
      <c r="C3357" s="150">
        <v>422.54053469000002</v>
      </c>
      <c r="D3357" s="150">
        <f t="shared" si="52"/>
        <v>612.20911684999999</v>
      </c>
    </row>
    <row r="3358" spans="1:4" x14ac:dyDescent="0.3">
      <c r="A3358" s="149">
        <v>41087</v>
      </c>
      <c r="B3358" s="150">
        <v>189.75143846</v>
      </c>
      <c r="C3358" s="150">
        <v>421.80653971999999</v>
      </c>
      <c r="D3358" s="150">
        <f t="shared" si="52"/>
        <v>611.55797817999996</v>
      </c>
    </row>
    <row r="3359" spans="1:4" x14ac:dyDescent="0.3">
      <c r="A3359" s="149">
        <v>41086</v>
      </c>
      <c r="B3359" s="150">
        <v>188.78475921</v>
      </c>
      <c r="C3359" s="150">
        <v>420.31723492999998</v>
      </c>
      <c r="D3359" s="150">
        <f t="shared" si="52"/>
        <v>609.10199413999999</v>
      </c>
    </row>
    <row r="3360" spans="1:4" x14ac:dyDescent="0.3">
      <c r="A3360" s="149">
        <v>41085</v>
      </c>
      <c r="B3360" s="150">
        <v>187.86825465999999</v>
      </c>
      <c r="C3360" s="150">
        <v>419.66671242000001</v>
      </c>
      <c r="D3360" s="150">
        <f t="shared" si="52"/>
        <v>607.53496708</v>
      </c>
    </row>
    <row r="3361" spans="1:4" x14ac:dyDescent="0.3">
      <c r="A3361" s="149">
        <v>41081</v>
      </c>
      <c r="B3361" s="150">
        <v>186.78569171999999</v>
      </c>
      <c r="C3361" s="150">
        <v>418.83925866999999</v>
      </c>
      <c r="D3361" s="150">
        <f t="shared" si="52"/>
        <v>605.62495038999998</v>
      </c>
    </row>
    <row r="3362" spans="1:4" x14ac:dyDescent="0.3">
      <c r="A3362" s="149">
        <v>41080</v>
      </c>
      <c r="B3362" s="150">
        <v>186.41401764</v>
      </c>
      <c r="C3362" s="150">
        <v>417.27371227999998</v>
      </c>
      <c r="D3362" s="150">
        <f t="shared" si="52"/>
        <v>603.68772992000004</v>
      </c>
    </row>
    <row r="3363" spans="1:4" x14ac:dyDescent="0.3">
      <c r="A3363" s="149">
        <v>41079</v>
      </c>
      <c r="B3363" s="150">
        <v>186.12474981</v>
      </c>
      <c r="C3363" s="150">
        <v>416.96753483999998</v>
      </c>
      <c r="D3363" s="150">
        <f t="shared" si="52"/>
        <v>603.09228465000001</v>
      </c>
    </row>
    <row r="3364" spans="1:4" x14ac:dyDescent="0.3">
      <c r="A3364" s="149">
        <v>41078</v>
      </c>
      <c r="B3364" s="150">
        <v>185.60619829999999</v>
      </c>
      <c r="C3364" s="150">
        <v>415.59937324999999</v>
      </c>
      <c r="D3364" s="150">
        <f t="shared" si="52"/>
        <v>601.20557154999995</v>
      </c>
    </row>
    <row r="3365" spans="1:4" x14ac:dyDescent="0.3">
      <c r="A3365" s="149">
        <v>41075</v>
      </c>
      <c r="B3365" s="150">
        <v>183.25443797</v>
      </c>
      <c r="C3365" s="150">
        <v>411.77111416999998</v>
      </c>
      <c r="D3365" s="150">
        <f t="shared" si="52"/>
        <v>595.02555213999995</v>
      </c>
    </row>
    <row r="3366" spans="1:4" x14ac:dyDescent="0.3">
      <c r="A3366" s="149">
        <v>41074</v>
      </c>
      <c r="B3366" s="150">
        <v>182.89455128</v>
      </c>
      <c r="C3366" s="150">
        <v>412.69543232000001</v>
      </c>
      <c r="D3366" s="150">
        <f t="shared" si="52"/>
        <v>595.58998359999998</v>
      </c>
    </row>
    <row r="3367" spans="1:4" x14ac:dyDescent="0.3">
      <c r="A3367" s="149">
        <v>41073</v>
      </c>
      <c r="B3367" s="150">
        <v>183.27078195000001</v>
      </c>
      <c r="C3367" s="150">
        <v>411.70605173000001</v>
      </c>
      <c r="D3367" s="150">
        <f t="shared" si="52"/>
        <v>594.97683368000003</v>
      </c>
    </row>
    <row r="3368" spans="1:4" x14ac:dyDescent="0.3">
      <c r="A3368" s="149">
        <v>41072</v>
      </c>
      <c r="B3368" s="150">
        <v>182.49280691000001</v>
      </c>
      <c r="C3368" s="150">
        <v>408.94139364</v>
      </c>
      <c r="D3368" s="150">
        <f t="shared" si="52"/>
        <v>591.43420055000001</v>
      </c>
    </row>
    <row r="3369" spans="1:4" x14ac:dyDescent="0.3">
      <c r="A3369" s="149">
        <v>41071</v>
      </c>
      <c r="B3369" s="150">
        <v>182.34372662000001</v>
      </c>
      <c r="C3369" s="150">
        <v>406.23231562000001</v>
      </c>
      <c r="D3369" s="150">
        <f t="shared" si="52"/>
        <v>588.57604223999999</v>
      </c>
    </row>
    <row r="3370" spans="1:4" x14ac:dyDescent="0.3">
      <c r="A3370" s="149">
        <v>41068</v>
      </c>
      <c r="B3370" s="150">
        <v>180.82193353</v>
      </c>
      <c r="C3370" s="150">
        <v>404.27646011000002</v>
      </c>
      <c r="D3370" s="150">
        <f t="shared" si="52"/>
        <v>585.09839364000004</v>
      </c>
    </row>
    <row r="3371" spans="1:4" x14ac:dyDescent="0.3">
      <c r="A3371" s="149">
        <v>41067</v>
      </c>
      <c r="B3371" s="150">
        <v>181.22968827</v>
      </c>
      <c r="C3371" s="150">
        <v>405.18162122000001</v>
      </c>
      <c r="D3371" s="150">
        <f t="shared" si="52"/>
        <v>586.41130949000001</v>
      </c>
    </row>
    <row r="3372" spans="1:4" x14ac:dyDescent="0.3">
      <c r="A3372" s="149">
        <v>41066</v>
      </c>
      <c r="B3372" s="150">
        <v>182.05140245999999</v>
      </c>
      <c r="C3372" s="150">
        <v>402.82186736</v>
      </c>
      <c r="D3372" s="150">
        <f t="shared" si="52"/>
        <v>584.87326982000002</v>
      </c>
    </row>
    <row r="3373" spans="1:4" x14ac:dyDescent="0.3">
      <c r="A3373" s="149">
        <v>41065</v>
      </c>
      <c r="B3373" s="150">
        <v>181.18721984000001</v>
      </c>
      <c r="C3373" s="150">
        <v>400.34904010999998</v>
      </c>
      <c r="D3373" s="150">
        <f t="shared" si="52"/>
        <v>581.53625994999993</v>
      </c>
    </row>
    <row r="3374" spans="1:4" x14ac:dyDescent="0.3">
      <c r="A3374" s="149">
        <v>41064</v>
      </c>
      <c r="B3374" s="150">
        <v>179.50457879999999</v>
      </c>
      <c r="C3374" s="150">
        <v>398.76306355999998</v>
      </c>
      <c r="D3374" s="150">
        <f t="shared" si="52"/>
        <v>578.26764235999997</v>
      </c>
    </row>
    <row r="3375" spans="1:4" x14ac:dyDescent="0.3">
      <c r="A3375" s="149">
        <v>41061</v>
      </c>
      <c r="B3375" s="150">
        <v>178.85938856999999</v>
      </c>
      <c r="C3375" s="150">
        <v>391.34675867999999</v>
      </c>
      <c r="D3375" s="150">
        <f t="shared" si="52"/>
        <v>570.20614724999996</v>
      </c>
    </row>
    <row r="3376" spans="1:4" x14ac:dyDescent="0.3">
      <c r="A3376" s="149">
        <v>41060</v>
      </c>
      <c r="B3376" s="150">
        <v>179.19457055000001</v>
      </c>
      <c r="C3376" s="150">
        <v>391.26544937</v>
      </c>
      <c r="D3376" s="150">
        <f t="shared" si="52"/>
        <v>570.46001992000004</v>
      </c>
    </row>
    <row r="3377" spans="1:4" x14ac:dyDescent="0.3">
      <c r="A3377" s="149">
        <v>41059</v>
      </c>
      <c r="B3377" s="150">
        <v>175.88082155999999</v>
      </c>
      <c r="C3377" s="150">
        <v>388.23020910999998</v>
      </c>
      <c r="D3377" s="150">
        <f t="shared" si="52"/>
        <v>564.11103066999999</v>
      </c>
    </row>
    <row r="3378" spans="1:4" x14ac:dyDescent="0.3">
      <c r="A3378" s="149">
        <v>41058</v>
      </c>
      <c r="B3378" s="150">
        <v>174.53863903999999</v>
      </c>
      <c r="C3378" s="150">
        <v>384.72337271999999</v>
      </c>
      <c r="D3378" s="150">
        <f t="shared" si="52"/>
        <v>559.26201175999995</v>
      </c>
    </row>
    <row r="3379" spans="1:4" x14ac:dyDescent="0.3">
      <c r="A3379" s="149">
        <v>41057</v>
      </c>
      <c r="B3379" s="150">
        <v>174.96336392000001</v>
      </c>
      <c r="C3379" s="150">
        <v>383.69195693</v>
      </c>
      <c r="D3379" s="150">
        <f t="shared" si="52"/>
        <v>558.65532084999995</v>
      </c>
    </row>
    <row r="3380" spans="1:4" x14ac:dyDescent="0.3">
      <c r="A3380" s="149">
        <v>41054</v>
      </c>
      <c r="B3380" s="150">
        <v>174.77895176000001</v>
      </c>
      <c r="C3380" s="150">
        <v>383.06153042</v>
      </c>
      <c r="D3380" s="150">
        <f t="shared" si="52"/>
        <v>557.84048217999998</v>
      </c>
    </row>
    <row r="3381" spans="1:4" x14ac:dyDescent="0.3">
      <c r="A3381" s="149">
        <v>41053</v>
      </c>
      <c r="B3381" s="150">
        <v>175.20045514</v>
      </c>
      <c r="C3381" s="150">
        <v>383.42344867000003</v>
      </c>
      <c r="D3381" s="150">
        <f t="shared" si="52"/>
        <v>558.62390381</v>
      </c>
    </row>
    <row r="3382" spans="1:4" x14ac:dyDescent="0.3">
      <c r="A3382" s="149">
        <v>41052</v>
      </c>
      <c r="B3382" s="150">
        <v>173.06514114999999</v>
      </c>
      <c r="C3382" s="150">
        <v>379.23790650000001</v>
      </c>
      <c r="D3382" s="150">
        <f t="shared" si="52"/>
        <v>552.30304765000005</v>
      </c>
    </row>
    <row r="3383" spans="1:4" x14ac:dyDescent="0.3">
      <c r="A3383" s="149">
        <v>41051</v>
      </c>
      <c r="B3383" s="150">
        <v>171.44535153999999</v>
      </c>
      <c r="C3383" s="150">
        <v>378.72383187000003</v>
      </c>
      <c r="D3383" s="150">
        <f t="shared" si="52"/>
        <v>550.16918340999996</v>
      </c>
    </row>
    <row r="3384" spans="1:4" x14ac:dyDescent="0.3">
      <c r="A3384" s="149">
        <v>41050</v>
      </c>
      <c r="B3384" s="150">
        <v>170.17486074000001</v>
      </c>
      <c r="C3384" s="150">
        <v>378.17516054999999</v>
      </c>
      <c r="D3384" s="150">
        <f t="shared" si="52"/>
        <v>548.35002128999997</v>
      </c>
    </row>
    <row r="3385" spans="1:4" x14ac:dyDescent="0.3">
      <c r="A3385" s="149">
        <v>41047</v>
      </c>
      <c r="B3385" s="150">
        <v>168.88603320999999</v>
      </c>
      <c r="C3385" s="150">
        <v>374.71605154000002</v>
      </c>
      <c r="D3385" s="150">
        <f t="shared" si="52"/>
        <v>543.60208475000002</v>
      </c>
    </row>
    <row r="3386" spans="1:4" x14ac:dyDescent="0.3">
      <c r="A3386" s="149">
        <v>41046</v>
      </c>
      <c r="B3386" s="150">
        <v>169.74595421000001</v>
      </c>
      <c r="C3386" s="150">
        <v>375.03586590999998</v>
      </c>
      <c r="D3386" s="150">
        <f t="shared" si="52"/>
        <v>544.78182012000002</v>
      </c>
    </row>
    <row r="3387" spans="1:4" x14ac:dyDescent="0.3">
      <c r="A3387" s="149">
        <v>41045</v>
      </c>
      <c r="B3387" s="150">
        <v>167.91635342000001</v>
      </c>
      <c r="C3387" s="150">
        <v>374.25344776999998</v>
      </c>
      <c r="D3387" s="150">
        <f t="shared" si="52"/>
        <v>542.16980119000004</v>
      </c>
    </row>
    <row r="3388" spans="1:4" x14ac:dyDescent="0.3">
      <c r="A3388" s="149">
        <v>41044</v>
      </c>
      <c r="B3388" s="150">
        <v>167.15292367000001</v>
      </c>
      <c r="C3388" s="150">
        <v>368.08032997999999</v>
      </c>
      <c r="D3388" s="150">
        <f t="shared" si="52"/>
        <v>535.23325365000005</v>
      </c>
    </row>
    <row r="3389" spans="1:4" x14ac:dyDescent="0.3">
      <c r="A3389" s="149">
        <v>41043</v>
      </c>
      <c r="B3389" s="150">
        <v>167.05855840999999</v>
      </c>
      <c r="C3389" s="150">
        <v>362.55233335999998</v>
      </c>
      <c r="D3389" s="150">
        <f t="shared" si="52"/>
        <v>529.61089176999997</v>
      </c>
    </row>
    <row r="3390" spans="1:4" x14ac:dyDescent="0.3">
      <c r="A3390" s="149">
        <v>41040</v>
      </c>
      <c r="B3390" s="150">
        <v>165.55727838000001</v>
      </c>
      <c r="C3390" s="150">
        <v>357.3383043</v>
      </c>
      <c r="D3390" s="150">
        <f t="shared" si="52"/>
        <v>522.89558267999996</v>
      </c>
    </row>
    <row r="3391" spans="1:4" x14ac:dyDescent="0.3">
      <c r="A3391" s="149">
        <v>41039</v>
      </c>
      <c r="B3391" s="150">
        <v>164.86267751</v>
      </c>
      <c r="C3391" s="150">
        <v>356.63554324</v>
      </c>
      <c r="D3391" s="150">
        <f t="shared" si="52"/>
        <v>521.49822074999997</v>
      </c>
    </row>
    <row r="3392" spans="1:4" x14ac:dyDescent="0.3">
      <c r="A3392" s="149">
        <v>41038</v>
      </c>
      <c r="B3392" s="150">
        <v>164.09959501</v>
      </c>
      <c r="C3392" s="150">
        <v>350.77765254000002</v>
      </c>
      <c r="D3392" s="150">
        <f t="shared" si="52"/>
        <v>514.87724754999999</v>
      </c>
    </row>
    <row r="3393" spans="1:4" x14ac:dyDescent="0.3">
      <c r="A3393" s="149">
        <v>41037</v>
      </c>
      <c r="B3393" s="150">
        <v>162.47260261</v>
      </c>
      <c r="C3393" s="150">
        <v>346.16368039000002</v>
      </c>
      <c r="D3393" s="150">
        <f t="shared" si="52"/>
        <v>508.63628300000005</v>
      </c>
    </row>
    <row r="3394" spans="1:4" x14ac:dyDescent="0.3">
      <c r="A3394" s="149">
        <v>41036</v>
      </c>
      <c r="B3394" s="150">
        <v>160.81287254</v>
      </c>
      <c r="C3394" s="150">
        <v>341.95701238999999</v>
      </c>
      <c r="D3394" s="150">
        <f t="shared" si="52"/>
        <v>502.76988492999999</v>
      </c>
    </row>
    <row r="3395" spans="1:4" x14ac:dyDescent="0.3">
      <c r="A3395" s="149">
        <v>41033</v>
      </c>
      <c r="B3395" s="150">
        <v>159.16085043000001</v>
      </c>
      <c r="C3395" s="150">
        <v>337.22664066999999</v>
      </c>
      <c r="D3395" s="150">
        <f t="shared" si="52"/>
        <v>496.38749110000003</v>
      </c>
    </row>
    <row r="3396" spans="1:4" x14ac:dyDescent="0.3">
      <c r="A3396" s="149">
        <v>41032</v>
      </c>
      <c r="B3396" s="150">
        <v>159.11825619999999</v>
      </c>
      <c r="C3396" s="150">
        <v>337.12140969000001</v>
      </c>
      <c r="D3396" s="150">
        <f t="shared" si="52"/>
        <v>496.23966588999997</v>
      </c>
    </row>
    <row r="3397" spans="1:4" x14ac:dyDescent="0.3">
      <c r="A3397" s="149">
        <v>41031</v>
      </c>
      <c r="B3397" s="150">
        <v>158.18393852</v>
      </c>
      <c r="C3397" s="150">
        <v>331.36906372999999</v>
      </c>
      <c r="D3397" s="150">
        <f t="shared" si="52"/>
        <v>489.55300224999996</v>
      </c>
    </row>
    <row r="3398" spans="1:4" x14ac:dyDescent="0.3">
      <c r="A3398" s="149">
        <v>41026</v>
      </c>
      <c r="B3398" s="150">
        <v>158.78319564</v>
      </c>
      <c r="C3398" s="150">
        <v>326.48463583</v>
      </c>
      <c r="D3398" s="150">
        <f t="shared" ref="D3398:D3461" si="53">SUM(B3398:C3398)</f>
        <v>485.26783147000003</v>
      </c>
    </row>
    <row r="3399" spans="1:4" x14ac:dyDescent="0.3">
      <c r="A3399" s="149">
        <v>41025</v>
      </c>
      <c r="B3399" s="150">
        <v>160.15148116</v>
      </c>
      <c r="C3399" s="150">
        <v>329.19372231</v>
      </c>
      <c r="D3399" s="150">
        <f t="shared" si="53"/>
        <v>489.34520347</v>
      </c>
    </row>
    <row r="3400" spans="1:4" x14ac:dyDescent="0.3">
      <c r="A3400" s="149">
        <v>41024</v>
      </c>
      <c r="B3400" s="150">
        <v>161.68001720999999</v>
      </c>
      <c r="C3400" s="150">
        <v>327.56257184999998</v>
      </c>
      <c r="D3400" s="150">
        <f t="shared" si="53"/>
        <v>489.24258906</v>
      </c>
    </row>
    <row r="3401" spans="1:4" x14ac:dyDescent="0.3">
      <c r="A3401" s="149">
        <v>41023</v>
      </c>
      <c r="B3401" s="150">
        <v>161.58337546000001</v>
      </c>
      <c r="C3401" s="150">
        <v>325.85226183999998</v>
      </c>
      <c r="D3401" s="150">
        <f t="shared" si="53"/>
        <v>487.4356373</v>
      </c>
    </row>
    <row r="3402" spans="1:4" x14ac:dyDescent="0.3">
      <c r="A3402" s="149">
        <v>41022</v>
      </c>
      <c r="B3402" s="150">
        <v>160.44228357</v>
      </c>
      <c r="C3402" s="150">
        <v>326.59766330000002</v>
      </c>
      <c r="D3402" s="150">
        <f t="shared" si="53"/>
        <v>487.03994686999999</v>
      </c>
    </row>
    <row r="3403" spans="1:4" x14ac:dyDescent="0.3">
      <c r="A3403" s="149">
        <v>41019</v>
      </c>
      <c r="B3403" s="150">
        <v>158.81224958999999</v>
      </c>
      <c r="C3403" s="150">
        <v>324.97538299000001</v>
      </c>
      <c r="D3403" s="150">
        <f t="shared" si="53"/>
        <v>483.78763258000004</v>
      </c>
    </row>
    <row r="3404" spans="1:4" x14ac:dyDescent="0.3">
      <c r="A3404" s="149">
        <v>41018</v>
      </c>
      <c r="B3404" s="150">
        <v>158.78172143</v>
      </c>
      <c r="C3404" s="150">
        <v>325.09297143999999</v>
      </c>
      <c r="D3404" s="150">
        <f t="shared" si="53"/>
        <v>483.87469286999999</v>
      </c>
    </row>
    <row r="3405" spans="1:4" x14ac:dyDescent="0.3">
      <c r="A3405" s="149">
        <v>41017</v>
      </c>
      <c r="B3405" s="150">
        <v>158.56434720999999</v>
      </c>
      <c r="C3405" s="150">
        <v>324.55410840000002</v>
      </c>
      <c r="D3405" s="150">
        <f t="shared" si="53"/>
        <v>483.11845561000001</v>
      </c>
    </row>
    <row r="3406" spans="1:4" x14ac:dyDescent="0.3">
      <c r="A3406" s="149">
        <v>41016</v>
      </c>
      <c r="B3406" s="150">
        <v>158.31948571000001</v>
      </c>
      <c r="C3406" s="150">
        <v>323.46272980999998</v>
      </c>
      <c r="D3406" s="150">
        <f t="shared" si="53"/>
        <v>481.78221552000002</v>
      </c>
    </row>
    <row r="3407" spans="1:4" x14ac:dyDescent="0.3">
      <c r="A3407" s="149">
        <v>41015</v>
      </c>
      <c r="B3407" s="150">
        <v>157.28142998999999</v>
      </c>
      <c r="C3407" s="150">
        <v>322.97672607999999</v>
      </c>
      <c r="D3407" s="150">
        <f t="shared" si="53"/>
        <v>480.25815606999998</v>
      </c>
    </row>
    <row r="3408" spans="1:4" x14ac:dyDescent="0.3">
      <c r="A3408" s="149">
        <v>41012</v>
      </c>
      <c r="B3408" s="150">
        <v>155.92338133999999</v>
      </c>
      <c r="C3408" s="150">
        <v>320.46377272000001</v>
      </c>
      <c r="D3408" s="150">
        <f t="shared" si="53"/>
        <v>476.38715406</v>
      </c>
    </row>
    <row r="3409" spans="1:4" x14ac:dyDescent="0.3">
      <c r="A3409" s="149">
        <v>41011</v>
      </c>
      <c r="B3409" s="150">
        <v>156.05615638</v>
      </c>
      <c r="C3409" s="150">
        <v>323.87233361</v>
      </c>
      <c r="D3409" s="150">
        <f t="shared" si="53"/>
        <v>479.92848999</v>
      </c>
    </row>
    <row r="3410" spans="1:4" x14ac:dyDescent="0.3">
      <c r="A3410" s="149">
        <v>41010</v>
      </c>
      <c r="B3410" s="150">
        <v>156.57522299999999</v>
      </c>
      <c r="C3410" s="150">
        <v>322.88070789</v>
      </c>
      <c r="D3410" s="150">
        <f t="shared" si="53"/>
        <v>479.45593088999999</v>
      </c>
    </row>
    <row r="3411" spans="1:4" x14ac:dyDescent="0.3">
      <c r="A3411" s="149">
        <v>41009</v>
      </c>
      <c r="B3411" s="150">
        <v>155.81227792000001</v>
      </c>
      <c r="C3411" s="150">
        <v>319.28721558000001</v>
      </c>
      <c r="D3411" s="150">
        <f t="shared" si="53"/>
        <v>475.09949349999999</v>
      </c>
    </row>
    <row r="3412" spans="1:4" x14ac:dyDescent="0.3">
      <c r="A3412" s="149">
        <v>41008</v>
      </c>
      <c r="B3412" s="150">
        <v>156.52289661</v>
      </c>
      <c r="C3412" s="150">
        <v>319.50505915999997</v>
      </c>
      <c r="D3412" s="150">
        <f t="shared" si="53"/>
        <v>476.02795576999995</v>
      </c>
    </row>
    <row r="3413" spans="1:4" x14ac:dyDescent="0.3">
      <c r="A3413" s="149">
        <v>41005</v>
      </c>
      <c r="B3413" s="150">
        <v>156.95467748999999</v>
      </c>
      <c r="C3413" s="150">
        <v>318.41199689000001</v>
      </c>
      <c r="D3413" s="150">
        <f t="shared" si="53"/>
        <v>475.36667438000001</v>
      </c>
    </row>
    <row r="3414" spans="1:4" x14ac:dyDescent="0.3">
      <c r="A3414" s="149">
        <v>41004</v>
      </c>
      <c r="B3414" s="150">
        <v>156.07441987999999</v>
      </c>
      <c r="C3414" s="150">
        <v>316.49869394000001</v>
      </c>
      <c r="D3414" s="150">
        <f t="shared" si="53"/>
        <v>472.57311382</v>
      </c>
    </row>
    <row r="3415" spans="1:4" x14ac:dyDescent="0.3">
      <c r="A3415" s="149">
        <v>40998</v>
      </c>
      <c r="B3415" s="150">
        <v>153.96661524000001</v>
      </c>
      <c r="C3415" s="150">
        <v>313.53565197</v>
      </c>
      <c r="D3415" s="150">
        <f t="shared" si="53"/>
        <v>467.50226721000001</v>
      </c>
    </row>
    <row r="3416" spans="1:4" x14ac:dyDescent="0.3">
      <c r="A3416" s="149">
        <v>40997</v>
      </c>
      <c r="B3416" s="150">
        <v>156.10695759999999</v>
      </c>
      <c r="C3416" s="150">
        <v>319.17972202999999</v>
      </c>
      <c r="D3416" s="150">
        <f t="shared" si="53"/>
        <v>475.28667962999998</v>
      </c>
    </row>
    <row r="3417" spans="1:4" x14ac:dyDescent="0.3">
      <c r="A3417" s="149">
        <v>40996</v>
      </c>
      <c r="B3417" s="150">
        <v>156.07701062999999</v>
      </c>
      <c r="C3417" s="150">
        <v>321.98330205000002</v>
      </c>
      <c r="D3417" s="150">
        <f t="shared" si="53"/>
        <v>478.06031268000004</v>
      </c>
    </row>
    <row r="3418" spans="1:4" x14ac:dyDescent="0.3">
      <c r="A3418" s="149">
        <v>40995</v>
      </c>
      <c r="B3418" s="150">
        <v>156.22432882999999</v>
      </c>
      <c r="C3418" s="150">
        <v>321.59936019999998</v>
      </c>
      <c r="D3418" s="150">
        <f t="shared" si="53"/>
        <v>477.82368902999997</v>
      </c>
    </row>
    <row r="3419" spans="1:4" x14ac:dyDescent="0.3">
      <c r="A3419" s="149">
        <v>40994</v>
      </c>
      <c r="B3419" s="150">
        <v>156.61354994000001</v>
      </c>
      <c r="C3419" s="150">
        <v>318.10713407999998</v>
      </c>
      <c r="D3419" s="150">
        <f t="shared" si="53"/>
        <v>474.72068402000002</v>
      </c>
    </row>
    <row r="3420" spans="1:4" x14ac:dyDescent="0.3">
      <c r="A3420" s="149">
        <v>40991</v>
      </c>
      <c r="B3420" s="150">
        <v>155.74558769999999</v>
      </c>
      <c r="C3420" s="150">
        <v>318.25789957000001</v>
      </c>
      <c r="D3420" s="150">
        <f t="shared" si="53"/>
        <v>474.00348726999999</v>
      </c>
    </row>
    <row r="3421" spans="1:4" x14ac:dyDescent="0.3">
      <c r="A3421" s="149">
        <v>40990</v>
      </c>
      <c r="B3421" s="150">
        <v>156.48257716000001</v>
      </c>
      <c r="C3421" s="150">
        <v>317.98020574999998</v>
      </c>
      <c r="D3421" s="150">
        <f t="shared" si="53"/>
        <v>474.46278290999999</v>
      </c>
    </row>
    <row r="3422" spans="1:4" x14ac:dyDescent="0.3">
      <c r="A3422" s="149">
        <v>40989</v>
      </c>
      <c r="B3422" s="150">
        <v>155.71122725999999</v>
      </c>
      <c r="C3422" s="150">
        <v>317.09213212999998</v>
      </c>
      <c r="D3422" s="150">
        <f t="shared" si="53"/>
        <v>472.80335938999997</v>
      </c>
    </row>
    <row r="3423" spans="1:4" x14ac:dyDescent="0.3">
      <c r="A3423" s="149">
        <v>40988</v>
      </c>
      <c r="B3423" s="150">
        <v>154.76670616999999</v>
      </c>
      <c r="C3423" s="150">
        <v>314.19648970999998</v>
      </c>
      <c r="D3423" s="150">
        <f t="shared" si="53"/>
        <v>468.96319587999994</v>
      </c>
    </row>
    <row r="3424" spans="1:4" x14ac:dyDescent="0.3">
      <c r="A3424" s="149">
        <v>40987</v>
      </c>
      <c r="B3424" s="150">
        <v>154.20189253999999</v>
      </c>
      <c r="C3424" s="150">
        <v>311.68394554000002</v>
      </c>
      <c r="D3424" s="150">
        <f t="shared" si="53"/>
        <v>465.88583807999998</v>
      </c>
    </row>
    <row r="3425" spans="1:4" x14ac:dyDescent="0.3">
      <c r="A3425" s="149">
        <v>40984</v>
      </c>
      <c r="B3425" s="150">
        <v>152.12581416</v>
      </c>
      <c r="C3425" s="150">
        <v>306.01007600000003</v>
      </c>
      <c r="D3425" s="150">
        <f t="shared" si="53"/>
        <v>458.13589016000003</v>
      </c>
    </row>
    <row r="3426" spans="1:4" x14ac:dyDescent="0.3">
      <c r="A3426" s="149">
        <v>40983</v>
      </c>
      <c r="B3426" s="150">
        <v>152.38321393999999</v>
      </c>
      <c r="C3426" s="150">
        <v>305.84020317</v>
      </c>
      <c r="D3426" s="150">
        <f t="shared" si="53"/>
        <v>458.22341711000001</v>
      </c>
    </row>
    <row r="3427" spans="1:4" x14ac:dyDescent="0.3">
      <c r="A3427" s="149">
        <v>40982</v>
      </c>
      <c r="B3427" s="150">
        <v>151.58900109000001</v>
      </c>
      <c r="C3427" s="150">
        <v>305.46102263</v>
      </c>
      <c r="D3427" s="150">
        <f t="shared" si="53"/>
        <v>457.05002372000001</v>
      </c>
    </row>
    <row r="3428" spans="1:4" x14ac:dyDescent="0.3">
      <c r="A3428" s="149">
        <v>40981</v>
      </c>
      <c r="B3428" s="150">
        <v>151.45307210999999</v>
      </c>
      <c r="C3428" s="150">
        <v>301.56635584000003</v>
      </c>
      <c r="D3428" s="150">
        <f t="shared" si="53"/>
        <v>453.01942795000002</v>
      </c>
    </row>
    <row r="3429" spans="1:4" x14ac:dyDescent="0.3">
      <c r="A3429" s="149">
        <v>40980</v>
      </c>
      <c r="B3429" s="150">
        <v>149.36687572</v>
      </c>
      <c r="C3429" s="150">
        <v>299.38026346999999</v>
      </c>
      <c r="D3429" s="150">
        <f t="shared" si="53"/>
        <v>448.74713918999998</v>
      </c>
    </row>
    <row r="3430" spans="1:4" x14ac:dyDescent="0.3">
      <c r="A3430" s="149">
        <v>40977</v>
      </c>
      <c r="B3430" s="150">
        <v>146.91241047</v>
      </c>
      <c r="C3430" s="150">
        <v>293.26627022999998</v>
      </c>
      <c r="D3430" s="150">
        <f t="shared" si="53"/>
        <v>440.17868069999997</v>
      </c>
    </row>
    <row r="3431" spans="1:4" x14ac:dyDescent="0.3">
      <c r="A3431" s="149">
        <v>40976</v>
      </c>
      <c r="B3431" s="150">
        <v>146.38461697</v>
      </c>
      <c r="C3431" s="150">
        <v>291.70997532000001</v>
      </c>
      <c r="D3431" s="150">
        <f t="shared" si="53"/>
        <v>438.09459229000004</v>
      </c>
    </row>
    <row r="3432" spans="1:4" x14ac:dyDescent="0.3">
      <c r="A3432" s="149">
        <v>40975</v>
      </c>
      <c r="B3432" s="150">
        <v>145.23774194000001</v>
      </c>
      <c r="C3432" s="150">
        <v>288.94916179000001</v>
      </c>
      <c r="D3432" s="150">
        <f t="shared" si="53"/>
        <v>434.18690373000004</v>
      </c>
    </row>
    <row r="3433" spans="1:4" x14ac:dyDescent="0.3">
      <c r="A3433" s="149">
        <v>40974</v>
      </c>
      <c r="B3433" s="150">
        <v>144.9075613</v>
      </c>
      <c r="C3433" s="150">
        <v>285.02169448000001</v>
      </c>
      <c r="D3433" s="150">
        <f t="shared" si="53"/>
        <v>429.92925578000001</v>
      </c>
    </row>
    <row r="3434" spans="1:4" x14ac:dyDescent="0.3">
      <c r="A3434" s="149">
        <v>40973</v>
      </c>
      <c r="B3434" s="150">
        <v>143.667011</v>
      </c>
      <c r="C3434" s="150">
        <v>282.07142016</v>
      </c>
      <c r="D3434" s="150">
        <f t="shared" si="53"/>
        <v>425.73843116</v>
      </c>
    </row>
    <row r="3435" spans="1:4" x14ac:dyDescent="0.3">
      <c r="A3435" s="149">
        <v>40970</v>
      </c>
      <c r="B3435" s="150">
        <v>142.03856680999999</v>
      </c>
      <c r="C3435" s="150">
        <v>277.00045767</v>
      </c>
      <c r="D3435" s="150">
        <f t="shared" si="53"/>
        <v>419.03902447999997</v>
      </c>
    </row>
    <row r="3436" spans="1:4" x14ac:dyDescent="0.3">
      <c r="A3436" s="149">
        <v>40969</v>
      </c>
      <c r="B3436" s="150">
        <v>140.88068558000001</v>
      </c>
      <c r="C3436" s="150">
        <v>272.92685684000003</v>
      </c>
      <c r="D3436" s="150">
        <f t="shared" si="53"/>
        <v>413.80754242</v>
      </c>
    </row>
    <row r="3437" spans="1:4" x14ac:dyDescent="0.3">
      <c r="A3437" s="149">
        <v>40968</v>
      </c>
      <c r="B3437" s="150">
        <v>137.54643697</v>
      </c>
      <c r="C3437" s="150">
        <v>270.40092041999998</v>
      </c>
      <c r="D3437" s="150">
        <f t="shared" si="53"/>
        <v>407.94735738999998</v>
      </c>
    </row>
    <row r="3438" spans="1:4" x14ac:dyDescent="0.3">
      <c r="A3438" s="149">
        <v>40967</v>
      </c>
      <c r="B3438" s="150">
        <v>136.23700452</v>
      </c>
      <c r="C3438" s="150">
        <v>268.96711491999997</v>
      </c>
      <c r="D3438" s="150">
        <f t="shared" si="53"/>
        <v>405.20411944</v>
      </c>
    </row>
    <row r="3439" spans="1:4" x14ac:dyDescent="0.3">
      <c r="A3439" s="149">
        <v>40966</v>
      </c>
      <c r="B3439" s="150">
        <v>134.75738992000001</v>
      </c>
      <c r="C3439" s="150">
        <v>267.03050072000002</v>
      </c>
      <c r="D3439" s="150">
        <f t="shared" si="53"/>
        <v>401.78789064</v>
      </c>
    </row>
    <row r="3440" spans="1:4" x14ac:dyDescent="0.3">
      <c r="A3440" s="149">
        <v>40963</v>
      </c>
      <c r="B3440" s="150">
        <v>134.06025622000001</v>
      </c>
      <c r="C3440" s="150">
        <v>263.23121811999999</v>
      </c>
      <c r="D3440" s="150">
        <f t="shared" si="53"/>
        <v>397.29147434000004</v>
      </c>
    </row>
    <row r="3441" spans="1:4" x14ac:dyDescent="0.3">
      <c r="A3441" s="149">
        <v>40962</v>
      </c>
      <c r="B3441" s="150">
        <v>136.58830671000001</v>
      </c>
      <c r="C3441" s="150">
        <v>261.68645636999997</v>
      </c>
      <c r="D3441" s="150">
        <f t="shared" si="53"/>
        <v>398.27476307999996</v>
      </c>
    </row>
    <row r="3442" spans="1:4" x14ac:dyDescent="0.3">
      <c r="A3442" s="149">
        <v>40961</v>
      </c>
      <c r="B3442" s="150">
        <v>136.95598695999999</v>
      </c>
      <c r="C3442" s="150">
        <v>258.72039978999999</v>
      </c>
      <c r="D3442" s="150">
        <f t="shared" si="53"/>
        <v>395.67638675000001</v>
      </c>
    </row>
    <row r="3443" spans="1:4" x14ac:dyDescent="0.3">
      <c r="A3443" s="149">
        <v>40960</v>
      </c>
      <c r="B3443" s="150">
        <v>137.25390116</v>
      </c>
      <c r="C3443" s="150">
        <v>255.74532708999999</v>
      </c>
      <c r="D3443" s="150">
        <f t="shared" si="53"/>
        <v>392.99922824999999</v>
      </c>
    </row>
    <row r="3444" spans="1:4" x14ac:dyDescent="0.3">
      <c r="A3444" s="149">
        <v>40959</v>
      </c>
      <c r="B3444" s="150">
        <v>137.48347953999999</v>
      </c>
      <c r="C3444" s="150">
        <v>253.52810679000001</v>
      </c>
      <c r="D3444" s="150">
        <f t="shared" si="53"/>
        <v>391.01158633</v>
      </c>
    </row>
    <row r="3445" spans="1:4" x14ac:dyDescent="0.3">
      <c r="A3445" s="149">
        <v>40956</v>
      </c>
      <c r="B3445" s="150">
        <v>136.79334509</v>
      </c>
      <c r="C3445" s="150">
        <v>250.54819714999999</v>
      </c>
      <c r="D3445" s="150">
        <f t="shared" si="53"/>
        <v>387.34154223999997</v>
      </c>
    </row>
    <row r="3446" spans="1:4" x14ac:dyDescent="0.3">
      <c r="A3446" s="149">
        <v>40955</v>
      </c>
      <c r="B3446" s="150">
        <v>136.94730096999999</v>
      </c>
      <c r="C3446" s="150">
        <v>250.81899311000001</v>
      </c>
      <c r="D3446" s="150">
        <f t="shared" si="53"/>
        <v>387.76629407999997</v>
      </c>
    </row>
    <row r="3447" spans="1:4" x14ac:dyDescent="0.3">
      <c r="A3447" s="149">
        <v>40954</v>
      </c>
      <c r="B3447" s="150">
        <v>136.12020709999999</v>
      </c>
      <c r="C3447" s="150">
        <v>247.81487595999999</v>
      </c>
      <c r="D3447" s="150">
        <f t="shared" si="53"/>
        <v>383.93508306000001</v>
      </c>
    </row>
    <row r="3448" spans="1:4" x14ac:dyDescent="0.3">
      <c r="A3448" s="149">
        <v>40953</v>
      </c>
      <c r="B3448" s="150">
        <v>135.77851398999999</v>
      </c>
      <c r="C3448" s="150">
        <v>244.40084637000001</v>
      </c>
      <c r="D3448" s="150">
        <f t="shared" si="53"/>
        <v>380.17936036000003</v>
      </c>
    </row>
    <row r="3449" spans="1:4" x14ac:dyDescent="0.3">
      <c r="A3449" s="149">
        <v>40952</v>
      </c>
      <c r="B3449" s="150">
        <v>135.11446455000001</v>
      </c>
      <c r="C3449" s="150">
        <v>242.15575752000001</v>
      </c>
      <c r="D3449" s="150">
        <f t="shared" si="53"/>
        <v>377.27022207000005</v>
      </c>
    </row>
    <row r="3450" spans="1:4" x14ac:dyDescent="0.3">
      <c r="A3450" s="149">
        <v>40949</v>
      </c>
      <c r="B3450" s="150">
        <v>133.70059531999999</v>
      </c>
      <c r="C3450" s="150">
        <v>238.31578947</v>
      </c>
      <c r="D3450" s="150">
        <f t="shared" si="53"/>
        <v>372.01638478999996</v>
      </c>
    </row>
    <row r="3451" spans="1:4" x14ac:dyDescent="0.3">
      <c r="A3451" s="149">
        <v>40948</v>
      </c>
      <c r="B3451" s="150">
        <v>133.00310078000001</v>
      </c>
      <c r="C3451" s="150">
        <v>239.79185261000001</v>
      </c>
      <c r="D3451" s="150">
        <f t="shared" si="53"/>
        <v>372.79495339000005</v>
      </c>
    </row>
    <row r="3452" spans="1:4" x14ac:dyDescent="0.3">
      <c r="A3452" s="149">
        <v>40947</v>
      </c>
      <c r="B3452" s="150">
        <v>134.25691669</v>
      </c>
      <c r="C3452" s="150">
        <v>239.30379902999999</v>
      </c>
      <c r="D3452" s="150">
        <f t="shared" si="53"/>
        <v>373.56071571999996</v>
      </c>
    </row>
    <row r="3453" spans="1:4" x14ac:dyDescent="0.3">
      <c r="A3453" s="149">
        <v>40946</v>
      </c>
      <c r="B3453" s="150">
        <v>134.67317607999999</v>
      </c>
      <c r="C3453" s="150">
        <v>238.60965214000001</v>
      </c>
      <c r="D3453" s="150">
        <f t="shared" si="53"/>
        <v>373.28282822</v>
      </c>
    </row>
    <row r="3454" spans="1:4" x14ac:dyDescent="0.3">
      <c r="A3454" s="149">
        <v>40945</v>
      </c>
      <c r="B3454" s="150">
        <v>133.55229901999999</v>
      </c>
      <c r="C3454" s="150">
        <v>234.31901184</v>
      </c>
      <c r="D3454" s="150">
        <f t="shared" si="53"/>
        <v>367.87131085999999</v>
      </c>
    </row>
    <row r="3455" spans="1:4" x14ac:dyDescent="0.3">
      <c r="A3455" s="149">
        <v>40942</v>
      </c>
      <c r="B3455" s="150">
        <v>131.94633870000001</v>
      </c>
      <c r="C3455" s="150">
        <v>231.30383924</v>
      </c>
      <c r="D3455" s="150">
        <f t="shared" si="53"/>
        <v>363.25017794000001</v>
      </c>
    </row>
    <row r="3456" spans="1:4" x14ac:dyDescent="0.3">
      <c r="A3456" s="149">
        <v>40941</v>
      </c>
      <c r="B3456" s="150">
        <v>133.23454992999999</v>
      </c>
      <c r="C3456" s="150">
        <v>230.1233172</v>
      </c>
      <c r="D3456" s="150">
        <f t="shared" si="53"/>
        <v>363.35786712999999</v>
      </c>
    </row>
    <row r="3457" spans="1:4" x14ac:dyDescent="0.3">
      <c r="A3457" s="149">
        <v>40940</v>
      </c>
      <c r="B3457" s="150">
        <v>132.59481921</v>
      </c>
      <c r="C3457" s="150">
        <v>228.65709848</v>
      </c>
      <c r="D3457" s="150">
        <f t="shared" si="53"/>
        <v>361.25191769000003</v>
      </c>
    </row>
    <row r="3458" spans="1:4" x14ac:dyDescent="0.3">
      <c r="A3458" s="149">
        <v>40939</v>
      </c>
      <c r="B3458" s="150">
        <v>132.64704807000001</v>
      </c>
      <c r="C3458" s="150">
        <v>225.31217029999999</v>
      </c>
      <c r="D3458" s="150">
        <f t="shared" si="53"/>
        <v>357.95921837000003</v>
      </c>
    </row>
    <row r="3459" spans="1:4" x14ac:dyDescent="0.3">
      <c r="A3459" s="149">
        <v>40938</v>
      </c>
      <c r="B3459" s="150">
        <v>131.88272190000001</v>
      </c>
      <c r="C3459" s="150">
        <v>221.70686746000001</v>
      </c>
      <c r="D3459" s="150">
        <f t="shared" si="53"/>
        <v>353.58958935999999</v>
      </c>
    </row>
    <row r="3460" spans="1:4" x14ac:dyDescent="0.3">
      <c r="A3460" s="149">
        <v>40928</v>
      </c>
      <c r="B3460" s="150">
        <v>129.48940959999999</v>
      </c>
      <c r="C3460" s="150">
        <v>215.54464548999999</v>
      </c>
      <c r="D3460" s="150">
        <f t="shared" si="53"/>
        <v>345.03405508999998</v>
      </c>
    </row>
    <row r="3461" spans="1:4" x14ac:dyDescent="0.3">
      <c r="A3461" s="149">
        <v>40927</v>
      </c>
      <c r="B3461" s="150">
        <v>135.36290668000001</v>
      </c>
      <c r="C3461" s="150">
        <v>226.31198950000001</v>
      </c>
      <c r="D3461" s="150">
        <f t="shared" si="53"/>
        <v>361.67489618000002</v>
      </c>
    </row>
    <row r="3462" spans="1:4" x14ac:dyDescent="0.3">
      <c r="A3462" s="149">
        <v>40926</v>
      </c>
      <c r="B3462" s="150">
        <v>138.19581045000001</v>
      </c>
      <c r="C3462" s="150">
        <v>230.27129217999999</v>
      </c>
      <c r="D3462" s="150">
        <f t="shared" ref="D3462:D3525" si="54">SUM(B3462:C3462)</f>
        <v>368.46710263</v>
      </c>
    </row>
    <row r="3463" spans="1:4" x14ac:dyDescent="0.3">
      <c r="A3463" s="149">
        <v>40925</v>
      </c>
      <c r="B3463" s="150">
        <v>138.34692129999999</v>
      </c>
      <c r="C3463" s="150">
        <v>230.54757658</v>
      </c>
      <c r="D3463" s="150">
        <f t="shared" si="54"/>
        <v>368.89449788000002</v>
      </c>
    </row>
    <row r="3464" spans="1:4" x14ac:dyDescent="0.3">
      <c r="A3464" s="149">
        <v>40924</v>
      </c>
      <c r="B3464" s="150">
        <v>138.65017542999999</v>
      </c>
      <c r="C3464" s="150">
        <v>231.21225994</v>
      </c>
      <c r="D3464" s="150">
        <f t="shared" si="54"/>
        <v>369.86243536999996</v>
      </c>
    </row>
    <row r="3465" spans="1:4" x14ac:dyDescent="0.3">
      <c r="A3465" s="149">
        <v>40921</v>
      </c>
      <c r="B3465" s="150">
        <v>139.0989295</v>
      </c>
      <c r="C3465" s="150">
        <v>231.46764952000001</v>
      </c>
      <c r="D3465" s="150">
        <f t="shared" si="54"/>
        <v>370.56657902000001</v>
      </c>
    </row>
    <row r="3466" spans="1:4" x14ac:dyDescent="0.3">
      <c r="A3466" s="149">
        <v>40920</v>
      </c>
      <c r="B3466" s="150">
        <v>140.73082124000001</v>
      </c>
      <c r="C3466" s="150">
        <v>233.00207596999999</v>
      </c>
      <c r="D3466" s="150">
        <f t="shared" si="54"/>
        <v>373.73289721000003</v>
      </c>
    </row>
    <row r="3467" spans="1:4" x14ac:dyDescent="0.3">
      <c r="A3467" s="149">
        <v>40919</v>
      </c>
      <c r="B3467" s="150">
        <v>141.37415787</v>
      </c>
      <c r="C3467" s="150">
        <v>233.54101137999999</v>
      </c>
      <c r="D3467" s="150">
        <f t="shared" si="54"/>
        <v>374.91516924999996</v>
      </c>
    </row>
    <row r="3468" spans="1:4" x14ac:dyDescent="0.3">
      <c r="A3468" s="149">
        <v>40918</v>
      </c>
      <c r="B3468" s="150">
        <v>141.46950720000001</v>
      </c>
      <c r="C3468" s="150">
        <v>233.16416709000001</v>
      </c>
      <c r="D3468" s="150">
        <f t="shared" si="54"/>
        <v>374.63367429000004</v>
      </c>
    </row>
    <row r="3469" spans="1:4" x14ac:dyDescent="0.3">
      <c r="A3469" s="149">
        <v>40917</v>
      </c>
      <c r="B3469" s="150">
        <v>142.47352610999999</v>
      </c>
      <c r="C3469" s="150">
        <v>233.47100287999999</v>
      </c>
      <c r="D3469" s="150">
        <f t="shared" si="54"/>
        <v>375.94452898999998</v>
      </c>
    </row>
    <row r="3470" spans="1:4" x14ac:dyDescent="0.3">
      <c r="A3470" s="149">
        <v>40914</v>
      </c>
      <c r="B3470" s="150">
        <v>144.47837211999999</v>
      </c>
      <c r="C3470" s="150">
        <v>233.98897578</v>
      </c>
      <c r="D3470" s="150">
        <f t="shared" si="54"/>
        <v>378.46734789999999</v>
      </c>
    </row>
    <row r="3471" spans="1:4" x14ac:dyDescent="0.3">
      <c r="A3471" s="149">
        <v>40913</v>
      </c>
      <c r="B3471" s="150">
        <v>145.10212863999999</v>
      </c>
      <c r="C3471" s="150">
        <v>233.13515054999999</v>
      </c>
      <c r="D3471" s="150">
        <f t="shared" si="54"/>
        <v>378.23727918999998</v>
      </c>
    </row>
    <row r="3472" spans="1:4" x14ac:dyDescent="0.3">
      <c r="A3472" s="149">
        <v>40912</v>
      </c>
      <c r="B3472" s="150">
        <v>146.72453636</v>
      </c>
      <c r="C3472" s="150">
        <v>235.06353698000001</v>
      </c>
      <c r="D3472" s="150">
        <f t="shared" si="54"/>
        <v>381.78807333999998</v>
      </c>
    </row>
    <row r="3473" spans="1:4" x14ac:dyDescent="0.3">
      <c r="A3473" s="149">
        <v>40907</v>
      </c>
      <c r="B3473" s="150">
        <v>146.62062537</v>
      </c>
      <c r="C3473" s="150">
        <v>235.44801744</v>
      </c>
      <c r="D3473" s="150">
        <f t="shared" si="54"/>
        <v>382.06864281000003</v>
      </c>
    </row>
    <row r="3474" spans="1:4" x14ac:dyDescent="0.3">
      <c r="A3474" s="149">
        <v>40906</v>
      </c>
      <c r="B3474" s="150">
        <v>147.92720560999999</v>
      </c>
      <c r="C3474" s="150">
        <v>236.37892029</v>
      </c>
      <c r="D3474" s="150">
        <f t="shared" si="54"/>
        <v>384.30612589999998</v>
      </c>
    </row>
    <row r="3475" spans="1:4" x14ac:dyDescent="0.3">
      <c r="A3475" s="149">
        <v>40905</v>
      </c>
      <c r="B3475" s="150">
        <v>147.69705238</v>
      </c>
      <c r="C3475" s="150">
        <v>235.90696768999999</v>
      </c>
      <c r="D3475" s="150">
        <f t="shared" si="54"/>
        <v>383.60402006999999</v>
      </c>
    </row>
    <row r="3476" spans="1:4" x14ac:dyDescent="0.3">
      <c r="A3476" s="149">
        <v>40904</v>
      </c>
      <c r="B3476" s="150">
        <v>147.78858417000001</v>
      </c>
      <c r="C3476" s="150">
        <v>235.29931554000001</v>
      </c>
      <c r="D3476" s="150">
        <f t="shared" si="54"/>
        <v>383.08789970999999</v>
      </c>
    </row>
    <row r="3477" spans="1:4" x14ac:dyDescent="0.3">
      <c r="A3477" s="149">
        <v>40903</v>
      </c>
      <c r="B3477" s="150">
        <v>147.23308745</v>
      </c>
      <c r="C3477" s="150">
        <v>235.13883829</v>
      </c>
      <c r="D3477" s="150">
        <f t="shared" si="54"/>
        <v>382.37192573999999</v>
      </c>
    </row>
    <row r="3478" spans="1:4" x14ac:dyDescent="0.3">
      <c r="A3478" s="149">
        <v>40900</v>
      </c>
      <c r="B3478" s="150">
        <v>147.27727357000001</v>
      </c>
      <c r="C3478" s="150">
        <v>233.98822358999999</v>
      </c>
      <c r="D3478" s="150">
        <f t="shared" si="54"/>
        <v>381.26549716</v>
      </c>
    </row>
    <row r="3479" spans="1:4" x14ac:dyDescent="0.3">
      <c r="A3479" s="149">
        <v>40899</v>
      </c>
      <c r="B3479" s="150">
        <v>147.84559329000001</v>
      </c>
      <c r="C3479" s="150">
        <v>235.35936677000001</v>
      </c>
      <c r="D3479" s="150">
        <f t="shared" si="54"/>
        <v>383.20496006000002</v>
      </c>
    </row>
    <row r="3480" spans="1:4" x14ac:dyDescent="0.3">
      <c r="A3480" s="149">
        <v>40898</v>
      </c>
      <c r="B3480" s="150">
        <v>147.79405252000001</v>
      </c>
      <c r="C3480" s="150">
        <v>235.90345919000001</v>
      </c>
      <c r="D3480" s="150">
        <f t="shared" si="54"/>
        <v>383.69751171000001</v>
      </c>
    </row>
    <row r="3481" spans="1:4" x14ac:dyDescent="0.3">
      <c r="A3481" s="149">
        <v>40897</v>
      </c>
      <c r="B3481" s="150">
        <v>148.43792321000001</v>
      </c>
      <c r="C3481" s="150">
        <v>235.76150921999999</v>
      </c>
      <c r="D3481" s="150">
        <f t="shared" si="54"/>
        <v>384.19943243</v>
      </c>
    </row>
    <row r="3482" spans="1:4" x14ac:dyDescent="0.3">
      <c r="A3482" s="149">
        <v>40896</v>
      </c>
      <c r="B3482" s="150">
        <v>147.65287233999999</v>
      </c>
      <c r="C3482" s="150">
        <v>234.93903243</v>
      </c>
      <c r="D3482" s="150">
        <f t="shared" si="54"/>
        <v>382.59190476999999</v>
      </c>
    </row>
    <row r="3483" spans="1:4" x14ac:dyDescent="0.3">
      <c r="A3483" s="149">
        <v>40893</v>
      </c>
      <c r="B3483" s="150">
        <v>146.78718626</v>
      </c>
      <c r="C3483" s="150">
        <v>232.66966084000001</v>
      </c>
      <c r="D3483" s="150">
        <f t="shared" si="54"/>
        <v>379.4568471</v>
      </c>
    </row>
    <row r="3484" spans="1:4" x14ac:dyDescent="0.3">
      <c r="A3484" s="149">
        <v>40892</v>
      </c>
      <c r="B3484" s="150">
        <v>146.29189539000001</v>
      </c>
      <c r="C3484" s="150">
        <v>231.01730028</v>
      </c>
      <c r="D3484" s="150">
        <f t="shared" si="54"/>
        <v>377.30919567000001</v>
      </c>
    </row>
    <row r="3485" spans="1:4" x14ac:dyDescent="0.3">
      <c r="A3485" s="149">
        <v>40891</v>
      </c>
      <c r="B3485" s="150">
        <v>148.69962405999999</v>
      </c>
      <c r="C3485" s="150">
        <v>230.41310489</v>
      </c>
      <c r="D3485" s="150">
        <f t="shared" si="54"/>
        <v>379.11272895000002</v>
      </c>
    </row>
    <row r="3486" spans="1:4" x14ac:dyDescent="0.3">
      <c r="A3486" s="149">
        <v>40890</v>
      </c>
      <c r="B3486" s="150">
        <v>149.16396333</v>
      </c>
      <c r="C3486" s="150">
        <v>229.50978773</v>
      </c>
      <c r="D3486" s="150">
        <f t="shared" si="54"/>
        <v>378.67375105999997</v>
      </c>
    </row>
    <row r="3487" spans="1:4" x14ac:dyDescent="0.3">
      <c r="A3487" s="149">
        <v>40889</v>
      </c>
      <c r="B3487" s="150">
        <v>149.81811615999999</v>
      </c>
      <c r="C3487" s="150">
        <v>228.72597010999999</v>
      </c>
      <c r="D3487" s="150">
        <f t="shared" si="54"/>
        <v>378.54408626999998</v>
      </c>
    </row>
    <row r="3488" spans="1:4" x14ac:dyDescent="0.3">
      <c r="A3488" s="149">
        <v>40886</v>
      </c>
      <c r="B3488" s="150">
        <v>149.77631106000001</v>
      </c>
      <c r="C3488" s="150">
        <v>228.39103922999999</v>
      </c>
      <c r="D3488" s="150">
        <f t="shared" si="54"/>
        <v>378.16735029</v>
      </c>
    </row>
    <row r="3489" spans="1:4" x14ac:dyDescent="0.3">
      <c r="A3489" s="149">
        <v>40885</v>
      </c>
      <c r="B3489" s="150">
        <v>149.82075336</v>
      </c>
      <c r="C3489" s="150">
        <v>228.77100514</v>
      </c>
      <c r="D3489" s="150">
        <f t="shared" si="54"/>
        <v>378.59175849999997</v>
      </c>
    </row>
    <row r="3490" spans="1:4" x14ac:dyDescent="0.3">
      <c r="A3490" s="149">
        <v>40884</v>
      </c>
      <c r="B3490" s="150">
        <v>149.03228783</v>
      </c>
      <c r="C3490" s="150">
        <v>228.04361899</v>
      </c>
      <c r="D3490" s="150">
        <f t="shared" si="54"/>
        <v>377.07590682</v>
      </c>
    </row>
    <row r="3491" spans="1:4" x14ac:dyDescent="0.3">
      <c r="A3491" s="149">
        <v>40883</v>
      </c>
      <c r="B3491" s="150">
        <v>148.60022681999999</v>
      </c>
      <c r="C3491" s="150">
        <v>227.36872606</v>
      </c>
      <c r="D3491" s="150">
        <f t="shared" si="54"/>
        <v>375.96895287999996</v>
      </c>
    </row>
    <row r="3492" spans="1:4" x14ac:dyDescent="0.3">
      <c r="A3492" s="149">
        <v>40882</v>
      </c>
      <c r="B3492" s="150">
        <v>149.18416422000001</v>
      </c>
      <c r="C3492" s="150">
        <v>226.65301621</v>
      </c>
      <c r="D3492" s="150">
        <f t="shared" si="54"/>
        <v>375.83718042999999</v>
      </c>
    </row>
    <row r="3493" spans="1:4" x14ac:dyDescent="0.3">
      <c r="A3493" s="149">
        <v>40879</v>
      </c>
      <c r="B3493" s="150">
        <v>150.39305906999999</v>
      </c>
      <c r="C3493" s="150">
        <v>225.53959130000001</v>
      </c>
      <c r="D3493" s="150">
        <f t="shared" si="54"/>
        <v>375.93265037000003</v>
      </c>
    </row>
    <row r="3494" spans="1:4" x14ac:dyDescent="0.3">
      <c r="A3494" s="149">
        <v>40878</v>
      </c>
      <c r="B3494" s="150">
        <v>149.73539001</v>
      </c>
      <c r="C3494" s="150">
        <v>226.23067004999999</v>
      </c>
      <c r="D3494" s="150">
        <f t="shared" si="54"/>
        <v>375.96606006000002</v>
      </c>
    </row>
    <row r="3495" spans="1:4" x14ac:dyDescent="0.3">
      <c r="A3495" s="149">
        <v>40877</v>
      </c>
      <c r="B3495" s="150">
        <v>149.35672976000001</v>
      </c>
      <c r="C3495" s="150">
        <v>227.18291780000001</v>
      </c>
      <c r="D3495" s="150">
        <f t="shared" si="54"/>
        <v>376.53964756000005</v>
      </c>
    </row>
    <row r="3496" spans="1:4" x14ac:dyDescent="0.3">
      <c r="A3496" s="149">
        <v>40876</v>
      </c>
      <c r="B3496" s="150">
        <v>149.46831452999999</v>
      </c>
      <c r="C3496" s="150">
        <v>227.61801453000001</v>
      </c>
      <c r="D3496" s="150">
        <f t="shared" si="54"/>
        <v>377.08632906000003</v>
      </c>
    </row>
    <row r="3497" spans="1:4" x14ac:dyDescent="0.3">
      <c r="A3497" s="149">
        <v>40875</v>
      </c>
      <c r="B3497" s="150">
        <v>149.39604782000001</v>
      </c>
      <c r="C3497" s="150">
        <v>227.32341538</v>
      </c>
      <c r="D3497" s="150">
        <f t="shared" si="54"/>
        <v>376.71946320000001</v>
      </c>
    </row>
    <row r="3498" spans="1:4" x14ac:dyDescent="0.3">
      <c r="A3498" s="149">
        <v>40872</v>
      </c>
      <c r="B3498" s="150">
        <v>150.26470165000001</v>
      </c>
      <c r="C3498" s="150">
        <v>226.30249298999999</v>
      </c>
      <c r="D3498" s="150">
        <f t="shared" si="54"/>
        <v>376.56719464000003</v>
      </c>
    </row>
    <row r="3499" spans="1:4" x14ac:dyDescent="0.3">
      <c r="A3499" s="149">
        <v>40871</v>
      </c>
      <c r="B3499" s="150">
        <v>150.44612456999999</v>
      </c>
      <c r="C3499" s="150">
        <v>226.44309822</v>
      </c>
      <c r="D3499" s="150">
        <f t="shared" si="54"/>
        <v>376.88922278999996</v>
      </c>
    </row>
    <row r="3500" spans="1:4" x14ac:dyDescent="0.3">
      <c r="A3500" s="149">
        <v>40870</v>
      </c>
      <c r="B3500" s="150">
        <v>149.62756407000001</v>
      </c>
      <c r="C3500" s="150">
        <v>226.07527232000001</v>
      </c>
      <c r="D3500" s="150">
        <f t="shared" si="54"/>
        <v>375.70283639000002</v>
      </c>
    </row>
    <row r="3501" spans="1:4" x14ac:dyDescent="0.3">
      <c r="A3501" s="149">
        <v>40869</v>
      </c>
      <c r="B3501" s="150">
        <v>150.24648303999999</v>
      </c>
      <c r="C3501" s="150">
        <v>225.62741586000001</v>
      </c>
      <c r="D3501" s="150">
        <f t="shared" si="54"/>
        <v>375.87389889999997</v>
      </c>
    </row>
    <row r="3502" spans="1:4" x14ac:dyDescent="0.3">
      <c r="A3502" s="149">
        <v>40868</v>
      </c>
      <c r="B3502" s="150">
        <v>150.48671564</v>
      </c>
      <c r="C3502" s="150">
        <v>224.61762863999999</v>
      </c>
      <c r="D3502" s="150">
        <f t="shared" si="54"/>
        <v>375.10434427999996</v>
      </c>
    </row>
    <row r="3503" spans="1:4" x14ac:dyDescent="0.3">
      <c r="A3503" s="149">
        <v>40865</v>
      </c>
      <c r="B3503" s="150">
        <v>149.7145214</v>
      </c>
      <c r="C3503" s="150">
        <v>223.50504445999999</v>
      </c>
      <c r="D3503" s="150">
        <f t="shared" si="54"/>
        <v>373.21956585999999</v>
      </c>
    </row>
    <row r="3504" spans="1:4" x14ac:dyDescent="0.3">
      <c r="A3504" s="149">
        <v>40864</v>
      </c>
      <c r="B3504" s="150">
        <v>150.04775000999999</v>
      </c>
      <c r="C3504" s="150">
        <v>223.38398434999999</v>
      </c>
      <c r="D3504" s="150">
        <f t="shared" si="54"/>
        <v>373.43173435999995</v>
      </c>
    </row>
    <row r="3505" spans="1:4" x14ac:dyDescent="0.3">
      <c r="A3505" s="149">
        <v>40863</v>
      </c>
      <c r="B3505" s="150">
        <v>148.67316271000001</v>
      </c>
      <c r="C3505" s="150">
        <v>223.19008733000001</v>
      </c>
      <c r="D3505" s="150">
        <f t="shared" si="54"/>
        <v>371.86325004000003</v>
      </c>
    </row>
    <row r="3506" spans="1:4" x14ac:dyDescent="0.3">
      <c r="A3506" s="149">
        <v>40862</v>
      </c>
      <c r="B3506" s="150">
        <v>149.30614216999999</v>
      </c>
      <c r="C3506" s="150">
        <v>219.16143593000001</v>
      </c>
      <c r="D3506" s="150">
        <f t="shared" si="54"/>
        <v>368.46757809999997</v>
      </c>
    </row>
    <row r="3507" spans="1:4" x14ac:dyDescent="0.3">
      <c r="A3507" s="149">
        <v>40861</v>
      </c>
      <c r="B3507" s="150">
        <v>147.95971849</v>
      </c>
      <c r="C3507" s="150">
        <v>217.5523259</v>
      </c>
      <c r="D3507" s="150">
        <f t="shared" si="54"/>
        <v>365.51204439000003</v>
      </c>
    </row>
    <row r="3508" spans="1:4" x14ac:dyDescent="0.3">
      <c r="A3508" s="149">
        <v>40858</v>
      </c>
      <c r="B3508" s="150">
        <v>146.19273994</v>
      </c>
      <c r="C3508" s="150">
        <v>215.73697752999999</v>
      </c>
      <c r="D3508" s="150">
        <f t="shared" si="54"/>
        <v>361.92971747000001</v>
      </c>
    </row>
    <row r="3509" spans="1:4" x14ac:dyDescent="0.3">
      <c r="A3509" s="149">
        <v>40857</v>
      </c>
      <c r="B3509" s="150">
        <v>145.78616109999999</v>
      </c>
      <c r="C3509" s="150">
        <v>216.33736497000001</v>
      </c>
      <c r="D3509" s="150">
        <f t="shared" si="54"/>
        <v>362.12352607000003</v>
      </c>
    </row>
    <row r="3510" spans="1:4" x14ac:dyDescent="0.3">
      <c r="A3510" s="149">
        <v>40856</v>
      </c>
      <c r="B3510" s="150">
        <v>144.97084608</v>
      </c>
      <c r="C3510" s="150">
        <v>214.11718807</v>
      </c>
      <c r="D3510" s="150">
        <f t="shared" si="54"/>
        <v>359.08803415</v>
      </c>
    </row>
    <row r="3511" spans="1:4" x14ac:dyDescent="0.3">
      <c r="A3511" s="149">
        <v>40855</v>
      </c>
      <c r="B3511" s="150">
        <v>142.81380007999999</v>
      </c>
      <c r="C3511" s="150">
        <v>211.87852150000001</v>
      </c>
      <c r="D3511" s="150">
        <f t="shared" si="54"/>
        <v>354.69232158</v>
      </c>
    </row>
    <row r="3512" spans="1:4" x14ac:dyDescent="0.3">
      <c r="A3512" s="149">
        <v>40854</v>
      </c>
      <c r="B3512" s="150">
        <v>142.29799011</v>
      </c>
      <c r="C3512" s="150">
        <v>209.85166401999999</v>
      </c>
      <c r="D3512" s="150">
        <f t="shared" si="54"/>
        <v>352.14965412999999</v>
      </c>
    </row>
    <row r="3513" spans="1:4" x14ac:dyDescent="0.3">
      <c r="A3513" s="149">
        <v>40851</v>
      </c>
      <c r="B3513" s="150">
        <v>141.02610146999999</v>
      </c>
      <c r="C3513" s="150">
        <v>207.38941803</v>
      </c>
      <c r="D3513" s="150">
        <f t="shared" si="54"/>
        <v>348.41551949999996</v>
      </c>
    </row>
    <row r="3514" spans="1:4" x14ac:dyDescent="0.3">
      <c r="A3514" s="149">
        <v>40850</v>
      </c>
      <c r="B3514" s="150">
        <v>140.10253645</v>
      </c>
      <c r="C3514" s="150">
        <v>207.16157446</v>
      </c>
      <c r="D3514" s="150">
        <f t="shared" si="54"/>
        <v>347.26411091</v>
      </c>
    </row>
    <row r="3515" spans="1:4" x14ac:dyDescent="0.3">
      <c r="A3515" s="149">
        <v>40849</v>
      </c>
      <c r="B3515" s="150">
        <v>138.62810044</v>
      </c>
      <c r="C3515" s="150">
        <v>204.18750771000001</v>
      </c>
      <c r="D3515" s="150">
        <f t="shared" si="54"/>
        <v>342.81560815</v>
      </c>
    </row>
    <row r="3516" spans="1:4" x14ac:dyDescent="0.3">
      <c r="A3516" s="149">
        <v>40848</v>
      </c>
      <c r="B3516" s="150">
        <v>135.32787836</v>
      </c>
      <c r="C3516" s="150">
        <v>203.19180485000001</v>
      </c>
      <c r="D3516" s="150">
        <f t="shared" si="54"/>
        <v>338.51968321000004</v>
      </c>
    </row>
    <row r="3517" spans="1:4" x14ac:dyDescent="0.3">
      <c r="A3517" s="149">
        <v>40847</v>
      </c>
      <c r="B3517" s="150">
        <v>133.76012743000001</v>
      </c>
      <c r="C3517" s="150">
        <v>201.90956517999999</v>
      </c>
      <c r="D3517" s="150">
        <f t="shared" si="54"/>
        <v>335.66969260999997</v>
      </c>
    </row>
    <row r="3518" spans="1:4" x14ac:dyDescent="0.3">
      <c r="A3518" s="149">
        <v>40844</v>
      </c>
      <c r="B3518" s="150">
        <v>132.09264597999999</v>
      </c>
      <c r="C3518" s="150">
        <v>200.29696949000001</v>
      </c>
      <c r="D3518" s="150">
        <f t="shared" si="54"/>
        <v>332.38961546999997</v>
      </c>
    </row>
    <row r="3519" spans="1:4" x14ac:dyDescent="0.3">
      <c r="A3519" s="149">
        <v>40843</v>
      </c>
      <c r="B3519" s="150">
        <v>132.53173462000001</v>
      </c>
      <c r="C3519" s="150">
        <v>202.00051969</v>
      </c>
      <c r="D3519" s="150">
        <f t="shared" si="54"/>
        <v>334.53225430999998</v>
      </c>
    </row>
    <row r="3520" spans="1:4" x14ac:dyDescent="0.3">
      <c r="A3520" s="149">
        <v>40842</v>
      </c>
      <c r="B3520" s="150">
        <v>131.95003951000001</v>
      </c>
      <c r="C3520" s="150">
        <v>200.64695866</v>
      </c>
      <c r="D3520" s="150">
        <f t="shared" si="54"/>
        <v>332.59699817000001</v>
      </c>
    </row>
    <row r="3521" spans="1:4" x14ac:dyDescent="0.3">
      <c r="A3521" s="149">
        <v>40841</v>
      </c>
      <c r="B3521" s="150">
        <v>131.25910598999999</v>
      </c>
      <c r="C3521" s="150">
        <v>201.32261793999999</v>
      </c>
      <c r="D3521" s="150">
        <f t="shared" si="54"/>
        <v>332.58172392999995</v>
      </c>
    </row>
    <row r="3522" spans="1:4" x14ac:dyDescent="0.3">
      <c r="A3522" s="149">
        <v>40840</v>
      </c>
      <c r="B3522" s="150">
        <v>131.47366751000001</v>
      </c>
      <c r="C3522" s="150">
        <v>200.90192379000001</v>
      </c>
      <c r="D3522" s="150">
        <f t="shared" si="54"/>
        <v>332.3755913</v>
      </c>
    </row>
    <row r="3523" spans="1:4" x14ac:dyDescent="0.3">
      <c r="A3523" s="149">
        <v>40837</v>
      </c>
      <c r="B3523" s="150">
        <v>131.21201296999999</v>
      </c>
      <c r="C3523" s="150">
        <v>202.89030485999999</v>
      </c>
      <c r="D3523" s="150">
        <f t="shared" si="54"/>
        <v>334.10231782999995</v>
      </c>
    </row>
    <row r="3524" spans="1:4" x14ac:dyDescent="0.3">
      <c r="A3524" s="149">
        <v>40836</v>
      </c>
      <c r="B3524" s="150">
        <v>131.70998230999999</v>
      </c>
      <c r="C3524" s="150">
        <v>204.76734205</v>
      </c>
      <c r="D3524" s="150">
        <f t="shared" si="54"/>
        <v>336.47732436000001</v>
      </c>
    </row>
    <row r="3525" spans="1:4" x14ac:dyDescent="0.3">
      <c r="A3525" s="149">
        <v>40835</v>
      </c>
      <c r="B3525" s="150">
        <v>131.97756923</v>
      </c>
      <c r="C3525" s="150">
        <v>204.57681724</v>
      </c>
      <c r="D3525" s="150">
        <f t="shared" si="54"/>
        <v>336.55438647</v>
      </c>
    </row>
    <row r="3526" spans="1:4" x14ac:dyDescent="0.3">
      <c r="A3526" s="149">
        <v>40834</v>
      </c>
      <c r="B3526" s="150">
        <v>131.22891306</v>
      </c>
      <c r="C3526" s="150">
        <v>204.48265205999999</v>
      </c>
      <c r="D3526" s="150">
        <f t="shared" ref="D3526:D3589" si="55">SUM(B3526:C3526)</f>
        <v>335.71156511999999</v>
      </c>
    </row>
    <row r="3527" spans="1:4" x14ac:dyDescent="0.3">
      <c r="A3527" s="149">
        <v>40833</v>
      </c>
      <c r="B3527" s="150">
        <v>131.31777679999999</v>
      </c>
      <c r="C3527" s="150">
        <v>205.24998771</v>
      </c>
      <c r="D3527" s="150">
        <f t="shared" si="55"/>
        <v>336.56776450999996</v>
      </c>
    </row>
    <row r="3528" spans="1:4" x14ac:dyDescent="0.3">
      <c r="A3528" s="149">
        <v>40830</v>
      </c>
      <c r="B3528" s="150">
        <v>130.68194351</v>
      </c>
      <c r="C3528" s="150">
        <v>205.74039171999999</v>
      </c>
      <c r="D3528" s="150">
        <f t="shared" si="55"/>
        <v>336.42233522999999</v>
      </c>
    </row>
    <row r="3529" spans="1:4" x14ac:dyDescent="0.3">
      <c r="A3529" s="149">
        <v>40829</v>
      </c>
      <c r="B3529" s="150">
        <v>130.79878103999999</v>
      </c>
      <c r="C3529" s="150">
        <v>207.33507947999999</v>
      </c>
      <c r="D3529" s="150">
        <f t="shared" si="55"/>
        <v>338.13386051999998</v>
      </c>
    </row>
    <row r="3530" spans="1:4" x14ac:dyDescent="0.3">
      <c r="A3530" s="149">
        <v>40828</v>
      </c>
      <c r="B3530" s="150">
        <v>130.16226347</v>
      </c>
      <c r="C3530" s="150">
        <v>206.28562138000001</v>
      </c>
      <c r="D3530" s="150">
        <f t="shared" si="55"/>
        <v>336.44788485000004</v>
      </c>
    </row>
    <row r="3531" spans="1:4" x14ac:dyDescent="0.3">
      <c r="A3531" s="149">
        <v>40827</v>
      </c>
      <c r="B3531" s="150">
        <v>130.01243830999999</v>
      </c>
      <c r="C3531" s="150">
        <v>204.88692811999999</v>
      </c>
      <c r="D3531" s="150">
        <f t="shared" si="55"/>
        <v>334.89936642999999</v>
      </c>
    </row>
    <row r="3532" spans="1:4" x14ac:dyDescent="0.3">
      <c r="A3532" s="149">
        <v>40826</v>
      </c>
      <c r="B3532" s="150">
        <v>128.67182708999999</v>
      </c>
      <c r="C3532" s="150">
        <v>206.27887709000001</v>
      </c>
      <c r="D3532" s="150">
        <f t="shared" si="55"/>
        <v>334.95070418</v>
      </c>
    </row>
    <row r="3533" spans="1:4" x14ac:dyDescent="0.3">
      <c r="A3533" s="149">
        <v>40816</v>
      </c>
      <c r="B3533" s="150">
        <v>128.09283754</v>
      </c>
      <c r="C3533" s="150">
        <v>207.81876944999999</v>
      </c>
      <c r="D3533" s="150">
        <f t="shared" si="55"/>
        <v>335.91160699</v>
      </c>
    </row>
    <row r="3534" spans="1:4" x14ac:dyDescent="0.3">
      <c r="A3534" s="149">
        <v>40815</v>
      </c>
      <c r="B3534" s="150">
        <v>130.11947536</v>
      </c>
      <c r="C3534" s="150">
        <v>212.51821765</v>
      </c>
      <c r="D3534" s="150">
        <f t="shared" si="55"/>
        <v>342.63769301000002</v>
      </c>
    </row>
    <row r="3535" spans="1:4" x14ac:dyDescent="0.3">
      <c r="A3535" s="149">
        <v>40814</v>
      </c>
      <c r="B3535" s="150">
        <v>131.31091201999999</v>
      </c>
      <c r="C3535" s="150">
        <v>214.23857341999999</v>
      </c>
      <c r="D3535" s="150">
        <f t="shared" si="55"/>
        <v>345.54948544000001</v>
      </c>
    </row>
    <row r="3536" spans="1:4" x14ac:dyDescent="0.3">
      <c r="A3536" s="149">
        <v>40813</v>
      </c>
      <c r="B3536" s="150">
        <v>132.19670744999999</v>
      </c>
      <c r="C3536" s="150">
        <v>215.80031159999999</v>
      </c>
      <c r="D3536" s="150">
        <f t="shared" si="55"/>
        <v>347.99701904999995</v>
      </c>
    </row>
    <row r="3537" spans="1:4" x14ac:dyDescent="0.3">
      <c r="A3537" s="149">
        <v>40812</v>
      </c>
      <c r="B3537" s="150">
        <v>131.53767350999999</v>
      </c>
      <c r="C3537" s="150">
        <v>214.44276808000001</v>
      </c>
      <c r="D3537" s="150">
        <f t="shared" si="55"/>
        <v>345.98044159</v>
      </c>
    </row>
    <row r="3538" spans="1:4" x14ac:dyDescent="0.3">
      <c r="A3538" s="149">
        <v>40809</v>
      </c>
      <c r="B3538" s="150">
        <v>132.65634568999999</v>
      </c>
      <c r="C3538" s="150">
        <v>214.80195656000001</v>
      </c>
      <c r="D3538" s="150">
        <f t="shared" si="55"/>
        <v>347.45830224999997</v>
      </c>
    </row>
    <row r="3539" spans="1:4" x14ac:dyDescent="0.3">
      <c r="A3539" s="149">
        <v>40808</v>
      </c>
      <c r="B3539" s="150">
        <v>133.08038117000001</v>
      </c>
      <c r="C3539" s="150">
        <v>215.33277326000001</v>
      </c>
      <c r="D3539" s="150">
        <f t="shared" si="55"/>
        <v>348.41315443000002</v>
      </c>
    </row>
    <row r="3540" spans="1:4" x14ac:dyDescent="0.3">
      <c r="A3540" s="149">
        <v>40807</v>
      </c>
      <c r="B3540" s="150">
        <v>132.94799033999999</v>
      </c>
      <c r="C3540" s="150">
        <v>212.87444425000001</v>
      </c>
      <c r="D3540" s="150">
        <f t="shared" si="55"/>
        <v>345.82243459</v>
      </c>
    </row>
    <row r="3541" spans="1:4" x14ac:dyDescent="0.3">
      <c r="A3541" s="149">
        <v>40806</v>
      </c>
      <c r="B3541" s="150">
        <v>132.53673315</v>
      </c>
      <c r="C3541" s="150">
        <v>213.25107226</v>
      </c>
      <c r="D3541" s="150">
        <f t="shared" si="55"/>
        <v>345.78780541000003</v>
      </c>
    </row>
    <row r="3542" spans="1:4" x14ac:dyDescent="0.3">
      <c r="A3542" s="149">
        <v>40805</v>
      </c>
      <c r="B3542" s="150">
        <v>132.33266209000001</v>
      </c>
      <c r="C3542" s="150">
        <v>212.53228802999999</v>
      </c>
      <c r="D3542" s="150">
        <f t="shared" si="55"/>
        <v>344.86495012</v>
      </c>
    </row>
    <row r="3543" spans="1:4" x14ac:dyDescent="0.3">
      <c r="A3543" s="149">
        <v>40802</v>
      </c>
      <c r="B3543" s="150">
        <v>132.24664222999999</v>
      </c>
      <c r="C3543" s="150">
        <v>211.72993607999999</v>
      </c>
      <c r="D3543" s="150">
        <f t="shared" si="55"/>
        <v>343.97657830999998</v>
      </c>
    </row>
    <row r="3544" spans="1:4" x14ac:dyDescent="0.3">
      <c r="A3544" s="149">
        <v>40801</v>
      </c>
      <c r="B3544" s="150">
        <v>132.54926852</v>
      </c>
      <c r="C3544" s="150">
        <v>211.50240099000001</v>
      </c>
      <c r="D3544" s="150">
        <f t="shared" si="55"/>
        <v>344.05166951000001</v>
      </c>
    </row>
    <row r="3545" spans="1:4" x14ac:dyDescent="0.3">
      <c r="A3545" s="149">
        <v>40800</v>
      </c>
      <c r="B3545" s="150">
        <v>133.51356992999999</v>
      </c>
      <c r="C3545" s="150">
        <v>211.92431708999999</v>
      </c>
      <c r="D3545" s="150">
        <f t="shared" si="55"/>
        <v>345.43788701999995</v>
      </c>
    </row>
    <row r="3546" spans="1:4" x14ac:dyDescent="0.3">
      <c r="A3546" s="149">
        <v>40799</v>
      </c>
      <c r="B3546" s="150">
        <v>133.20498845</v>
      </c>
      <c r="C3546" s="150">
        <v>212.58034212000001</v>
      </c>
      <c r="D3546" s="150">
        <f t="shared" si="55"/>
        <v>345.78533057000004</v>
      </c>
    </row>
    <row r="3547" spans="1:4" x14ac:dyDescent="0.3">
      <c r="A3547" s="149">
        <v>40795</v>
      </c>
      <c r="B3547" s="150">
        <v>133.07092058000001</v>
      </c>
      <c r="C3547" s="150">
        <v>211.64910781</v>
      </c>
      <c r="D3547" s="150">
        <f t="shared" si="55"/>
        <v>344.72002839000004</v>
      </c>
    </row>
    <row r="3548" spans="1:4" x14ac:dyDescent="0.3">
      <c r="A3548" s="149">
        <v>40794</v>
      </c>
      <c r="B3548" s="150">
        <v>134.06156566000001</v>
      </c>
      <c r="C3548" s="150">
        <v>212.34420030000001</v>
      </c>
      <c r="D3548" s="150">
        <f t="shared" si="55"/>
        <v>346.40576596000005</v>
      </c>
    </row>
    <row r="3549" spans="1:4" x14ac:dyDescent="0.3">
      <c r="A3549" s="149">
        <v>40793</v>
      </c>
      <c r="B3549" s="150">
        <v>133.97477534000001</v>
      </c>
      <c r="C3549" s="150">
        <v>211.79952635999999</v>
      </c>
      <c r="D3549" s="150">
        <f t="shared" si="55"/>
        <v>345.77430170000002</v>
      </c>
    </row>
    <row r="3550" spans="1:4" x14ac:dyDescent="0.3">
      <c r="A3550" s="149">
        <v>40792</v>
      </c>
      <c r="B3550" s="150">
        <v>133.31504619</v>
      </c>
      <c r="C3550" s="150">
        <v>212.09736891</v>
      </c>
      <c r="D3550" s="150">
        <f t="shared" si="55"/>
        <v>345.41241509999998</v>
      </c>
    </row>
    <row r="3551" spans="1:4" x14ac:dyDescent="0.3">
      <c r="A3551" s="149">
        <v>40791</v>
      </c>
      <c r="B3551" s="150">
        <v>133.27632782000001</v>
      </c>
      <c r="C3551" s="150">
        <v>211.54773434000001</v>
      </c>
      <c r="D3551" s="150">
        <f t="shared" si="55"/>
        <v>344.82406216000004</v>
      </c>
    </row>
    <row r="3552" spans="1:4" x14ac:dyDescent="0.3">
      <c r="A3552" s="149">
        <v>40788</v>
      </c>
      <c r="B3552" s="150">
        <v>133.10344232</v>
      </c>
      <c r="C3552" s="150">
        <v>210.49535693999999</v>
      </c>
      <c r="D3552" s="150">
        <f t="shared" si="55"/>
        <v>343.59879925999996</v>
      </c>
    </row>
    <row r="3553" spans="1:4" x14ac:dyDescent="0.3">
      <c r="A3553" s="149">
        <v>40787</v>
      </c>
      <c r="B3553" s="150">
        <v>132.48546905000001</v>
      </c>
      <c r="C3553" s="150">
        <v>210.69013287000001</v>
      </c>
      <c r="D3553" s="150">
        <f t="shared" si="55"/>
        <v>343.17560192000002</v>
      </c>
    </row>
    <row r="3554" spans="1:4" x14ac:dyDescent="0.3">
      <c r="A3554" s="149">
        <v>40786</v>
      </c>
      <c r="B3554" s="150">
        <v>133.07138942</v>
      </c>
      <c r="C3554" s="150">
        <v>210.49463815999999</v>
      </c>
      <c r="D3554" s="150">
        <f t="shared" si="55"/>
        <v>343.56602757999997</v>
      </c>
    </row>
    <row r="3555" spans="1:4" x14ac:dyDescent="0.3">
      <c r="A3555" s="149">
        <v>40785</v>
      </c>
      <c r="B3555" s="150">
        <v>133.28743048999999</v>
      </c>
      <c r="C3555" s="150">
        <v>208.94772789000001</v>
      </c>
      <c r="D3555" s="150">
        <f t="shared" si="55"/>
        <v>342.23515838000003</v>
      </c>
    </row>
    <row r="3556" spans="1:4" x14ac:dyDescent="0.3">
      <c r="A3556" s="149">
        <v>40784</v>
      </c>
      <c r="B3556" s="150">
        <v>132.78679346999999</v>
      </c>
      <c r="C3556" s="150">
        <v>206.34537750999999</v>
      </c>
      <c r="D3556" s="150">
        <f t="shared" si="55"/>
        <v>339.13217097999996</v>
      </c>
    </row>
    <row r="3557" spans="1:4" x14ac:dyDescent="0.3">
      <c r="A3557" s="149">
        <v>40781</v>
      </c>
      <c r="B3557" s="150">
        <v>131.64150018999999</v>
      </c>
      <c r="C3557" s="150">
        <v>202.54194053000001</v>
      </c>
      <c r="D3557" s="150">
        <f t="shared" si="55"/>
        <v>334.18344072000002</v>
      </c>
    </row>
    <row r="3558" spans="1:4" x14ac:dyDescent="0.3">
      <c r="A3558" s="149">
        <v>40780</v>
      </c>
      <c r="B3558" s="150">
        <v>131.29195290000001</v>
      </c>
      <c r="C3558" s="150">
        <v>200.88149315000001</v>
      </c>
      <c r="D3558" s="150">
        <f t="shared" si="55"/>
        <v>332.17344605000005</v>
      </c>
    </row>
    <row r="3559" spans="1:4" x14ac:dyDescent="0.3">
      <c r="A3559" s="149">
        <v>40779</v>
      </c>
      <c r="B3559" s="150">
        <v>131.64544329</v>
      </c>
      <c r="C3559" s="150">
        <v>202.72515977</v>
      </c>
      <c r="D3559" s="150">
        <f t="shared" si="55"/>
        <v>334.37060306000001</v>
      </c>
    </row>
    <row r="3560" spans="1:4" x14ac:dyDescent="0.3">
      <c r="A3560" s="149">
        <v>40778</v>
      </c>
      <c r="B3560" s="150">
        <v>131.60022165000001</v>
      </c>
      <c r="C3560" s="150">
        <v>202.81342111000001</v>
      </c>
      <c r="D3560" s="150">
        <f t="shared" si="55"/>
        <v>334.41364276000002</v>
      </c>
    </row>
    <row r="3561" spans="1:4" x14ac:dyDescent="0.3">
      <c r="A3561" s="149">
        <v>40777</v>
      </c>
      <c r="B3561" s="150">
        <v>130.69913917</v>
      </c>
      <c r="C3561" s="150">
        <v>202.10509626000001</v>
      </c>
      <c r="D3561" s="150">
        <f t="shared" si="55"/>
        <v>332.80423543000001</v>
      </c>
    </row>
    <row r="3562" spans="1:4" x14ac:dyDescent="0.3">
      <c r="A3562" s="149">
        <v>40774</v>
      </c>
      <c r="B3562" s="150">
        <v>129.67167307</v>
      </c>
      <c r="C3562" s="150">
        <v>201.79909773</v>
      </c>
      <c r="D3562" s="150">
        <f t="shared" si="55"/>
        <v>331.47077079999997</v>
      </c>
    </row>
    <row r="3563" spans="1:4" x14ac:dyDescent="0.3">
      <c r="A3563" s="149">
        <v>40773</v>
      </c>
      <c r="B3563" s="150">
        <v>130.00012458</v>
      </c>
      <c r="C3563" s="150">
        <v>202.28607474</v>
      </c>
      <c r="D3563" s="150">
        <f t="shared" si="55"/>
        <v>332.28619932000004</v>
      </c>
    </row>
    <row r="3564" spans="1:4" x14ac:dyDescent="0.3">
      <c r="A3564" s="149">
        <v>40772</v>
      </c>
      <c r="B3564" s="150">
        <v>130.36254768000001</v>
      </c>
      <c r="C3564" s="150">
        <v>201.41731641000001</v>
      </c>
      <c r="D3564" s="150">
        <f t="shared" si="55"/>
        <v>331.77986409000005</v>
      </c>
    </row>
    <row r="3565" spans="1:4" x14ac:dyDescent="0.3">
      <c r="A3565" s="149">
        <v>40771</v>
      </c>
      <c r="B3565" s="150">
        <v>129.65310097</v>
      </c>
      <c r="C3565" s="150">
        <v>200.57865688999999</v>
      </c>
      <c r="D3565" s="150">
        <f t="shared" si="55"/>
        <v>330.23175786000002</v>
      </c>
    </row>
    <row r="3566" spans="1:4" x14ac:dyDescent="0.3">
      <c r="A3566" s="149">
        <v>40770</v>
      </c>
      <c r="B3566" s="150">
        <v>128.57247984</v>
      </c>
      <c r="C3566" s="150">
        <v>200.38766127</v>
      </c>
      <c r="D3566" s="150">
        <f t="shared" si="55"/>
        <v>328.96014111</v>
      </c>
    </row>
    <row r="3567" spans="1:4" x14ac:dyDescent="0.3">
      <c r="A3567" s="149">
        <v>40767</v>
      </c>
      <c r="B3567" s="150">
        <v>128.13715314000001</v>
      </c>
      <c r="C3567" s="150">
        <v>198.81316971999999</v>
      </c>
      <c r="D3567" s="150">
        <f t="shared" si="55"/>
        <v>326.95032286000003</v>
      </c>
    </row>
    <row r="3568" spans="1:4" x14ac:dyDescent="0.3">
      <c r="A3568" s="149">
        <v>40766</v>
      </c>
      <c r="B3568" s="150">
        <v>128.04296226</v>
      </c>
      <c r="C3568" s="150">
        <v>199.72703926</v>
      </c>
      <c r="D3568" s="150">
        <f t="shared" si="55"/>
        <v>327.77000151999999</v>
      </c>
    </row>
    <row r="3569" spans="1:4" x14ac:dyDescent="0.3">
      <c r="A3569" s="149">
        <v>40765</v>
      </c>
      <c r="B3569" s="150">
        <v>127.69578746000001</v>
      </c>
      <c r="C3569" s="150">
        <v>199.94547298000001</v>
      </c>
      <c r="D3569" s="150">
        <f t="shared" si="55"/>
        <v>327.64126044</v>
      </c>
    </row>
    <row r="3570" spans="1:4" x14ac:dyDescent="0.3">
      <c r="A3570" s="149">
        <v>40764</v>
      </c>
      <c r="B3570" s="150">
        <v>126.91077297</v>
      </c>
      <c r="C3570" s="150">
        <v>200.62113556</v>
      </c>
      <c r="D3570" s="150">
        <f t="shared" si="55"/>
        <v>327.53190853000001</v>
      </c>
    </row>
    <row r="3571" spans="1:4" x14ac:dyDescent="0.3">
      <c r="A3571" s="149">
        <v>40763</v>
      </c>
      <c r="B3571" s="150">
        <v>126.58829244</v>
      </c>
      <c r="C3571" s="150">
        <v>200.50499639</v>
      </c>
      <c r="D3571" s="150">
        <f t="shared" si="55"/>
        <v>327.09328883000001</v>
      </c>
    </row>
    <row r="3572" spans="1:4" x14ac:dyDescent="0.3">
      <c r="A3572" s="149">
        <v>40760</v>
      </c>
      <c r="B3572" s="150">
        <v>127.41616685</v>
      </c>
      <c r="C3572" s="150">
        <v>199.85066481000001</v>
      </c>
      <c r="D3572" s="150">
        <f t="shared" si="55"/>
        <v>327.26683165999998</v>
      </c>
    </row>
    <row r="3573" spans="1:4" x14ac:dyDescent="0.3">
      <c r="A3573" s="149">
        <v>40759</v>
      </c>
      <c r="B3573" s="150">
        <v>127.08723836999999</v>
      </c>
      <c r="C3573" s="150">
        <v>200.05611132999999</v>
      </c>
      <c r="D3573" s="150">
        <f t="shared" si="55"/>
        <v>327.14334969999999</v>
      </c>
    </row>
    <row r="3574" spans="1:4" x14ac:dyDescent="0.3">
      <c r="A3574" s="149">
        <v>40758</v>
      </c>
      <c r="B3574" s="150">
        <v>128.28783922</v>
      </c>
      <c r="C3574" s="150">
        <v>200.32265709999999</v>
      </c>
      <c r="D3574" s="150">
        <f t="shared" si="55"/>
        <v>328.61049631999998</v>
      </c>
    </row>
    <row r="3575" spans="1:4" x14ac:dyDescent="0.3">
      <c r="A3575" s="149">
        <v>40757</v>
      </c>
      <c r="B3575" s="150">
        <v>127.22747582</v>
      </c>
      <c r="C3575" s="150">
        <v>199.55607645000001</v>
      </c>
      <c r="D3575" s="150">
        <f t="shared" si="55"/>
        <v>326.78355226999997</v>
      </c>
    </row>
    <row r="3576" spans="1:4" x14ac:dyDescent="0.3">
      <c r="A3576" s="149">
        <v>40756</v>
      </c>
      <c r="B3576" s="150">
        <v>126.63038281</v>
      </c>
      <c r="C3576" s="150">
        <v>198.04921664</v>
      </c>
      <c r="D3576" s="150">
        <f t="shared" si="55"/>
        <v>324.67959945000001</v>
      </c>
    </row>
    <row r="3577" spans="1:4" x14ac:dyDescent="0.3">
      <c r="A3577" s="149">
        <v>40753</v>
      </c>
      <c r="B3577" s="150">
        <v>124.97623206</v>
      </c>
      <c r="C3577" s="150">
        <v>196.58868981000001</v>
      </c>
      <c r="D3577" s="150">
        <f t="shared" si="55"/>
        <v>321.56492187000003</v>
      </c>
    </row>
    <row r="3578" spans="1:4" x14ac:dyDescent="0.3">
      <c r="A3578" s="149">
        <v>40752</v>
      </c>
      <c r="B3578" s="150">
        <v>124.78384547</v>
      </c>
      <c r="C3578" s="150">
        <v>197.77213143</v>
      </c>
      <c r="D3578" s="150">
        <f t="shared" si="55"/>
        <v>322.55597690000002</v>
      </c>
    </row>
    <row r="3579" spans="1:4" x14ac:dyDescent="0.3">
      <c r="A3579" s="149">
        <v>40751</v>
      </c>
      <c r="B3579" s="150">
        <v>124.43215315</v>
      </c>
      <c r="C3579" s="150">
        <v>198.15171183999999</v>
      </c>
      <c r="D3579" s="150">
        <f t="shared" si="55"/>
        <v>322.58386499</v>
      </c>
    </row>
    <row r="3580" spans="1:4" x14ac:dyDescent="0.3">
      <c r="A3580" s="149">
        <v>40750</v>
      </c>
      <c r="B3580" s="150">
        <v>123.51959712</v>
      </c>
      <c r="C3580" s="150">
        <v>196.13186906999999</v>
      </c>
      <c r="D3580" s="150">
        <f t="shared" si="55"/>
        <v>319.65146619000001</v>
      </c>
    </row>
    <row r="3581" spans="1:4" x14ac:dyDescent="0.3">
      <c r="A3581" s="149">
        <v>40749</v>
      </c>
      <c r="B3581" s="150">
        <v>122.36755504</v>
      </c>
      <c r="C3581" s="150">
        <v>194.98313417</v>
      </c>
      <c r="D3581" s="150">
        <f t="shared" si="55"/>
        <v>317.35068920999998</v>
      </c>
    </row>
    <row r="3582" spans="1:4" x14ac:dyDescent="0.3">
      <c r="A3582" s="149">
        <v>40746</v>
      </c>
      <c r="B3582" s="150">
        <v>121.7251574</v>
      </c>
      <c r="C3582" s="150">
        <v>191.99366597</v>
      </c>
      <c r="D3582" s="150">
        <f t="shared" si="55"/>
        <v>313.71882337</v>
      </c>
    </row>
    <row r="3583" spans="1:4" x14ac:dyDescent="0.3">
      <c r="A3583" s="149">
        <v>40745</v>
      </c>
      <c r="B3583" s="150">
        <v>120.87845184</v>
      </c>
      <c r="C3583" s="150">
        <v>191.67791450999999</v>
      </c>
      <c r="D3583" s="150">
        <f t="shared" si="55"/>
        <v>312.55636634999996</v>
      </c>
    </row>
    <row r="3584" spans="1:4" x14ac:dyDescent="0.3">
      <c r="A3584" s="149">
        <v>40744</v>
      </c>
      <c r="B3584" s="150">
        <v>121.42753242000001</v>
      </c>
      <c r="C3584" s="150">
        <v>190.08324386999999</v>
      </c>
      <c r="D3584" s="150">
        <f t="shared" si="55"/>
        <v>311.51077628999997</v>
      </c>
    </row>
    <row r="3585" spans="1:4" x14ac:dyDescent="0.3">
      <c r="A3585" s="149">
        <v>40743</v>
      </c>
      <c r="B3585" s="150">
        <v>120.55860357</v>
      </c>
      <c r="C3585" s="150">
        <v>188.37158489000001</v>
      </c>
      <c r="D3585" s="150">
        <f t="shared" si="55"/>
        <v>308.93018846000001</v>
      </c>
    </row>
    <row r="3586" spans="1:4" x14ac:dyDescent="0.3">
      <c r="A3586" s="149">
        <v>40742</v>
      </c>
      <c r="B3586" s="150">
        <v>120.07652113</v>
      </c>
      <c r="C3586" s="150">
        <v>186.5149898</v>
      </c>
      <c r="D3586" s="150">
        <f t="shared" si="55"/>
        <v>306.59151093000003</v>
      </c>
    </row>
    <row r="3587" spans="1:4" x14ac:dyDescent="0.3">
      <c r="A3587" s="149">
        <v>40739</v>
      </c>
      <c r="B3587" s="150">
        <v>118.66794109</v>
      </c>
      <c r="C3587" s="150">
        <v>183.78377354</v>
      </c>
      <c r="D3587" s="150">
        <f t="shared" si="55"/>
        <v>302.45171462999997</v>
      </c>
    </row>
    <row r="3588" spans="1:4" x14ac:dyDescent="0.3">
      <c r="A3588" s="149">
        <v>40738</v>
      </c>
      <c r="B3588" s="150">
        <v>116.34038845000001</v>
      </c>
      <c r="C3588" s="150">
        <v>183.7324399</v>
      </c>
      <c r="D3588" s="150">
        <f t="shared" si="55"/>
        <v>300.07282835000001</v>
      </c>
    </row>
    <row r="3589" spans="1:4" x14ac:dyDescent="0.3">
      <c r="A3589" s="149">
        <v>40737</v>
      </c>
      <c r="B3589" s="150">
        <v>115.6291624</v>
      </c>
      <c r="C3589" s="150">
        <v>183.15900067999999</v>
      </c>
      <c r="D3589" s="150">
        <f t="shared" si="55"/>
        <v>298.78816308</v>
      </c>
    </row>
    <row r="3590" spans="1:4" x14ac:dyDescent="0.3">
      <c r="A3590" s="149">
        <v>40736</v>
      </c>
      <c r="B3590" s="150">
        <v>114.0517779</v>
      </c>
      <c r="C3590" s="150">
        <v>180.94018958000001</v>
      </c>
      <c r="D3590" s="150">
        <f t="shared" ref="D3590:D3653" si="56">SUM(B3590:C3590)</f>
        <v>294.99196748000003</v>
      </c>
    </row>
    <row r="3591" spans="1:4" x14ac:dyDescent="0.3">
      <c r="A3591" s="149">
        <v>40735</v>
      </c>
      <c r="B3591" s="150">
        <v>113.24479828</v>
      </c>
      <c r="C3591" s="150">
        <v>180.38080761000001</v>
      </c>
      <c r="D3591" s="150">
        <f t="shared" si="56"/>
        <v>293.62560588999997</v>
      </c>
    </row>
    <row r="3592" spans="1:4" x14ac:dyDescent="0.3">
      <c r="A3592" s="149">
        <v>40732</v>
      </c>
      <c r="B3592" s="150">
        <v>112.00573529</v>
      </c>
      <c r="C3592" s="150">
        <v>178.99389257000001</v>
      </c>
      <c r="D3592" s="150">
        <f t="shared" si="56"/>
        <v>290.99962786000003</v>
      </c>
    </row>
    <row r="3593" spans="1:4" x14ac:dyDescent="0.3">
      <c r="A3593" s="149">
        <v>40731</v>
      </c>
      <c r="B3593" s="150">
        <v>111.81860442</v>
      </c>
      <c r="C3593" s="150">
        <v>178.87679080999999</v>
      </c>
      <c r="D3593" s="150">
        <f t="shared" si="56"/>
        <v>290.69539522999997</v>
      </c>
    </row>
    <row r="3594" spans="1:4" x14ac:dyDescent="0.3">
      <c r="A3594" s="149">
        <v>40730</v>
      </c>
      <c r="B3594" s="150">
        <v>111.19836128999999</v>
      </c>
      <c r="C3594" s="150">
        <v>177.84426846</v>
      </c>
      <c r="D3594" s="150">
        <f t="shared" si="56"/>
        <v>289.04262975</v>
      </c>
    </row>
    <row r="3595" spans="1:4" x14ac:dyDescent="0.3">
      <c r="A3595" s="149">
        <v>40729</v>
      </c>
      <c r="B3595" s="150">
        <v>106.58924834</v>
      </c>
      <c r="C3595" s="150">
        <v>175.22498275000001</v>
      </c>
      <c r="D3595" s="150">
        <f t="shared" si="56"/>
        <v>281.81423109000002</v>
      </c>
    </row>
    <row r="3596" spans="1:4" x14ac:dyDescent="0.3">
      <c r="A3596" s="149">
        <v>40728</v>
      </c>
      <c r="B3596" s="150">
        <v>104.81641274</v>
      </c>
      <c r="C3596" s="150">
        <v>174.76269062</v>
      </c>
      <c r="D3596" s="150">
        <f t="shared" si="56"/>
        <v>279.57910335999998</v>
      </c>
    </row>
    <row r="3597" spans="1:4" x14ac:dyDescent="0.3">
      <c r="A3597" s="149">
        <v>40725</v>
      </c>
      <c r="B3597" s="150">
        <v>103.80406771</v>
      </c>
      <c r="C3597" s="150">
        <v>174.10725633999999</v>
      </c>
      <c r="D3597" s="150">
        <f t="shared" si="56"/>
        <v>277.91132404999996</v>
      </c>
    </row>
    <row r="3598" spans="1:4" x14ac:dyDescent="0.3">
      <c r="A3598" s="149">
        <v>40724</v>
      </c>
      <c r="B3598" s="150">
        <v>101.43435396</v>
      </c>
      <c r="C3598" s="150">
        <v>172.55581513000001</v>
      </c>
      <c r="D3598" s="150">
        <f t="shared" si="56"/>
        <v>273.99016908999999</v>
      </c>
    </row>
    <row r="3599" spans="1:4" x14ac:dyDescent="0.3">
      <c r="A3599" s="149">
        <v>40723</v>
      </c>
      <c r="B3599" s="150">
        <v>100.40702851</v>
      </c>
      <c r="C3599" s="150">
        <v>169.30395532</v>
      </c>
      <c r="D3599" s="150">
        <f t="shared" si="56"/>
        <v>269.71098383000003</v>
      </c>
    </row>
    <row r="3600" spans="1:4" x14ac:dyDescent="0.3">
      <c r="A3600" s="149">
        <v>40722</v>
      </c>
      <c r="B3600" s="150">
        <v>100.14277186</v>
      </c>
      <c r="C3600" s="150">
        <v>167.47397857000001</v>
      </c>
      <c r="D3600" s="150">
        <f t="shared" si="56"/>
        <v>267.61675043000002</v>
      </c>
    </row>
    <row r="3601" spans="1:4" x14ac:dyDescent="0.3">
      <c r="A3601" s="149">
        <v>40721</v>
      </c>
      <c r="B3601" s="150">
        <v>98.070142430000004</v>
      </c>
      <c r="C3601" s="150">
        <v>166.24992890999999</v>
      </c>
      <c r="D3601" s="150">
        <f t="shared" si="56"/>
        <v>264.32007134000003</v>
      </c>
    </row>
    <row r="3602" spans="1:4" x14ac:dyDescent="0.3">
      <c r="A3602" s="149">
        <v>40718</v>
      </c>
      <c r="B3602" s="150">
        <v>96.902615139999995</v>
      </c>
      <c r="C3602" s="150">
        <v>164.31538814999999</v>
      </c>
      <c r="D3602" s="150">
        <f t="shared" si="56"/>
        <v>261.21800328999996</v>
      </c>
    </row>
    <row r="3603" spans="1:4" x14ac:dyDescent="0.3">
      <c r="A3603" s="149">
        <v>40717</v>
      </c>
      <c r="B3603" s="150">
        <v>97.394530009999997</v>
      </c>
      <c r="C3603" s="150">
        <v>164.71263005</v>
      </c>
      <c r="D3603" s="150">
        <f t="shared" si="56"/>
        <v>262.10716006000001</v>
      </c>
    </row>
    <row r="3604" spans="1:4" x14ac:dyDescent="0.3">
      <c r="A3604" s="149">
        <v>40716</v>
      </c>
      <c r="B3604" s="150">
        <v>97.657460330000006</v>
      </c>
      <c r="C3604" s="150">
        <v>164.50978726</v>
      </c>
      <c r="D3604" s="150">
        <f t="shared" si="56"/>
        <v>262.16724758999999</v>
      </c>
    </row>
    <row r="3605" spans="1:4" x14ac:dyDescent="0.3">
      <c r="A3605" s="149">
        <v>40715</v>
      </c>
      <c r="B3605" s="150">
        <v>97.511325299999996</v>
      </c>
      <c r="C3605" s="150">
        <v>164.06605873000001</v>
      </c>
      <c r="D3605" s="150">
        <f t="shared" si="56"/>
        <v>261.57738403000002</v>
      </c>
    </row>
    <row r="3606" spans="1:4" x14ac:dyDescent="0.3">
      <c r="A3606" s="149">
        <v>40714</v>
      </c>
      <c r="B3606" s="150">
        <v>96.823385470000005</v>
      </c>
      <c r="C3606" s="150">
        <v>163.22010986999999</v>
      </c>
      <c r="D3606" s="150">
        <f t="shared" si="56"/>
        <v>260.04349533999999</v>
      </c>
    </row>
    <row r="3607" spans="1:4" x14ac:dyDescent="0.3">
      <c r="A3607" s="149">
        <v>40711</v>
      </c>
      <c r="B3607" s="150">
        <v>96.215638339999998</v>
      </c>
      <c r="C3607" s="150">
        <v>160.81597518000001</v>
      </c>
      <c r="D3607" s="150">
        <f t="shared" si="56"/>
        <v>257.03161352000001</v>
      </c>
    </row>
    <row r="3608" spans="1:4" x14ac:dyDescent="0.3">
      <c r="A3608" s="149">
        <v>40710</v>
      </c>
      <c r="B3608" s="150">
        <v>96.015941299999994</v>
      </c>
      <c r="C3608" s="150">
        <v>168.06483458</v>
      </c>
      <c r="D3608" s="150">
        <f t="shared" si="56"/>
        <v>264.08077587999998</v>
      </c>
    </row>
    <row r="3609" spans="1:4" x14ac:dyDescent="0.3">
      <c r="A3609" s="149">
        <v>40709</v>
      </c>
      <c r="B3609" s="150">
        <v>95.5231718</v>
      </c>
      <c r="C3609" s="150">
        <v>166.96919482000001</v>
      </c>
      <c r="D3609" s="150">
        <f t="shared" si="56"/>
        <v>262.49236661999998</v>
      </c>
    </row>
    <row r="3610" spans="1:4" x14ac:dyDescent="0.3">
      <c r="A3610" s="149">
        <v>40708</v>
      </c>
      <c r="B3610" s="150">
        <v>94.850836139999998</v>
      </c>
      <c r="C3610" s="150">
        <v>165.92595883999999</v>
      </c>
      <c r="D3610" s="150">
        <f t="shared" si="56"/>
        <v>260.77679497999998</v>
      </c>
    </row>
    <row r="3611" spans="1:4" x14ac:dyDescent="0.3">
      <c r="A3611" s="149">
        <v>40707</v>
      </c>
      <c r="B3611" s="150">
        <v>95.168367250000003</v>
      </c>
      <c r="C3611" s="150">
        <v>166.16359682999999</v>
      </c>
      <c r="D3611" s="150">
        <f t="shared" si="56"/>
        <v>261.33196407999998</v>
      </c>
    </row>
    <row r="3612" spans="1:4" x14ac:dyDescent="0.3">
      <c r="A3612" s="149">
        <v>40704</v>
      </c>
      <c r="B3612" s="150">
        <v>94.782390489999997</v>
      </c>
      <c r="C3612" s="150">
        <v>167.94286652</v>
      </c>
      <c r="D3612" s="150">
        <f t="shared" si="56"/>
        <v>262.72525701000001</v>
      </c>
    </row>
    <row r="3613" spans="1:4" x14ac:dyDescent="0.3">
      <c r="A3613" s="149">
        <v>40703</v>
      </c>
      <c r="B3613" s="150">
        <v>93.946063260000003</v>
      </c>
      <c r="C3613" s="150">
        <v>167.3026749</v>
      </c>
      <c r="D3613" s="150">
        <f t="shared" si="56"/>
        <v>261.24873816000002</v>
      </c>
    </row>
    <row r="3614" spans="1:4" x14ac:dyDescent="0.3">
      <c r="A3614" s="149">
        <v>40702</v>
      </c>
      <c r="B3614" s="150">
        <v>93.675391469999994</v>
      </c>
      <c r="C3614" s="150">
        <v>167.19692316000001</v>
      </c>
      <c r="D3614" s="150">
        <f t="shared" si="56"/>
        <v>260.87231463000001</v>
      </c>
    </row>
    <row r="3615" spans="1:4" x14ac:dyDescent="0.3">
      <c r="A3615" s="149">
        <v>40701</v>
      </c>
      <c r="B3615" s="150">
        <v>93.389303299999995</v>
      </c>
      <c r="C3615" s="150">
        <v>167.04518193000001</v>
      </c>
      <c r="D3615" s="150">
        <f t="shared" si="56"/>
        <v>260.43448523000001</v>
      </c>
    </row>
    <row r="3616" spans="1:4" x14ac:dyDescent="0.3">
      <c r="A3616" s="149">
        <v>40697</v>
      </c>
      <c r="B3616" s="150">
        <v>93.425794300000007</v>
      </c>
      <c r="C3616" s="150">
        <v>167.21897902000001</v>
      </c>
      <c r="D3616" s="150">
        <f t="shared" si="56"/>
        <v>260.64477332000001</v>
      </c>
    </row>
    <row r="3617" spans="1:4" x14ac:dyDescent="0.3">
      <c r="A3617" s="149">
        <v>40696</v>
      </c>
      <c r="B3617" s="150">
        <v>93.186019220000006</v>
      </c>
      <c r="C3617" s="150">
        <v>167.57960374999999</v>
      </c>
      <c r="D3617" s="150">
        <f t="shared" si="56"/>
        <v>260.76562296999998</v>
      </c>
    </row>
    <row r="3618" spans="1:4" x14ac:dyDescent="0.3">
      <c r="A3618" s="149">
        <v>40695</v>
      </c>
      <c r="B3618" s="150">
        <v>92.910700180000006</v>
      </c>
      <c r="C3618" s="150">
        <v>165.84180835000001</v>
      </c>
      <c r="D3618" s="150">
        <f t="shared" si="56"/>
        <v>258.75250853</v>
      </c>
    </row>
    <row r="3619" spans="1:4" x14ac:dyDescent="0.3">
      <c r="A3619" s="149">
        <v>40694</v>
      </c>
      <c r="B3619" s="150">
        <v>92.422093840000002</v>
      </c>
      <c r="C3619" s="150">
        <v>165.20563448999999</v>
      </c>
      <c r="D3619" s="150">
        <f t="shared" si="56"/>
        <v>257.62772832999997</v>
      </c>
    </row>
    <row r="3620" spans="1:4" x14ac:dyDescent="0.3">
      <c r="A3620" s="149">
        <v>40693</v>
      </c>
      <c r="B3620" s="150">
        <v>91.574839780000005</v>
      </c>
      <c r="C3620" s="150">
        <v>162.94398820999999</v>
      </c>
      <c r="D3620" s="150">
        <f t="shared" si="56"/>
        <v>254.51882798999998</v>
      </c>
    </row>
    <row r="3621" spans="1:4" x14ac:dyDescent="0.3">
      <c r="A3621" s="149">
        <v>40690</v>
      </c>
      <c r="B3621" s="150">
        <v>91.44046573</v>
      </c>
      <c r="C3621" s="150">
        <v>162.64422231</v>
      </c>
      <c r="D3621" s="150">
        <f t="shared" si="56"/>
        <v>254.08468804</v>
      </c>
    </row>
    <row r="3622" spans="1:4" x14ac:dyDescent="0.3">
      <c r="A3622" s="149">
        <v>40689</v>
      </c>
      <c r="B3622" s="150">
        <v>91.585660570000002</v>
      </c>
      <c r="C3622" s="150">
        <v>164.19686836</v>
      </c>
      <c r="D3622" s="150">
        <f t="shared" si="56"/>
        <v>255.78252893000001</v>
      </c>
    </row>
    <row r="3623" spans="1:4" x14ac:dyDescent="0.3">
      <c r="A3623" s="149">
        <v>40688</v>
      </c>
      <c r="B3623" s="150">
        <v>91.412047279999996</v>
      </c>
      <c r="C3623" s="150">
        <v>163.63519952999999</v>
      </c>
      <c r="D3623" s="150">
        <f t="shared" si="56"/>
        <v>255.04724680999999</v>
      </c>
    </row>
    <row r="3624" spans="1:4" x14ac:dyDescent="0.3">
      <c r="A3624" s="149">
        <v>40687</v>
      </c>
      <c r="B3624" s="150">
        <v>90.779529490000002</v>
      </c>
      <c r="C3624" s="150">
        <v>162.95683484</v>
      </c>
      <c r="D3624" s="150">
        <f t="shared" si="56"/>
        <v>253.73636433000001</v>
      </c>
    </row>
    <row r="3625" spans="1:4" x14ac:dyDescent="0.3">
      <c r="A3625" s="149">
        <v>40686</v>
      </c>
      <c r="B3625" s="150">
        <v>90.404275190000007</v>
      </c>
      <c r="C3625" s="150">
        <v>161.70839710999999</v>
      </c>
      <c r="D3625" s="150">
        <f t="shared" si="56"/>
        <v>252.11267229999999</v>
      </c>
    </row>
    <row r="3626" spans="1:4" x14ac:dyDescent="0.3">
      <c r="A3626" s="149">
        <v>40683</v>
      </c>
      <c r="B3626" s="150">
        <v>90.950292689999998</v>
      </c>
      <c r="C3626" s="150">
        <v>162.36352654000001</v>
      </c>
      <c r="D3626" s="150">
        <f t="shared" si="56"/>
        <v>253.31381923000001</v>
      </c>
    </row>
    <row r="3627" spans="1:4" x14ac:dyDescent="0.3">
      <c r="A3627" s="149">
        <v>40682</v>
      </c>
      <c r="B3627" s="150">
        <v>90.403496489999995</v>
      </c>
      <c r="C3627" s="150">
        <v>161.6510883</v>
      </c>
      <c r="D3627" s="150">
        <f t="shared" si="56"/>
        <v>252.05458478999998</v>
      </c>
    </row>
    <row r="3628" spans="1:4" x14ac:dyDescent="0.3">
      <c r="A3628" s="149">
        <v>40681</v>
      </c>
      <c r="B3628" s="150">
        <v>89.684209350000003</v>
      </c>
      <c r="C3628" s="150">
        <v>161.84506852999999</v>
      </c>
      <c r="D3628" s="150">
        <f t="shared" si="56"/>
        <v>251.52927788</v>
      </c>
    </row>
    <row r="3629" spans="1:4" x14ac:dyDescent="0.3">
      <c r="A3629" s="149">
        <v>40680</v>
      </c>
      <c r="B3629" s="150">
        <v>88.995075880000002</v>
      </c>
      <c r="C3629" s="150">
        <v>160.06912969999999</v>
      </c>
      <c r="D3629" s="150">
        <f t="shared" si="56"/>
        <v>249.06420557999999</v>
      </c>
    </row>
    <row r="3630" spans="1:4" x14ac:dyDescent="0.3">
      <c r="A3630" s="149">
        <v>40679</v>
      </c>
      <c r="B3630" s="150">
        <v>87.939711740000007</v>
      </c>
      <c r="C3630" s="150">
        <v>157.96924885999999</v>
      </c>
      <c r="D3630" s="150">
        <f t="shared" si="56"/>
        <v>245.9089606</v>
      </c>
    </row>
    <row r="3631" spans="1:4" x14ac:dyDescent="0.3">
      <c r="A3631" s="149">
        <v>40676</v>
      </c>
      <c r="B3631" s="150">
        <v>87.246348929999996</v>
      </c>
      <c r="C3631" s="150">
        <v>157.8556974</v>
      </c>
      <c r="D3631" s="150">
        <f t="shared" si="56"/>
        <v>245.10204633000001</v>
      </c>
    </row>
    <row r="3632" spans="1:4" x14ac:dyDescent="0.3">
      <c r="A3632" s="149">
        <v>40675</v>
      </c>
      <c r="B3632" s="150">
        <v>86.106525759999997</v>
      </c>
      <c r="C3632" s="150">
        <v>156.56441011999999</v>
      </c>
      <c r="D3632" s="150">
        <f t="shared" si="56"/>
        <v>242.67093588</v>
      </c>
    </row>
    <row r="3633" spans="1:4" x14ac:dyDescent="0.3">
      <c r="A3633" s="149">
        <v>40674</v>
      </c>
      <c r="B3633" s="150">
        <v>86.698657539999999</v>
      </c>
      <c r="C3633" s="150">
        <v>154.85994828</v>
      </c>
      <c r="D3633" s="150">
        <f t="shared" si="56"/>
        <v>241.55860582</v>
      </c>
    </row>
    <row r="3634" spans="1:4" x14ac:dyDescent="0.3">
      <c r="A3634" s="149">
        <v>40673</v>
      </c>
      <c r="B3634" s="150">
        <v>86.600226140000004</v>
      </c>
      <c r="C3634" s="150">
        <v>154.91325017</v>
      </c>
      <c r="D3634" s="150">
        <f t="shared" si="56"/>
        <v>241.51347630999999</v>
      </c>
    </row>
    <row r="3635" spans="1:4" x14ac:dyDescent="0.3">
      <c r="A3635" s="149">
        <v>40672</v>
      </c>
      <c r="B3635" s="150">
        <v>86.33107785</v>
      </c>
      <c r="C3635" s="150">
        <v>153.11614230000001</v>
      </c>
      <c r="D3635" s="150">
        <f t="shared" si="56"/>
        <v>239.44722015000002</v>
      </c>
    </row>
    <row r="3636" spans="1:4" x14ac:dyDescent="0.3">
      <c r="A3636" s="149">
        <v>40669</v>
      </c>
      <c r="B3636" s="150">
        <v>86.125515910000004</v>
      </c>
      <c r="C3636" s="150">
        <v>152.01018869000001</v>
      </c>
      <c r="D3636" s="150">
        <f t="shared" si="56"/>
        <v>238.1357046</v>
      </c>
    </row>
    <row r="3637" spans="1:4" x14ac:dyDescent="0.3">
      <c r="A3637" s="149">
        <v>40668</v>
      </c>
      <c r="B3637" s="150">
        <v>86.100977790000002</v>
      </c>
      <c r="C3637" s="150">
        <v>153.18970504999999</v>
      </c>
      <c r="D3637" s="150">
        <f t="shared" si="56"/>
        <v>239.29068283999999</v>
      </c>
    </row>
    <row r="3638" spans="1:4" x14ac:dyDescent="0.3">
      <c r="A3638" s="149">
        <v>40667</v>
      </c>
      <c r="B3638" s="150">
        <v>85.709217260000003</v>
      </c>
      <c r="C3638" s="150">
        <v>154.34353415999999</v>
      </c>
      <c r="D3638" s="150">
        <f t="shared" si="56"/>
        <v>240.05275141999999</v>
      </c>
    </row>
    <row r="3639" spans="1:4" x14ac:dyDescent="0.3">
      <c r="A3639" s="149">
        <v>40666</v>
      </c>
      <c r="B3639" s="150">
        <v>85.284927600000003</v>
      </c>
      <c r="C3639" s="150">
        <v>155.40560565000001</v>
      </c>
      <c r="D3639" s="150">
        <f t="shared" si="56"/>
        <v>240.69053325000002</v>
      </c>
    </row>
    <row r="3640" spans="1:4" x14ac:dyDescent="0.3">
      <c r="A3640" s="149">
        <v>40662</v>
      </c>
      <c r="B3640" s="150">
        <v>85.473194079999999</v>
      </c>
      <c r="C3640" s="150">
        <v>155.67292474999999</v>
      </c>
      <c r="D3640" s="150">
        <f t="shared" si="56"/>
        <v>241.14611882999998</v>
      </c>
    </row>
    <row r="3641" spans="1:4" x14ac:dyDescent="0.3">
      <c r="A3641" s="149">
        <v>40661</v>
      </c>
      <c r="B3641" s="150">
        <v>85.628069629999999</v>
      </c>
      <c r="C3641" s="150">
        <v>155.6529568</v>
      </c>
      <c r="D3641" s="150">
        <f t="shared" si="56"/>
        <v>241.28102643</v>
      </c>
    </row>
    <row r="3642" spans="1:4" x14ac:dyDescent="0.3">
      <c r="A3642" s="149">
        <v>40660</v>
      </c>
      <c r="B3642" s="150">
        <v>85.318077270000003</v>
      </c>
      <c r="C3642" s="150">
        <v>157.20256781000001</v>
      </c>
      <c r="D3642" s="150">
        <f t="shared" si="56"/>
        <v>242.52064508000001</v>
      </c>
    </row>
    <row r="3643" spans="1:4" x14ac:dyDescent="0.3">
      <c r="A3643" s="149">
        <v>40659</v>
      </c>
      <c r="B3643" s="150">
        <v>85.230652750000004</v>
      </c>
      <c r="C3643" s="150">
        <v>157.12740385000001</v>
      </c>
      <c r="D3643" s="150">
        <f t="shared" si="56"/>
        <v>242.3580566</v>
      </c>
    </row>
    <row r="3644" spans="1:4" x14ac:dyDescent="0.3">
      <c r="A3644" s="149">
        <v>40658</v>
      </c>
      <c r="B3644" s="150">
        <v>85.160927770000001</v>
      </c>
      <c r="C3644" s="150">
        <v>157.62725435999999</v>
      </c>
      <c r="D3644" s="150">
        <f t="shared" si="56"/>
        <v>242.78818213</v>
      </c>
    </row>
    <row r="3645" spans="1:4" x14ac:dyDescent="0.3">
      <c r="A3645" s="149">
        <v>40655</v>
      </c>
      <c r="B3645" s="150">
        <v>84.945016390000006</v>
      </c>
      <c r="C3645" s="150">
        <v>158.21242819</v>
      </c>
      <c r="D3645" s="150">
        <f t="shared" si="56"/>
        <v>243.15744458</v>
      </c>
    </row>
    <row r="3646" spans="1:4" x14ac:dyDescent="0.3">
      <c r="A3646" s="149">
        <v>40654</v>
      </c>
      <c r="B3646" s="150">
        <v>84.801736509999998</v>
      </c>
      <c r="C3646" s="150">
        <v>157.53771838</v>
      </c>
      <c r="D3646" s="150">
        <f t="shared" si="56"/>
        <v>242.33945489000001</v>
      </c>
    </row>
    <row r="3647" spans="1:4" x14ac:dyDescent="0.3">
      <c r="A3647" s="149">
        <v>40653</v>
      </c>
      <c r="B3647" s="150">
        <v>84.782794249999995</v>
      </c>
      <c r="C3647" s="150">
        <v>154.88581431</v>
      </c>
      <c r="D3647" s="150">
        <f t="shared" si="56"/>
        <v>239.66860856</v>
      </c>
    </row>
    <row r="3648" spans="1:4" x14ac:dyDescent="0.3">
      <c r="A3648" s="149">
        <v>40652</v>
      </c>
      <c r="B3648" s="150">
        <v>84.044807840000004</v>
      </c>
      <c r="C3648" s="150">
        <v>151.85037818000001</v>
      </c>
      <c r="D3648" s="150">
        <f t="shared" si="56"/>
        <v>235.89518602000001</v>
      </c>
    </row>
    <row r="3649" spans="1:4" x14ac:dyDescent="0.3">
      <c r="A3649" s="149">
        <v>40651</v>
      </c>
      <c r="B3649" s="150">
        <v>84.438001760000006</v>
      </c>
      <c r="C3649" s="150">
        <v>151.97417177</v>
      </c>
      <c r="D3649" s="150">
        <f t="shared" si="56"/>
        <v>236.41217353000002</v>
      </c>
    </row>
    <row r="3650" spans="1:4" x14ac:dyDescent="0.3">
      <c r="A3650" s="149">
        <v>40648</v>
      </c>
      <c r="B3650" s="150">
        <v>83.403131669999993</v>
      </c>
      <c r="C3650" s="150">
        <v>150.44305015</v>
      </c>
      <c r="D3650" s="150">
        <f t="shared" si="56"/>
        <v>233.84618182</v>
      </c>
    </row>
    <row r="3651" spans="1:4" x14ac:dyDescent="0.3">
      <c r="A3651" s="149">
        <v>40647</v>
      </c>
      <c r="B3651" s="150">
        <v>82.076678040000004</v>
      </c>
      <c r="C3651" s="150">
        <v>149.71025678000001</v>
      </c>
      <c r="D3651" s="150">
        <f t="shared" si="56"/>
        <v>231.78693482</v>
      </c>
    </row>
    <row r="3652" spans="1:4" x14ac:dyDescent="0.3">
      <c r="A3652" s="149">
        <v>40646</v>
      </c>
      <c r="B3652" s="150">
        <v>81.335376819999993</v>
      </c>
      <c r="C3652" s="150">
        <v>149.01308308</v>
      </c>
      <c r="D3652" s="150">
        <f t="shared" si="56"/>
        <v>230.34845989999999</v>
      </c>
    </row>
    <row r="3653" spans="1:4" x14ac:dyDescent="0.3">
      <c r="A3653" s="149">
        <v>40645</v>
      </c>
      <c r="B3653" s="150">
        <v>80.225025169999995</v>
      </c>
      <c r="C3653" s="150">
        <v>145.96812804000001</v>
      </c>
      <c r="D3653" s="150">
        <f t="shared" si="56"/>
        <v>226.19315320999999</v>
      </c>
    </row>
    <row r="3654" spans="1:4" x14ac:dyDescent="0.3">
      <c r="A3654" s="149">
        <v>40644</v>
      </c>
      <c r="B3654" s="150">
        <v>78.918170509999996</v>
      </c>
      <c r="C3654" s="150">
        <v>141.34155745000001</v>
      </c>
      <c r="D3654" s="150">
        <f t="shared" ref="D3654:D3717" si="57">SUM(B3654:C3654)</f>
        <v>220.25972796000002</v>
      </c>
    </row>
    <row r="3655" spans="1:4" x14ac:dyDescent="0.3">
      <c r="A3655" s="149">
        <v>40641</v>
      </c>
      <c r="B3655" s="150">
        <v>77.035425599999996</v>
      </c>
      <c r="C3655" s="150">
        <v>137.53562113999999</v>
      </c>
      <c r="D3655" s="150">
        <f t="shared" si="57"/>
        <v>214.57104673999999</v>
      </c>
    </row>
    <row r="3656" spans="1:4" x14ac:dyDescent="0.3">
      <c r="A3656" s="149">
        <v>40640</v>
      </c>
      <c r="B3656" s="150">
        <v>77.294994509999995</v>
      </c>
      <c r="C3656" s="150">
        <v>135.71320163999999</v>
      </c>
      <c r="D3656" s="150">
        <f t="shared" si="57"/>
        <v>213.00819615</v>
      </c>
    </row>
    <row r="3657" spans="1:4" x14ac:dyDescent="0.3">
      <c r="A3657" s="149">
        <v>40639</v>
      </c>
      <c r="B3657" s="150">
        <v>75.327010979999997</v>
      </c>
      <c r="C3657" s="150">
        <v>134.28651248</v>
      </c>
      <c r="D3657" s="150">
        <f t="shared" si="57"/>
        <v>209.61352346000001</v>
      </c>
    </row>
    <row r="3658" spans="1:4" x14ac:dyDescent="0.3">
      <c r="A3658" s="149">
        <v>40634</v>
      </c>
      <c r="B3658" s="150">
        <v>74.89150257</v>
      </c>
      <c r="C3658" s="150">
        <v>134.61294025000001</v>
      </c>
      <c r="D3658" s="150">
        <f t="shared" si="57"/>
        <v>209.50444282000001</v>
      </c>
    </row>
    <row r="3659" spans="1:4" x14ac:dyDescent="0.3">
      <c r="A3659" s="149">
        <v>40633</v>
      </c>
      <c r="B3659" s="150">
        <v>74.553079990000001</v>
      </c>
      <c r="C3659" s="150">
        <v>134.52749463999999</v>
      </c>
      <c r="D3659" s="150">
        <f t="shared" si="57"/>
        <v>209.08057463</v>
      </c>
    </row>
    <row r="3660" spans="1:4" x14ac:dyDescent="0.3">
      <c r="A3660" s="149">
        <v>40632</v>
      </c>
      <c r="B3660" s="150">
        <v>74.072385560000001</v>
      </c>
      <c r="C3660" s="150">
        <v>131.82649099</v>
      </c>
      <c r="D3660" s="150">
        <f t="shared" si="57"/>
        <v>205.89887655000001</v>
      </c>
    </row>
    <row r="3661" spans="1:4" x14ac:dyDescent="0.3">
      <c r="A3661" s="149">
        <v>40631</v>
      </c>
      <c r="B3661" s="150">
        <v>73.101211770000006</v>
      </c>
      <c r="C3661" s="150">
        <v>130.85307252000001</v>
      </c>
      <c r="D3661" s="150">
        <f t="shared" si="57"/>
        <v>203.95428429000003</v>
      </c>
    </row>
    <row r="3662" spans="1:4" x14ac:dyDescent="0.3">
      <c r="A3662" s="149">
        <v>40630</v>
      </c>
      <c r="B3662" s="150">
        <v>72.808684439999993</v>
      </c>
      <c r="C3662" s="150">
        <v>127.96356513000001</v>
      </c>
      <c r="D3662" s="150">
        <f t="shared" si="57"/>
        <v>200.77224956999999</v>
      </c>
    </row>
    <row r="3663" spans="1:4" x14ac:dyDescent="0.3">
      <c r="A3663" s="149">
        <v>40627</v>
      </c>
      <c r="B3663" s="150">
        <v>72.205390640000005</v>
      </c>
      <c r="C3663" s="150">
        <v>127.04209584</v>
      </c>
      <c r="D3663" s="150">
        <f t="shared" si="57"/>
        <v>199.24748648000002</v>
      </c>
    </row>
    <row r="3664" spans="1:4" x14ac:dyDescent="0.3">
      <c r="A3664" s="149">
        <v>40626</v>
      </c>
      <c r="B3664" s="150">
        <v>72.181399459999994</v>
      </c>
      <c r="C3664" s="150">
        <v>126.38252067000001</v>
      </c>
      <c r="D3664" s="150">
        <f t="shared" si="57"/>
        <v>198.56392012999999</v>
      </c>
    </row>
    <row r="3665" spans="1:4" x14ac:dyDescent="0.3">
      <c r="A3665" s="149">
        <v>40625</v>
      </c>
      <c r="B3665" s="150">
        <v>71.234272430000004</v>
      </c>
      <c r="C3665" s="150">
        <v>125.35336086</v>
      </c>
      <c r="D3665" s="150">
        <f t="shared" si="57"/>
        <v>196.58763328999999</v>
      </c>
    </row>
    <row r="3666" spans="1:4" x14ac:dyDescent="0.3">
      <c r="A3666" s="149">
        <v>40624</v>
      </c>
      <c r="B3666" s="150">
        <v>70.628716879999999</v>
      </c>
      <c r="C3666" s="150">
        <v>124.56267920000001</v>
      </c>
      <c r="D3666" s="150">
        <f t="shared" si="57"/>
        <v>195.19139608</v>
      </c>
    </row>
    <row r="3667" spans="1:4" x14ac:dyDescent="0.3">
      <c r="A3667" s="149">
        <v>40623</v>
      </c>
      <c r="B3667" s="150">
        <v>68.954990080000002</v>
      </c>
      <c r="C3667" s="150">
        <v>123.40124521</v>
      </c>
      <c r="D3667" s="150">
        <f t="shared" si="57"/>
        <v>192.35623529</v>
      </c>
    </row>
    <row r="3668" spans="1:4" x14ac:dyDescent="0.3">
      <c r="A3668" s="149">
        <v>40620</v>
      </c>
      <c r="B3668" s="150">
        <v>69.087983339999994</v>
      </c>
      <c r="C3668" s="150">
        <v>122.29654386999999</v>
      </c>
      <c r="D3668" s="150">
        <f t="shared" si="57"/>
        <v>191.38452720999999</v>
      </c>
    </row>
    <row r="3669" spans="1:4" x14ac:dyDescent="0.3">
      <c r="A3669" s="149">
        <v>40619</v>
      </c>
      <c r="B3669" s="150">
        <v>67.823046649999995</v>
      </c>
      <c r="C3669" s="150">
        <v>121.83342573</v>
      </c>
      <c r="D3669" s="150">
        <f t="shared" si="57"/>
        <v>189.65647238</v>
      </c>
    </row>
    <row r="3670" spans="1:4" x14ac:dyDescent="0.3">
      <c r="A3670" s="149">
        <v>40618</v>
      </c>
      <c r="B3670" s="150">
        <v>67.861691140000005</v>
      </c>
      <c r="C3670" s="150">
        <v>122.75356223999999</v>
      </c>
      <c r="D3670" s="150">
        <f t="shared" si="57"/>
        <v>190.61525338000001</v>
      </c>
    </row>
    <row r="3671" spans="1:4" x14ac:dyDescent="0.3">
      <c r="A3671" s="149">
        <v>40617</v>
      </c>
      <c r="B3671" s="150">
        <v>68.004542490000006</v>
      </c>
      <c r="C3671" s="150">
        <v>122.88311486000001</v>
      </c>
      <c r="D3671" s="150">
        <f t="shared" si="57"/>
        <v>190.88765735000001</v>
      </c>
    </row>
    <row r="3672" spans="1:4" x14ac:dyDescent="0.3">
      <c r="A3672" s="149">
        <v>40616</v>
      </c>
      <c r="B3672" s="150">
        <v>67.806050080000006</v>
      </c>
      <c r="C3672" s="150">
        <v>121.80175509</v>
      </c>
      <c r="D3672" s="150">
        <f t="shared" si="57"/>
        <v>189.60780517000001</v>
      </c>
    </row>
    <row r="3673" spans="1:4" x14ac:dyDescent="0.3">
      <c r="A3673" s="149">
        <v>40613</v>
      </c>
      <c r="B3673" s="150">
        <v>66.087778279999995</v>
      </c>
      <c r="C3673" s="150">
        <v>120.15417725</v>
      </c>
      <c r="D3673" s="150">
        <f t="shared" si="57"/>
        <v>186.24195552999998</v>
      </c>
    </row>
    <row r="3674" spans="1:4" x14ac:dyDescent="0.3">
      <c r="A3674" s="149">
        <v>40612</v>
      </c>
      <c r="B3674" s="150">
        <v>65.553138140000001</v>
      </c>
      <c r="C3674" s="150">
        <v>118.05262805</v>
      </c>
      <c r="D3674" s="150">
        <f t="shared" si="57"/>
        <v>183.60576619</v>
      </c>
    </row>
    <row r="3675" spans="1:4" x14ac:dyDescent="0.3">
      <c r="A3675" s="149">
        <v>40611</v>
      </c>
      <c r="B3675" s="150">
        <v>64.136211320000001</v>
      </c>
      <c r="C3675" s="150">
        <v>116.90874932</v>
      </c>
      <c r="D3675" s="150">
        <f t="shared" si="57"/>
        <v>181.04496064</v>
      </c>
    </row>
    <row r="3676" spans="1:4" x14ac:dyDescent="0.3">
      <c r="A3676" s="149">
        <v>40610</v>
      </c>
      <c r="B3676" s="150">
        <v>62.612280759999997</v>
      </c>
      <c r="C3676" s="150">
        <v>115.93182838</v>
      </c>
      <c r="D3676" s="150">
        <f t="shared" si="57"/>
        <v>178.54410913999999</v>
      </c>
    </row>
    <row r="3677" spans="1:4" x14ac:dyDescent="0.3">
      <c r="A3677" s="149">
        <v>40609</v>
      </c>
      <c r="B3677" s="150">
        <v>61.433781260000003</v>
      </c>
      <c r="C3677" s="150">
        <v>114.56213559</v>
      </c>
      <c r="D3677" s="150">
        <f t="shared" si="57"/>
        <v>175.99591685000001</v>
      </c>
    </row>
    <row r="3678" spans="1:4" x14ac:dyDescent="0.3">
      <c r="A3678" s="149">
        <v>40606</v>
      </c>
      <c r="B3678" s="150">
        <v>58.923574309999999</v>
      </c>
      <c r="C3678" s="150">
        <v>111.92969239</v>
      </c>
      <c r="D3678" s="150">
        <f t="shared" si="57"/>
        <v>170.85326670000001</v>
      </c>
    </row>
    <row r="3679" spans="1:4" x14ac:dyDescent="0.3">
      <c r="A3679" s="149">
        <v>40605</v>
      </c>
      <c r="B3679" s="150">
        <v>57.583872700000001</v>
      </c>
      <c r="C3679" s="150">
        <v>111.03299385</v>
      </c>
      <c r="D3679" s="150">
        <f t="shared" si="57"/>
        <v>168.61686655</v>
      </c>
    </row>
    <row r="3680" spans="1:4" x14ac:dyDescent="0.3">
      <c r="A3680" s="149">
        <v>40604</v>
      </c>
      <c r="B3680" s="150">
        <v>58.850250000000003</v>
      </c>
      <c r="C3680" s="150">
        <v>110.33121804</v>
      </c>
      <c r="D3680" s="150">
        <f t="shared" si="57"/>
        <v>169.18146804</v>
      </c>
    </row>
    <row r="3681" spans="1:4" x14ac:dyDescent="0.3">
      <c r="A3681" s="149">
        <v>40603</v>
      </c>
      <c r="B3681" s="150">
        <v>57.638554059999997</v>
      </c>
      <c r="C3681" s="150">
        <v>109.46532385</v>
      </c>
      <c r="D3681" s="150">
        <f t="shared" si="57"/>
        <v>167.10387790999999</v>
      </c>
    </row>
    <row r="3682" spans="1:4" x14ac:dyDescent="0.3">
      <c r="A3682" s="149">
        <v>40602</v>
      </c>
      <c r="B3682" s="150">
        <v>56.865276860000002</v>
      </c>
      <c r="C3682" s="150">
        <v>109.04036923</v>
      </c>
      <c r="D3682" s="150">
        <f t="shared" si="57"/>
        <v>165.90564609</v>
      </c>
    </row>
    <row r="3683" spans="1:4" x14ac:dyDescent="0.3">
      <c r="A3683" s="149">
        <v>40599</v>
      </c>
      <c r="B3683" s="150">
        <v>55.796044870000003</v>
      </c>
      <c r="C3683" s="150">
        <v>108.74421421</v>
      </c>
      <c r="D3683" s="150">
        <f t="shared" si="57"/>
        <v>164.54025908</v>
      </c>
    </row>
    <row r="3684" spans="1:4" x14ac:dyDescent="0.3">
      <c r="A3684" s="149">
        <v>40598</v>
      </c>
      <c r="B3684" s="150">
        <v>56.039709969999997</v>
      </c>
      <c r="C3684" s="150">
        <v>108.13882541</v>
      </c>
      <c r="D3684" s="150">
        <f t="shared" si="57"/>
        <v>164.17853538</v>
      </c>
    </row>
    <row r="3685" spans="1:4" x14ac:dyDescent="0.3">
      <c r="A3685" s="149">
        <v>40597</v>
      </c>
      <c r="B3685" s="150">
        <v>55.226568559999997</v>
      </c>
      <c r="C3685" s="150">
        <v>106.34481079</v>
      </c>
      <c r="D3685" s="150">
        <f t="shared" si="57"/>
        <v>161.57137935</v>
      </c>
    </row>
    <row r="3686" spans="1:4" x14ac:dyDescent="0.3">
      <c r="A3686" s="149">
        <v>40596</v>
      </c>
      <c r="B3686" s="150">
        <v>54.121850709999997</v>
      </c>
      <c r="C3686" s="150">
        <v>105.41188323</v>
      </c>
      <c r="D3686" s="150">
        <f t="shared" si="57"/>
        <v>159.53373393999999</v>
      </c>
    </row>
    <row r="3687" spans="1:4" x14ac:dyDescent="0.3">
      <c r="A3687" s="149">
        <v>40595</v>
      </c>
      <c r="B3687" s="150">
        <v>54.96084956</v>
      </c>
      <c r="C3687" s="150">
        <v>103.27199103</v>
      </c>
      <c r="D3687" s="150">
        <f t="shared" si="57"/>
        <v>158.23284059</v>
      </c>
    </row>
    <row r="3688" spans="1:4" x14ac:dyDescent="0.3">
      <c r="A3688" s="149">
        <v>40592</v>
      </c>
      <c r="B3688" s="150">
        <v>53.743200090000002</v>
      </c>
      <c r="C3688" s="150">
        <v>101.69623144000001</v>
      </c>
      <c r="D3688" s="150">
        <f t="shared" si="57"/>
        <v>155.43943153000001</v>
      </c>
    </row>
    <row r="3689" spans="1:4" x14ac:dyDescent="0.3">
      <c r="A3689" s="149">
        <v>40591</v>
      </c>
      <c r="B3689" s="150">
        <v>52.803487730000001</v>
      </c>
      <c r="C3689" s="150">
        <v>100.44524572</v>
      </c>
      <c r="D3689" s="150">
        <f t="shared" si="57"/>
        <v>153.24873345</v>
      </c>
    </row>
    <row r="3690" spans="1:4" x14ac:dyDescent="0.3">
      <c r="A3690" s="149">
        <v>40590</v>
      </c>
      <c r="B3690" s="150">
        <v>52.845031300000002</v>
      </c>
      <c r="C3690" s="150">
        <v>98.063411560000006</v>
      </c>
      <c r="D3690" s="150">
        <f t="shared" si="57"/>
        <v>150.90844286000001</v>
      </c>
    </row>
    <row r="3691" spans="1:4" x14ac:dyDescent="0.3">
      <c r="A3691" s="149">
        <v>40589</v>
      </c>
      <c r="B3691" s="150">
        <v>51.346161700000003</v>
      </c>
      <c r="C3691" s="150">
        <v>96.110137940000001</v>
      </c>
      <c r="D3691" s="150">
        <f t="shared" si="57"/>
        <v>147.45629964</v>
      </c>
    </row>
    <row r="3692" spans="1:4" x14ac:dyDescent="0.3">
      <c r="A3692" s="149">
        <v>40588</v>
      </c>
      <c r="B3692" s="150">
        <v>50.641629209999998</v>
      </c>
      <c r="C3692" s="150">
        <v>97.328541459999997</v>
      </c>
      <c r="D3692" s="150">
        <f t="shared" si="57"/>
        <v>147.97017066999999</v>
      </c>
    </row>
    <row r="3693" spans="1:4" x14ac:dyDescent="0.3">
      <c r="A3693" s="149">
        <v>40585</v>
      </c>
      <c r="B3693" s="150">
        <v>50.437969699999996</v>
      </c>
      <c r="C3693" s="150">
        <v>97.813946470000005</v>
      </c>
      <c r="D3693" s="150">
        <f t="shared" si="57"/>
        <v>148.25191617000002</v>
      </c>
    </row>
    <row r="3694" spans="1:4" x14ac:dyDescent="0.3">
      <c r="A3694" s="149">
        <v>40584</v>
      </c>
      <c r="B3694" s="150">
        <v>49.942542580000001</v>
      </c>
      <c r="C3694" s="150">
        <v>97.546924619999999</v>
      </c>
      <c r="D3694" s="150">
        <f t="shared" si="57"/>
        <v>147.48946720000001</v>
      </c>
    </row>
    <row r="3695" spans="1:4" x14ac:dyDescent="0.3">
      <c r="A3695" s="149">
        <v>40583</v>
      </c>
      <c r="B3695" s="150">
        <v>49.070247790000003</v>
      </c>
      <c r="C3695" s="150">
        <v>96.022244000000001</v>
      </c>
      <c r="D3695" s="150">
        <f t="shared" si="57"/>
        <v>145.09249179</v>
      </c>
    </row>
    <row r="3696" spans="1:4" x14ac:dyDescent="0.3">
      <c r="A3696" s="149">
        <v>40575</v>
      </c>
      <c r="B3696" s="150">
        <v>48.430875489999998</v>
      </c>
      <c r="C3696" s="150">
        <v>94.154144130000006</v>
      </c>
      <c r="D3696" s="150">
        <f t="shared" si="57"/>
        <v>142.58501962</v>
      </c>
    </row>
    <row r="3697" spans="1:4" x14ac:dyDescent="0.3">
      <c r="A3697" s="149">
        <v>40574</v>
      </c>
      <c r="B3697" s="150">
        <v>48.146099710000001</v>
      </c>
      <c r="C3697" s="150">
        <v>95.996264210000007</v>
      </c>
      <c r="D3697" s="150">
        <f t="shared" si="57"/>
        <v>144.14236392000001</v>
      </c>
    </row>
    <row r="3698" spans="1:4" x14ac:dyDescent="0.3">
      <c r="A3698" s="149">
        <v>40571</v>
      </c>
      <c r="B3698" s="150">
        <v>47.832065870000001</v>
      </c>
      <c r="C3698" s="150">
        <v>94.823431060000004</v>
      </c>
      <c r="D3698" s="150">
        <f t="shared" si="57"/>
        <v>142.65549693</v>
      </c>
    </row>
    <row r="3699" spans="1:4" x14ac:dyDescent="0.3">
      <c r="A3699" s="149">
        <v>40570</v>
      </c>
      <c r="B3699" s="150">
        <v>47.789069040000001</v>
      </c>
      <c r="C3699" s="150">
        <v>94.420413580000002</v>
      </c>
      <c r="D3699" s="150">
        <f t="shared" si="57"/>
        <v>142.20948262000002</v>
      </c>
    </row>
    <row r="3700" spans="1:4" x14ac:dyDescent="0.3">
      <c r="A3700" s="149">
        <v>40569</v>
      </c>
      <c r="B3700" s="150">
        <v>48.191642799999997</v>
      </c>
      <c r="C3700" s="150">
        <v>93.591610579999994</v>
      </c>
      <c r="D3700" s="150">
        <f t="shared" si="57"/>
        <v>141.78325337999999</v>
      </c>
    </row>
    <row r="3701" spans="1:4" x14ac:dyDescent="0.3">
      <c r="A3701" s="149">
        <v>40568</v>
      </c>
      <c r="B3701" s="150">
        <v>47.53329188</v>
      </c>
      <c r="C3701" s="150">
        <v>92.293957539999994</v>
      </c>
      <c r="D3701" s="150">
        <f t="shared" si="57"/>
        <v>139.82724941999999</v>
      </c>
    </row>
    <row r="3702" spans="1:4" x14ac:dyDescent="0.3">
      <c r="A3702" s="149">
        <v>40567</v>
      </c>
      <c r="B3702" s="150">
        <v>47.062480540000003</v>
      </c>
      <c r="C3702" s="150">
        <v>91.870655420000006</v>
      </c>
      <c r="D3702" s="150">
        <f t="shared" si="57"/>
        <v>138.93313596000002</v>
      </c>
    </row>
    <row r="3703" spans="1:4" x14ac:dyDescent="0.3">
      <c r="A3703" s="149">
        <v>40564</v>
      </c>
      <c r="B3703" s="150">
        <v>47.337058110000001</v>
      </c>
      <c r="C3703" s="150">
        <v>91.101721319999996</v>
      </c>
      <c r="D3703" s="150">
        <f t="shared" si="57"/>
        <v>138.43877943000001</v>
      </c>
    </row>
    <row r="3704" spans="1:4" x14ac:dyDescent="0.3">
      <c r="A3704" s="149">
        <v>40563</v>
      </c>
      <c r="B3704" s="150">
        <v>47.381756289999998</v>
      </c>
      <c r="C3704" s="150">
        <v>90.932624099999998</v>
      </c>
      <c r="D3704" s="150">
        <f t="shared" si="57"/>
        <v>138.31438039</v>
      </c>
    </row>
    <row r="3705" spans="1:4" x14ac:dyDescent="0.3">
      <c r="A3705" s="149">
        <v>40562</v>
      </c>
      <c r="B3705" s="150">
        <v>47.505997620000002</v>
      </c>
      <c r="C3705" s="150">
        <v>90.952586699999998</v>
      </c>
      <c r="D3705" s="150">
        <f t="shared" si="57"/>
        <v>138.45858432</v>
      </c>
    </row>
    <row r="3706" spans="1:4" x14ac:dyDescent="0.3">
      <c r="A3706" s="149">
        <v>40561</v>
      </c>
      <c r="B3706" s="150">
        <v>47.080424440000002</v>
      </c>
      <c r="C3706" s="150">
        <v>89.876673319999995</v>
      </c>
      <c r="D3706" s="150">
        <f t="shared" si="57"/>
        <v>136.95709776000001</v>
      </c>
    </row>
    <row r="3707" spans="1:4" x14ac:dyDescent="0.3">
      <c r="A3707" s="149">
        <v>40560</v>
      </c>
      <c r="B3707" s="150">
        <v>46.377000539999997</v>
      </c>
      <c r="C3707" s="150">
        <v>88.28849692</v>
      </c>
      <c r="D3707" s="150">
        <f t="shared" si="57"/>
        <v>134.66549745999998</v>
      </c>
    </row>
    <row r="3708" spans="1:4" x14ac:dyDescent="0.3">
      <c r="A3708" s="149">
        <v>40557</v>
      </c>
      <c r="B3708" s="150">
        <v>46.53108245</v>
      </c>
      <c r="C3708" s="150">
        <v>87.764073280000005</v>
      </c>
      <c r="D3708" s="150">
        <f t="shared" si="57"/>
        <v>134.29515573</v>
      </c>
    </row>
    <row r="3709" spans="1:4" x14ac:dyDescent="0.3">
      <c r="A3709" s="149">
        <v>40556</v>
      </c>
      <c r="B3709" s="150">
        <v>46.018289250000002</v>
      </c>
      <c r="C3709" s="150">
        <v>87.653547399999994</v>
      </c>
      <c r="D3709" s="150">
        <f t="shared" si="57"/>
        <v>133.67183664999999</v>
      </c>
    </row>
    <row r="3710" spans="1:4" x14ac:dyDescent="0.3">
      <c r="A3710" s="149">
        <v>40555</v>
      </c>
      <c r="B3710" s="150">
        <v>45.829630430000002</v>
      </c>
      <c r="C3710" s="150">
        <v>87.209487159999995</v>
      </c>
      <c r="D3710" s="150">
        <f t="shared" si="57"/>
        <v>133.03911758999999</v>
      </c>
    </row>
    <row r="3711" spans="1:4" x14ac:dyDescent="0.3">
      <c r="A3711" s="149">
        <v>40554</v>
      </c>
      <c r="B3711" s="150">
        <v>45.396961730000001</v>
      </c>
      <c r="C3711" s="150">
        <v>86.780497560000001</v>
      </c>
      <c r="D3711" s="150">
        <f t="shared" si="57"/>
        <v>132.17745929</v>
      </c>
    </row>
    <row r="3712" spans="1:4" x14ac:dyDescent="0.3">
      <c r="A3712" s="149">
        <v>40553</v>
      </c>
      <c r="B3712" s="150">
        <v>45.172981470000003</v>
      </c>
      <c r="C3712" s="150">
        <v>87.657784800000002</v>
      </c>
      <c r="D3712" s="150">
        <f t="shared" si="57"/>
        <v>132.83076627</v>
      </c>
    </row>
    <row r="3713" spans="1:4" x14ac:dyDescent="0.3">
      <c r="A3713" s="149">
        <v>40550</v>
      </c>
      <c r="B3713" s="150">
        <v>44.883486419999997</v>
      </c>
      <c r="C3713" s="150">
        <v>86.993245819999999</v>
      </c>
      <c r="D3713" s="150">
        <f t="shared" si="57"/>
        <v>131.87673224</v>
      </c>
    </row>
    <row r="3714" spans="1:4" x14ac:dyDescent="0.3">
      <c r="A3714" s="149">
        <v>40549</v>
      </c>
      <c r="B3714" s="150">
        <v>44.961666960000002</v>
      </c>
      <c r="C3714" s="150">
        <v>87.316370710000001</v>
      </c>
      <c r="D3714" s="150">
        <f t="shared" si="57"/>
        <v>132.27803767</v>
      </c>
    </row>
    <row r="3715" spans="1:4" x14ac:dyDescent="0.3">
      <c r="A3715" s="149">
        <v>40548</v>
      </c>
      <c r="B3715" s="150">
        <v>44.593984710000001</v>
      </c>
      <c r="C3715" s="150">
        <v>86.002097419999998</v>
      </c>
      <c r="D3715" s="150">
        <f t="shared" si="57"/>
        <v>130.59608213000001</v>
      </c>
    </row>
    <row r="3716" spans="1:4" x14ac:dyDescent="0.3">
      <c r="A3716" s="149">
        <v>40547</v>
      </c>
      <c r="B3716" s="150">
        <v>43.346873379999998</v>
      </c>
      <c r="C3716" s="150">
        <v>85.224132339999997</v>
      </c>
      <c r="D3716" s="150">
        <f t="shared" si="57"/>
        <v>128.57100571999999</v>
      </c>
    </row>
    <row r="3717" spans="1:4" x14ac:dyDescent="0.3">
      <c r="A3717" s="149">
        <v>40543</v>
      </c>
      <c r="B3717" s="150">
        <v>43.400050210000003</v>
      </c>
      <c r="C3717" s="150">
        <v>84.315898140000002</v>
      </c>
      <c r="D3717" s="150">
        <f t="shared" si="57"/>
        <v>127.71594835000001</v>
      </c>
    </row>
    <row r="3718" spans="1:4" x14ac:dyDescent="0.3">
      <c r="A3718" s="149">
        <v>40542</v>
      </c>
      <c r="B3718" s="150">
        <v>43.031824069999999</v>
      </c>
      <c r="C3718" s="150">
        <v>82.269766950000005</v>
      </c>
      <c r="D3718" s="150">
        <f t="shared" ref="D3718:D3781" si="58">SUM(B3718:C3718)</f>
        <v>125.30159102</v>
      </c>
    </row>
    <row r="3719" spans="1:4" x14ac:dyDescent="0.3">
      <c r="A3719" s="149">
        <v>40541</v>
      </c>
      <c r="B3719" s="150">
        <v>42.417074130000003</v>
      </c>
      <c r="C3719" s="150">
        <v>81.519359589999993</v>
      </c>
      <c r="D3719" s="150">
        <f t="shared" si="58"/>
        <v>123.93643372</v>
      </c>
    </row>
    <row r="3720" spans="1:4" x14ac:dyDescent="0.3">
      <c r="A3720" s="149">
        <v>40540</v>
      </c>
      <c r="B3720" s="150">
        <v>42.037830100000001</v>
      </c>
      <c r="C3720" s="150">
        <v>80.158381009999999</v>
      </c>
      <c r="D3720" s="150">
        <f t="shared" si="58"/>
        <v>122.19621111000001</v>
      </c>
    </row>
    <row r="3721" spans="1:4" x14ac:dyDescent="0.3">
      <c r="A3721" s="149">
        <v>40539</v>
      </c>
      <c r="B3721" s="150">
        <v>42.365616930000002</v>
      </c>
      <c r="C3721" s="150">
        <v>79.880031090000003</v>
      </c>
      <c r="D3721" s="150">
        <f t="shared" si="58"/>
        <v>122.24564802</v>
      </c>
    </row>
    <row r="3722" spans="1:4" x14ac:dyDescent="0.3">
      <c r="A3722" s="149">
        <v>40536</v>
      </c>
      <c r="B3722" s="150">
        <v>41.587672070000004</v>
      </c>
      <c r="C3722" s="150">
        <v>79.025756180000002</v>
      </c>
      <c r="D3722" s="150">
        <f t="shared" si="58"/>
        <v>120.61342825</v>
      </c>
    </row>
    <row r="3723" spans="1:4" x14ac:dyDescent="0.3">
      <c r="A3723" s="149">
        <v>40535</v>
      </c>
      <c r="B3723" s="150">
        <v>41.365799860000003</v>
      </c>
      <c r="C3723" s="150">
        <v>78.257966159999995</v>
      </c>
      <c r="D3723" s="150">
        <f t="shared" si="58"/>
        <v>119.62376602000001</v>
      </c>
    </row>
    <row r="3724" spans="1:4" x14ac:dyDescent="0.3">
      <c r="A3724" s="149">
        <v>40534</v>
      </c>
      <c r="B3724" s="150">
        <v>41.125511459999998</v>
      </c>
      <c r="C3724" s="150">
        <v>77.811742339999995</v>
      </c>
      <c r="D3724" s="150">
        <f t="shared" si="58"/>
        <v>118.93725379999999</v>
      </c>
    </row>
    <row r="3725" spans="1:4" x14ac:dyDescent="0.3">
      <c r="A3725" s="149">
        <v>40533</v>
      </c>
      <c r="B3725" s="150">
        <v>40.177982450000002</v>
      </c>
      <c r="C3725" s="150">
        <v>75.725660320000003</v>
      </c>
      <c r="D3725" s="150">
        <f t="shared" si="58"/>
        <v>115.90364277</v>
      </c>
    </row>
    <row r="3726" spans="1:4" x14ac:dyDescent="0.3">
      <c r="A3726" s="149">
        <v>40532</v>
      </c>
      <c r="B3726" s="150">
        <v>40.355759560000003</v>
      </c>
      <c r="C3726" s="150">
        <v>74.448410319999994</v>
      </c>
      <c r="D3726" s="150">
        <f t="shared" si="58"/>
        <v>114.80416987999999</v>
      </c>
    </row>
    <row r="3727" spans="1:4" x14ac:dyDescent="0.3">
      <c r="A3727" s="149">
        <v>40529</v>
      </c>
      <c r="B3727" s="150">
        <v>40.35043357</v>
      </c>
      <c r="C3727" s="150">
        <v>74.97089991</v>
      </c>
      <c r="D3727" s="150">
        <f t="shared" si="58"/>
        <v>115.32133347999999</v>
      </c>
    </row>
    <row r="3728" spans="1:4" x14ac:dyDescent="0.3">
      <c r="A3728" s="149">
        <v>40528</v>
      </c>
      <c r="B3728" s="150">
        <v>40.062667050000002</v>
      </c>
      <c r="C3728" s="150">
        <v>75.496991730000005</v>
      </c>
      <c r="D3728" s="150">
        <f t="shared" si="58"/>
        <v>115.55965878000001</v>
      </c>
    </row>
    <row r="3729" spans="1:4" x14ac:dyDescent="0.3">
      <c r="A3729" s="149">
        <v>40527</v>
      </c>
      <c r="B3729" s="150">
        <v>39.593442719999999</v>
      </c>
      <c r="C3729" s="150">
        <v>74.698906820000005</v>
      </c>
      <c r="D3729" s="150">
        <f t="shared" si="58"/>
        <v>114.29234954</v>
      </c>
    </row>
    <row r="3730" spans="1:4" x14ac:dyDescent="0.3">
      <c r="A3730" s="149">
        <v>40526</v>
      </c>
      <c r="B3730" s="150">
        <v>38.859488079999998</v>
      </c>
      <c r="C3730" s="150">
        <v>73.86230501</v>
      </c>
      <c r="D3730" s="150">
        <f t="shared" si="58"/>
        <v>112.72179309000001</v>
      </c>
    </row>
    <row r="3731" spans="1:4" x14ac:dyDescent="0.3">
      <c r="A3731" s="149">
        <v>40525</v>
      </c>
      <c r="B3731" s="150">
        <v>38.698032079999997</v>
      </c>
      <c r="C3731" s="150">
        <v>72.204260039999994</v>
      </c>
      <c r="D3731" s="150">
        <f t="shared" si="58"/>
        <v>110.90229212</v>
      </c>
    </row>
    <row r="3732" spans="1:4" x14ac:dyDescent="0.3">
      <c r="A3732" s="149">
        <v>40522</v>
      </c>
      <c r="B3732" s="150">
        <v>37.678702800000003</v>
      </c>
      <c r="C3732" s="150">
        <v>66.499122639999996</v>
      </c>
      <c r="D3732" s="150">
        <f t="shared" si="58"/>
        <v>104.17782543999999</v>
      </c>
    </row>
    <row r="3733" spans="1:4" x14ac:dyDescent="0.3">
      <c r="A3733" s="149">
        <v>40521</v>
      </c>
      <c r="B3733" s="150">
        <v>36.807625270000003</v>
      </c>
      <c r="C3733" s="150">
        <v>65.343309509999997</v>
      </c>
      <c r="D3733" s="150">
        <f t="shared" si="58"/>
        <v>102.15093478</v>
      </c>
    </row>
    <row r="3734" spans="1:4" x14ac:dyDescent="0.3">
      <c r="A3734" s="149">
        <v>40520</v>
      </c>
      <c r="B3734" s="150">
        <v>36.69246613</v>
      </c>
      <c r="C3734" s="150">
        <v>62.92502021</v>
      </c>
      <c r="D3734" s="150">
        <f t="shared" si="58"/>
        <v>99.617486339999999</v>
      </c>
    </row>
    <row r="3735" spans="1:4" x14ac:dyDescent="0.3">
      <c r="A3735" s="149">
        <v>40519</v>
      </c>
      <c r="B3735" s="150">
        <v>36.175619300000001</v>
      </c>
      <c r="C3735" s="150">
        <v>62.719867630000003</v>
      </c>
      <c r="D3735" s="150">
        <f t="shared" si="58"/>
        <v>98.895486930000004</v>
      </c>
    </row>
    <row r="3736" spans="1:4" x14ac:dyDescent="0.3">
      <c r="A3736" s="149">
        <v>40518</v>
      </c>
      <c r="B3736" s="150">
        <v>36.063353630000002</v>
      </c>
      <c r="C3736" s="150">
        <v>61.719247590000002</v>
      </c>
      <c r="D3736" s="150">
        <f t="shared" si="58"/>
        <v>97.782601220000004</v>
      </c>
    </row>
    <row r="3737" spans="1:4" x14ac:dyDescent="0.3">
      <c r="A3737" s="149">
        <v>40515</v>
      </c>
      <c r="B3737" s="150">
        <v>35.617227819999997</v>
      </c>
      <c r="C3737" s="150">
        <v>61.040529499999998</v>
      </c>
      <c r="D3737" s="150">
        <f t="shared" si="58"/>
        <v>96.657757320000002</v>
      </c>
    </row>
    <row r="3738" spans="1:4" x14ac:dyDescent="0.3">
      <c r="A3738" s="149">
        <v>40514</v>
      </c>
      <c r="B3738" s="150">
        <v>35.498087949999999</v>
      </c>
      <c r="C3738" s="150">
        <v>60.125054130000002</v>
      </c>
      <c r="D3738" s="150">
        <f t="shared" si="58"/>
        <v>95.623142080000008</v>
      </c>
    </row>
    <row r="3739" spans="1:4" x14ac:dyDescent="0.3">
      <c r="A3739" s="149">
        <v>40513</v>
      </c>
      <c r="B3739" s="150">
        <v>35.020340109999999</v>
      </c>
      <c r="C3739" s="150">
        <v>59.512670110000002</v>
      </c>
      <c r="D3739" s="150">
        <f t="shared" si="58"/>
        <v>94.533010219999994</v>
      </c>
    </row>
    <row r="3740" spans="1:4" x14ac:dyDescent="0.3">
      <c r="A3740" s="149">
        <v>40512</v>
      </c>
      <c r="B3740" s="150">
        <v>34.60445386</v>
      </c>
      <c r="C3740" s="150">
        <v>59.49958153</v>
      </c>
      <c r="D3740" s="150">
        <f t="shared" si="58"/>
        <v>94.104035390000007</v>
      </c>
    </row>
    <row r="3741" spans="1:4" x14ac:dyDescent="0.3">
      <c r="A3741" s="149">
        <v>40511</v>
      </c>
      <c r="B3741" s="150">
        <v>34.947030220000002</v>
      </c>
      <c r="C3741" s="150">
        <v>59.419491540000003</v>
      </c>
      <c r="D3741" s="150">
        <f t="shared" si="58"/>
        <v>94.366521760000012</v>
      </c>
    </row>
    <row r="3742" spans="1:4" x14ac:dyDescent="0.3">
      <c r="A3742" s="149">
        <v>40508</v>
      </c>
      <c r="B3742" s="150">
        <v>34.910483210000002</v>
      </c>
      <c r="C3742" s="150">
        <v>59.106586630000002</v>
      </c>
      <c r="D3742" s="150">
        <f t="shared" si="58"/>
        <v>94.017069840000005</v>
      </c>
    </row>
    <row r="3743" spans="1:4" x14ac:dyDescent="0.3">
      <c r="A3743" s="149">
        <v>40507</v>
      </c>
      <c r="B3743" s="150">
        <v>34.801521690000001</v>
      </c>
      <c r="C3743" s="150">
        <v>59.79578197</v>
      </c>
      <c r="D3743" s="150">
        <f t="shared" si="58"/>
        <v>94.597303659999994</v>
      </c>
    </row>
    <row r="3744" spans="1:4" x14ac:dyDescent="0.3">
      <c r="A3744" s="149">
        <v>40506</v>
      </c>
      <c r="B3744" s="150">
        <v>34.094800110000001</v>
      </c>
      <c r="C3744" s="150">
        <v>58.285613060000003</v>
      </c>
      <c r="D3744" s="150">
        <f t="shared" si="58"/>
        <v>92.380413169999997</v>
      </c>
    </row>
    <row r="3745" spans="1:4" x14ac:dyDescent="0.3">
      <c r="A3745" s="149">
        <v>40505</v>
      </c>
      <c r="B3745" s="150">
        <v>33.194372389999998</v>
      </c>
      <c r="C3745" s="150">
        <v>57.470268490000002</v>
      </c>
      <c r="D3745" s="150">
        <f t="shared" si="58"/>
        <v>90.664640880000007</v>
      </c>
    </row>
    <row r="3746" spans="1:4" x14ac:dyDescent="0.3">
      <c r="A3746" s="149">
        <v>40504</v>
      </c>
      <c r="B3746" s="150">
        <v>33.395645250000001</v>
      </c>
      <c r="C3746" s="150">
        <v>57.243445139999999</v>
      </c>
      <c r="D3746" s="150">
        <f t="shared" si="58"/>
        <v>90.639090390000007</v>
      </c>
    </row>
    <row r="3747" spans="1:4" x14ac:dyDescent="0.3">
      <c r="A3747" s="149">
        <v>40501</v>
      </c>
      <c r="B3747" s="150">
        <v>32.398732809999998</v>
      </c>
      <c r="C3747" s="150">
        <v>56.095701159999997</v>
      </c>
      <c r="D3747" s="150">
        <f t="shared" si="58"/>
        <v>88.494433969999989</v>
      </c>
    </row>
    <row r="3748" spans="1:4" x14ac:dyDescent="0.3">
      <c r="A3748" s="149">
        <v>40500</v>
      </c>
      <c r="B3748" s="150">
        <v>32.268690380000002</v>
      </c>
      <c r="C3748" s="150">
        <v>58.287564840000002</v>
      </c>
      <c r="D3748" s="150">
        <f t="shared" si="58"/>
        <v>90.556255219999997</v>
      </c>
    </row>
    <row r="3749" spans="1:4" x14ac:dyDescent="0.3">
      <c r="A3749" s="149">
        <v>40499</v>
      </c>
      <c r="B3749" s="150">
        <v>32.449382040000003</v>
      </c>
      <c r="C3749" s="150">
        <v>58.214640789999997</v>
      </c>
      <c r="D3749" s="150">
        <f t="shared" si="58"/>
        <v>90.664022829999993</v>
      </c>
    </row>
    <row r="3750" spans="1:4" x14ac:dyDescent="0.3">
      <c r="A3750" s="149">
        <v>40498</v>
      </c>
      <c r="B3750" s="150">
        <v>32.071158220000001</v>
      </c>
      <c r="C3750" s="150">
        <v>57.62273004</v>
      </c>
      <c r="D3750" s="150">
        <f t="shared" si="58"/>
        <v>89.693888259999994</v>
      </c>
    </row>
    <row r="3751" spans="1:4" x14ac:dyDescent="0.3">
      <c r="A3751" s="149">
        <v>40497</v>
      </c>
      <c r="B3751" s="150">
        <v>32.676758159999999</v>
      </c>
      <c r="C3751" s="150">
        <v>57.829215320000003</v>
      </c>
      <c r="D3751" s="150">
        <f t="shared" si="58"/>
        <v>90.505973479999994</v>
      </c>
    </row>
    <row r="3752" spans="1:4" x14ac:dyDescent="0.3">
      <c r="A3752" s="149">
        <v>40494</v>
      </c>
      <c r="B3752" s="150">
        <v>31.788747229999998</v>
      </c>
      <c r="C3752" s="150">
        <v>55.4191614</v>
      </c>
      <c r="D3752" s="150">
        <f t="shared" si="58"/>
        <v>87.207908629999991</v>
      </c>
    </row>
    <row r="3753" spans="1:4" x14ac:dyDescent="0.3">
      <c r="A3753" s="149">
        <v>40493</v>
      </c>
      <c r="B3753" s="150">
        <v>32.801184110000001</v>
      </c>
      <c r="C3753" s="150">
        <v>57.812992809999997</v>
      </c>
      <c r="D3753" s="150">
        <f t="shared" si="58"/>
        <v>90.614176920000006</v>
      </c>
    </row>
    <row r="3754" spans="1:4" x14ac:dyDescent="0.3">
      <c r="A3754" s="149">
        <v>40492</v>
      </c>
      <c r="B3754" s="150">
        <v>31.065005769999999</v>
      </c>
      <c r="C3754" s="150">
        <v>56.791925489999997</v>
      </c>
      <c r="D3754" s="150">
        <f t="shared" si="58"/>
        <v>87.856931259999996</v>
      </c>
    </row>
    <row r="3755" spans="1:4" x14ac:dyDescent="0.3">
      <c r="A3755" s="149">
        <v>40491</v>
      </c>
      <c r="B3755" s="150">
        <v>30.234018930000001</v>
      </c>
      <c r="C3755" s="150">
        <v>54.360205989999997</v>
      </c>
      <c r="D3755" s="150">
        <f t="shared" si="58"/>
        <v>84.594224920000002</v>
      </c>
    </row>
    <row r="3756" spans="1:4" x14ac:dyDescent="0.3">
      <c r="A3756" s="149">
        <v>40490</v>
      </c>
      <c r="B3756" s="150">
        <v>29.79438231</v>
      </c>
      <c r="C3756" s="150">
        <v>52.180262720000002</v>
      </c>
      <c r="D3756" s="150">
        <f t="shared" si="58"/>
        <v>81.974645030000005</v>
      </c>
    </row>
    <row r="3757" spans="1:4" x14ac:dyDescent="0.3">
      <c r="A3757" s="149">
        <v>40487</v>
      </c>
      <c r="B3757" s="150">
        <v>29.10498733</v>
      </c>
      <c r="C3757" s="150">
        <v>48.908564200000001</v>
      </c>
      <c r="D3757" s="150">
        <f t="shared" si="58"/>
        <v>78.013551530000001</v>
      </c>
    </row>
    <row r="3758" spans="1:4" x14ac:dyDescent="0.3">
      <c r="A3758" s="149">
        <v>40486</v>
      </c>
      <c r="B3758" s="150">
        <v>28.977480499999999</v>
      </c>
      <c r="C3758" s="150">
        <v>46.989699549999997</v>
      </c>
      <c r="D3758" s="150">
        <f t="shared" si="58"/>
        <v>75.967180049999996</v>
      </c>
    </row>
    <row r="3759" spans="1:4" x14ac:dyDescent="0.3">
      <c r="A3759" s="149">
        <v>40485</v>
      </c>
      <c r="B3759" s="150">
        <v>27.78269397</v>
      </c>
      <c r="C3759" s="150">
        <v>45.896606630000001</v>
      </c>
      <c r="D3759" s="150">
        <f t="shared" si="58"/>
        <v>73.679300600000005</v>
      </c>
    </row>
    <row r="3760" spans="1:4" x14ac:dyDescent="0.3">
      <c r="A3760" s="149">
        <v>40484</v>
      </c>
      <c r="B3760" s="150">
        <v>27.352249960000002</v>
      </c>
      <c r="C3760" s="150">
        <v>44.789239180000003</v>
      </c>
      <c r="D3760" s="150">
        <f t="shared" si="58"/>
        <v>72.141489140000004</v>
      </c>
    </row>
    <row r="3761" spans="1:4" x14ac:dyDescent="0.3">
      <c r="A3761" s="149">
        <v>40483</v>
      </c>
      <c r="B3761" s="150">
        <v>28.690964699999999</v>
      </c>
      <c r="C3761" s="150">
        <v>43.518293620000001</v>
      </c>
      <c r="D3761" s="150">
        <f t="shared" si="58"/>
        <v>72.209258320000004</v>
      </c>
    </row>
    <row r="3762" spans="1:4" x14ac:dyDescent="0.3">
      <c r="A3762" s="149">
        <v>40480</v>
      </c>
      <c r="B3762" s="150">
        <v>26.68753667</v>
      </c>
      <c r="C3762" s="150">
        <v>43.054618210000001</v>
      </c>
      <c r="D3762" s="150">
        <f t="shared" si="58"/>
        <v>69.742154880000001</v>
      </c>
    </row>
    <row r="3763" spans="1:4" x14ac:dyDescent="0.3">
      <c r="A3763" s="149">
        <v>40479</v>
      </c>
      <c r="B3763" s="150">
        <v>25.860373710000001</v>
      </c>
      <c r="C3763" s="150">
        <v>43.363858520000001</v>
      </c>
      <c r="D3763" s="150">
        <f t="shared" si="58"/>
        <v>69.224232229999998</v>
      </c>
    </row>
    <row r="3764" spans="1:4" x14ac:dyDescent="0.3">
      <c r="A3764" s="149">
        <v>40478</v>
      </c>
      <c r="B3764" s="150">
        <v>25.015690039999999</v>
      </c>
      <c r="C3764" s="150">
        <v>42.831706269999998</v>
      </c>
      <c r="D3764" s="150">
        <f t="shared" si="58"/>
        <v>67.847396309999993</v>
      </c>
    </row>
    <row r="3765" spans="1:4" x14ac:dyDescent="0.3">
      <c r="A3765" s="149">
        <v>40477</v>
      </c>
      <c r="B3765" s="150">
        <v>24.663785440000002</v>
      </c>
      <c r="C3765" s="150">
        <v>40.879266620000003</v>
      </c>
      <c r="D3765" s="150">
        <f t="shared" si="58"/>
        <v>65.543052060000008</v>
      </c>
    </row>
    <row r="3766" spans="1:4" x14ac:dyDescent="0.3">
      <c r="A3766" s="149">
        <v>40476</v>
      </c>
      <c r="B3766" s="150">
        <v>24.454931640000002</v>
      </c>
      <c r="C3766" s="150">
        <v>39.525275149999999</v>
      </c>
      <c r="D3766" s="150">
        <f t="shared" si="58"/>
        <v>63.980206789999997</v>
      </c>
    </row>
    <row r="3767" spans="1:4" x14ac:dyDescent="0.3">
      <c r="A3767" s="149">
        <v>40473</v>
      </c>
      <c r="B3767" s="150">
        <v>22.89831951</v>
      </c>
      <c r="C3767" s="150">
        <v>37.703033310000002</v>
      </c>
      <c r="D3767" s="150">
        <f t="shared" si="58"/>
        <v>60.601352820000002</v>
      </c>
    </row>
    <row r="3768" spans="1:4" x14ac:dyDescent="0.3">
      <c r="A3768" s="149">
        <v>40472</v>
      </c>
      <c r="B3768" s="150">
        <v>22.559678989999998</v>
      </c>
      <c r="C3768" s="150">
        <v>36.15330616</v>
      </c>
      <c r="D3768" s="150">
        <f t="shared" si="58"/>
        <v>58.712985149999994</v>
      </c>
    </row>
    <row r="3769" spans="1:4" x14ac:dyDescent="0.3">
      <c r="A3769" s="149">
        <v>40471</v>
      </c>
      <c r="B3769" s="150">
        <v>22.552338370000001</v>
      </c>
      <c r="C3769" s="150">
        <v>34.703068119999998</v>
      </c>
      <c r="D3769" s="150">
        <f t="shared" si="58"/>
        <v>57.255406489999999</v>
      </c>
    </row>
    <row r="3770" spans="1:4" x14ac:dyDescent="0.3">
      <c r="A3770" s="149">
        <v>40470</v>
      </c>
      <c r="B3770" s="150">
        <v>21.1606433</v>
      </c>
      <c r="C3770" s="150">
        <v>33.075860300000002</v>
      </c>
      <c r="D3770" s="150">
        <f t="shared" si="58"/>
        <v>54.236503600000006</v>
      </c>
    </row>
    <row r="3771" spans="1:4" x14ac:dyDescent="0.3">
      <c r="A3771" s="149">
        <v>40469</v>
      </c>
      <c r="B3771" s="150">
        <v>20.352185909999999</v>
      </c>
      <c r="C3771" s="150">
        <v>31.702913339999998</v>
      </c>
      <c r="D3771" s="150">
        <f t="shared" si="58"/>
        <v>52.055099249999998</v>
      </c>
    </row>
    <row r="3772" spans="1:4" x14ac:dyDescent="0.3">
      <c r="A3772" s="149">
        <v>40466</v>
      </c>
      <c r="B3772" s="150">
        <v>20.844767390000001</v>
      </c>
      <c r="C3772" s="150">
        <v>30.943636139999999</v>
      </c>
      <c r="D3772" s="150">
        <f t="shared" si="58"/>
        <v>51.788403529999997</v>
      </c>
    </row>
    <row r="3773" spans="1:4" x14ac:dyDescent="0.3">
      <c r="A3773" s="149">
        <v>40465</v>
      </c>
      <c r="B3773" s="150">
        <v>19.843371189999999</v>
      </c>
      <c r="C3773" s="150">
        <v>30.349697840000001</v>
      </c>
      <c r="D3773" s="150">
        <f t="shared" si="58"/>
        <v>50.193069030000004</v>
      </c>
    </row>
    <row r="3774" spans="1:4" x14ac:dyDescent="0.3">
      <c r="A3774" s="149">
        <v>40464</v>
      </c>
      <c r="B3774" s="150">
        <v>20.506116070000001</v>
      </c>
      <c r="C3774" s="150">
        <v>29.614911299999999</v>
      </c>
      <c r="D3774" s="150">
        <f t="shared" si="58"/>
        <v>50.12102737</v>
      </c>
    </row>
    <row r="3775" spans="1:4" x14ac:dyDescent="0.3">
      <c r="A3775" s="149">
        <v>40463</v>
      </c>
      <c r="B3775" s="150">
        <v>19.325414729999999</v>
      </c>
      <c r="C3775" s="150">
        <v>29.239478210000001</v>
      </c>
      <c r="D3775" s="150">
        <f t="shared" si="58"/>
        <v>48.56489294</v>
      </c>
    </row>
    <row r="3776" spans="1:4" x14ac:dyDescent="0.3">
      <c r="A3776" s="149">
        <v>40462</v>
      </c>
      <c r="B3776" s="150">
        <v>18.907509399999999</v>
      </c>
      <c r="C3776" s="150">
        <v>28.656884649999999</v>
      </c>
      <c r="D3776" s="150">
        <f t="shared" si="58"/>
        <v>47.564394049999997</v>
      </c>
    </row>
    <row r="3777" spans="1:4" x14ac:dyDescent="0.3">
      <c r="A3777" s="149">
        <v>40459</v>
      </c>
      <c r="B3777" s="150">
        <v>19.076724769999998</v>
      </c>
      <c r="C3777" s="150">
        <v>28.878878579999999</v>
      </c>
      <c r="D3777" s="150">
        <f t="shared" si="58"/>
        <v>47.955603349999997</v>
      </c>
    </row>
    <row r="3778" spans="1:4" x14ac:dyDescent="0.3">
      <c r="A3778" s="149">
        <v>40451</v>
      </c>
      <c r="B3778" s="150">
        <v>18.493384500000001</v>
      </c>
      <c r="C3778" s="150">
        <v>28.526663169999999</v>
      </c>
      <c r="D3778" s="150">
        <f t="shared" si="58"/>
        <v>47.020047669999997</v>
      </c>
    </row>
    <row r="3779" spans="1:4" x14ac:dyDescent="0.3">
      <c r="A3779" s="149">
        <v>40450</v>
      </c>
      <c r="B3779" s="150">
        <v>18.28342322</v>
      </c>
      <c r="C3779" s="150">
        <v>28.265775300000001</v>
      </c>
      <c r="D3779" s="150">
        <f t="shared" si="58"/>
        <v>46.549198520000004</v>
      </c>
    </row>
    <row r="3780" spans="1:4" x14ac:dyDescent="0.3">
      <c r="A3780" s="149">
        <v>40449</v>
      </c>
      <c r="B3780" s="150">
        <v>18.17632575</v>
      </c>
      <c r="C3780" s="150">
        <v>28.012746050000001</v>
      </c>
      <c r="D3780" s="150">
        <f t="shared" si="58"/>
        <v>46.189071800000001</v>
      </c>
    </row>
    <row r="3781" spans="1:4" x14ac:dyDescent="0.3">
      <c r="A3781" s="149">
        <v>40448</v>
      </c>
      <c r="B3781" s="150">
        <v>18.048772289999999</v>
      </c>
      <c r="C3781" s="150">
        <v>27.84269364</v>
      </c>
      <c r="D3781" s="150">
        <f t="shared" si="58"/>
        <v>45.891465929999995</v>
      </c>
    </row>
    <row r="3782" spans="1:4" x14ac:dyDescent="0.3">
      <c r="A3782" s="149">
        <v>40442</v>
      </c>
      <c r="B3782" s="150">
        <v>17.333196099999999</v>
      </c>
      <c r="C3782" s="150">
        <v>27.307941410000002</v>
      </c>
      <c r="D3782" s="150">
        <f t="shared" ref="D3782:D3845" si="59">SUM(B3782:C3782)</f>
        <v>44.64113751</v>
      </c>
    </row>
    <row r="3783" spans="1:4" x14ac:dyDescent="0.3">
      <c r="A3783" s="149">
        <v>40441</v>
      </c>
      <c r="B3783" s="150">
        <v>17.674563289999998</v>
      </c>
      <c r="C3783" s="150">
        <v>27.423464989999999</v>
      </c>
      <c r="D3783" s="150">
        <f t="shared" si="59"/>
        <v>45.098028279999994</v>
      </c>
    </row>
    <row r="3784" spans="1:4" x14ac:dyDescent="0.3">
      <c r="A3784" s="149">
        <v>40438</v>
      </c>
      <c r="B3784" s="150">
        <v>17.747021780000001</v>
      </c>
      <c r="C3784" s="150">
        <v>26.740109929999999</v>
      </c>
      <c r="D3784" s="150">
        <f t="shared" si="59"/>
        <v>44.48713171</v>
      </c>
    </row>
    <row r="3785" spans="1:4" x14ac:dyDescent="0.3">
      <c r="A3785" s="149">
        <v>40437</v>
      </c>
      <c r="B3785" s="150">
        <v>17.759421419999999</v>
      </c>
      <c r="C3785" s="150">
        <v>26.377638650000002</v>
      </c>
      <c r="D3785" s="150">
        <f t="shared" si="59"/>
        <v>44.137060070000004</v>
      </c>
    </row>
    <row r="3786" spans="1:4" x14ac:dyDescent="0.3">
      <c r="A3786" s="149">
        <v>40436</v>
      </c>
      <c r="B3786" s="150">
        <v>17.450581710000002</v>
      </c>
      <c r="C3786" s="150">
        <v>26.198790160000001</v>
      </c>
      <c r="D3786" s="150">
        <f t="shared" si="59"/>
        <v>43.649371870000003</v>
      </c>
    </row>
    <row r="3787" spans="1:4" x14ac:dyDescent="0.3">
      <c r="A3787" s="149">
        <v>40435</v>
      </c>
      <c r="B3787" s="150">
        <v>17.543611299999998</v>
      </c>
      <c r="C3787" s="150">
        <v>26.241392950000002</v>
      </c>
      <c r="D3787" s="150">
        <f t="shared" si="59"/>
        <v>43.78500425</v>
      </c>
    </row>
    <row r="3788" spans="1:4" x14ac:dyDescent="0.3">
      <c r="A3788" s="149">
        <v>40434</v>
      </c>
      <c r="B3788" s="150">
        <v>17.29579944</v>
      </c>
      <c r="C3788" s="150">
        <v>26.279355330000001</v>
      </c>
      <c r="D3788" s="150">
        <f t="shared" si="59"/>
        <v>43.575154769999997</v>
      </c>
    </row>
    <row r="3789" spans="1:4" x14ac:dyDescent="0.3">
      <c r="A3789" s="149">
        <v>40431</v>
      </c>
      <c r="B3789" s="150">
        <v>16.77335763</v>
      </c>
      <c r="C3789" s="150">
        <v>25.753312820000001</v>
      </c>
      <c r="D3789" s="150">
        <f t="shared" si="59"/>
        <v>42.526670449999997</v>
      </c>
    </row>
    <row r="3790" spans="1:4" x14ac:dyDescent="0.3">
      <c r="A3790" s="149">
        <v>40430</v>
      </c>
      <c r="B3790" s="150">
        <v>16.22234224</v>
      </c>
      <c r="C3790" s="150">
        <v>25.749309369999999</v>
      </c>
      <c r="D3790" s="150">
        <f t="shared" si="59"/>
        <v>41.971651609999995</v>
      </c>
    </row>
    <row r="3791" spans="1:4" x14ac:dyDescent="0.3">
      <c r="A3791" s="149">
        <v>40429</v>
      </c>
      <c r="B3791" s="150">
        <v>16.126470609999998</v>
      </c>
      <c r="C3791" s="150">
        <v>25.000208780000001</v>
      </c>
      <c r="D3791" s="150">
        <f t="shared" si="59"/>
        <v>41.12667939</v>
      </c>
    </row>
    <row r="3792" spans="1:4" x14ac:dyDescent="0.3">
      <c r="A3792" s="149">
        <v>40428</v>
      </c>
      <c r="B3792" s="150">
        <v>15.003178979999999</v>
      </c>
      <c r="C3792" s="150">
        <v>24.22794626</v>
      </c>
      <c r="D3792" s="150">
        <f t="shared" si="59"/>
        <v>39.231125239999997</v>
      </c>
    </row>
    <row r="3793" spans="1:4" x14ac:dyDescent="0.3">
      <c r="A3793" s="149">
        <v>40427</v>
      </c>
      <c r="B3793" s="150">
        <v>15.26593772</v>
      </c>
      <c r="C3793" s="150">
        <v>23.970995670000001</v>
      </c>
      <c r="D3793" s="150">
        <f t="shared" si="59"/>
        <v>39.236933390000004</v>
      </c>
    </row>
    <row r="3794" spans="1:4" x14ac:dyDescent="0.3">
      <c r="A3794" s="149">
        <v>40424</v>
      </c>
      <c r="B3794" s="150">
        <v>14.87434535</v>
      </c>
      <c r="C3794" s="150">
        <v>23.539632579999999</v>
      </c>
      <c r="D3794" s="150">
        <f t="shared" si="59"/>
        <v>38.413977930000001</v>
      </c>
    </row>
    <row r="3795" spans="1:4" x14ac:dyDescent="0.3">
      <c r="A3795" s="149">
        <v>40423</v>
      </c>
      <c r="B3795" s="150">
        <v>15.21936459</v>
      </c>
      <c r="C3795" s="150">
        <v>23.751353959999999</v>
      </c>
      <c r="D3795" s="150">
        <f t="shared" si="59"/>
        <v>38.970718550000001</v>
      </c>
    </row>
    <row r="3796" spans="1:4" x14ac:dyDescent="0.3">
      <c r="A3796" s="149">
        <v>40422</v>
      </c>
      <c r="B3796" s="150">
        <v>15.299813609999999</v>
      </c>
      <c r="C3796" s="150">
        <v>23.313876109999999</v>
      </c>
      <c r="D3796" s="150">
        <f t="shared" si="59"/>
        <v>38.613689719999996</v>
      </c>
    </row>
    <row r="3797" spans="1:4" x14ac:dyDescent="0.3">
      <c r="A3797" s="149">
        <v>40421</v>
      </c>
      <c r="B3797" s="150">
        <v>14.641607390000001</v>
      </c>
      <c r="C3797" s="150">
        <v>23.171545729999998</v>
      </c>
      <c r="D3797" s="150">
        <f t="shared" si="59"/>
        <v>37.813153119999996</v>
      </c>
    </row>
    <row r="3798" spans="1:4" x14ac:dyDescent="0.3">
      <c r="A3798" s="149">
        <v>40420</v>
      </c>
      <c r="B3798" s="150">
        <v>13.97411911</v>
      </c>
      <c r="C3798" s="150">
        <v>22.940844009999999</v>
      </c>
      <c r="D3798" s="150">
        <f t="shared" si="59"/>
        <v>36.914963119999996</v>
      </c>
    </row>
    <row r="3799" spans="1:4" x14ac:dyDescent="0.3">
      <c r="A3799" s="149">
        <v>40417</v>
      </c>
      <c r="B3799" s="150">
        <v>14.05933982</v>
      </c>
      <c r="C3799" s="150">
        <v>22.298260259999999</v>
      </c>
      <c r="D3799" s="150">
        <f t="shared" si="59"/>
        <v>36.357600079999997</v>
      </c>
    </row>
    <row r="3800" spans="1:4" x14ac:dyDescent="0.3">
      <c r="A3800" s="149">
        <v>40416</v>
      </c>
      <c r="B3800" s="150">
        <v>13.67345033</v>
      </c>
      <c r="C3800" s="150">
        <v>22.04143758</v>
      </c>
      <c r="D3800" s="150">
        <f t="shared" si="59"/>
        <v>35.714887910000002</v>
      </c>
    </row>
    <row r="3801" spans="1:4" x14ac:dyDescent="0.3">
      <c r="A3801" s="149">
        <v>40415</v>
      </c>
      <c r="B3801" s="150">
        <v>13.79592077</v>
      </c>
      <c r="C3801" s="150">
        <v>21.99838398</v>
      </c>
      <c r="D3801" s="150">
        <f t="shared" si="59"/>
        <v>35.794304750000002</v>
      </c>
    </row>
    <row r="3802" spans="1:4" x14ac:dyDescent="0.3">
      <c r="A3802" s="149">
        <v>40414</v>
      </c>
      <c r="B3802" s="150">
        <v>13.45431775</v>
      </c>
      <c r="C3802" s="150">
        <v>22.230235279999999</v>
      </c>
      <c r="D3802" s="150">
        <f t="shared" si="59"/>
        <v>35.684553029999996</v>
      </c>
    </row>
    <row r="3803" spans="1:4" x14ac:dyDescent="0.3">
      <c r="A3803" s="149">
        <v>40413</v>
      </c>
      <c r="B3803" s="150">
        <v>12.552903089999999</v>
      </c>
      <c r="C3803" s="150">
        <v>21.501027560000001</v>
      </c>
      <c r="D3803" s="150">
        <f t="shared" si="59"/>
        <v>34.053930649999998</v>
      </c>
    </row>
    <row r="3804" spans="1:4" x14ac:dyDescent="0.3">
      <c r="A3804" s="149">
        <v>40410</v>
      </c>
      <c r="B3804" s="150">
        <v>12.310104989999999</v>
      </c>
      <c r="C3804" s="150">
        <v>21.244376240000001</v>
      </c>
      <c r="D3804" s="150">
        <f t="shared" si="59"/>
        <v>33.55448123</v>
      </c>
    </row>
    <row r="3805" spans="1:4" x14ac:dyDescent="0.3">
      <c r="A3805" s="149">
        <v>40409</v>
      </c>
      <c r="B3805" s="150">
        <v>12.24253231</v>
      </c>
      <c r="C3805" s="150">
        <v>21.221861499999999</v>
      </c>
      <c r="D3805" s="150">
        <f t="shared" si="59"/>
        <v>33.464393809999997</v>
      </c>
    </row>
    <row r="3806" spans="1:4" x14ac:dyDescent="0.3">
      <c r="A3806" s="149">
        <v>40408</v>
      </c>
      <c r="B3806" s="150">
        <v>11.729816680000001</v>
      </c>
      <c r="C3806" s="150">
        <v>20.945472079999998</v>
      </c>
      <c r="D3806" s="150">
        <f t="shared" si="59"/>
        <v>32.675288760000001</v>
      </c>
    </row>
    <row r="3807" spans="1:4" x14ac:dyDescent="0.3">
      <c r="A3807" s="149">
        <v>40407</v>
      </c>
      <c r="B3807" s="150">
        <v>11.405556750000001</v>
      </c>
      <c r="C3807" s="150">
        <v>20.607159509999999</v>
      </c>
      <c r="D3807" s="150">
        <f t="shared" si="59"/>
        <v>32.012716259999998</v>
      </c>
    </row>
    <row r="3808" spans="1:4" x14ac:dyDescent="0.3">
      <c r="A3808" s="149">
        <v>40406</v>
      </c>
      <c r="B3808" s="150">
        <v>11.317737579999999</v>
      </c>
      <c r="C3808" s="150">
        <v>20.206986270000002</v>
      </c>
      <c r="D3808" s="150">
        <f t="shared" si="59"/>
        <v>31.524723850000001</v>
      </c>
    </row>
    <row r="3809" spans="1:4" x14ac:dyDescent="0.3">
      <c r="A3809" s="149">
        <v>40403</v>
      </c>
      <c r="B3809" s="150">
        <v>10.76595099</v>
      </c>
      <c r="C3809" s="150">
        <v>19.550077120000001</v>
      </c>
      <c r="D3809" s="150">
        <f t="shared" si="59"/>
        <v>30.316028110000001</v>
      </c>
    </row>
    <row r="3810" spans="1:4" x14ac:dyDescent="0.3">
      <c r="A3810" s="149">
        <v>40402</v>
      </c>
      <c r="B3810" s="150">
        <v>10.545450069999999</v>
      </c>
      <c r="C3810" s="150">
        <v>19.270743670000002</v>
      </c>
      <c r="D3810" s="150">
        <f t="shared" si="59"/>
        <v>29.816193740000003</v>
      </c>
    </row>
    <row r="3811" spans="1:4" x14ac:dyDescent="0.3">
      <c r="A3811" s="149">
        <v>40401</v>
      </c>
      <c r="B3811" s="150">
        <v>11.06582012</v>
      </c>
      <c r="C3811" s="150">
        <v>19.125926710000002</v>
      </c>
      <c r="D3811" s="150">
        <f t="shared" si="59"/>
        <v>30.19174683</v>
      </c>
    </row>
    <row r="3812" spans="1:4" x14ac:dyDescent="0.3">
      <c r="A3812" s="149">
        <v>40400</v>
      </c>
      <c r="B3812" s="150">
        <v>10.7137651</v>
      </c>
      <c r="C3812" s="150">
        <v>18.781165909999999</v>
      </c>
      <c r="D3812" s="150">
        <f t="shared" si="59"/>
        <v>29.494931009999998</v>
      </c>
    </row>
    <row r="3813" spans="1:4" x14ac:dyDescent="0.3">
      <c r="A3813" s="149">
        <v>40399</v>
      </c>
      <c r="B3813" s="150">
        <v>10.88816671</v>
      </c>
      <c r="C3813" s="150">
        <v>18.506543560000001</v>
      </c>
      <c r="D3813" s="150">
        <f t="shared" si="59"/>
        <v>29.394710270000001</v>
      </c>
    </row>
    <row r="3814" spans="1:4" x14ac:dyDescent="0.3">
      <c r="A3814" s="149">
        <v>40396</v>
      </c>
      <c r="B3814" s="150">
        <v>10.98054868</v>
      </c>
      <c r="C3814" s="150">
        <v>18.10364869</v>
      </c>
      <c r="D3814" s="150">
        <f t="shared" si="59"/>
        <v>29.084197369999998</v>
      </c>
    </row>
    <row r="3815" spans="1:4" x14ac:dyDescent="0.3">
      <c r="A3815" s="149">
        <v>40395</v>
      </c>
      <c r="B3815" s="150">
        <v>11.013591529999999</v>
      </c>
      <c r="C3815" s="150">
        <v>17.837300110000001</v>
      </c>
      <c r="D3815" s="150">
        <f t="shared" si="59"/>
        <v>28.85089164</v>
      </c>
    </row>
    <row r="3816" spans="1:4" x14ac:dyDescent="0.3">
      <c r="A3816" s="149">
        <v>40394</v>
      </c>
      <c r="B3816" s="150">
        <v>10.80844188</v>
      </c>
      <c r="C3816" s="150">
        <v>17.18047391</v>
      </c>
      <c r="D3816" s="150">
        <f t="shared" si="59"/>
        <v>27.98891579</v>
      </c>
    </row>
    <row r="3817" spans="1:4" x14ac:dyDescent="0.3">
      <c r="A3817" s="149">
        <v>40393</v>
      </c>
      <c r="B3817" s="150">
        <v>10.426153380000001</v>
      </c>
      <c r="C3817" s="150">
        <v>16.754644160000002</v>
      </c>
      <c r="D3817" s="150">
        <f t="shared" si="59"/>
        <v>27.18079754</v>
      </c>
    </row>
    <row r="3818" spans="1:4" x14ac:dyDescent="0.3">
      <c r="A3818" s="149">
        <v>40392</v>
      </c>
      <c r="B3818" s="150">
        <v>9.9498556100000002</v>
      </c>
      <c r="C3818" s="150">
        <v>16.514490049999999</v>
      </c>
      <c r="D3818" s="150">
        <f t="shared" si="59"/>
        <v>26.464345659999999</v>
      </c>
    </row>
    <row r="3819" spans="1:4" x14ac:dyDescent="0.3">
      <c r="A3819" s="149">
        <v>40389</v>
      </c>
      <c r="B3819" s="150">
        <v>9.6666493500000001</v>
      </c>
      <c r="C3819" s="150">
        <v>15.6389382</v>
      </c>
      <c r="D3819" s="150">
        <f t="shared" si="59"/>
        <v>25.305587549999998</v>
      </c>
    </row>
    <row r="3820" spans="1:4" x14ac:dyDescent="0.3">
      <c r="A3820" s="149">
        <v>40388</v>
      </c>
      <c r="B3820" s="150">
        <v>9.3918764400000008</v>
      </c>
      <c r="C3820" s="150">
        <v>15.43870239</v>
      </c>
      <c r="D3820" s="150">
        <f t="shared" si="59"/>
        <v>24.83057883</v>
      </c>
    </row>
    <row r="3821" spans="1:4" x14ac:dyDescent="0.3">
      <c r="A3821" s="149">
        <v>40387</v>
      </c>
      <c r="B3821" s="150">
        <v>8.8226483699999996</v>
      </c>
      <c r="C3821" s="150">
        <v>15.958812269999999</v>
      </c>
      <c r="D3821" s="150">
        <f t="shared" si="59"/>
        <v>24.781460639999999</v>
      </c>
    </row>
    <row r="3822" spans="1:4" x14ac:dyDescent="0.3">
      <c r="A3822" s="149">
        <v>40386</v>
      </c>
      <c r="B3822" s="150">
        <v>8.7417700099999998</v>
      </c>
      <c r="C3822" s="150">
        <v>15.93568939</v>
      </c>
      <c r="D3822" s="150">
        <f t="shared" si="59"/>
        <v>24.6774594</v>
      </c>
    </row>
    <row r="3823" spans="1:4" x14ac:dyDescent="0.3">
      <c r="A3823" s="149">
        <v>40385</v>
      </c>
      <c r="B3823" s="150">
        <v>8.5365718699999995</v>
      </c>
      <c r="C3823" s="150">
        <v>15.645635629999999</v>
      </c>
      <c r="D3823" s="150">
        <f t="shared" si="59"/>
        <v>24.182207499999997</v>
      </c>
    </row>
    <row r="3824" spans="1:4" x14ac:dyDescent="0.3">
      <c r="A3824" s="149">
        <v>40382</v>
      </c>
      <c r="B3824" s="150">
        <v>8.1172272999999997</v>
      </c>
      <c r="C3824" s="150">
        <v>15.50667921</v>
      </c>
      <c r="D3824" s="150">
        <f t="shared" si="59"/>
        <v>23.623906509999998</v>
      </c>
    </row>
    <row r="3825" spans="1:4" x14ac:dyDescent="0.3">
      <c r="A3825" s="149">
        <v>40381</v>
      </c>
      <c r="B3825" s="150">
        <v>8.0504480100000002</v>
      </c>
      <c r="C3825" s="150">
        <v>15.09592299</v>
      </c>
      <c r="D3825" s="150">
        <f t="shared" si="59"/>
        <v>23.146371000000002</v>
      </c>
    </row>
    <row r="3826" spans="1:4" x14ac:dyDescent="0.3">
      <c r="A3826" s="149">
        <v>40380</v>
      </c>
      <c r="B3826" s="150">
        <v>7.8872878399999999</v>
      </c>
      <c r="C3826" s="150">
        <v>14.83082903</v>
      </c>
      <c r="D3826" s="150">
        <f t="shared" si="59"/>
        <v>22.718116869999999</v>
      </c>
    </row>
    <row r="3827" spans="1:4" x14ac:dyDescent="0.3">
      <c r="A3827" s="149">
        <v>40379</v>
      </c>
      <c r="B3827" s="150">
        <v>7.7968610299999996</v>
      </c>
      <c r="C3827" s="150">
        <v>14.528522430000001</v>
      </c>
      <c r="D3827" s="150">
        <f t="shared" si="59"/>
        <v>22.325383460000001</v>
      </c>
    </row>
    <row r="3828" spans="1:4" x14ac:dyDescent="0.3">
      <c r="A3828" s="149">
        <v>40378</v>
      </c>
      <c r="B3828" s="150">
        <v>7.4449716400000003</v>
      </c>
      <c r="C3828" s="150">
        <v>13.157613899999999</v>
      </c>
      <c r="D3828" s="150">
        <f t="shared" si="59"/>
        <v>20.60258554</v>
      </c>
    </row>
    <row r="3829" spans="1:4" x14ac:dyDescent="0.3">
      <c r="A3829" s="149">
        <v>40375</v>
      </c>
      <c r="B3829" s="150">
        <v>7.4387449999999999</v>
      </c>
      <c r="C3829" s="150">
        <v>13.304058700000001</v>
      </c>
      <c r="D3829" s="150">
        <f t="shared" si="59"/>
        <v>20.7428037</v>
      </c>
    </row>
    <row r="3830" spans="1:4" x14ac:dyDescent="0.3">
      <c r="A3830" s="149">
        <v>40374</v>
      </c>
      <c r="B3830" s="150">
        <v>7.3576964900000004</v>
      </c>
      <c r="C3830" s="150">
        <v>12.98604506</v>
      </c>
      <c r="D3830" s="150">
        <f t="shared" si="59"/>
        <v>20.343741550000001</v>
      </c>
    </row>
    <row r="3831" spans="1:4" x14ac:dyDescent="0.3">
      <c r="A3831" s="149">
        <v>40373</v>
      </c>
      <c r="B3831" s="150">
        <v>7.2896372400000002</v>
      </c>
      <c r="C3831" s="150">
        <v>12.755426549999999</v>
      </c>
      <c r="D3831" s="150">
        <f t="shared" si="59"/>
        <v>20.04506379</v>
      </c>
    </row>
    <row r="3832" spans="1:4" x14ac:dyDescent="0.3">
      <c r="A3832" s="149">
        <v>40372</v>
      </c>
      <c r="B3832" s="150">
        <v>6.9813836800000004</v>
      </c>
      <c r="C3832" s="150">
        <v>13.237932669999999</v>
      </c>
      <c r="D3832" s="150">
        <f t="shared" si="59"/>
        <v>20.21931635</v>
      </c>
    </row>
    <row r="3833" spans="1:4" x14ac:dyDescent="0.3">
      <c r="A3833" s="149">
        <v>40371</v>
      </c>
      <c r="B3833" s="150">
        <v>6.9108286300000001</v>
      </c>
      <c r="C3833" s="150">
        <v>12.34380297</v>
      </c>
      <c r="D3833" s="150">
        <f t="shared" si="59"/>
        <v>19.2546316</v>
      </c>
    </row>
    <row r="3834" spans="1:4" x14ac:dyDescent="0.3">
      <c r="A3834" s="149">
        <v>40368</v>
      </c>
      <c r="B3834" s="150">
        <v>6.3919045600000004</v>
      </c>
      <c r="C3834" s="150">
        <v>11.816492439999999</v>
      </c>
      <c r="D3834" s="150">
        <f t="shared" si="59"/>
        <v>18.208396999999998</v>
      </c>
    </row>
    <row r="3835" spans="1:4" x14ac:dyDescent="0.3">
      <c r="A3835" s="149">
        <v>40367</v>
      </c>
      <c r="B3835" s="150">
        <v>6.4213866700000004</v>
      </c>
      <c r="C3835" s="150">
        <v>11.126328880000001</v>
      </c>
      <c r="D3835" s="150">
        <f t="shared" si="59"/>
        <v>17.547715549999999</v>
      </c>
    </row>
    <row r="3836" spans="1:4" x14ac:dyDescent="0.3">
      <c r="A3836" s="149">
        <v>40366</v>
      </c>
      <c r="B3836" s="150">
        <v>6.3781330799999996</v>
      </c>
      <c r="C3836" s="150">
        <v>10.74182319</v>
      </c>
      <c r="D3836" s="150">
        <f t="shared" si="59"/>
        <v>17.119956269999999</v>
      </c>
    </row>
    <row r="3837" spans="1:4" x14ac:dyDescent="0.3">
      <c r="A3837" s="149">
        <v>40365</v>
      </c>
      <c r="B3837" s="150">
        <v>6.0605064400000002</v>
      </c>
      <c r="C3837" s="150">
        <v>10.67081202</v>
      </c>
      <c r="D3837" s="150">
        <f t="shared" si="59"/>
        <v>16.731318460000001</v>
      </c>
    </row>
    <row r="3838" spans="1:4" x14ac:dyDescent="0.3">
      <c r="A3838" s="149">
        <v>40364</v>
      </c>
      <c r="B3838" s="150">
        <v>5.6746386199999996</v>
      </c>
      <c r="C3838" s="150">
        <v>10.447385110000001</v>
      </c>
      <c r="D3838" s="150">
        <f t="shared" si="59"/>
        <v>16.122023730000002</v>
      </c>
    </row>
    <row r="3839" spans="1:4" x14ac:dyDescent="0.3">
      <c r="A3839" s="149">
        <v>40361</v>
      </c>
      <c r="B3839" s="150">
        <v>5.5654070999999998</v>
      </c>
      <c r="C3839" s="150">
        <v>9.5585277800000004</v>
      </c>
      <c r="D3839" s="150">
        <f t="shared" si="59"/>
        <v>15.12393488</v>
      </c>
    </row>
    <row r="3840" spans="1:4" x14ac:dyDescent="0.3">
      <c r="A3840" s="149">
        <v>40360</v>
      </c>
      <c r="B3840" s="150">
        <v>5.4653881200000001</v>
      </c>
      <c r="C3840" s="150">
        <v>9.3792223099999994</v>
      </c>
      <c r="D3840" s="150">
        <f t="shared" si="59"/>
        <v>14.844610429999999</v>
      </c>
    </row>
    <row r="3841" spans="1:4" x14ac:dyDescent="0.3">
      <c r="A3841" s="149">
        <v>40359</v>
      </c>
      <c r="B3841" s="150">
        <v>5.8120544199999999</v>
      </c>
      <c r="C3841" s="150">
        <v>9.1676901300000004</v>
      </c>
      <c r="D3841" s="150">
        <f t="shared" si="59"/>
        <v>14.979744549999999</v>
      </c>
    </row>
    <row r="3842" spans="1:4" x14ac:dyDescent="0.3">
      <c r="A3842" s="149">
        <v>40358</v>
      </c>
      <c r="B3842" s="150">
        <v>5.6382988200000002</v>
      </c>
      <c r="C3842" s="150">
        <v>9.1070563399999998</v>
      </c>
      <c r="D3842" s="150">
        <f t="shared" si="59"/>
        <v>14.745355159999999</v>
      </c>
    </row>
    <row r="3843" spans="1:4" x14ac:dyDescent="0.3">
      <c r="A3843" s="149">
        <v>40357</v>
      </c>
      <c r="B3843" s="150">
        <v>5.7513506300000001</v>
      </c>
      <c r="C3843" s="150">
        <v>9.1598412400000004</v>
      </c>
      <c r="D3843" s="150">
        <f t="shared" si="59"/>
        <v>14.91119187</v>
      </c>
    </row>
    <row r="3844" spans="1:4" x14ac:dyDescent="0.3">
      <c r="A3844" s="149">
        <v>40354</v>
      </c>
      <c r="B3844" s="150">
        <v>5.57973783</v>
      </c>
      <c r="C3844" s="150">
        <v>8.8649481600000009</v>
      </c>
      <c r="D3844" s="150">
        <f t="shared" si="59"/>
        <v>14.44468599</v>
      </c>
    </row>
    <row r="3845" spans="1:4" x14ac:dyDescent="0.3">
      <c r="A3845" s="149">
        <v>40353</v>
      </c>
      <c r="B3845" s="150">
        <v>5.6958225699999998</v>
      </c>
      <c r="C3845" s="150">
        <v>8.7506880999999996</v>
      </c>
      <c r="D3845" s="150">
        <f t="shared" si="59"/>
        <v>14.446510669999999</v>
      </c>
    </row>
    <row r="3846" spans="1:4" x14ac:dyDescent="0.3">
      <c r="A3846" s="149">
        <v>40352</v>
      </c>
      <c r="B3846" s="150">
        <v>5.5261241800000001</v>
      </c>
      <c r="C3846" s="150">
        <v>8.5118472799999996</v>
      </c>
      <c r="D3846" s="150">
        <f t="shared" ref="D3846:D3897" si="60">SUM(B3846:C3846)</f>
        <v>14.03797146</v>
      </c>
    </row>
    <row r="3847" spans="1:4" x14ac:dyDescent="0.3">
      <c r="A3847" s="149">
        <v>40351</v>
      </c>
      <c r="B3847" s="150">
        <v>5.2609255499999996</v>
      </c>
      <c r="C3847" s="150">
        <v>8.7725526800000004</v>
      </c>
      <c r="D3847" s="150">
        <f t="shared" si="60"/>
        <v>14.03347823</v>
      </c>
    </row>
    <row r="3848" spans="1:4" x14ac:dyDescent="0.3">
      <c r="A3848" s="149">
        <v>40350</v>
      </c>
      <c r="B3848" s="150">
        <v>4.9207317599999998</v>
      </c>
      <c r="C3848" s="150">
        <v>8.6898758800000007</v>
      </c>
      <c r="D3848" s="150">
        <f t="shared" si="60"/>
        <v>13.610607640000001</v>
      </c>
    </row>
    <row r="3849" spans="1:4" x14ac:dyDescent="0.3">
      <c r="A3849" s="149">
        <v>40347</v>
      </c>
      <c r="B3849" s="150">
        <v>4.8375579200000001</v>
      </c>
      <c r="C3849" s="150">
        <v>8.2515674600000004</v>
      </c>
      <c r="D3849" s="150">
        <f t="shared" si="60"/>
        <v>13.08912538</v>
      </c>
    </row>
    <row r="3850" spans="1:4" x14ac:dyDescent="0.3">
      <c r="A3850" s="149">
        <v>40346</v>
      </c>
      <c r="B3850" s="150">
        <v>4.6706831099999997</v>
      </c>
      <c r="C3850" s="150">
        <v>8.0912317199999997</v>
      </c>
      <c r="D3850" s="150">
        <f t="shared" si="60"/>
        <v>12.761914829999998</v>
      </c>
    </row>
    <row r="3851" spans="1:4" x14ac:dyDescent="0.3">
      <c r="A3851" s="149">
        <v>40340</v>
      </c>
      <c r="B3851" s="150">
        <v>4.6219096000000004</v>
      </c>
      <c r="C3851" s="150">
        <v>7.8983648000000004</v>
      </c>
      <c r="D3851" s="150">
        <f t="shared" si="60"/>
        <v>12.520274400000002</v>
      </c>
    </row>
    <row r="3852" spans="1:4" x14ac:dyDescent="0.3">
      <c r="A3852" s="149">
        <v>40339</v>
      </c>
      <c r="B3852" s="150">
        <v>4.5355212800000002</v>
      </c>
      <c r="C3852" s="150">
        <v>8.0071173299999998</v>
      </c>
      <c r="D3852" s="150">
        <f t="shared" si="60"/>
        <v>12.542638610000001</v>
      </c>
    </row>
    <row r="3853" spans="1:4" x14ac:dyDescent="0.3">
      <c r="A3853" s="149">
        <v>40338</v>
      </c>
      <c r="B3853" s="150">
        <v>4.5270933400000004</v>
      </c>
      <c r="C3853" s="150">
        <v>7.9466715099999998</v>
      </c>
      <c r="D3853" s="150">
        <f t="shared" si="60"/>
        <v>12.47376485</v>
      </c>
    </row>
    <row r="3854" spans="1:4" x14ac:dyDescent="0.3">
      <c r="A3854" s="149">
        <v>40337</v>
      </c>
      <c r="B3854" s="150">
        <v>4.42418421</v>
      </c>
      <c r="C3854" s="150">
        <v>7.0204895299999999</v>
      </c>
      <c r="D3854" s="150">
        <f t="shared" si="60"/>
        <v>11.444673739999999</v>
      </c>
    </row>
    <row r="3855" spans="1:4" x14ac:dyDescent="0.3">
      <c r="A3855" s="149">
        <v>40336</v>
      </c>
      <c r="B3855" s="150">
        <v>4.5387803800000004</v>
      </c>
      <c r="C3855" s="150">
        <v>6.92450455</v>
      </c>
      <c r="D3855" s="150">
        <f t="shared" si="60"/>
        <v>11.46328493</v>
      </c>
    </row>
    <row r="3856" spans="1:4" x14ac:dyDescent="0.3">
      <c r="A3856" s="149">
        <v>40333</v>
      </c>
      <c r="B3856" s="150">
        <v>4.5643718599999996</v>
      </c>
      <c r="C3856" s="150">
        <v>6.9554426500000002</v>
      </c>
      <c r="D3856" s="150">
        <f t="shared" si="60"/>
        <v>11.51981451</v>
      </c>
    </row>
    <row r="3857" spans="1:4" x14ac:dyDescent="0.3">
      <c r="A3857" s="149">
        <v>40332</v>
      </c>
      <c r="B3857" s="150">
        <v>4.4735571199999997</v>
      </c>
      <c r="C3857" s="150">
        <v>6.8932102999999998</v>
      </c>
      <c r="D3857" s="150">
        <f t="shared" si="60"/>
        <v>11.366767419999999</v>
      </c>
    </row>
    <row r="3858" spans="1:4" x14ac:dyDescent="0.3">
      <c r="A3858" s="149">
        <v>40331</v>
      </c>
      <c r="B3858" s="150">
        <v>4.2068520500000002</v>
      </c>
      <c r="C3858" s="150">
        <v>6.6592311100000003</v>
      </c>
      <c r="D3858" s="150">
        <f t="shared" si="60"/>
        <v>10.866083160000001</v>
      </c>
    </row>
    <row r="3859" spans="1:4" x14ac:dyDescent="0.3">
      <c r="A3859" s="149">
        <v>40330</v>
      </c>
      <c r="B3859" s="150">
        <v>4.14584128</v>
      </c>
      <c r="C3859" s="150">
        <v>6.5283730899999997</v>
      </c>
      <c r="D3859" s="150">
        <f t="shared" si="60"/>
        <v>10.67421437</v>
      </c>
    </row>
    <row r="3860" spans="1:4" x14ac:dyDescent="0.3">
      <c r="A3860" s="149">
        <v>40329</v>
      </c>
      <c r="B3860" s="150">
        <v>4.0214202400000003</v>
      </c>
      <c r="C3860" s="150">
        <v>6.4018111400000004</v>
      </c>
      <c r="D3860" s="150">
        <f t="shared" si="60"/>
        <v>10.423231380000001</v>
      </c>
    </row>
    <row r="3861" spans="1:4" x14ac:dyDescent="0.3">
      <c r="A3861" s="149">
        <v>40326</v>
      </c>
      <c r="B3861" s="150">
        <v>3.9034098099999999</v>
      </c>
      <c r="C3861" s="150">
        <v>6.3785905100000004</v>
      </c>
      <c r="D3861" s="150">
        <f t="shared" si="60"/>
        <v>10.28200032</v>
      </c>
    </row>
    <row r="3862" spans="1:4" x14ac:dyDescent="0.3">
      <c r="A3862" s="149">
        <v>40325</v>
      </c>
      <c r="B3862" s="150">
        <v>3.81380652</v>
      </c>
      <c r="C3862" s="150">
        <v>6.0971798799999997</v>
      </c>
      <c r="D3862" s="150">
        <f t="shared" si="60"/>
        <v>9.9109863999999988</v>
      </c>
    </row>
    <row r="3863" spans="1:4" x14ac:dyDescent="0.3">
      <c r="A3863" s="149">
        <v>40324</v>
      </c>
      <c r="B3863" s="150">
        <v>3.72520272</v>
      </c>
      <c r="C3863" s="150">
        <v>5.7502755399999996</v>
      </c>
      <c r="D3863" s="150">
        <f t="shared" si="60"/>
        <v>9.4754782599999992</v>
      </c>
    </row>
    <row r="3864" spans="1:4" x14ac:dyDescent="0.3">
      <c r="A3864" s="149">
        <v>40323</v>
      </c>
      <c r="B3864" s="150">
        <v>3.8248793399999998</v>
      </c>
      <c r="C3864" s="150">
        <v>5.7277677200000001</v>
      </c>
      <c r="D3864" s="150">
        <f t="shared" si="60"/>
        <v>9.55264706</v>
      </c>
    </row>
    <row r="3865" spans="1:4" x14ac:dyDescent="0.3">
      <c r="A3865" s="149">
        <v>40322</v>
      </c>
      <c r="B3865" s="150">
        <v>3.8089070600000001</v>
      </c>
      <c r="C3865" s="150">
        <v>5.48729434</v>
      </c>
      <c r="D3865" s="150">
        <f t="shared" si="60"/>
        <v>9.2962014000000011</v>
      </c>
    </row>
    <row r="3866" spans="1:4" x14ac:dyDescent="0.3">
      <c r="A3866" s="149">
        <v>40319</v>
      </c>
      <c r="B3866" s="150">
        <v>3.2004275199999999</v>
      </c>
      <c r="C3866" s="150">
        <v>5.1267112700000004</v>
      </c>
      <c r="D3866" s="150">
        <f t="shared" si="60"/>
        <v>8.3271387899999993</v>
      </c>
    </row>
    <row r="3867" spans="1:4" x14ac:dyDescent="0.3">
      <c r="A3867" s="149">
        <v>40318</v>
      </c>
      <c r="B3867" s="150">
        <v>3.0817288999999999</v>
      </c>
      <c r="C3867" s="150">
        <v>4.95817029</v>
      </c>
      <c r="D3867" s="150">
        <f t="shared" si="60"/>
        <v>8.0398991899999999</v>
      </c>
    </row>
    <row r="3868" spans="1:4" x14ac:dyDescent="0.3">
      <c r="A3868" s="149">
        <v>40317</v>
      </c>
      <c r="B3868" s="150">
        <v>2.9208803300000001</v>
      </c>
      <c r="C3868" s="150">
        <v>4.8111809900000004</v>
      </c>
      <c r="D3868" s="150">
        <f t="shared" si="60"/>
        <v>7.7320613200000006</v>
      </c>
    </row>
    <row r="3869" spans="1:4" x14ac:dyDescent="0.3">
      <c r="A3869" s="149">
        <v>40316</v>
      </c>
      <c r="B3869" s="150">
        <v>2.8262829599999999</v>
      </c>
      <c r="C3869" s="150">
        <v>4.72759807</v>
      </c>
      <c r="D3869" s="150">
        <f t="shared" si="60"/>
        <v>7.5538810299999994</v>
      </c>
    </row>
    <row r="3870" spans="1:4" x14ac:dyDescent="0.3">
      <c r="A3870" s="149">
        <v>40315</v>
      </c>
      <c r="B3870" s="150">
        <v>2.5996664599999999</v>
      </c>
      <c r="C3870" s="150">
        <v>4.77644453</v>
      </c>
      <c r="D3870" s="150">
        <f t="shared" si="60"/>
        <v>7.3761109899999999</v>
      </c>
    </row>
    <row r="3871" spans="1:4" x14ac:dyDescent="0.3">
      <c r="A3871" s="149">
        <v>40312</v>
      </c>
      <c r="B3871" s="150">
        <v>2.49114777</v>
      </c>
      <c r="C3871" s="150">
        <v>4.2279099999999996</v>
      </c>
      <c r="D3871" s="150">
        <f t="shared" si="60"/>
        <v>6.7190577699999992</v>
      </c>
    </row>
    <row r="3872" spans="1:4" x14ac:dyDescent="0.3">
      <c r="A3872" s="149">
        <v>40311</v>
      </c>
      <c r="B3872" s="150">
        <v>2.4113851300000002</v>
      </c>
      <c r="C3872" s="150">
        <v>4.01766706</v>
      </c>
      <c r="D3872" s="150">
        <f t="shared" si="60"/>
        <v>6.4290521900000002</v>
      </c>
    </row>
    <row r="3873" spans="1:4" x14ac:dyDescent="0.3">
      <c r="A3873" s="149">
        <v>40310</v>
      </c>
      <c r="B3873" s="150">
        <v>2.4097650700000002</v>
      </c>
      <c r="C3873" s="150">
        <v>3.8283242199999998</v>
      </c>
      <c r="D3873" s="150">
        <f t="shared" si="60"/>
        <v>6.2380892899999996</v>
      </c>
    </row>
    <row r="3874" spans="1:4" x14ac:dyDescent="0.3">
      <c r="A3874" s="149">
        <v>40309</v>
      </c>
      <c r="B3874" s="150">
        <v>2.3994954399999999</v>
      </c>
      <c r="C3874" s="150">
        <v>3.5672104600000001</v>
      </c>
      <c r="D3874" s="150">
        <f t="shared" si="60"/>
        <v>5.9667059</v>
      </c>
    </row>
    <row r="3875" spans="1:4" x14ac:dyDescent="0.3">
      <c r="A3875" s="149">
        <v>40308</v>
      </c>
      <c r="B3875" s="150">
        <v>2.2819847900000001</v>
      </c>
      <c r="C3875" s="150">
        <v>3.33643416</v>
      </c>
      <c r="D3875" s="150">
        <f t="shared" si="60"/>
        <v>5.6184189500000006</v>
      </c>
    </row>
    <row r="3876" spans="1:4" x14ac:dyDescent="0.3">
      <c r="A3876" s="149">
        <v>40305</v>
      </c>
      <c r="B3876" s="150">
        <v>2.1854566499999999</v>
      </c>
      <c r="C3876" s="150">
        <v>3.1421369100000001</v>
      </c>
      <c r="D3876" s="150">
        <f t="shared" si="60"/>
        <v>5.3275935600000004</v>
      </c>
    </row>
    <row r="3877" spans="1:4" x14ac:dyDescent="0.3">
      <c r="A3877" s="149">
        <v>40304</v>
      </c>
      <c r="B3877" s="150">
        <v>2.17328973</v>
      </c>
      <c r="C3877" s="150">
        <v>3.1728970599999999</v>
      </c>
      <c r="D3877" s="150">
        <f t="shared" si="60"/>
        <v>5.34618679</v>
      </c>
    </row>
    <row r="3878" spans="1:4" x14ac:dyDescent="0.3">
      <c r="A3878" s="149">
        <v>40303</v>
      </c>
      <c r="B3878" s="150">
        <v>1.99157267</v>
      </c>
      <c r="C3878" s="150">
        <v>2.8264067100000001</v>
      </c>
      <c r="D3878" s="150">
        <f t="shared" si="60"/>
        <v>4.8179793800000006</v>
      </c>
    </row>
    <row r="3879" spans="1:4" x14ac:dyDescent="0.3">
      <c r="A3879" s="149">
        <v>40302</v>
      </c>
      <c r="B3879" s="150">
        <v>1.5338081800000001</v>
      </c>
      <c r="C3879" s="150">
        <v>2.4636587300000001</v>
      </c>
      <c r="D3879" s="150">
        <f t="shared" si="60"/>
        <v>3.99746691</v>
      </c>
    </row>
    <row r="3880" spans="1:4" x14ac:dyDescent="0.3">
      <c r="A3880" s="149">
        <v>40298</v>
      </c>
      <c r="B3880" s="150">
        <v>1.4674174900000001</v>
      </c>
      <c r="C3880" s="150">
        <v>2.3807794000000002</v>
      </c>
      <c r="D3880" s="150">
        <f t="shared" si="60"/>
        <v>3.8481968900000005</v>
      </c>
    </row>
    <row r="3881" spans="1:4" x14ac:dyDescent="0.3">
      <c r="A3881" s="149">
        <v>40297</v>
      </c>
      <c r="B3881" s="150">
        <v>1.36700164</v>
      </c>
      <c r="C3881" s="150">
        <v>2.3587748500000001</v>
      </c>
      <c r="D3881" s="150">
        <f t="shared" si="60"/>
        <v>3.7257764900000003</v>
      </c>
    </row>
    <row r="3882" spans="1:4" x14ac:dyDescent="0.3">
      <c r="A3882" s="149">
        <v>40296</v>
      </c>
      <c r="B3882" s="150">
        <v>1.3188223400000001</v>
      </c>
      <c r="C3882" s="150">
        <v>2.2595909999999999</v>
      </c>
      <c r="D3882" s="150">
        <f t="shared" si="60"/>
        <v>3.57841334</v>
      </c>
    </row>
    <row r="3883" spans="1:4" x14ac:dyDescent="0.3">
      <c r="A3883" s="149">
        <v>40295</v>
      </c>
      <c r="B3883" s="150">
        <v>1.19174906</v>
      </c>
      <c r="C3883" s="150">
        <v>2.0525312800000002</v>
      </c>
      <c r="D3883" s="150">
        <f t="shared" si="60"/>
        <v>3.2442803400000004</v>
      </c>
    </row>
    <row r="3884" spans="1:4" x14ac:dyDescent="0.3">
      <c r="A3884" s="149">
        <v>40294</v>
      </c>
      <c r="B3884" s="150">
        <v>1.10947811</v>
      </c>
      <c r="C3884" s="150">
        <v>1.9313250399999999</v>
      </c>
      <c r="D3884" s="150">
        <f t="shared" si="60"/>
        <v>3.0408031499999999</v>
      </c>
    </row>
    <row r="3885" spans="1:4" x14ac:dyDescent="0.3">
      <c r="A3885" s="149">
        <v>40291</v>
      </c>
      <c r="B3885" s="150">
        <v>1.08328059</v>
      </c>
      <c r="C3885" s="150">
        <v>1.55732385</v>
      </c>
      <c r="D3885" s="150">
        <f t="shared" si="60"/>
        <v>2.6406044399999997</v>
      </c>
    </row>
    <row r="3886" spans="1:4" x14ac:dyDescent="0.3">
      <c r="A3886" s="149">
        <v>40290</v>
      </c>
      <c r="B3886" s="150">
        <v>0.99117224000000004</v>
      </c>
      <c r="C3886" s="150">
        <v>1.60151295</v>
      </c>
      <c r="D3886" s="150">
        <f t="shared" si="60"/>
        <v>2.5926851900000001</v>
      </c>
    </row>
    <row r="3887" spans="1:4" x14ac:dyDescent="0.3">
      <c r="A3887" s="149">
        <v>40289</v>
      </c>
      <c r="B3887" s="150">
        <v>0.76020219</v>
      </c>
      <c r="C3887" s="150">
        <v>1.3007820800000001</v>
      </c>
      <c r="D3887" s="150">
        <f t="shared" si="60"/>
        <v>2.0609842700000001</v>
      </c>
    </row>
    <row r="3888" spans="1:4" x14ac:dyDescent="0.3">
      <c r="A3888" s="149">
        <v>40288</v>
      </c>
      <c r="B3888" s="150">
        <v>0.76068192999999995</v>
      </c>
      <c r="C3888" s="150">
        <v>1.1831221599999999</v>
      </c>
      <c r="D3888" s="150">
        <f t="shared" si="60"/>
        <v>1.94380409</v>
      </c>
    </row>
    <row r="3889" spans="1:4" x14ac:dyDescent="0.3">
      <c r="A3889" s="149">
        <v>40287</v>
      </c>
      <c r="B3889" s="150">
        <v>0.74462883000000002</v>
      </c>
      <c r="C3889" s="150">
        <v>1.1381539199999999</v>
      </c>
      <c r="D3889" s="150">
        <f t="shared" si="60"/>
        <v>1.8827827500000001</v>
      </c>
    </row>
    <row r="3890" spans="1:4" x14ac:dyDescent="0.3">
      <c r="A3890" s="149">
        <v>40284</v>
      </c>
      <c r="B3890" s="150">
        <v>0.57392891999999995</v>
      </c>
      <c r="C3890" s="150">
        <v>1.2226333199999999</v>
      </c>
      <c r="D3890" s="150">
        <f t="shared" si="60"/>
        <v>1.7965622399999999</v>
      </c>
    </row>
    <row r="3891" spans="1:4" x14ac:dyDescent="0.3">
      <c r="A3891" s="149">
        <v>40283</v>
      </c>
      <c r="B3891" s="150">
        <v>0.48077963000000001</v>
      </c>
      <c r="C3891" s="150">
        <v>1.03370501</v>
      </c>
      <c r="D3891" s="150">
        <f t="shared" si="60"/>
        <v>1.51448464</v>
      </c>
    </row>
    <row r="3892" spans="1:4" x14ac:dyDescent="0.3">
      <c r="A3892" s="149">
        <v>40282</v>
      </c>
      <c r="B3892" s="150">
        <v>0.31445065</v>
      </c>
      <c r="C3892" s="150">
        <v>0.89692738000000005</v>
      </c>
      <c r="D3892" s="150">
        <f t="shared" si="60"/>
        <v>1.2113780300000001</v>
      </c>
    </row>
    <row r="3893" spans="1:4" x14ac:dyDescent="0.3">
      <c r="A3893" s="149">
        <v>40281</v>
      </c>
      <c r="B3893" s="150">
        <v>0.28051608</v>
      </c>
      <c r="C3893" s="150">
        <v>0.92380589999999996</v>
      </c>
      <c r="D3893" s="150">
        <f t="shared" si="60"/>
        <v>1.20432198</v>
      </c>
    </row>
    <row r="3894" spans="1:4" x14ac:dyDescent="0.3">
      <c r="A3894" s="149">
        <v>40280</v>
      </c>
      <c r="B3894" s="150">
        <v>0.24821127000000001</v>
      </c>
      <c r="C3894" s="150">
        <v>0.89071076000000005</v>
      </c>
      <c r="D3894" s="150">
        <f t="shared" si="60"/>
        <v>1.13892203</v>
      </c>
    </row>
    <row r="3895" spans="1:4" x14ac:dyDescent="0.3">
      <c r="A3895" s="149">
        <v>40277</v>
      </c>
      <c r="B3895" s="150">
        <v>0.1984136</v>
      </c>
      <c r="C3895" s="150">
        <v>0.50673836999999999</v>
      </c>
      <c r="D3895" s="150">
        <f t="shared" si="60"/>
        <v>0.70515196999999996</v>
      </c>
    </row>
    <row r="3896" spans="1:4" x14ac:dyDescent="0.3">
      <c r="A3896" s="149">
        <v>40276</v>
      </c>
      <c r="B3896" s="150">
        <v>0.14523780999999999</v>
      </c>
      <c r="C3896" s="150">
        <v>0.30243891000000001</v>
      </c>
      <c r="D3896" s="150">
        <f t="shared" si="60"/>
        <v>0.44767672000000003</v>
      </c>
    </row>
    <row r="3897" spans="1:4" x14ac:dyDescent="0.3">
      <c r="A3897" s="149">
        <v>40275</v>
      </c>
      <c r="B3897" s="150">
        <v>0.11525003</v>
      </c>
      <c r="C3897" s="150">
        <v>0.25125244000000002</v>
      </c>
      <c r="D3897" s="150">
        <f t="shared" si="60"/>
        <v>0.36650247000000002</v>
      </c>
    </row>
    <row r="3898" spans="1:4" x14ac:dyDescent="0.3">
      <c r="A3898" s="149">
        <v>40274</v>
      </c>
      <c r="B3898" s="150">
        <v>4.436147E-2</v>
      </c>
      <c r="C3898" s="150">
        <v>0.1010151</v>
      </c>
    </row>
    <row r="3899" spans="1:4" x14ac:dyDescent="0.3">
      <c r="A3899" s="149">
        <v>40270</v>
      </c>
      <c r="B3899" s="150">
        <v>6.4382300000000003E-2</v>
      </c>
      <c r="C3899" s="150">
        <v>6.7747100000000005E-2</v>
      </c>
    </row>
    <row r="3900" spans="1:4" x14ac:dyDescent="0.3">
      <c r="A3900" s="149">
        <v>40269</v>
      </c>
      <c r="B3900" s="150">
        <v>6.886631E-2</v>
      </c>
      <c r="C3900" s="150">
        <v>6.8594390000000005E-2</v>
      </c>
    </row>
    <row r="3901" spans="1:4" x14ac:dyDescent="0.3">
      <c r="A3901" s="149">
        <v>40268</v>
      </c>
      <c r="B3901" s="150">
        <v>7.4169099999999996E-3</v>
      </c>
      <c r="C3901" s="150">
        <v>5.8489550000000001E-2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R653"/>
  <sheetViews>
    <sheetView zoomScale="90" zoomScaleNormal="90" workbookViewId="0">
      <selection activeCell="H18" sqref="H18"/>
    </sheetView>
  </sheetViews>
  <sheetFormatPr defaultColWidth="8.08203125" defaultRowHeight="16.5" x14ac:dyDescent="0.3"/>
  <cols>
    <col min="1" max="1" width="10.9140625" style="6" customWidth="1"/>
    <col min="2" max="2" width="16.6640625" style="6" bestFit="1" customWidth="1"/>
    <col min="3" max="3" width="17.58203125" style="6" customWidth="1"/>
    <col min="4" max="4" width="10.58203125" style="6" customWidth="1"/>
    <col min="5" max="5" width="11.6640625" style="6" customWidth="1"/>
    <col min="6" max="6" width="12.58203125" style="6" customWidth="1"/>
    <col min="7" max="7" width="12.75" style="6" customWidth="1"/>
    <col min="8" max="8" width="12.83203125" style="6" customWidth="1"/>
    <col min="9" max="9" width="11.4140625" style="6" hidden="1" customWidth="1"/>
    <col min="10" max="10" width="14.83203125" style="6" customWidth="1"/>
    <col min="11" max="11" width="13.9140625" style="6" customWidth="1"/>
    <col min="12" max="13" width="13.9140625" style="6" hidden="1" customWidth="1"/>
    <col min="14" max="14" width="13.9140625" style="6" customWidth="1"/>
    <col min="15" max="15" width="12" style="6" customWidth="1"/>
    <col min="16" max="18" width="12" style="6" hidden="1" customWidth="1"/>
    <col min="19" max="19" width="12" style="6" customWidth="1"/>
    <col min="20" max="20" width="10.6640625" style="6" customWidth="1"/>
    <col min="21" max="21" width="12.6640625" style="6" customWidth="1"/>
    <col min="22" max="22" width="10.1640625" style="16" bestFit="1" customWidth="1"/>
    <col min="23" max="23" width="10" style="6" bestFit="1" customWidth="1"/>
    <col min="24" max="25" width="12.9140625" style="6" customWidth="1"/>
    <col min="26" max="26" width="8.08203125" style="17"/>
    <col min="27" max="27" width="10.1640625" style="6" bestFit="1" customWidth="1"/>
    <col min="28" max="28" width="10.4140625" style="6" customWidth="1"/>
    <col min="29" max="29" width="16.5" style="6" customWidth="1"/>
    <col min="30" max="30" width="10.75" style="6" customWidth="1"/>
    <col min="31" max="32" width="8.08203125" style="6"/>
    <col min="33" max="33" width="11" style="6" bestFit="1" customWidth="1"/>
    <col min="34" max="35" width="8.83203125" style="6" customWidth="1"/>
    <col min="36" max="39" width="8.08203125" style="6" customWidth="1"/>
    <col min="40" max="40" width="8.08203125" style="6"/>
    <col min="41" max="41" width="7.25" style="6" bestFit="1" customWidth="1"/>
    <col min="42" max="16384" width="8.08203125" style="6"/>
  </cols>
  <sheetData>
    <row r="1" spans="1:41" x14ac:dyDescent="0.3">
      <c r="A1" s="36"/>
      <c r="B1" s="36"/>
      <c r="H1" s="18">
        <v>46202</v>
      </c>
      <c r="I1" s="9"/>
      <c r="J1" s="9">
        <f>J2+1</f>
        <v>46176</v>
      </c>
      <c r="K1" s="9">
        <f>K2+1</f>
        <v>46115</v>
      </c>
      <c r="L1" s="9">
        <f>L2+1</f>
        <v>46021</v>
      </c>
      <c r="M1" s="9">
        <f>M2+1</f>
        <v>45841</v>
      </c>
      <c r="N1" s="9">
        <v>46027</v>
      </c>
      <c r="O1" s="9">
        <v>45659</v>
      </c>
      <c r="P1" s="9" t="e">
        <f ca="1">P2+1</f>
        <v>#NAME?</v>
      </c>
      <c r="Q1" s="9">
        <f>Q2+1</f>
        <v>45778</v>
      </c>
      <c r="R1" s="9">
        <f>R2+1</f>
        <v>45808</v>
      </c>
      <c r="S1" s="9">
        <v>45293</v>
      </c>
      <c r="T1" s="16"/>
      <c r="V1" s="6"/>
      <c r="AA1" s="6" t="s">
        <v>56</v>
      </c>
      <c r="AB1" s="6" t="s">
        <v>57</v>
      </c>
    </row>
    <row r="2" spans="1:41" s="3" customFormat="1" ht="20.5" customHeight="1" x14ac:dyDescent="0.3">
      <c r="A2" s="7"/>
      <c r="B2" s="8"/>
      <c r="C2" s="8"/>
      <c r="D2" s="9">
        <f>D3</f>
        <v>46206</v>
      </c>
      <c r="E2" s="8"/>
      <c r="F2" s="8"/>
      <c r="H2" s="18">
        <f>H3-7</f>
        <v>46199</v>
      </c>
      <c r="I2" s="9"/>
      <c r="J2" s="18">
        <f>EDATE(J3,-1)-1</f>
        <v>46175</v>
      </c>
      <c r="K2" s="9">
        <f>EDATE(K3,-3)-1</f>
        <v>46114</v>
      </c>
      <c r="L2" s="9">
        <f>EDATE(L3,-6)-5</f>
        <v>46020</v>
      </c>
      <c r="M2" s="9">
        <f>EDATE(M3,-12)-1</f>
        <v>45840</v>
      </c>
      <c r="N2" s="9">
        <v>46022</v>
      </c>
      <c r="O2" s="9">
        <v>45657</v>
      </c>
      <c r="P2" s="70" t="e">
        <f ca="1">[2]!TDays("2025-03-31","2025-05-31","Period=M","Direction=H","cols=3;rows=1")</f>
        <v>#NAME?</v>
      </c>
      <c r="Q2" s="60">
        <v>45777</v>
      </c>
      <c r="R2" s="60">
        <v>45807</v>
      </c>
      <c r="S2" s="9">
        <v>45289</v>
      </c>
      <c r="T2" s="9">
        <v>44927</v>
      </c>
      <c r="U2" s="9">
        <v>44562</v>
      </c>
      <c r="V2" s="9">
        <v>44197</v>
      </c>
      <c r="W2" s="9">
        <v>43831</v>
      </c>
      <c r="X2" s="11">
        <f>DATE(YEAR(D3)-3,MONTH(H3),DAY(H3))</f>
        <v>45110</v>
      </c>
      <c r="Y2" s="11"/>
      <c r="Z2" s="10"/>
    </row>
    <row r="3" spans="1:41" s="3" customFormat="1" ht="23.5" customHeight="1" x14ac:dyDescent="0.3">
      <c r="A3" s="8"/>
      <c r="B3" s="8"/>
      <c r="C3" s="8"/>
      <c r="D3" s="18">
        <v>46206</v>
      </c>
      <c r="E3" s="8"/>
      <c r="F3" s="8"/>
      <c r="H3" s="9">
        <f>D3</f>
        <v>46206</v>
      </c>
      <c r="I3" s="9">
        <f>D3</f>
        <v>46206</v>
      </c>
      <c r="J3" s="9">
        <f>D3</f>
        <v>46206</v>
      </c>
      <c r="K3" s="9">
        <f>H3</f>
        <v>46206</v>
      </c>
      <c r="L3" s="9">
        <f>I3</f>
        <v>46206</v>
      </c>
      <c r="M3" s="9">
        <f>J3</f>
        <v>46206</v>
      </c>
      <c r="N3" s="9">
        <f>D3</f>
        <v>46206</v>
      </c>
      <c r="O3" s="9">
        <v>46022</v>
      </c>
      <c r="P3" s="70" t="e">
        <f ca="1">[2]!TDays("2025-04-30","2025-06-30","Period=M","Direction=H","cols=3;rows=1")</f>
        <v>#NAME?</v>
      </c>
      <c r="Q3" s="60">
        <v>45807</v>
      </c>
      <c r="R3" s="60">
        <v>45838</v>
      </c>
      <c r="S3" s="9">
        <v>45657</v>
      </c>
      <c r="T3" s="9">
        <v>45289</v>
      </c>
      <c r="U3" s="9">
        <v>44926</v>
      </c>
      <c r="V3" s="9">
        <v>44561</v>
      </c>
      <c r="W3" s="9">
        <v>44196</v>
      </c>
      <c r="X3" s="11">
        <f>D3</f>
        <v>46206</v>
      </c>
      <c r="Y3" s="11"/>
      <c r="Z3" s="10"/>
      <c r="AA3" s="4"/>
    </row>
    <row r="4" spans="1:41" s="4" customFormat="1" ht="25" customHeight="1" x14ac:dyDescent="0.3">
      <c r="A4" s="12" t="s">
        <v>0</v>
      </c>
      <c r="B4" s="12" t="s">
        <v>73</v>
      </c>
      <c r="C4" s="152" t="s">
        <v>15</v>
      </c>
      <c r="D4" s="12" t="s">
        <v>16</v>
      </c>
      <c r="E4" s="12" t="s">
        <v>17</v>
      </c>
      <c r="F4" s="12" t="s">
        <v>18</v>
      </c>
      <c r="G4" s="12" t="s">
        <v>26</v>
      </c>
      <c r="H4" s="12" t="s">
        <v>61</v>
      </c>
      <c r="I4" s="12" t="s">
        <v>58</v>
      </c>
      <c r="J4" s="12" t="s">
        <v>7</v>
      </c>
      <c r="K4" s="12" t="s">
        <v>8</v>
      </c>
      <c r="L4" s="12" t="s">
        <v>80</v>
      </c>
      <c r="M4" s="12" t="s">
        <v>81</v>
      </c>
      <c r="N4" s="12" t="s">
        <v>6496</v>
      </c>
      <c r="O4" s="12">
        <v>2025</v>
      </c>
      <c r="P4" s="61"/>
      <c r="Q4" s="12"/>
      <c r="R4" s="12"/>
      <c r="S4" s="12">
        <v>2024</v>
      </c>
      <c r="T4" s="12" t="s">
        <v>41</v>
      </c>
      <c r="U4" s="12" t="s">
        <v>13</v>
      </c>
      <c r="V4" s="12" t="s">
        <v>11</v>
      </c>
      <c r="W4" s="12" t="s">
        <v>12</v>
      </c>
      <c r="X4" s="27" t="s">
        <v>36</v>
      </c>
      <c r="Y4" s="27" t="s">
        <v>46</v>
      </c>
      <c r="Z4" s="12" t="s">
        <v>19</v>
      </c>
    </row>
    <row r="5" spans="1:41" s="4" customFormat="1" ht="24.5" customHeight="1" x14ac:dyDescent="0.3">
      <c r="A5" s="21" t="s">
        <v>74</v>
      </c>
      <c r="B5" s="43" t="str">
        <f>[1]!thsiFinD("ths_fund_official_short_name_fund",A5)</f>
        <v>招商中证800指数增强A</v>
      </c>
      <c r="C5" s="21" t="s">
        <v>77</v>
      </c>
      <c r="D5" s="22" t="str">
        <f>[1]!thsiFinD("ths_fund_manager_current_fund",A5)</f>
        <v>王平</v>
      </c>
      <c r="E5" s="22" t="str">
        <f>[1]!thsiFinD("ths_fund_establishment_date_fund",A5)</f>
        <v>2022-08-23</v>
      </c>
      <c r="F5" s="22" t="str">
        <f>[1]!thsiFinD("ths_service_sd_fund",A5,"100",1,"101")</f>
        <v>2022-08-23</v>
      </c>
      <c r="G5" s="23">
        <f>[1]!thsiFinD("ths_fund_scale_fund",A5,1)/100000000</f>
        <v>2.1947306478999997</v>
      </c>
      <c r="H5" s="24">
        <f>IF($F5-H$1&gt;0,"",[1]!thsiFinD("ths_adjustment_nvg_ratio_fund",$A5,H$1,H$3,"")/100)</f>
        <v>-1.4817808311443001E-3</v>
      </c>
      <c r="I5" s="24" t="e">
        <f>IF($F5-#REF!&gt;0,"",[1]!thsiFinD("ths_adjustment_nvg_ratio_fund",$A5,#REF!,I$3,"")/100)</f>
        <v>#REF!</v>
      </c>
      <c r="J5" s="24">
        <f>IF($F5-J$2&gt;0,"",[1]!thsiFinD("ths_adjustment_nvg_ratio_fund",$A5,J$2,J$3,"")/100)</f>
        <v>3.0587417448730999E-2</v>
      </c>
      <c r="K5" s="24">
        <f>IF($F5-K$2&gt;0,"",[1]!thsiFinD("ths_adjustment_nvg_ratio_fund",$A5,K$2,K$3,"")/100)</f>
        <v>0.11524862709697001</v>
      </c>
      <c r="L5" s="24"/>
      <c r="M5" s="24"/>
      <c r="N5" s="25">
        <f>IF($F5-N$1&gt;0,"",[1]!thsiFinD("ths_adjustment_nvg_ratio_fund",$A5,N$1,N$3,"")/100)</f>
        <v>0.11853025501735001</v>
      </c>
      <c r="O5" s="25">
        <f>IF($F5-O$2&gt;0,"",[1]!thsiFinD("ths_adjustment_nvg_ratio_fund",$A5,O$2,O$3,"")/100)</f>
        <v>0.30106999116520999</v>
      </c>
      <c r="P5" s="62"/>
      <c r="Q5" s="25"/>
      <c r="R5" s="25"/>
      <c r="S5" s="25">
        <f>IF($F5-S$1&gt;0,"",[1]!thsiFinD("ths_adjustment_nvg_ratio_fund",$A5,S$1,S$3,"")/100)</f>
        <v>0.13093492725837</v>
      </c>
      <c r="T5" s="24">
        <f>IF($F5-T$2&gt;0,"",[1]!thsiFinD("ths_adjustment_nvg_ratio_fund",$A5,T$2,T$3,"")/100)</f>
        <v>-6.0699152542372993E-2</v>
      </c>
      <c r="U5" s="24" t="str">
        <f>IF($F5-U$2&gt;0,"",[1]!thsiFinD("ths_adjustment_nvg_ratio_fund",$A5,U$2,U$3,"")/100)</f>
        <v/>
      </c>
      <c r="V5" s="24" t="str">
        <f>IF($F5-V$2&gt;0,"",[1]!thsiFinD("ths_adjustment_nvg_ratio_fund",$A5,V$2,V$3,"")/100)</f>
        <v/>
      </c>
      <c r="W5" s="24" t="str">
        <f>IF($F5-W$2&gt;0,"",[1]!thsiFinD("ths_adjustment_nvg_ratio_fund",$A5,W$2,W$3,"")/100)</f>
        <v/>
      </c>
      <c r="X5" s="31">
        <f>IF(X$2-F5&gt;0,[1]!thsiFinD("ths_max_retrace_rate_fund",A5,$X$2,$X$3)/100,[1]!thsiFinD("ths_max_retrace_rate_fund",A5,$F5,$X$3)/100)</f>
        <v>0.21445544554455001</v>
      </c>
      <c r="Y5" s="31"/>
      <c r="Z5" s="26">
        <v>0.06</v>
      </c>
    </row>
    <row r="6" spans="1:41" s="4" customFormat="1" ht="25" customHeight="1" x14ac:dyDescent="0.3">
      <c r="A6" s="21" t="s">
        <v>51</v>
      </c>
      <c r="B6" s="43" t="str">
        <f>[1]!thsiFinD("ths_fund_official_short_name_fund",A6)</f>
        <v>博道远航混合A</v>
      </c>
      <c r="C6" s="21" t="s">
        <v>78</v>
      </c>
      <c r="D6" s="22" t="str">
        <f>[1]!thsiFinD("ths_fund_manager_current_fund",A6)</f>
        <v>杨梦</v>
      </c>
      <c r="E6" s="22" t="str">
        <f>[1]!thsiFinD("ths_fund_establishment_date_fund",A6)</f>
        <v>2019-04-30</v>
      </c>
      <c r="F6" s="22" t="str">
        <f>[1]!thsiFinD("ths_service_sd_fund",A6,"100",1,"101")</f>
        <v>2019-04-30</v>
      </c>
      <c r="G6" s="23">
        <f>[1]!thsiFinD("ths_fund_scale_fund",A6,1)/100000000</f>
        <v>25.009107081700002</v>
      </c>
      <c r="H6" s="24">
        <f>IF($F6-H$1&gt;0,"",[1]!thsiFinD("ths_adjustment_nvg_ratio_fund",$A6,H$1,H$3,"")/100)</f>
        <v>-9.0293453935567994E-3</v>
      </c>
      <c r="I6" s="24" t="e">
        <f>IF($F6-#REF!&gt;0,"",[1]!thsiFinD("ths_adjustment_nvg_ratio_fund",$A6,#REF!,I$3,"")/100)</f>
        <v>#REF!</v>
      </c>
      <c r="J6" s="24">
        <f>IF($F6-J$2&gt;0,"",[1]!thsiFinD("ths_adjustment_nvg_ratio_fund",$A6,J$2,J$3,"")/100)</f>
        <v>6.0877165921526998E-2</v>
      </c>
      <c r="K6" s="24">
        <f>IF($F6-K$2&gt;0,"",[1]!thsiFinD("ths_adjustment_nvg_ratio_fund",$A6,K$2,K$3,"")/100)</f>
        <v>0.18132371461594998</v>
      </c>
      <c r="L6" s="24"/>
      <c r="M6" s="24"/>
      <c r="N6" s="25">
        <f>IF($F6-N$1&gt;0,"",[1]!thsiFinD("ths_adjustment_nvg_ratio_fund",$A6,N$1,N$3,"")/100)</f>
        <v>0.17446493625734</v>
      </c>
      <c r="O6" s="25">
        <f>IF($F6-O$2&gt;0,"",[1]!thsiFinD("ths_adjustment_nvg_ratio_fund",$A6,O$2,O$3,"")/100)</f>
        <v>0.30529757040068001</v>
      </c>
      <c r="P6" s="25"/>
      <c r="Q6" s="25"/>
      <c r="R6" s="25"/>
      <c r="S6" s="25">
        <f>IF($F6-S$1&gt;0,"",[1]!thsiFinD("ths_adjustment_nvg_ratio_fund",$A6,S$1,S$3,"")/100)</f>
        <v>0.12229180767590001</v>
      </c>
      <c r="T6" s="24">
        <f>IF($F6-T$2&gt;0,"",[1]!thsiFinD("ths_adjustment_nvg_ratio_fund",$A6,T$2,T$3,"")/100)</f>
        <v>-3.8721223424282997E-2</v>
      </c>
      <c r="U6" s="24">
        <f>IF($F6-U$2&gt;0,"",[1]!thsiFinD("ths_adjustment_nvg_ratio_fund",$A6,U$2,U$3,"")/100)</f>
        <v>-0.21914501686476001</v>
      </c>
      <c r="V6" s="24"/>
      <c r="W6" s="24"/>
      <c r="X6" s="31">
        <f>IF(X$2-F6&gt;0,[1]!thsiFinD("ths_max_retrace_rate_fund",A6,$X$2,$X$3)/100,[1]!thsiFinD("ths_max_retrace_rate_fund",A6,$F6,$X$3)/100)</f>
        <v>0.23711658816976999</v>
      </c>
      <c r="Y6" s="31"/>
      <c r="Z6" s="26">
        <v>0.06</v>
      </c>
    </row>
    <row r="7" spans="1:41" s="4" customFormat="1" ht="25" customHeight="1" x14ac:dyDescent="0.3">
      <c r="A7" s="21" t="s">
        <v>6644</v>
      </c>
      <c r="B7" s="43" t="str">
        <f>[1]!thsiFinD("ths_fund_official_short_name_fund",A7)</f>
        <v>财通资管均衡臻选混合A</v>
      </c>
      <c r="C7" s="21" t="s">
        <v>6646</v>
      </c>
      <c r="D7" s="22" t="str">
        <f>[1]!thsiFinD("ths_fund_manager_current_fund",A7)</f>
        <v>王浩冰</v>
      </c>
      <c r="E7" s="22" t="str">
        <f>[1]!thsiFinD("ths_fund_establishment_date_fund",A7)</f>
        <v>2022-11-15</v>
      </c>
      <c r="F7" s="22" t="str">
        <f>[1]!thsiFinD("ths_service_sd_fund",A7,"100",1,"101")</f>
        <v>2024-03-19</v>
      </c>
      <c r="G7" s="23">
        <f>[1]!thsiFinD("ths_fund_scale_fund",A7,1)/100000000</f>
        <v>8.5081517053999995</v>
      </c>
      <c r="H7" s="24">
        <f>IF($F7-H$1&gt;0,"",[1]!thsiFinD("ths_adjustment_nvg_ratio_fund",$A7,H$1,H$3,"")/100)</f>
        <v>3.1253288435231001E-2</v>
      </c>
      <c r="I7" s="24" t="e">
        <f>IF($F7-#REF!&gt;0,"",[1]!thsiFinD("ths_adjustment_nvg_ratio_fund",$A7,#REF!,I$3,"")/100)</f>
        <v>#REF!</v>
      </c>
      <c r="J7" s="24">
        <f>IF($F7-J$2&gt;0,"",[1]!thsiFinD("ths_adjustment_nvg_ratio_fund",$A7,J$2,J$3,"")/100)</f>
        <v>-4.0814329059411E-2</v>
      </c>
      <c r="K7" s="24">
        <f>IF($F7-K$2&gt;0,"",[1]!thsiFinD("ths_adjustment_nvg_ratio_fund",$A7,K$2,K$3,"")/100)</f>
        <v>-7.9293498684705005E-2</v>
      </c>
      <c r="L7" s="24"/>
      <c r="M7" s="24"/>
      <c r="N7" s="25">
        <f>IF($F7-N$1&gt;0,"",[1]!thsiFinD("ths_adjustment_nvg_ratio_fund",$A7,N$1,N$3,"")/100)</f>
        <v>-8.2826392138511992E-2</v>
      </c>
      <c r="O7" s="25">
        <f>IF($F7-O$2&gt;0,"",[1]!thsiFinD("ths_adjustment_nvg_ratio_fund",$A7,O$2,O$3,"")/100)</f>
        <v>0.32027678240455004</v>
      </c>
      <c r="P7" s="25"/>
      <c r="Q7" s="25"/>
      <c r="R7" s="25"/>
      <c r="S7" s="25" t="str">
        <f>IF($F7-S$1&gt;0,"",[1]!thsiFinD("ths_adjustment_nvg_ratio_fund",$A7,S$1,S$3,"")/100)</f>
        <v/>
      </c>
      <c r="T7" s="24" t="str">
        <f>IF($F7-T$2&gt;0,"",[1]!thsiFinD("ths_adjustment_nvg_ratio_fund",$A7,T$2,T$3,"")/100)</f>
        <v/>
      </c>
      <c r="U7" s="24" t="str">
        <f>IF($F7-U$2&gt;0,"",[1]!thsiFinD("ths_adjustment_nvg_ratio_fund",$A7,U$2,U$3,"")/100)</f>
        <v/>
      </c>
      <c r="V7" s="24" t="str">
        <f>IF($F7-V$2&gt;0,"",[1]!thsiFinD("ths_adjustment_nvg_ratio_fund",$A7,V$2,V$3,"")/100)</f>
        <v/>
      </c>
      <c r="W7" s="24"/>
      <c r="X7" s="31">
        <f>IF(X$2-F7&gt;0,[1]!thsiFinD("ths_max_retrace_rate_fund",A7,$X$2,$X$3)/100,[1]!thsiFinD("ths_max_retrace_rate_fund",A7,$F7,$X$3)/100)</f>
        <v>0.18826974420807999</v>
      </c>
      <c r="Y7" s="31"/>
      <c r="Z7" s="26">
        <v>0.08</v>
      </c>
    </row>
    <row r="8" spans="1:41" s="4" customFormat="1" ht="25" customHeight="1" x14ac:dyDescent="0.3">
      <c r="A8" s="21" t="s">
        <v>54</v>
      </c>
      <c r="B8" s="43" t="str">
        <f>[1]!thsiFinD("ths_fund_official_short_name_fund",A8)</f>
        <v>东方红新动力混合A</v>
      </c>
      <c r="C8" s="21" t="s">
        <v>6646</v>
      </c>
      <c r="D8" s="22" t="str">
        <f>[1]!thsiFinD("ths_fund_manager_current_fund",A8)</f>
        <v>周云</v>
      </c>
      <c r="E8" s="22" t="str">
        <f>[1]!thsiFinD("ths_fund_establishment_date_fund",A8)</f>
        <v>2014-01-28</v>
      </c>
      <c r="F8" s="22" t="str">
        <f>[1]!thsiFinD("ths_service_sd_fund",A8,"100",1,"101")</f>
        <v>2015-09-14</v>
      </c>
      <c r="G8" s="23">
        <f>[1]!thsiFinD("ths_fund_scale_fund",A8,1)/100000000</f>
        <v>48.090500517799995</v>
      </c>
      <c r="H8" s="24">
        <f>IF($F8-H$1&gt;0,"",[1]!thsiFinD("ths_adjustment_nvg_ratio_fund",$A8,H$1,H$3,"")/100)</f>
        <v>2.8869678668087002E-2</v>
      </c>
      <c r="I8" s="24" t="e">
        <f>IF($F8-#REF!&gt;0,"",[1]!thsiFinD("ths_adjustment_nvg_ratio_fund",$A8,#REF!,I$3,"")/100)</f>
        <v>#REF!</v>
      </c>
      <c r="J8" s="24">
        <f>IF($F8-J$2&gt;0,"",[1]!thsiFinD("ths_adjustment_nvg_ratio_fund",$A8,J$2,J$3,"")/100)</f>
        <v>-3.9475762007324996E-3</v>
      </c>
      <c r="K8" s="24">
        <f>IF($F8-K$2&gt;0,"",[1]!thsiFinD("ths_adjustment_nvg_ratio_fund",$A8,K$2,K$3,"")/100)</f>
        <v>5.6970509381857999E-2</v>
      </c>
      <c r="L8" s="24"/>
      <c r="M8" s="24"/>
      <c r="N8" s="25">
        <f>IF($F8-N$1&gt;0,"",[1]!thsiFinD("ths_adjustment_nvg_ratio_fund",$A8,N$1,N$3,"")/100)</f>
        <v>8.6836664357077001E-2</v>
      </c>
      <c r="O8" s="25">
        <f>IF($F8-O$2&gt;0,"",[1]!thsiFinD("ths_adjustment_nvg_ratio_fund",$A8,O$2,O$3,"")/100)</f>
        <v>0.25546182133307999</v>
      </c>
      <c r="P8" s="25"/>
      <c r="Q8" s="25"/>
      <c r="R8" s="25"/>
      <c r="S8" s="25">
        <f>IF($F8-S$1&gt;0,"",[1]!thsiFinD("ths_adjustment_nvg_ratio_fund",$A8,S$1,S$3,"")/100)</f>
        <v>0.15137730605742999</v>
      </c>
      <c r="T8" s="24">
        <f>IF($F8-T$2&gt;0,"",[1]!thsiFinD("ths_adjustment_nvg_ratio_fund",$A8,T$2,T$3,"")/100)</f>
        <v>6.7152103556547008E-2</v>
      </c>
      <c r="U8" s="24">
        <f>IF($F8-U$2&gt;0,"",[1]!thsiFinD("ths_adjustment_nvg_ratio_fund",$A8,U$2,U$3,"")/100)</f>
        <v>-0.11036468330479</v>
      </c>
      <c r="V8" s="24">
        <f>IF($F8-V$2&gt;0,"",[1]!thsiFinD("ths_adjustment_nvg_ratio_fund",$A8,V$2,V$3,"")/100)</f>
        <v>0.25579993974602999</v>
      </c>
      <c r="W8" s="24">
        <f>IF($F8-W$2&gt;0,"",[1]!thsiFinD("ths_adjustment_nvg_ratio_fund",$A8,W$2,W$3,"")/100)</f>
        <v>0.32495009977041001</v>
      </c>
      <c r="X8" s="31">
        <f>IF(X$2-F8&gt;0,[1]!thsiFinD("ths_max_retrace_rate_fund",A8,$X$2,$X$3)/100,[1]!thsiFinD("ths_max_retrace_rate_fund",A8,$F8,$X$3)/100)</f>
        <v>0.20137408198543</v>
      </c>
      <c r="Y8" s="31"/>
      <c r="Z8" s="26">
        <v>0.08</v>
      </c>
    </row>
    <row r="9" spans="1:41" s="4" customFormat="1" ht="25" customHeight="1" x14ac:dyDescent="0.3">
      <c r="A9" s="21" t="s">
        <v>6489</v>
      </c>
      <c r="B9" s="43" t="str">
        <f>[1]!thsiFinD("ths_fund_official_short_name_fund",A9)</f>
        <v>汇丰晋信新动力混合A</v>
      </c>
      <c r="C9" s="21" t="s">
        <v>6646</v>
      </c>
      <c r="D9" s="22" t="str">
        <f>[1]!thsiFinD("ths_fund_manager_current_fund",A9)</f>
        <v>闵良超</v>
      </c>
      <c r="E9" s="22" t="str">
        <f>[1]!thsiFinD("ths_fund_establishment_date_fund",A9)</f>
        <v>2015-02-11</v>
      </c>
      <c r="F9" s="22" t="str">
        <f>[1]!thsiFinD("ths_service_sd_fund",A9,"100",1,"101")</f>
        <v>2021-09-30</v>
      </c>
      <c r="G9" s="23">
        <f>[1]!thsiFinD("ths_fund_scale_fund",A9,1)/100000000</f>
        <v>25.856234624799999</v>
      </c>
      <c r="H9" s="24">
        <f>IF($F9-H$1&gt;0,"",[1]!thsiFinD("ths_adjustment_nvg_ratio_fund",$A9,H$1,H$3,"")/100)</f>
        <v>4.0587823652903997E-2</v>
      </c>
      <c r="I9" s="24" t="e">
        <f>IF($F9-#REF!&gt;0,"",[1]!thsiFinD("ths_adjustment_nvg_ratio_fund",$A9,#REF!,I$3,"")/100)</f>
        <v>#REF!</v>
      </c>
      <c r="J9" s="24">
        <f>IF($F9-J$2&gt;0,"",[1]!thsiFinD("ths_adjustment_nvg_ratio_fund",$A9,J$2,J$3,"")/100)</f>
        <v>-5.4629671677036001E-2</v>
      </c>
      <c r="K9" s="24">
        <f>IF($F9-K$2&gt;0,"",[1]!thsiFinD("ths_adjustment_nvg_ratio_fund",$A9,K$2,K$3,"")/100)</f>
        <v>-9.2146003227073003E-2</v>
      </c>
      <c r="L9" s="24"/>
      <c r="M9" s="24"/>
      <c r="N9" s="25">
        <f>IF($F9-N$1&gt;0,"",[1]!thsiFinD("ths_adjustment_nvg_ratio_fund",$A9,N$1,N$3,"")/100)</f>
        <v>-4.6445584463173005E-2</v>
      </c>
      <c r="O9" s="25">
        <f>IF($F9-O$2&gt;0,"",[1]!thsiFinD("ths_adjustment_nvg_ratio_fund",$A9,O$2,O$3,"")/100)</f>
        <v>0.34169124877088997</v>
      </c>
      <c r="P9" s="25"/>
      <c r="Q9" s="25"/>
      <c r="R9" s="25"/>
      <c r="S9" s="25">
        <f>IF($F9-S$1&gt;0,"",[1]!thsiFinD("ths_adjustment_nvg_ratio_fund",$A9,S$1,S$3,"")/100)</f>
        <v>0.10597169485675</v>
      </c>
      <c r="T9" s="24">
        <f>IF($F9-T$2&gt;0,"",[1]!thsiFinD("ths_adjustment_nvg_ratio_fund",$A9,T$2,T$3,"")/100)</f>
        <v>7.5660825660826006E-2</v>
      </c>
      <c r="U9" s="24">
        <f>IF($F9-U$2&gt;0,"",[1]!thsiFinD("ths_adjustment_nvg_ratio_fund",$A9,U$2,U$3,"")/100)</f>
        <v>-0.16415316824923998</v>
      </c>
      <c r="V9" s="24" t="str">
        <f>IF($F9-V$2&gt;0,"",[1]!thsiFinD("ths_adjustment_nvg_ratio_fund",$A9,V$2,V$3,"")/100)</f>
        <v/>
      </c>
      <c r="W9" s="24" t="str">
        <f>IF($F9-W$2&gt;0,"",[1]!thsiFinD("ths_adjustment_nvg_ratio_fund",$A9,W$2,W$3,"")/100)</f>
        <v/>
      </c>
      <c r="X9" s="31">
        <f>IF(X$2-F9&gt;0,[1]!thsiFinD("ths_max_retrace_rate_fund",A9,$X$2,$X$3)/100,[1]!thsiFinD("ths_max_retrace_rate_fund",A9,$F9,$X$3)/100)</f>
        <v>0.24066287410339002</v>
      </c>
      <c r="Y9" s="31"/>
      <c r="Z9" s="26">
        <v>0.08</v>
      </c>
    </row>
    <row r="10" spans="1:41" s="4" customFormat="1" ht="25" customHeight="1" x14ac:dyDescent="0.3">
      <c r="A10" s="21" t="s">
        <v>50</v>
      </c>
      <c r="B10" s="43" t="str">
        <f>[1]!thsiFinD("ths_fund_official_short_name_fund",A10)</f>
        <v>博道惠泰优选混合A</v>
      </c>
      <c r="C10" s="21" t="s">
        <v>6498</v>
      </c>
      <c r="D10" s="22" t="str">
        <f>[1]!thsiFinD("ths_fund_manager_current_fund",A10)</f>
        <v>孙文龙</v>
      </c>
      <c r="E10" s="22" t="str">
        <f>[1]!thsiFinD("ths_fund_establishment_date_fund",A10)</f>
        <v>2023-01-18</v>
      </c>
      <c r="F10" s="22" t="str">
        <f>[1]!thsiFinD("ths_service_sd_fund",A10,"100",1,"101")</f>
        <v>2023-01-18</v>
      </c>
      <c r="G10" s="23">
        <f>[1]!thsiFinD("ths_fund_scale_fund",A10,1)/100000000</f>
        <v>5.0687625068999997</v>
      </c>
      <c r="H10" s="24">
        <f>IF($F10-H$1&gt;0,"",[1]!thsiFinD("ths_adjustment_nvg_ratio_fund",$A10,H$1,H$3,"")/100)</f>
        <v>2.2093934858526999E-2</v>
      </c>
      <c r="I10" s="24" t="e">
        <f>IF($F10-#REF!&gt;0,"",[1]!thsiFinD("ths_adjustment_nvg_ratio_fund",$A10,#REF!,I$3,"")/100)</f>
        <v>#REF!</v>
      </c>
      <c r="J10" s="24">
        <f>IF($F10-J$2&gt;0,"",[1]!thsiFinD("ths_adjustment_nvg_ratio_fund",$A10,J$2,J$3,"")/100)</f>
        <v>-1.5919851780690001E-2</v>
      </c>
      <c r="K10" s="24">
        <f>IF($F10-K$2&gt;0,"",[1]!thsiFinD("ths_adjustment_nvg_ratio_fund",$A10,K$2,K$3,"")/100)</f>
        <v>4.7246969475683E-2</v>
      </c>
      <c r="L10" s="24"/>
      <c r="M10" s="24"/>
      <c r="N10" s="25">
        <f>IF($F10-N$1&gt;0,"",[1]!thsiFinD("ths_adjustment_nvg_ratio_fund",$A10,N$1,N$3,"")/100)</f>
        <v>7.7541513261702999E-2</v>
      </c>
      <c r="O10" s="25">
        <f>IF($F10-O$2&gt;0,"",[1]!thsiFinD("ths_adjustment_nvg_ratio_fund",$A10,O$2,O$3,"")/100)</f>
        <v>0.25143394452279999</v>
      </c>
      <c r="P10" s="25"/>
      <c r="Q10" s="25"/>
      <c r="R10" s="25"/>
      <c r="S10" s="25">
        <f>IF($F10-S$1&gt;0,"",[1]!thsiFinD("ths_adjustment_nvg_ratio_fund",$A10,S$1,S$3,"")/100)</f>
        <v>0.19452921894427</v>
      </c>
      <c r="T10" s="24" t="str">
        <f>IF($F10-T$2&gt;0,"",[1]!thsiFinD("ths_adjustment_nvg_ratio_fund",$A10,T$2,T$3,"")/100)</f>
        <v/>
      </c>
      <c r="U10" s="24" t="str">
        <f>IF($F10-U$2&gt;0,"",[1]!thsiFinD("ths_adjustment_nvg_ratio_fund",$A10,U$2,U$3,"")/100)</f>
        <v/>
      </c>
      <c r="V10" s="24" t="str">
        <f>IF($F10-V$2&gt;0,"",[1]!thsiFinD("ths_adjustment_nvg_ratio_fund",$A10,V$2,V$3,"")/100)</f>
        <v/>
      </c>
      <c r="W10" s="24"/>
      <c r="X10" s="31">
        <f>IF(X$2-F10&gt;0,[1]!thsiFinD("ths_max_retrace_rate_fund",A10,$X$2,$X$3)/100,[1]!thsiFinD("ths_max_retrace_rate_fund",A10,$F10,$X$3)/100)</f>
        <v>0.22501775388049</v>
      </c>
      <c r="Y10" s="31"/>
      <c r="Z10" s="26">
        <v>0.06</v>
      </c>
    </row>
    <row r="11" spans="1:41" s="4" customFormat="1" ht="25" customHeight="1" x14ac:dyDescent="0.3">
      <c r="A11" s="21" t="s">
        <v>6490</v>
      </c>
      <c r="B11" s="43" t="str">
        <f>[1]!thsiFinD("ths_fund_official_short_name_fund",A11)</f>
        <v>大成产业趋势混合A</v>
      </c>
      <c r="C11" s="21" t="s">
        <v>6499</v>
      </c>
      <c r="D11" s="22" t="str">
        <f>[1]!thsiFinD("ths_fund_manager_current_fund",A11)</f>
        <v>韩创</v>
      </c>
      <c r="E11" s="22" t="str">
        <f>[1]!thsiFinD("ths_fund_establishment_date_fund",A11)</f>
        <v>2021-02-09</v>
      </c>
      <c r="F11" s="22" t="str">
        <f>[1]!thsiFinD("ths_service_sd_fund",A11,"100",1,"101")</f>
        <v>2021-02-09</v>
      </c>
      <c r="G11" s="23">
        <f>[1]!thsiFinD("ths_fund_scale_fund",A11,1)/100000000</f>
        <v>36.014824346300003</v>
      </c>
      <c r="H11" s="24">
        <f>IF($F11-H$1&gt;0,"",[1]!thsiFinD("ths_adjustment_nvg_ratio_fund",$A11,H$1,H$3,"")/100)</f>
        <v>5.5249745158002003E-2</v>
      </c>
      <c r="I11" s="24" t="e">
        <f>IF($F11-#REF!&gt;0,"",[1]!thsiFinD("ths_adjustment_nvg_ratio_fund",$A11,#REF!,I$3,"")/100)</f>
        <v>#REF!</v>
      </c>
      <c r="J11" s="24">
        <f>IF($F11-J$2&gt;0,"",[1]!thsiFinD("ths_adjustment_nvg_ratio_fund",$A11,J$2,J$3,"")/100)</f>
        <v>-0.11339499828708</v>
      </c>
      <c r="K11" s="24">
        <f>IF($F11-K$2&gt;0,"",[1]!thsiFinD("ths_adjustment_nvg_ratio_fund",$A11,K$2,K$3,"")/100)</f>
        <v>-0.23264519476669002</v>
      </c>
      <c r="L11" s="24"/>
      <c r="M11" s="24"/>
      <c r="N11" s="25">
        <f>IF($F11-N$1&gt;0,"",[1]!thsiFinD("ths_adjustment_nvg_ratio_fund",$A11,N$1,N$3,"")/100)</f>
        <v>-9.1332016677639002E-2</v>
      </c>
      <c r="O11" s="25">
        <f>IF($F11-O$2&gt;0,"",[1]!thsiFinD("ths_adjustment_nvg_ratio_fund",$A11,O$2,O$3,"")/100)</f>
        <v>0.67894775624492998</v>
      </c>
      <c r="P11" s="25"/>
      <c r="Q11" s="25"/>
      <c r="R11" s="25"/>
      <c r="S11" s="25">
        <f>IF($F11-S$1&gt;0,"",[1]!thsiFinD("ths_adjustment_nvg_ratio_fund",$A11,S$1,S$3,"")/100)</f>
        <v>6.6111111111110996E-2</v>
      </c>
      <c r="T11" s="24">
        <f>IF($F11-T$2&gt;0,"",[1]!thsiFinD("ths_adjustment_nvg_ratio_fund",$A11,T$2,T$3,"")/100)</f>
        <v>-5.2698842279356999E-2</v>
      </c>
      <c r="U11" s="24">
        <f>IF($F11-U$2&gt;0,"",[1]!thsiFinD("ths_adjustment_nvg_ratio_fund",$A11,U$2,U$3,"")/100)</f>
        <v>-0.11005552953769999</v>
      </c>
      <c r="V11" s="24" t="str">
        <f>IF($F11-V$2&gt;0,"",[1]!thsiFinD("ths_adjustment_nvg_ratio_fund",$A11,V$2,V$3,"")/100)</f>
        <v/>
      </c>
      <c r="W11" s="24"/>
      <c r="X11" s="31">
        <f>IF(X$2-F11&gt;0,[1]!thsiFinD("ths_max_retrace_rate_fund",A11,$X$2,$X$3)/100,[1]!thsiFinD("ths_max_retrace_rate_fund",A11,$F11,$X$3)/100)</f>
        <v>0.37605342661789998</v>
      </c>
      <c r="Y11" s="31"/>
      <c r="Z11" s="26">
        <v>0.1</v>
      </c>
    </row>
    <row r="12" spans="1:41" s="4" customFormat="1" ht="25" customHeight="1" x14ac:dyDescent="0.3">
      <c r="A12" s="21" t="s">
        <v>6645</v>
      </c>
      <c r="B12" s="43" t="str">
        <f>[1]!thsiFinD("ths_fund_official_short_name_fund",A12)</f>
        <v>万家双引擎灵活配置混合A</v>
      </c>
      <c r="C12" s="21" t="s">
        <v>6499</v>
      </c>
      <c r="D12" s="22" t="str">
        <f>[1]!thsiFinD("ths_fund_manager_current_fund",A12)</f>
        <v>李杨</v>
      </c>
      <c r="E12" s="22" t="str">
        <f>[1]!thsiFinD("ths_fund_establishment_date_fund",A12)</f>
        <v>2008-06-27</v>
      </c>
      <c r="F12" s="22" t="str">
        <f>[1]!thsiFinD("ths_service_sd_fund",A12,"100",1,"101")</f>
        <v>2026-06-19</v>
      </c>
      <c r="G12" s="23">
        <f>[1]!thsiFinD("ths_fund_scale_fund",A12,1)/100000000</f>
        <v>17.6669274413</v>
      </c>
      <c r="H12" s="24">
        <f>IF($F12-H$1&gt;0,"",[1]!thsiFinD("ths_adjustment_nvg_ratio_fund",$A12,H$1,H$3,"")/100)</f>
        <v>1.0940235049221002E-2</v>
      </c>
      <c r="I12" s="24" t="e">
        <f>IF($F12-#REF!&gt;0,"",[1]!thsiFinD("ths_adjustment_nvg_ratio_fund",$A12,#REF!,I$3,"")/100)</f>
        <v>#REF!</v>
      </c>
      <c r="J12" s="24" t="str">
        <f>IF($F12-J$2&gt;0,"",[1]!thsiFinD("ths_adjustment_nvg_ratio_fund",$A12,J$2,J$3,"")/100)</f>
        <v/>
      </c>
      <c r="K12" s="24" t="str">
        <f>IF($F12-K$2&gt;0,"",[1]!thsiFinD("ths_adjustment_nvg_ratio_fund",$A12,K$2,K$3,"")/100)</f>
        <v/>
      </c>
      <c r="L12" s="24"/>
      <c r="M12" s="24"/>
      <c r="N12" s="25" t="str">
        <f>IF($F12-N$1&gt;0,"",[1]!thsiFinD("ths_adjustment_nvg_ratio_fund",$A12,N$1,N$3,"")/100)</f>
        <v/>
      </c>
      <c r="O12" s="25" t="str">
        <f>IF($F12-O$2&gt;0,"",[1]!thsiFinD("ths_adjustment_nvg_ratio_fund",$A12,O$2,O$3,"")/100)</f>
        <v/>
      </c>
      <c r="P12" s="25"/>
      <c r="Q12" s="25"/>
      <c r="R12" s="25"/>
      <c r="S12" s="25" t="str">
        <f>IF($F12-S$1&gt;0,"",[1]!thsiFinD("ths_adjustment_nvg_ratio_fund",$A12,S$1,S$3,"")/100)</f>
        <v/>
      </c>
      <c r="T12" s="24" t="str">
        <f>IF($F12-T$2&gt;0,"",[1]!thsiFinD("ths_adjustment_nvg_ratio_fund",$A12,T$2,T$3,"")/100)</f>
        <v/>
      </c>
      <c r="U12" s="24" t="str">
        <f>IF($F12-U$2&gt;0,"",[1]!thsiFinD("ths_adjustment_nvg_ratio_fund",$A12,U$2,U$3,"")/100)</f>
        <v/>
      </c>
      <c r="V12" s="24" t="str">
        <f>IF($F12-V$2&gt;0,"",[1]!thsiFinD("ths_adjustment_nvg_ratio_fund",$A12,V$2,V$3,"")/100)</f>
        <v/>
      </c>
      <c r="W12" s="24" t="str">
        <f>IF($F12-W$2&gt;0,"",[1]!thsiFinD("ths_adjustment_nvg_ratio_fund",$A12,W$2,W$3,"")/100)</f>
        <v/>
      </c>
      <c r="X12" s="31">
        <f>IF(X$2-F12&gt;0,[1]!thsiFinD("ths_max_retrace_rate_fund",A12,$X$2,$X$3)/100,[1]!thsiFinD("ths_max_retrace_rate_fund",A12,$F12,$X$3)/100)</f>
        <v>8.3618539357048008E-2</v>
      </c>
      <c r="Y12" s="31"/>
      <c r="Z12" s="26">
        <v>0.05</v>
      </c>
    </row>
    <row r="13" spans="1:41" s="4" customFormat="1" ht="25" customHeight="1" x14ac:dyDescent="0.3">
      <c r="A13" s="21" t="s">
        <v>70</v>
      </c>
      <c r="B13" s="43" t="str">
        <f>[1]!thsiFinD("ths_fund_official_short_name_fund",A13)</f>
        <v>广发中小盘精选混合C</v>
      </c>
      <c r="C13" s="21" t="s">
        <v>6498</v>
      </c>
      <c r="D13" s="22" t="str">
        <f>[1]!thsiFinD("ths_fund_manager_current_fund",A13)</f>
        <v>陈韫中</v>
      </c>
      <c r="E13" s="22" t="str">
        <f>[1]!thsiFinD("ths_fund_establishment_date_fund",A13)</f>
        <v>2021-10-27</v>
      </c>
      <c r="F13" s="22" t="str">
        <f>[1]!thsiFinD("ths_service_sd_fund",A13,"100",1,"101")</f>
        <v>2021-10-27</v>
      </c>
      <c r="G13" s="23">
        <f>[1]!thsiFinD("ths_fund_scale_fund",A13,1)/100000000</f>
        <v>20.972499502000002</v>
      </c>
      <c r="H13" s="24">
        <f>IF($F13-H$1&gt;0,"",[1]!thsiFinD("ths_adjustment_nvg_ratio_fund",$A13,H$1,H$3,"")/100)</f>
        <v>-3.0310710122154999E-2</v>
      </c>
      <c r="I13" s="24" t="e">
        <f>IF($F13-#REF!&gt;0,"",[1]!thsiFinD("ths_adjustment_nvg_ratio_fund",$A13,#REF!,I$3,"")/100)</f>
        <v>#REF!</v>
      </c>
      <c r="J13" s="24">
        <f>IF($F13-J$2&gt;0,"",[1]!thsiFinD("ths_adjustment_nvg_ratio_fund",$A13,J$2,J$3,"")/100)</f>
        <v>0.26040122541753002</v>
      </c>
      <c r="K13" s="24">
        <f>IF($F13-K$2&gt;0,"",[1]!thsiFinD("ths_adjustment_nvg_ratio_fund",$A13,K$2,K$3,"")/100)</f>
        <v>0.44237946243449999</v>
      </c>
      <c r="L13" s="24"/>
      <c r="M13" s="24"/>
      <c r="N13" s="25">
        <f>IF($F13-N$1&gt;0,"",[1]!thsiFinD("ths_adjustment_nvg_ratio_fund",$A13,N$1,N$3,"")/100)</f>
        <v>0.43869148336153002</v>
      </c>
      <c r="O13" s="25">
        <f>IF($F13-O$2&gt;0,"",[1]!thsiFinD("ths_adjustment_nvg_ratio_fund",$A13,O$2,O$3,"")/100)</f>
        <v>0.53746097814775995</v>
      </c>
      <c r="P13" s="25"/>
      <c r="Q13" s="25"/>
      <c r="R13" s="25"/>
      <c r="S13" s="25">
        <f>IF($F13-S$1&gt;0,"",[1]!thsiFinD("ths_adjustment_nvg_ratio_fund",$A13,S$1,S$3,"")/100)</f>
        <v>8.6398467432949988E-2</v>
      </c>
      <c r="T13" s="24">
        <f>IF($F13-T$2&gt;0,"",[1]!thsiFinD("ths_adjustment_nvg_ratio_fund",$A13,T$2,T$3,"")/100)</f>
        <v>7.3974012607744997E-3</v>
      </c>
      <c r="U13" s="24">
        <f>IF($F13-U$2&gt;0,"",[1]!thsiFinD("ths_adjustment_nvg_ratio_fund",$A13,U$2,U$3,"")/100)</f>
        <v>-0.25158867706527999</v>
      </c>
      <c r="V13" s="24" t="str">
        <f>IF($F13-V$2&gt;0,"",[1]!thsiFinD("ths_adjustment_nvg_ratio_fund",$A13,V$2,V$3,"")/100)</f>
        <v/>
      </c>
      <c r="W13" s="24" t="str">
        <f>IF($F13-W$2&gt;0,"",[1]!thsiFinD("ths_adjustment_nvg_ratio_fund",$A13,W$2,W$3,"")/100)</f>
        <v/>
      </c>
      <c r="X13" s="31">
        <f>IF(X$2-F13&gt;0,[1]!thsiFinD("ths_max_retrace_rate_fund",A13,$X$2,$X$3)/100,[1]!thsiFinD("ths_max_retrace_rate_fund",A13,$F13,$X$3)/100)</f>
        <v>0.36591754413536998</v>
      </c>
      <c r="Y13" s="31"/>
      <c r="Z13" s="26">
        <v>0.11</v>
      </c>
      <c r="AC13" s="34"/>
      <c r="AD13" s="39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44"/>
    </row>
    <row r="14" spans="1:41" s="4" customFormat="1" ht="25" customHeight="1" x14ac:dyDescent="0.3">
      <c r="A14" s="21" t="s">
        <v>10</v>
      </c>
      <c r="B14" s="43" t="str">
        <f>[1]!thsiFinD("ths_fund_official_short_name_fund",A14)</f>
        <v>景顺长城环保优势股票</v>
      </c>
      <c r="C14" s="21" t="s">
        <v>6498</v>
      </c>
      <c r="D14" s="22" t="str">
        <f>[1]!thsiFinD("ths_fund_manager_current_fund",A14)</f>
        <v>杨锐文</v>
      </c>
      <c r="E14" s="22" t="str">
        <f>[1]!thsiFinD("ths_fund_establishment_date_fund",A14)</f>
        <v>2016-03-15</v>
      </c>
      <c r="F14" s="22" t="str">
        <f>[1]!thsiFinD("ths_service_sd_fund",A14,"100",1,"101")</f>
        <v>2016-03-15</v>
      </c>
      <c r="G14" s="23">
        <f>[1]!thsiFinD("ths_fund_scale_fund",A14,1)/100000000</f>
        <v>26.966623759000001</v>
      </c>
      <c r="H14" s="24">
        <f>IF($F14-H$1&gt;0,"",[1]!thsiFinD("ths_adjustment_nvg_ratio_fund",$A14,H$1,H$3,"")/100)</f>
        <v>2.9205841168234003E-2</v>
      </c>
      <c r="I14" s="24" t="e">
        <f>IF($F14-#REF!&gt;0,"",[1]!thsiFinD("ths_adjustment_nvg_ratio_fund",$A14,#REF!,I$3,"")/100)</f>
        <v>#REF!</v>
      </c>
      <c r="J14" s="24">
        <f>IF($F14-J$2&gt;0,"",[1]!thsiFinD("ths_adjustment_nvg_ratio_fund",$A14,J$2,J$3,"")/100)</f>
        <v>8.590122414520901E-2</v>
      </c>
      <c r="K14" s="24">
        <f>IF($F14-K$2&gt;0,"",[1]!thsiFinD("ths_adjustment_nvg_ratio_fund",$A14,K$2,K$3,"")/100)</f>
        <v>0.25426621160410001</v>
      </c>
      <c r="L14" s="24"/>
      <c r="M14" s="24"/>
      <c r="N14" s="25">
        <f>IF($F14-N$1&gt;0,"",[1]!thsiFinD("ths_adjustment_nvg_ratio_fund",$A14,N$1,N$3,"")/100)</f>
        <v>0.29727685325265002</v>
      </c>
      <c r="O14" s="25">
        <f>IF($F14-O$2&gt;0,"",[1]!thsiFinD("ths_adjustment_nvg_ratio_fund",$A14,O$2,O$3,"")/100)</f>
        <v>0.31150793650794001</v>
      </c>
      <c r="P14" s="25"/>
      <c r="Q14" s="25"/>
      <c r="R14" s="25"/>
      <c r="S14" s="25">
        <f>IF($F14-S$1&gt;0,"",[1]!thsiFinD("ths_adjustment_nvg_ratio_fund",$A14,S$1,S$3,"")/100)</f>
        <v>1.9723183391002999E-2</v>
      </c>
      <c r="T14" s="24">
        <f>IF($F14-T$2&gt;0,"",[1]!thsiFinD("ths_adjustment_nvg_ratio_fund",$A14,T$2,T$3,"")/100)</f>
        <v>3.6944045911046997E-2</v>
      </c>
      <c r="U14" s="24">
        <f>IF($F14-U$2&gt;0,"",[1]!thsiFinD("ths_adjustment_nvg_ratio_fund",$A14,U$2,U$3,"")/100)</f>
        <v>-0.34167650531287003</v>
      </c>
      <c r="V14" s="24"/>
      <c r="W14" s="24"/>
      <c r="X14" s="31">
        <f>IF(X$2-F14&gt;0,[1]!thsiFinD("ths_max_retrace_rate_fund",A14,$X$2,$X$3)/100,[1]!thsiFinD("ths_max_retrace_rate_fund",A14,$F14,$X$3)/100)</f>
        <v>0.32383665716998999</v>
      </c>
      <c r="Y14" s="31"/>
      <c r="Z14" s="26">
        <v>7.0000000000000007E-2</v>
      </c>
      <c r="AC14" s="34"/>
      <c r="AD14" s="39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44"/>
    </row>
    <row r="15" spans="1:41" s="4" customFormat="1" ht="25" customHeight="1" x14ac:dyDescent="0.3">
      <c r="A15" s="21" t="s">
        <v>52</v>
      </c>
      <c r="B15" s="43" t="str">
        <f>[1]!thsiFinD("ths_fund_official_short_name_fund",A15)</f>
        <v>南方产业智选股票A</v>
      </c>
      <c r="C15" s="21" t="s">
        <v>6500</v>
      </c>
      <c r="D15" s="22" t="str">
        <f>[1]!thsiFinD("ths_fund_manager_current_fund",A15)</f>
        <v>恽雷</v>
      </c>
      <c r="E15" s="22" t="str">
        <f>[1]!thsiFinD("ths_fund_establishment_date_fund",A15)</f>
        <v>2017-01-25</v>
      </c>
      <c r="F15" s="22" t="str">
        <f>[1]!thsiFinD("ths_service_sd_fund",A15,"100",1,"101")</f>
        <v>2023-04-14</v>
      </c>
      <c r="G15" s="23">
        <f>[1]!thsiFinD("ths_fund_scale_fund",A15,1)/100000000</f>
        <v>11.446085107</v>
      </c>
      <c r="H15" s="24">
        <f>IF($F15-H$1&gt;0,"",[1]!thsiFinD("ths_adjustment_nvg_ratio_fund",$A15,H$1,H$3,"")/100)</f>
        <v>2.3092584654950999E-2</v>
      </c>
      <c r="I15" s="24" t="e">
        <f>IF($F15-#REF!&gt;0,"",[1]!thsiFinD("ths_adjustment_nvg_ratio_fund",$A15,#REF!,I$3,"")/100)</f>
        <v>#REF!</v>
      </c>
      <c r="J15" s="24">
        <f>IF($F15-J$2&gt;0,"",[1]!thsiFinD("ths_adjustment_nvg_ratio_fund",$A15,J$2,J$3,"")/100)</f>
        <v>-8.3909038572251002E-2</v>
      </c>
      <c r="K15" s="24">
        <f>IF($F15-K$2&gt;0,"",[1]!thsiFinD("ths_adjustment_nvg_ratio_fund",$A15,K$2,K$3,"")/100)</f>
        <v>-0.11028795079676</v>
      </c>
      <c r="L15" s="24"/>
      <c r="M15" s="24"/>
      <c r="N15" s="25">
        <f>IF($F15-N$1&gt;0,"",[1]!thsiFinD("ths_adjustment_nvg_ratio_fund",$A15,N$1,N$3,"")/100)</f>
        <v>-8.5357091536140003E-2</v>
      </c>
      <c r="O15" s="25">
        <f>IF($F15-O$2&gt;0,"",[1]!thsiFinD("ths_adjustment_nvg_ratio_fund",$A15,O$2,O$3,"")/100)</f>
        <v>0.13105428540469999</v>
      </c>
      <c r="P15" s="25"/>
      <c r="Q15" s="25"/>
      <c r="R15" s="25"/>
      <c r="S15" s="25">
        <f>IF($F15-S$1&gt;0,"",[1]!thsiFinD("ths_adjustment_nvg_ratio_fund",$A15,S$1,S$3,"")/100)</f>
        <v>0.20990488684814998</v>
      </c>
      <c r="T15" s="24" t="str">
        <f>IF($F15-T$2&gt;0,"",[1]!thsiFinD("ths_adjustment_nvg_ratio_fund",$A15,T$2,T$3,"")/100)</f>
        <v/>
      </c>
      <c r="U15" s="24" t="str">
        <f>IF($F15-U$2&gt;0,"",[1]!thsiFinD("ths_adjustment_nvg_ratio_fund",$A15,U$2,U$3,"")/100)</f>
        <v/>
      </c>
      <c r="V15" s="24"/>
      <c r="W15" s="24"/>
      <c r="X15" s="31">
        <f>IF(X$2-F15&gt;0,[1]!thsiFinD("ths_max_retrace_rate_fund",A15,$X$2,$X$3)/100,[1]!thsiFinD("ths_max_retrace_rate_fund",A15,$F15,$X$3)/100)</f>
        <v>0.17638233087683999</v>
      </c>
      <c r="Y15" s="31"/>
      <c r="Z15" s="26">
        <v>0.08</v>
      </c>
      <c r="AC15" s="34"/>
      <c r="AD15" s="39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44"/>
    </row>
    <row r="16" spans="1:41" s="4" customFormat="1" ht="25" customHeight="1" x14ac:dyDescent="0.3">
      <c r="A16" s="21" t="s">
        <v>75</v>
      </c>
      <c r="B16" s="43" t="str">
        <f>[1]!thsiFinD("ths_fund_official_short_name_fund",A16)</f>
        <v>中泰兴为价值精选混合A</v>
      </c>
      <c r="C16" s="21" t="s">
        <v>6500</v>
      </c>
      <c r="D16" s="22" t="str">
        <f>[1]!thsiFinD("ths_fund_manager_current_fund",A16)</f>
        <v>姜诚</v>
      </c>
      <c r="E16" s="22" t="str">
        <f>[1]!thsiFinD("ths_fund_establishment_date_fund",A16)</f>
        <v>2022-01-18</v>
      </c>
      <c r="F16" s="22" t="str">
        <f>[1]!thsiFinD("ths_service_sd_fund",A16,"100",1,"101")</f>
        <v>2022-01-18</v>
      </c>
      <c r="G16" s="23">
        <f>[1]!thsiFinD("ths_fund_scale_fund",A16,1)/100000000</f>
        <v>16.0848657881</v>
      </c>
      <c r="H16" s="24">
        <f>IF($F16-H$1&gt;0,"",[1]!thsiFinD("ths_adjustment_nvg_ratio_fund",$A16,H$1,H$3,"")/100)</f>
        <v>1.6999460334593E-2</v>
      </c>
      <c r="I16" s="24" t="e">
        <f>IF($F16-#REF!&gt;0,"",[1]!thsiFinD("ths_adjustment_nvg_ratio_fund",$A16,#REF!,I$3,"")/100)</f>
        <v>#REF!</v>
      </c>
      <c r="J16" s="24">
        <f>IF($F16-J$2&gt;0,"",[1]!thsiFinD("ths_adjustment_nvg_ratio_fund",$A16,J$2,J$3,"")/100)</f>
        <v>-8.7777329568374002E-2</v>
      </c>
      <c r="K16" s="24">
        <f>IF($F16-K$2&gt;0,"",[1]!thsiFinD("ths_adjustment_nvg_ratio_fund",$A16,K$2,K$3,"")/100)</f>
        <v>-6.7002227906592993E-2</v>
      </c>
      <c r="L16" s="24"/>
      <c r="M16" s="24"/>
      <c r="N16" s="25">
        <f>IF($F16-N$1&gt;0,"",[1]!thsiFinD("ths_adjustment_nvg_ratio_fund",$A16,N$1,N$3,"")/100)</f>
        <v>-4.4774858494550998E-2</v>
      </c>
      <c r="O16" s="25">
        <f>IF($F16-O$2&gt;0,"",[1]!thsiFinD("ths_adjustment_nvg_ratio_fund",$A16,O$2,O$3,"")/100)</f>
        <v>0.11291839037232</v>
      </c>
      <c r="P16" s="25"/>
      <c r="Q16" s="25"/>
      <c r="R16" s="25"/>
      <c r="S16" s="25">
        <f>IF($F16-S$1&gt;0,"",[1]!thsiFinD("ths_adjustment_nvg_ratio_fund",$A16,S$1,S$3,"")/100)</f>
        <v>0.14221170395869001</v>
      </c>
      <c r="T16" s="24">
        <f>IF($F16-T$2&gt;0,"",[1]!thsiFinD("ths_adjustment_nvg_ratio_fund",$A16,T$2,T$3,"")/100)</f>
        <v>-7.3819485953377006E-2</v>
      </c>
      <c r="U16" s="24" t="str">
        <f>IF($F16-U$2&gt;0,"",[1]!thsiFinD("ths_adjustment_nvg_ratio_fund",$A16,U$2,U$3,"")/100)</f>
        <v/>
      </c>
      <c r="V16" s="24"/>
      <c r="W16" s="24"/>
      <c r="X16" s="31">
        <f>IF(X$2-F16&gt;0,[1]!thsiFinD("ths_max_retrace_rate_fund",A16,$X$2,$X$3)/100,[1]!thsiFinD("ths_max_retrace_rate_fund",A16,$F16,$X$3)/100)</f>
        <v>0.21036120821008999</v>
      </c>
      <c r="Y16" s="31"/>
      <c r="Z16" s="26">
        <v>0.08</v>
      </c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 spans="1:44" s="4" customFormat="1" ht="25" customHeight="1" x14ac:dyDescent="0.3">
      <c r="A17" s="21" t="s">
        <v>76</v>
      </c>
      <c r="B17" s="43" t="str">
        <f>[1]!thsiFinD("ths_fund_official_short_name_fund",A17)</f>
        <v>国富基本面优选混合A</v>
      </c>
      <c r="C17" s="21" t="s">
        <v>6500</v>
      </c>
      <c r="D17" s="22" t="str">
        <f>[1]!thsiFinD("ths_fund_manager_current_fund",A17)</f>
        <v>赵晓东</v>
      </c>
      <c r="E17" s="22" t="str">
        <f>[1]!thsiFinD("ths_fund_establishment_date_fund",A17)</f>
        <v>2020-02-13</v>
      </c>
      <c r="F17" s="22" t="str">
        <f>[1]!thsiFinD("ths_service_sd_fund",A17,"100",1,"101")</f>
        <v>2020-02-13</v>
      </c>
      <c r="G17" s="23">
        <f>[1]!thsiFinD("ths_fund_scale_fund",A17,1)/100000000</f>
        <v>18.821024662599999</v>
      </c>
      <c r="H17" s="24">
        <f>IF($F17-H$1&gt;0,"",[1]!thsiFinD("ths_adjustment_nvg_ratio_fund",$A17,H$1,H$3,"")/100)</f>
        <v>1.6748329656625E-2</v>
      </c>
      <c r="I17" s="24" t="e">
        <f>IF($F17-#REF!&gt;0,"",[1]!thsiFinD("ths_adjustment_nvg_ratio_fund",$A17,#REF!,I$3,"")/100)</f>
        <v>#REF!</v>
      </c>
      <c r="J17" s="24">
        <f>IF($F17-J$2&gt;0,"",[1]!thsiFinD("ths_adjustment_nvg_ratio_fund",$A17,J$2,J$3,"")/100)</f>
        <v>-0.10034683902463999</v>
      </c>
      <c r="K17" s="24">
        <f>IF($F17-K$2&gt;0,"",[1]!thsiFinD("ths_adjustment_nvg_ratio_fund",$A17,K$2,K$3,"")/100)</f>
        <v>-8.1152886227497001E-2</v>
      </c>
      <c r="L17" s="24"/>
      <c r="M17" s="24"/>
      <c r="N17" s="25">
        <f>IF($F17-N$1&gt;0,"",[1]!thsiFinD("ths_adjustment_nvg_ratio_fund",$A17,N$1,N$3,"")/100)</f>
        <v>-8.0412537271814008E-2</v>
      </c>
      <c r="O17" s="25">
        <f>IF($F17-O$2&gt;0,"",[1]!thsiFinD("ths_adjustment_nvg_ratio_fund",$A17,O$2,O$3,"")/100)</f>
        <v>7.5846176033364007E-2</v>
      </c>
      <c r="P17" s="25"/>
      <c r="Q17" s="25"/>
      <c r="R17" s="25"/>
      <c r="S17" s="25"/>
      <c r="T17" s="24"/>
      <c r="U17" s="24"/>
      <c r="V17" s="24"/>
      <c r="W17" s="24"/>
      <c r="X17" s="31">
        <f>IF(X$2-F17&gt;0,[1]!thsiFinD("ths_max_retrace_rate_fund",A17,$X$2,$X$3)/100,[1]!thsiFinD("ths_max_retrace_rate_fund",A17,$F17,$X$3)/100)</f>
        <v>0.16198488521318002</v>
      </c>
      <c r="Y17" s="31"/>
      <c r="Z17" s="26">
        <v>0.08</v>
      </c>
      <c r="AE17" s="33"/>
      <c r="AF17" s="33"/>
      <c r="AG17" s="33"/>
      <c r="AH17" s="33"/>
      <c r="AI17" s="33"/>
      <c r="AJ17" s="33"/>
      <c r="AK17" s="33"/>
      <c r="AL17" s="33"/>
      <c r="AM17" s="33"/>
      <c r="AN17" s="33"/>
    </row>
    <row r="18" spans="1:44" s="15" customFormat="1" ht="25" customHeight="1" x14ac:dyDescent="0.3">
      <c r="B18" s="161" t="s">
        <v>7022</v>
      </c>
      <c r="C18" s="161"/>
      <c r="D18" s="161"/>
      <c r="E18" s="161"/>
      <c r="F18" s="161"/>
      <c r="G18" s="161"/>
      <c r="H18" s="20">
        <f>VLOOKUP(H$3,净值曲线!$A:$F,2,1)/VLOOKUP(H$2,净值曲线!$A:$F,2,1)-1</f>
        <v>1.4137015806917175E-2</v>
      </c>
      <c r="I18" s="20" t="e">
        <f>VLOOKUP(I$3,净值曲线!$A:$F,2,1)/VLOOKUP(#REF!,净值曲线!$A:$F,2,1)-1</f>
        <v>#REF!</v>
      </c>
      <c r="J18" s="20">
        <f>VLOOKUP(J$3,净值曲线!$A:$F,2,1)/VLOOKUP(J$2,净值曲线!$A:$F,2,1)-1</f>
        <v>-8.1519905020009942E-3</v>
      </c>
      <c r="K18" s="20">
        <f>VLOOKUP(K$3,净值曲线!$A:$F,2,1)/VLOOKUP(K$2,净值曲线!$A:$F,2,1)-1</f>
        <v>2.9401054945153104E-2</v>
      </c>
      <c r="L18" s="20"/>
      <c r="M18" s="20"/>
      <c r="N18" s="20">
        <f>VLOOKUP(N$3,净值曲线!$A:$F,2,1)/VLOOKUP(N$2,净值曲线!$A:$F,2,1)-1</f>
        <v>5.1494490453942721E-2</v>
      </c>
      <c r="O18" s="20">
        <f ca="1">VLOOKUP(O$3,净值曲线!$A:$F,2,0)/VLOOKUP(O$2,净值曲线!$A:$F,2,0)-1</f>
        <v>0.18492958525437375</v>
      </c>
      <c r="P18" s="20" t="e">
        <f ca="1">VLOOKUP(P$3,净值曲线!$A:$F,2,0)/VLOOKUP(P$2,净值曲线!$A:$F,2,0)-1</f>
        <v>#NAME?</v>
      </c>
      <c r="Q18" s="20">
        <f ca="1">VLOOKUP(Q$3,净值曲线!$A:$F,2,0)/VLOOKUP(Q$2,净值曲线!$A:$F,2,0)-1</f>
        <v>1.8676063443243018E-2</v>
      </c>
      <c r="R18" s="20">
        <f ca="1">VLOOKUP(R$3,净值曲线!$A:$F,2,0)/VLOOKUP(R$2,净值曲线!$A:$F,2,0)-1</f>
        <v>2.5232697100313617E-2</v>
      </c>
      <c r="S18" s="20">
        <v>-2E-3</v>
      </c>
      <c r="T18" s="20">
        <v>-0.126</v>
      </c>
      <c r="U18" s="20">
        <v>-0.223958342625483</v>
      </c>
      <c r="V18" s="20">
        <v>7.7361170643197405E-2</v>
      </c>
      <c r="W18" s="20">
        <v>0.55700000000000005</v>
      </c>
      <c r="X18" s="29"/>
      <c r="Y18" s="38">
        <f ca="1">(VLOOKUP($D$3,净值曲线!A:Q,2,0)/(VLOOKUP($AA$18,净值曲线!A:Q,2,0))-1)</f>
        <v>0.35664939000000007</v>
      </c>
      <c r="Z18" s="14"/>
      <c r="AA18" s="37">
        <v>43816</v>
      </c>
      <c r="AQ18" s="20"/>
      <c r="AR18" s="20"/>
    </row>
    <row r="19" spans="1:44" s="15" customFormat="1" ht="25" customHeight="1" x14ac:dyDescent="0.3">
      <c r="B19" s="162" t="s">
        <v>59</v>
      </c>
      <c r="C19" s="162"/>
      <c r="D19" s="162"/>
      <c r="E19" s="162"/>
      <c r="F19" s="162"/>
      <c r="G19" s="162"/>
      <c r="H19" s="20">
        <f>VLOOKUP(H$3,净值曲线!$A:$K,11,1)/VLOOKUP(H$2,净值曲线!$A:$K,11,1)-1</f>
        <v>-7.1910290335451821E-3</v>
      </c>
      <c r="I19" s="20" t="e">
        <f ca="1">VLOOKUP(I$3,净值曲线!$A:$K,11,1)/VLOOKUP(I$2,净值曲线!$A:$K,11,1)-1</f>
        <v>#N/A</v>
      </c>
      <c r="J19" s="20">
        <f>VLOOKUP(J$3,净值曲线!$A:$K,11,1)/VLOOKUP(J$2,净值曲线!$A:$K,11,1)-1</f>
        <v>4.0235146486624851E-2</v>
      </c>
      <c r="K19" s="20">
        <f>VLOOKUP(K$3,净值曲线!$A:$K,11,1)/VLOOKUP(K$2,净值曲线!$A:$K,11,1)-1</f>
        <v>0.18081186050600717</v>
      </c>
      <c r="L19" s="20">
        <f>VLOOKUP(L$3,净值曲线!$A:$K,11,1)/VLOOKUP(L$2,净值曲线!$A:$K,11,1)-1</f>
        <v>0.17109510774336112</v>
      </c>
      <c r="M19" s="20">
        <f>VLOOKUP(M$3,净值曲线!$A:$K,11,1)/VLOOKUP(M$2,净值曲线!$A:$K,11,1)-1</f>
        <v>0.45680783286728466</v>
      </c>
      <c r="N19" s="20">
        <f>VLOOKUP(N$3,净值曲线!$A:$K,11,1)/VLOOKUP(N$2,净值曲线!$A:$K,11,1)-1</f>
        <v>0.17399576679129103</v>
      </c>
      <c r="O19" s="20">
        <f>[1]!thsiFinD("ths_int_chg_ratio_index",$AB$1,O$1,O$3)/100</f>
        <v>0.30369662205226</v>
      </c>
      <c r="P19" s="20">
        <f ca="1">[1]!thsiFinD("ths_int_chg_ratio_index",$AB$1,P$1,P$3)/100</f>
        <v>0</v>
      </c>
      <c r="Q19" s="20">
        <f>[1]!thsiFinD("ths_int_chg_ratio_index",$AB$1,Q$1,Q$3)/100</f>
        <v>9.5275625408671009E-3</v>
      </c>
      <c r="R19" s="20">
        <f>[1]!thsiFinD("ths_int_chg_ratio_index",$AB$1,R$1,R$3)/100</f>
        <v>3.7433340756888998E-2</v>
      </c>
      <c r="S19" s="20">
        <f>[1]!thsiFinD("ths_int_chg_ratio_index",$AB$1,S$1,S$3)/100</f>
        <v>3.9992478522704003E-2</v>
      </c>
      <c r="T19" s="20">
        <f>[1]!thsiFinD("ths_int_chg_ratio_index","930950.CSI",T$2,T$3)/100</f>
        <v>-0.14608740246002</v>
      </c>
      <c r="U19" s="20">
        <f>[1]!thsiFinD("ths_int_chg_ratio_index","930950.CSI",U$2,U$3)/100</f>
        <v>-0.21795022835902</v>
      </c>
      <c r="V19" s="20">
        <f>[1]!thsiFinD("ths_int_chg_ratio_index","930950.CSI",V$2,V$3)/100</f>
        <v>4.0515715000448996E-2</v>
      </c>
      <c r="W19" s="20">
        <f>[1]!thsiFinD("ths_int_chg_ratio_index","930950.CSI",W$2,W$3)/100</f>
        <v>0.51497286610964998</v>
      </c>
      <c r="X19" s="29"/>
      <c r="Y19" s="38">
        <f ca="1">(VLOOKUP($D$3,净值曲线!A:Q,11,0)/(VLOOKUP($AA$18,净值曲线!A:Q,11,0))-1)</f>
        <v>0.68934484393976381</v>
      </c>
      <c r="Z19" s="14"/>
      <c r="AQ19" s="20"/>
      <c r="AR19" s="20"/>
    </row>
    <row r="20" spans="1:44" s="15" customFormat="1" ht="25" customHeight="1" x14ac:dyDescent="0.3">
      <c r="B20" s="162" t="s">
        <v>68</v>
      </c>
      <c r="C20" s="162"/>
      <c r="D20" s="162"/>
      <c r="E20" s="162"/>
      <c r="F20" s="162"/>
      <c r="G20" s="162"/>
      <c r="H20" s="20">
        <f>VLOOKUP(H$3,净值曲线!$A:$K,9,1)/VLOOKUP(H$2,净值曲线!$A:$K,9,1)-1</f>
        <v>-2.4839019437535859E-3</v>
      </c>
      <c r="I20" s="20" t="e">
        <f ca="1">VLOOKUP(I$3,净值曲线!$A:$K,9,0)/VLOOKUP(I$2,净值曲线!$A:$K,9,0)-1</f>
        <v>#N/A</v>
      </c>
      <c r="J20" s="20">
        <f>VLOOKUP(J$3,净值曲线!$A:$K,9,1)/VLOOKUP(J$2,净值曲线!$A:$K,9,1)-1</f>
        <v>3.1371594171596406E-3</v>
      </c>
      <c r="K20" s="20">
        <f>VLOOKUP(K$3,净值曲线!$A:$K,9,1)/VLOOKUP(K$2,净值曲线!$A:$K,9,1)-1</f>
        <v>9.9832448042348032E-2</v>
      </c>
      <c r="L20" s="20">
        <f>VLOOKUP(L$3,净值曲线!$A:$K,9,1)/VLOOKUP(L$2,净值曲线!$A:$K,9,1)-1</f>
        <v>7.9014020443966215E-2</v>
      </c>
      <c r="M20" s="20">
        <f>VLOOKUP(M$3,净值曲线!$A:$K,9,1)/VLOOKUP(M$2,净值曲线!$A:$K,9,1)-1</f>
        <v>0.29291581126884703</v>
      </c>
      <c r="N20" s="20">
        <f>VLOOKUP(N$3,净值曲线!$A:$K,9,1)/VLOOKUP(N$2,净值曲线!$A:$K,9,1)-1</f>
        <v>7.9247577079232689E-2</v>
      </c>
      <c r="O20" s="20">
        <f>VLOOKUP(O$3,净值曲线!$A:$K,9,1)/VLOOKUP(O$2,净值曲线!$A:$K,9,1)-1</f>
        <v>0.20887859175399281</v>
      </c>
      <c r="P20" s="20" t="e">
        <f ca="1">VLOOKUP(P$3,净值曲线!$A:$K,9,1)/VLOOKUP(P$2,净值曲线!$A:$K,9,1)-1</f>
        <v>#NAME?</v>
      </c>
      <c r="Q20" s="20">
        <f>VLOOKUP(Q$3,净值曲线!$A:$K,9,1)/VLOOKUP(Q$2,净值曲线!$A:$K,9,1)-1</f>
        <v>1.5495307323092344E-2</v>
      </c>
      <c r="R20" s="20">
        <f>VLOOKUP(R$3,净值曲线!$A:$K,9,1)/VLOOKUP(R$2,净值曲线!$A:$K,9,1)-1</f>
        <v>2.961802149356707E-2</v>
      </c>
      <c r="S20" s="20">
        <f>VLOOKUP(S$3,净值曲线!$A:$K,9,1)/VLOOKUP(S$2,净值曲线!$A:$K,9,1)-1</f>
        <v>0.12202815371631659</v>
      </c>
      <c r="T20" s="20">
        <f>VLOOKUP(T$3,净值曲线!$A:$K,9,1)/VLOOKUP(T$2,净值曲线!$A:$K,9,1)-1</f>
        <v>-0.10373211026018081</v>
      </c>
      <c r="U20" s="20">
        <f>VLOOKUP(U$3,净值曲线!$A:$K,9,1)/VLOOKUP(U$2,净值曲线!$A:$K,9,1)-1</f>
        <v>-0.21316080945625127</v>
      </c>
      <c r="V20" s="20">
        <f>VLOOKUP(V$3,净值曲线!$A:$K,9,1)/VLOOKUP(V$2,净值曲线!$A:$K,9,1)-1</f>
        <v>-7.5563452413303089E-3</v>
      </c>
      <c r="W20" s="20">
        <f>VLOOKUP(W$3,净值曲线!$A:$K,9,1)/VLOOKUP(W$2,净值曲线!$A:$K,9,1)-1</f>
        <v>0.25788143936805263</v>
      </c>
      <c r="X20" s="29"/>
      <c r="Y20" s="38">
        <f ca="1">(VLOOKUP($D$3,净值曲线!A:Q,9,0)/(VLOOKUP($AA$18,净值曲线!A:Q,9,0))-1)</f>
        <v>0.30392847271789636</v>
      </c>
      <c r="Z20" s="14"/>
      <c r="AQ20" s="20"/>
      <c r="AR20" s="20"/>
    </row>
    <row r="21" spans="1:44" s="15" customFormat="1" ht="25" customHeight="1" x14ac:dyDescent="0.3">
      <c r="B21" s="162" t="s">
        <v>25</v>
      </c>
      <c r="C21" s="162"/>
      <c r="D21" s="162"/>
      <c r="E21" s="162"/>
      <c r="F21" s="162"/>
      <c r="G21" s="162"/>
      <c r="H21" s="20">
        <f>H18-H19</f>
        <v>2.1328044840462357E-2</v>
      </c>
      <c r="I21" s="20" t="e">
        <f ca="1">I18-I19</f>
        <v>#REF!</v>
      </c>
      <c r="J21" s="20">
        <f>J18-J19</f>
        <v>-4.8387136988625845E-2</v>
      </c>
      <c r="K21" s="20">
        <f>K18-K19</f>
        <v>-0.15141080556085407</v>
      </c>
      <c r="L21" s="20"/>
      <c r="M21" s="20"/>
      <c r="N21" s="20">
        <f>N18-N19</f>
        <v>-0.12250127633734831</v>
      </c>
      <c r="O21" s="20">
        <f ca="1">O18-O19</f>
        <v>-0.11876703679788625</v>
      </c>
      <c r="P21" s="20"/>
      <c r="Q21" s="20"/>
      <c r="R21" s="20"/>
      <c r="S21" s="20">
        <f t="shared" ref="S21:W21" si="0">S18-S19</f>
        <v>-4.1992478522704005E-2</v>
      </c>
      <c r="T21" s="20">
        <f t="shared" si="0"/>
        <v>2.0087402460019999E-2</v>
      </c>
      <c r="U21" s="20">
        <f t="shared" si="0"/>
        <v>-6.0081142664629994E-3</v>
      </c>
      <c r="V21" s="20">
        <f t="shared" si="0"/>
        <v>3.6845455642748409E-2</v>
      </c>
      <c r="W21" s="20">
        <f t="shared" si="0"/>
        <v>4.2027133890350066E-2</v>
      </c>
      <c r="X21" s="30"/>
      <c r="Y21" s="30"/>
      <c r="Z21" s="14"/>
      <c r="AQ21" s="20"/>
      <c r="AR21" s="20"/>
    </row>
    <row r="22" spans="1:44" x14ac:dyDescent="0.3">
      <c r="X22" s="28"/>
      <c r="Y22" s="28"/>
    </row>
    <row r="23" spans="1:44" x14ac:dyDescent="0.3">
      <c r="X23" s="28"/>
      <c r="Y23" s="28"/>
    </row>
    <row r="24" spans="1:44" x14ac:dyDescent="0.3">
      <c r="X24" s="28"/>
      <c r="Y24" s="28"/>
    </row>
    <row r="25" spans="1:44" x14ac:dyDescent="0.3">
      <c r="X25" s="28"/>
      <c r="Y25" s="28"/>
    </row>
    <row r="26" spans="1:44" x14ac:dyDescent="0.3">
      <c r="X26" s="28"/>
      <c r="Y26" s="28"/>
    </row>
    <row r="27" spans="1:44" x14ac:dyDescent="0.3">
      <c r="C27" s="16"/>
      <c r="F27" s="28"/>
      <c r="G27" s="66"/>
      <c r="V27" s="6"/>
      <c r="Z27" s="6"/>
    </row>
    <row r="28" spans="1:44" x14ac:dyDescent="0.3">
      <c r="C28" s="16"/>
      <c r="D28" s="16"/>
      <c r="E28" s="16"/>
      <c r="F28" s="16"/>
      <c r="G28" s="16"/>
      <c r="H28" s="16"/>
      <c r="V28" s="6"/>
      <c r="Z28" s="6"/>
    </row>
    <row r="29" spans="1:44" x14ac:dyDescent="0.3">
      <c r="C29" s="16"/>
      <c r="F29" s="28"/>
      <c r="G29" s="28"/>
      <c r="V29" s="6"/>
      <c r="Z29" s="6"/>
    </row>
    <row r="30" spans="1:44" x14ac:dyDescent="0.3">
      <c r="C30" s="16"/>
      <c r="F30" s="28"/>
      <c r="G30" s="28"/>
      <c r="V30" s="6"/>
      <c r="Z30" s="6"/>
    </row>
    <row r="31" spans="1:44" x14ac:dyDescent="0.3">
      <c r="D31" s="64"/>
      <c r="F31" s="28"/>
      <c r="G31" s="28"/>
      <c r="V31" s="6"/>
      <c r="Z31" s="6"/>
    </row>
    <row r="32" spans="1:44" x14ac:dyDescent="0.3">
      <c r="C32" s="16"/>
      <c r="D32" s="64"/>
      <c r="F32" s="28"/>
      <c r="G32" s="28"/>
      <c r="V32" s="6"/>
      <c r="Z32" s="6"/>
    </row>
    <row r="33" spans="3:26" x14ac:dyDescent="0.3">
      <c r="C33" s="16"/>
      <c r="D33" s="64"/>
      <c r="F33" s="28"/>
      <c r="G33" s="28"/>
      <c r="V33" s="6"/>
      <c r="Z33" s="6"/>
    </row>
    <row r="34" spans="3:26" x14ac:dyDescent="0.3">
      <c r="C34" s="154"/>
      <c r="D34" s="65"/>
      <c r="F34" s="28"/>
      <c r="V34" s="6"/>
      <c r="Z34" s="6"/>
    </row>
    <row r="35" spans="3:26" x14ac:dyDescent="0.3">
      <c r="C35" s="16"/>
      <c r="D35" s="64"/>
      <c r="F35" s="28"/>
      <c r="V35" s="6"/>
      <c r="Z35" s="6"/>
    </row>
    <row r="36" spans="3:26" x14ac:dyDescent="0.3">
      <c r="C36" s="16"/>
      <c r="D36" s="64"/>
      <c r="F36" s="28"/>
      <c r="V36" s="6"/>
      <c r="Z36" s="6"/>
    </row>
    <row r="37" spans="3:26" x14ac:dyDescent="0.3">
      <c r="C37" s="16"/>
      <c r="D37" s="64"/>
      <c r="E37" s="63"/>
      <c r="F37" s="63"/>
      <c r="V37" s="6"/>
      <c r="Z37" s="6"/>
    </row>
    <row r="38" spans="3:26" x14ac:dyDescent="0.3">
      <c r="C38" s="16"/>
      <c r="D38" s="64"/>
      <c r="E38" s="63"/>
      <c r="F38" s="63"/>
      <c r="V38" s="6"/>
      <c r="Z38" s="6"/>
    </row>
    <row r="39" spans="3:26" x14ac:dyDescent="0.3">
      <c r="C39" s="16"/>
      <c r="D39" s="64"/>
      <c r="E39" s="63"/>
      <c r="F39" s="63"/>
      <c r="V39" s="6"/>
      <c r="Z39" s="6"/>
    </row>
    <row r="40" spans="3:26" x14ac:dyDescent="0.3">
      <c r="C40" s="154"/>
      <c r="D40" s="65"/>
      <c r="F40" s="28"/>
      <c r="V40" s="6"/>
      <c r="Z40" s="6"/>
    </row>
    <row r="41" spans="3:26" x14ac:dyDescent="0.3">
      <c r="C41" s="154"/>
      <c r="D41" s="65"/>
      <c r="V41" s="6"/>
      <c r="Z41" s="6"/>
    </row>
    <row r="42" spans="3:26" x14ac:dyDescent="0.3">
      <c r="D42" s="64"/>
      <c r="V42" s="6"/>
      <c r="Z42" s="6"/>
    </row>
    <row r="43" spans="3:26" x14ac:dyDescent="0.3">
      <c r="D43" s="64"/>
      <c r="M43" s="16"/>
      <c r="N43" s="16"/>
      <c r="Q43" s="28"/>
      <c r="R43" s="28"/>
      <c r="S43" s="17"/>
      <c r="V43" s="6"/>
      <c r="Z43" s="6"/>
    </row>
    <row r="44" spans="3:26" x14ac:dyDescent="0.3">
      <c r="M44" s="16"/>
      <c r="N44" s="16"/>
      <c r="Q44" s="28"/>
      <c r="R44" s="28"/>
      <c r="S44" s="17"/>
      <c r="V44" s="6"/>
      <c r="Z44" s="6"/>
    </row>
    <row r="45" spans="3:26" x14ac:dyDescent="0.3">
      <c r="M45" s="16"/>
      <c r="N45" s="16"/>
      <c r="Q45" s="28"/>
      <c r="R45" s="28"/>
      <c r="S45" s="17"/>
      <c r="V45" s="6"/>
      <c r="Z45" s="6"/>
    </row>
    <row r="46" spans="3:26" x14ac:dyDescent="0.3">
      <c r="M46" s="16"/>
      <c r="N46" s="16"/>
      <c r="Q46" s="28"/>
      <c r="R46" s="28"/>
      <c r="S46" s="17"/>
      <c r="V46" s="6"/>
      <c r="Z46" s="6"/>
    </row>
    <row r="47" spans="3:26" x14ac:dyDescent="0.3">
      <c r="M47" s="16"/>
      <c r="N47" s="16"/>
      <c r="Q47" s="28"/>
      <c r="R47" s="28"/>
      <c r="S47" s="17"/>
      <c r="V47" s="6"/>
      <c r="Z47" s="6"/>
    </row>
    <row r="48" spans="3:26" x14ac:dyDescent="0.3">
      <c r="M48" s="16"/>
      <c r="N48" s="16"/>
      <c r="Q48" s="28"/>
      <c r="R48" s="28"/>
      <c r="S48" s="17"/>
      <c r="V48" s="6"/>
      <c r="Z48" s="6"/>
    </row>
    <row r="49" spans="24:25" x14ac:dyDescent="0.3">
      <c r="X49" s="28"/>
      <c r="Y49" s="28"/>
    </row>
    <row r="50" spans="24:25" x14ac:dyDescent="0.3">
      <c r="X50" s="28"/>
      <c r="Y50" s="28"/>
    </row>
    <row r="51" spans="24:25" x14ac:dyDescent="0.3">
      <c r="X51" s="28"/>
      <c r="Y51" s="28"/>
    </row>
    <row r="52" spans="24:25" x14ac:dyDescent="0.3">
      <c r="X52" s="28"/>
      <c r="Y52" s="28"/>
    </row>
    <row r="53" spans="24:25" x14ac:dyDescent="0.3">
      <c r="X53" s="28"/>
      <c r="Y53" s="28"/>
    </row>
    <row r="54" spans="24:25" x14ac:dyDescent="0.3">
      <c r="X54" s="28"/>
      <c r="Y54" s="28"/>
    </row>
    <row r="55" spans="24:25" x14ac:dyDescent="0.3">
      <c r="X55" s="28"/>
      <c r="Y55" s="28"/>
    </row>
    <row r="56" spans="24:25" x14ac:dyDescent="0.3">
      <c r="X56" s="28"/>
      <c r="Y56" s="28"/>
    </row>
    <row r="57" spans="24:25" x14ac:dyDescent="0.3">
      <c r="X57" s="28"/>
      <c r="Y57" s="28"/>
    </row>
    <row r="58" spans="24:25" x14ac:dyDescent="0.3">
      <c r="X58" s="28"/>
      <c r="Y58" s="28"/>
    </row>
    <row r="59" spans="24:25" x14ac:dyDescent="0.3">
      <c r="X59" s="28"/>
      <c r="Y59" s="28"/>
    </row>
    <row r="60" spans="24:25" x14ac:dyDescent="0.3">
      <c r="X60" s="28"/>
      <c r="Y60" s="28"/>
    </row>
    <row r="61" spans="24:25" x14ac:dyDescent="0.3">
      <c r="X61" s="28"/>
      <c r="Y61" s="28"/>
    </row>
    <row r="62" spans="24:25" x14ac:dyDescent="0.3">
      <c r="X62" s="28"/>
      <c r="Y62" s="28"/>
    </row>
    <row r="63" spans="24:25" x14ac:dyDescent="0.3">
      <c r="X63" s="28"/>
      <c r="Y63" s="28"/>
    </row>
    <row r="64" spans="24:25" x14ac:dyDescent="0.3">
      <c r="X64" s="28"/>
      <c r="Y64" s="28"/>
    </row>
    <row r="65" spans="24:25" x14ac:dyDescent="0.3">
      <c r="X65" s="28"/>
      <c r="Y65" s="28"/>
    </row>
    <row r="66" spans="24:25" x14ac:dyDescent="0.3">
      <c r="X66" s="28"/>
      <c r="Y66" s="28"/>
    </row>
    <row r="67" spans="24:25" x14ac:dyDescent="0.3">
      <c r="X67" s="28"/>
      <c r="Y67" s="28"/>
    </row>
    <row r="68" spans="24:25" x14ac:dyDescent="0.3">
      <c r="X68" s="28"/>
      <c r="Y68" s="28"/>
    </row>
    <row r="69" spans="24:25" x14ac:dyDescent="0.3">
      <c r="X69" s="28"/>
      <c r="Y69" s="28"/>
    </row>
    <row r="70" spans="24:25" x14ac:dyDescent="0.3">
      <c r="X70" s="28"/>
      <c r="Y70" s="28"/>
    </row>
    <row r="71" spans="24:25" x14ac:dyDescent="0.3">
      <c r="X71" s="28"/>
      <c r="Y71" s="28"/>
    </row>
    <row r="72" spans="24:25" x14ac:dyDescent="0.3">
      <c r="X72" s="28"/>
      <c r="Y72" s="28"/>
    </row>
    <row r="73" spans="24:25" x14ac:dyDescent="0.3">
      <c r="X73" s="28"/>
      <c r="Y73" s="28"/>
    </row>
    <row r="74" spans="24:25" x14ac:dyDescent="0.3">
      <c r="X74" s="28"/>
      <c r="Y74" s="28"/>
    </row>
    <row r="75" spans="24:25" x14ac:dyDescent="0.3">
      <c r="X75" s="28"/>
      <c r="Y75" s="28"/>
    </row>
    <row r="76" spans="24:25" x14ac:dyDescent="0.3">
      <c r="X76" s="28"/>
      <c r="Y76" s="28"/>
    </row>
    <row r="77" spans="24:25" x14ac:dyDescent="0.3">
      <c r="X77" s="28"/>
      <c r="Y77" s="28"/>
    </row>
    <row r="78" spans="24:25" x14ac:dyDescent="0.3">
      <c r="X78" s="28"/>
      <c r="Y78" s="28"/>
    </row>
    <row r="79" spans="24:25" x14ac:dyDescent="0.3">
      <c r="X79" s="28"/>
      <c r="Y79" s="28"/>
    </row>
    <row r="80" spans="24:25" x14ac:dyDescent="0.3">
      <c r="X80" s="28"/>
      <c r="Y80" s="28"/>
    </row>
    <row r="81" spans="24:25" x14ac:dyDescent="0.3">
      <c r="X81" s="28"/>
      <c r="Y81" s="28"/>
    </row>
    <row r="82" spans="24:25" x14ac:dyDescent="0.3">
      <c r="X82" s="28"/>
      <c r="Y82" s="28"/>
    </row>
    <row r="83" spans="24:25" x14ac:dyDescent="0.3">
      <c r="X83" s="28"/>
      <c r="Y83" s="28"/>
    </row>
    <row r="84" spans="24:25" x14ac:dyDescent="0.3">
      <c r="X84" s="28"/>
      <c r="Y84" s="28"/>
    </row>
    <row r="85" spans="24:25" x14ac:dyDescent="0.3">
      <c r="X85" s="28"/>
      <c r="Y85" s="28"/>
    </row>
    <row r="86" spans="24:25" x14ac:dyDescent="0.3">
      <c r="X86" s="28"/>
      <c r="Y86" s="28"/>
    </row>
    <row r="87" spans="24:25" x14ac:dyDescent="0.3">
      <c r="X87" s="28"/>
      <c r="Y87" s="28"/>
    </row>
    <row r="88" spans="24:25" x14ac:dyDescent="0.3">
      <c r="X88" s="28"/>
      <c r="Y88" s="28"/>
    </row>
    <row r="89" spans="24:25" x14ac:dyDescent="0.3">
      <c r="X89" s="28"/>
      <c r="Y89" s="28"/>
    </row>
    <row r="90" spans="24:25" x14ac:dyDescent="0.3">
      <c r="X90" s="28"/>
      <c r="Y90" s="28"/>
    </row>
    <row r="91" spans="24:25" x14ac:dyDescent="0.3">
      <c r="X91" s="28"/>
      <c r="Y91" s="28"/>
    </row>
    <row r="92" spans="24:25" x14ac:dyDescent="0.3">
      <c r="X92" s="28"/>
      <c r="Y92" s="28"/>
    </row>
    <row r="93" spans="24:25" x14ac:dyDescent="0.3">
      <c r="X93" s="28"/>
      <c r="Y93" s="28"/>
    </row>
    <row r="94" spans="24:25" x14ac:dyDescent="0.3">
      <c r="X94" s="28"/>
      <c r="Y94" s="28"/>
    </row>
    <row r="95" spans="24:25" x14ac:dyDescent="0.3">
      <c r="X95" s="28"/>
      <c r="Y95" s="28"/>
    </row>
    <row r="96" spans="24:25" x14ac:dyDescent="0.3">
      <c r="X96" s="28"/>
      <c r="Y96" s="28"/>
    </row>
    <row r="97" spans="24:25" x14ac:dyDescent="0.3">
      <c r="X97" s="28"/>
      <c r="Y97" s="28"/>
    </row>
    <row r="98" spans="24:25" x14ac:dyDescent="0.3">
      <c r="X98" s="28"/>
      <c r="Y98" s="28"/>
    </row>
    <row r="99" spans="24:25" x14ac:dyDescent="0.3">
      <c r="X99" s="28"/>
      <c r="Y99" s="28"/>
    </row>
    <row r="100" spans="24:25" x14ac:dyDescent="0.3">
      <c r="X100" s="28"/>
      <c r="Y100" s="28"/>
    </row>
    <row r="101" spans="24:25" x14ac:dyDescent="0.3">
      <c r="X101" s="28"/>
      <c r="Y101" s="28"/>
    </row>
    <row r="102" spans="24:25" x14ac:dyDescent="0.3">
      <c r="X102" s="28"/>
      <c r="Y102" s="28"/>
    </row>
    <row r="103" spans="24:25" x14ac:dyDescent="0.3">
      <c r="X103" s="28"/>
      <c r="Y103" s="28"/>
    </row>
    <row r="104" spans="24:25" x14ac:dyDescent="0.3">
      <c r="X104" s="28"/>
      <c r="Y104" s="28"/>
    </row>
    <row r="105" spans="24:25" x14ac:dyDescent="0.3">
      <c r="X105" s="28"/>
      <c r="Y105" s="28"/>
    </row>
    <row r="106" spans="24:25" x14ac:dyDescent="0.3">
      <c r="X106" s="28"/>
      <c r="Y106" s="28"/>
    </row>
    <row r="107" spans="24:25" x14ac:dyDescent="0.3">
      <c r="X107" s="28"/>
      <c r="Y107" s="28"/>
    </row>
    <row r="108" spans="24:25" x14ac:dyDescent="0.3">
      <c r="X108" s="28"/>
      <c r="Y108" s="28"/>
    </row>
    <row r="109" spans="24:25" x14ac:dyDescent="0.3">
      <c r="X109" s="28"/>
      <c r="Y109" s="28"/>
    </row>
    <row r="110" spans="24:25" x14ac:dyDescent="0.3">
      <c r="X110" s="28"/>
      <c r="Y110" s="28"/>
    </row>
    <row r="111" spans="24:25" x14ac:dyDescent="0.3">
      <c r="X111" s="28"/>
      <c r="Y111" s="28"/>
    </row>
    <row r="112" spans="24:25" x14ac:dyDescent="0.3">
      <c r="X112" s="28"/>
      <c r="Y112" s="28"/>
    </row>
    <row r="113" spans="24:25" x14ac:dyDescent="0.3">
      <c r="X113" s="28"/>
      <c r="Y113" s="28"/>
    </row>
    <row r="114" spans="24:25" x14ac:dyDescent="0.3">
      <c r="X114" s="28"/>
      <c r="Y114" s="28"/>
    </row>
    <row r="115" spans="24:25" x14ac:dyDescent="0.3">
      <c r="X115" s="28"/>
      <c r="Y115" s="28"/>
    </row>
    <row r="116" spans="24:25" x14ac:dyDescent="0.3">
      <c r="X116" s="28"/>
      <c r="Y116" s="28"/>
    </row>
    <row r="117" spans="24:25" x14ac:dyDescent="0.3">
      <c r="X117" s="28"/>
      <c r="Y117" s="28"/>
    </row>
    <row r="118" spans="24:25" x14ac:dyDescent="0.3">
      <c r="X118" s="28"/>
      <c r="Y118" s="28"/>
    </row>
    <row r="119" spans="24:25" x14ac:dyDescent="0.3">
      <c r="X119" s="28"/>
      <c r="Y119" s="28"/>
    </row>
    <row r="120" spans="24:25" x14ac:dyDescent="0.3">
      <c r="X120" s="28"/>
      <c r="Y120" s="28"/>
    </row>
    <row r="121" spans="24:25" x14ac:dyDescent="0.3">
      <c r="X121" s="28"/>
      <c r="Y121" s="28"/>
    </row>
    <row r="122" spans="24:25" x14ac:dyDescent="0.3">
      <c r="X122" s="28"/>
      <c r="Y122" s="28"/>
    </row>
    <row r="123" spans="24:25" x14ac:dyDescent="0.3">
      <c r="X123" s="28"/>
      <c r="Y123" s="28"/>
    </row>
    <row r="124" spans="24:25" x14ac:dyDescent="0.3">
      <c r="X124" s="28"/>
      <c r="Y124" s="28"/>
    </row>
    <row r="125" spans="24:25" x14ac:dyDescent="0.3">
      <c r="X125" s="28"/>
      <c r="Y125" s="28"/>
    </row>
    <row r="126" spans="24:25" x14ac:dyDescent="0.3">
      <c r="X126" s="28"/>
      <c r="Y126" s="28"/>
    </row>
    <row r="127" spans="24:25" x14ac:dyDescent="0.3">
      <c r="X127" s="28"/>
      <c r="Y127" s="28"/>
    </row>
    <row r="128" spans="24:25" x14ac:dyDescent="0.3">
      <c r="X128" s="28"/>
      <c r="Y128" s="28"/>
    </row>
    <row r="129" spans="24:25" x14ac:dyDescent="0.3">
      <c r="X129" s="28"/>
      <c r="Y129" s="28"/>
    </row>
    <row r="130" spans="24:25" x14ac:dyDescent="0.3">
      <c r="X130" s="28"/>
      <c r="Y130" s="28"/>
    </row>
    <row r="131" spans="24:25" x14ac:dyDescent="0.3">
      <c r="X131" s="28"/>
      <c r="Y131" s="28"/>
    </row>
    <row r="132" spans="24:25" x14ac:dyDescent="0.3">
      <c r="X132" s="28"/>
      <c r="Y132" s="28"/>
    </row>
    <row r="133" spans="24:25" x14ac:dyDescent="0.3">
      <c r="X133" s="28"/>
      <c r="Y133" s="28"/>
    </row>
    <row r="134" spans="24:25" x14ac:dyDescent="0.3">
      <c r="X134" s="28"/>
      <c r="Y134" s="28"/>
    </row>
    <row r="135" spans="24:25" x14ac:dyDescent="0.3">
      <c r="X135" s="28"/>
      <c r="Y135" s="28"/>
    </row>
    <row r="136" spans="24:25" x14ac:dyDescent="0.3">
      <c r="X136" s="28"/>
      <c r="Y136" s="28"/>
    </row>
    <row r="137" spans="24:25" x14ac:dyDescent="0.3">
      <c r="X137" s="28"/>
      <c r="Y137" s="28"/>
    </row>
    <row r="138" spans="24:25" x14ac:dyDescent="0.3">
      <c r="X138" s="28"/>
      <c r="Y138" s="28"/>
    </row>
    <row r="139" spans="24:25" x14ac:dyDescent="0.3">
      <c r="X139" s="28"/>
      <c r="Y139" s="28"/>
    </row>
    <row r="140" spans="24:25" x14ac:dyDescent="0.3">
      <c r="X140" s="28"/>
      <c r="Y140" s="28"/>
    </row>
    <row r="141" spans="24:25" x14ac:dyDescent="0.3">
      <c r="X141" s="28"/>
      <c r="Y141" s="28"/>
    </row>
    <row r="142" spans="24:25" x14ac:dyDescent="0.3">
      <c r="X142" s="28"/>
      <c r="Y142" s="28"/>
    </row>
    <row r="143" spans="24:25" x14ac:dyDescent="0.3">
      <c r="X143" s="28"/>
      <c r="Y143" s="28"/>
    </row>
    <row r="144" spans="24:25" x14ac:dyDescent="0.3">
      <c r="X144" s="28"/>
      <c r="Y144" s="28"/>
    </row>
    <row r="145" spans="24:25" x14ac:dyDescent="0.3">
      <c r="X145" s="28"/>
      <c r="Y145" s="28"/>
    </row>
    <row r="146" spans="24:25" x14ac:dyDescent="0.3">
      <c r="X146" s="28"/>
      <c r="Y146" s="28"/>
    </row>
    <row r="147" spans="24:25" x14ac:dyDescent="0.3">
      <c r="X147" s="28"/>
      <c r="Y147" s="28"/>
    </row>
    <row r="148" spans="24:25" x14ac:dyDescent="0.3">
      <c r="X148" s="28"/>
      <c r="Y148" s="28"/>
    </row>
    <row r="149" spans="24:25" x14ac:dyDescent="0.3">
      <c r="X149" s="28"/>
      <c r="Y149" s="28"/>
    </row>
    <row r="150" spans="24:25" x14ac:dyDescent="0.3">
      <c r="X150" s="28"/>
      <c r="Y150" s="28"/>
    </row>
    <row r="151" spans="24:25" x14ac:dyDescent="0.3">
      <c r="X151" s="28"/>
      <c r="Y151" s="28"/>
    </row>
    <row r="152" spans="24:25" x14ac:dyDescent="0.3">
      <c r="X152" s="28"/>
      <c r="Y152" s="28"/>
    </row>
    <row r="153" spans="24:25" x14ac:dyDescent="0.3">
      <c r="X153" s="28"/>
      <c r="Y153" s="28"/>
    </row>
    <row r="154" spans="24:25" x14ac:dyDescent="0.3">
      <c r="X154" s="28"/>
      <c r="Y154" s="28"/>
    </row>
    <row r="155" spans="24:25" x14ac:dyDescent="0.3">
      <c r="X155" s="28"/>
      <c r="Y155" s="28"/>
    </row>
    <row r="156" spans="24:25" x14ac:dyDescent="0.3">
      <c r="X156" s="28"/>
      <c r="Y156" s="28"/>
    </row>
    <row r="157" spans="24:25" x14ac:dyDescent="0.3">
      <c r="X157" s="28"/>
      <c r="Y157" s="28"/>
    </row>
    <row r="158" spans="24:25" x14ac:dyDescent="0.3">
      <c r="X158" s="28"/>
      <c r="Y158" s="28"/>
    </row>
    <row r="159" spans="24:25" x14ac:dyDescent="0.3">
      <c r="X159" s="28"/>
      <c r="Y159" s="28"/>
    </row>
    <row r="160" spans="24:25" x14ac:dyDescent="0.3">
      <c r="X160" s="28"/>
      <c r="Y160" s="28"/>
    </row>
    <row r="161" spans="24:25" x14ac:dyDescent="0.3">
      <c r="X161" s="28"/>
      <c r="Y161" s="28"/>
    </row>
    <row r="162" spans="24:25" x14ac:dyDescent="0.3">
      <c r="X162" s="28"/>
      <c r="Y162" s="28"/>
    </row>
    <row r="163" spans="24:25" x14ac:dyDescent="0.3">
      <c r="X163" s="28"/>
      <c r="Y163" s="28"/>
    </row>
    <row r="164" spans="24:25" x14ac:dyDescent="0.3">
      <c r="X164" s="28"/>
      <c r="Y164" s="28"/>
    </row>
    <row r="165" spans="24:25" x14ac:dyDescent="0.3">
      <c r="X165" s="28"/>
      <c r="Y165" s="28"/>
    </row>
    <row r="166" spans="24:25" x14ac:dyDescent="0.3">
      <c r="X166" s="28"/>
      <c r="Y166" s="28"/>
    </row>
    <row r="167" spans="24:25" x14ac:dyDescent="0.3">
      <c r="X167" s="28"/>
      <c r="Y167" s="28"/>
    </row>
    <row r="168" spans="24:25" x14ac:dyDescent="0.3">
      <c r="X168" s="28"/>
      <c r="Y168" s="28"/>
    </row>
    <row r="169" spans="24:25" x14ac:dyDescent="0.3">
      <c r="X169" s="28"/>
      <c r="Y169" s="28"/>
    </row>
    <row r="170" spans="24:25" x14ac:dyDescent="0.3">
      <c r="X170" s="28"/>
      <c r="Y170" s="28"/>
    </row>
    <row r="171" spans="24:25" x14ac:dyDescent="0.3">
      <c r="X171" s="28"/>
      <c r="Y171" s="28"/>
    </row>
    <row r="172" spans="24:25" x14ac:dyDescent="0.3">
      <c r="X172" s="28"/>
      <c r="Y172" s="28"/>
    </row>
    <row r="173" spans="24:25" x14ac:dyDescent="0.3">
      <c r="X173" s="28"/>
      <c r="Y173" s="28"/>
    </row>
    <row r="174" spans="24:25" x14ac:dyDescent="0.3">
      <c r="X174" s="28"/>
      <c r="Y174" s="28"/>
    </row>
    <row r="175" spans="24:25" x14ac:dyDescent="0.3">
      <c r="X175" s="28"/>
      <c r="Y175" s="28"/>
    </row>
    <row r="176" spans="24:25" x14ac:dyDescent="0.3">
      <c r="X176" s="28"/>
      <c r="Y176" s="28"/>
    </row>
    <row r="177" spans="24:25" x14ac:dyDescent="0.3">
      <c r="X177" s="28"/>
      <c r="Y177" s="28"/>
    </row>
    <row r="178" spans="24:25" x14ac:dyDescent="0.3">
      <c r="X178" s="28"/>
      <c r="Y178" s="28"/>
    </row>
    <row r="179" spans="24:25" x14ac:dyDescent="0.3">
      <c r="X179" s="28"/>
      <c r="Y179" s="28"/>
    </row>
    <row r="180" spans="24:25" x14ac:dyDescent="0.3">
      <c r="X180" s="28"/>
      <c r="Y180" s="28"/>
    </row>
    <row r="181" spans="24:25" x14ac:dyDescent="0.3">
      <c r="X181" s="28"/>
      <c r="Y181" s="28"/>
    </row>
    <row r="182" spans="24:25" x14ac:dyDescent="0.3">
      <c r="X182" s="28"/>
      <c r="Y182" s="28"/>
    </row>
    <row r="183" spans="24:25" x14ac:dyDescent="0.3">
      <c r="X183" s="28"/>
      <c r="Y183" s="28"/>
    </row>
    <row r="184" spans="24:25" x14ac:dyDescent="0.3">
      <c r="X184" s="28"/>
      <c r="Y184" s="28"/>
    </row>
    <row r="185" spans="24:25" x14ac:dyDescent="0.3">
      <c r="X185" s="28"/>
      <c r="Y185" s="28"/>
    </row>
    <row r="186" spans="24:25" x14ac:dyDescent="0.3">
      <c r="X186" s="28"/>
      <c r="Y186" s="28"/>
    </row>
    <row r="187" spans="24:25" x14ac:dyDescent="0.3">
      <c r="X187" s="28"/>
      <c r="Y187" s="28"/>
    </row>
    <row r="188" spans="24:25" x14ac:dyDescent="0.3">
      <c r="X188" s="28"/>
      <c r="Y188" s="28"/>
    </row>
    <row r="189" spans="24:25" x14ac:dyDescent="0.3">
      <c r="X189" s="28"/>
      <c r="Y189" s="28"/>
    </row>
    <row r="190" spans="24:25" x14ac:dyDescent="0.3">
      <c r="X190" s="28"/>
      <c r="Y190" s="28"/>
    </row>
    <row r="191" spans="24:25" x14ac:dyDescent="0.3">
      <c r="X191" s="28"/>
      <c r="Y191" s="28"/>
    </row>
    <row r="192" spans="24:25" x14ac:dyDescent="0.3">
      <c r="X192" s="28"/>
      <c r="Y192" s="28"/>
    </row>
    <row r="193" spans="24:25" x14ac:dyDescent="0.3">
      <c r="X193" s="28"/>
      <c r="Y193" s="28"/>
    </row>
    <row r="194" spans="24:25" x14ac:dyDescent="0.3">
      <c r="X194" s="28"/>
      <c r="Y194" s="28"/>
    </row>
    <row r="195" spans="24:25" x14ac:dyDescent="0.3">
      <c r="X195" s="28"/>
      <c r="Y195" s="28"/>
    </row>
    <row r="196" spans="24:25" x14ac:dyDescent="0.3">
      <c r="X196" s="28"/>
      <c r="Y196" s="28"/>
    </row>
    <row r="197" spans="24:25" x14ac:dyDescent="0.3">
      <c r="X197" s="28"/>
      <c r="Y197" s="28"/>
    </row>
    <row r="198" spans="24:25" x14ac:dyDescent="0.3">
      <c r="X198" s="28"/>
      <c r="Y198" s="28"/>
    </row>
    <row r="199" spans="24:25" x14ac:dyDescent="0.3">
      <c r="X199" s="28"/>
      <c r="Y199" s="28"/>
    </row>
    <row r="200" spans="24:25" x14ac:dyDescent="0.3">
      <c r="X200" s="28"/>
      <c r="Y200" s="28"/>
    </row>
    <row r="201" spans="24:25" x14ac:dyDescent="0.3">
      <c r="X201" s="28"/>
      <c r="Y201" s="28"/>
    </row>
    <row r="202" spans="24:25" x14ac:dyDescent="0.3">
      <c r="X202" s="28"/>
      <c r="Y202" s="28"/>
    </row>
    <row r="203" spans="24:25" x14ac:dyDescent="0.3">
      <c r="X203" s="28"/>
      <c r="Y203" s="28"/>
    </row>
    <row r="204" spans="24:25" x14ac:dyDescent="0.3">
      <c r="X204" s="28"/>
      <c r="Y204" s="28"/>
    </row>
    <row r="205" spans="24:25" x14ac:dyDescent="0.3">
      <c r="X205" s="28"/>
      <c r="Y205" s="28"/>
    </row>
    <row r="206" spans="24:25" x14ac:dyDescent="0.3">
      <c r="X206" s="28"/>
      <c r="Y206" s="28"/>
    </row>
    <row r="207" spans="24:25" x14ac:dyDescent="0.3">
      <c r="X207" s="28"/>
      <c r="Y207" s="28"/>
    </row>
    <row r="208" spans="24:25" x14ac:dyDescent="0.3">
      <c r="X208" s="28"/>
      <c r="Y208" s="28"/>
    </row>
    <row r="209" spans="24:25" x14ac:dyDescent="0.3">
      <c r="X209" s="28"/>
      <c r="Y209" s="28"/>
    </row>
    <row r="210" spans="24:25" x14ac:dyDescent="0.3">
      <c r="X210" s="28"/>
      <c r="Y210" s="28"/>
    </row>
    <row r="211" spans="24:25" x14ac:dyDescent="0.3">
      <c r="X211" s="28"/>
      <c r="Y211" s="28"/>
    </row>
    <row r="212" spans="24:25" x14ac:dyDescent="0.3">
      <c r="X212" s="28"/>
      <c r="Y212" s="28"/>
    </row>
    <row r="213" spans="24:25" x14ac:dyDescent="0.3">
      <c r="X213" s="28"/>
      <c r="Y213" s="28"/>
    </row>
    <row r="214" spans="24:25" x14ac:dyDescent="0.3">
      <c r="X214" s="28"/>
      <c r="Y214" s="28"/>
    </row>
    <row r="215" spans="24:25" x14ac:dyDescent="0.3">
      <c r="X215" s="28"/>
      <c r="Y215" s="28"/>
    </row>
    <row r="216" spans="24:25" x14ac:dyDescent="0.3">
      <c r="X216" s="28"/>
      <c r="Y216" s="28"/>
    </row>
    <row r="217" spans="24:25" x14ac:dyDescent="0.3">
      <c r="X217" s="28"/>
      <c r="Y217" s="28"/>
    </row>
    <row r="218" spans="24:25" x14ac:dyDescent="0.3">
      <c r="X218" s="28"/>
      <c r="Y218" s="28"/>
    </row>
    <row r="219" spans="24:25" x14ac:dyDescent="0.3">
      <c r="X219" s="28"/>
      <c r="Y219" s="28"/>
    </row>
    <row r="220" spans="24:25" x14ac:dyDescent="0.3">
      <c r="X220" s="28"/>
      <c r="Y220" s="28"/>
    </row>
    <row r="221" spans="24:25" x14ac:dyDescent="0.3">
      <c r="X221" s="28"/>
      <c r="Y221" s="28"/>
    </row>
    <row r="222" spans="24:25" x14ac:dyDescent="0.3">
      <c r="X222" s="28"/>
      <c r="Y222" s="28"/>
    </row>
    <row r="223" spans="24:25" x14ac:dyDescent="0.3">
      <c r="X223" s="28"/>
      <c r="Y223" s="28"/>
    </row>
    <row r="224" spans="24:25" x14ac:dyDescent="0.3">
      <c r="X224" s="28"/>
      <c r="Y224" s="28"/>
    </row>
    <row r="225" spans="24:25" x14ac:dyDescent="0.3">
      <c r="X225" s="28"/>
      <c r="Y225" s="28"/>
    </row>
    <row r="226" spans="24:25" x14ac:dyDescent="0.3">
      <c r="X226" s="28"/>
      <c r="Y226" s="28"/>
    </row>
    <row r="227" spans="24:25" x14ac:dyDescent="0.3">
      <c r="X227" s="28"/>
      <c r="Y227" s="28"/>
    </row>
    <row r="228" spans="24:25" x14ac:dyDescent="0.3">
      <c r="X228" s="28"/>
      <c r="Y228" s="28"/>
    </row>
    <row r="229" spans="24:25" x14ac:dyDescent="0.3">
      <c r="X229" s="28"/>
      <c r="Y229" s="28"/>
    </row>
    <row r="230" spans="24:25" x14ac:dyDescent="0.3">
      <c r="X230" s="28"/>
      <c r="Y230" s="28"/>
    </row>
    <row r="231" spans="24:25" x14ac:dyDescent="0.3">
      <c r="X231" s="28"/>
      <c r="Y231" s="28"/>
    </row>
    <row r="232" spans="24:25" x14ac:dyDescent="0.3">
      <c r="X232" s="28"/>
      <c r="Y232" s="28"/>
    </row>
    <row r="233" spans="24:25" x14ac:dyDescent="0.3">
      <c r="X233" s="28"/>
      <c r="Y233" s="28"/>
    </row>
    <row r="234" spans="24:25" x14ac:dyDescent="0.3">
      <c r="X234" s="28"/>
      <c r="Y234" s="28"/>
    </row>
    <row r="235" spans="24:25" x14ac:dyDescent="0.3">
      <c r="X235" s="28"/>
      <c r="Y235" s="28"/>
    </row>
    <row r="236" spans="24:25" x14ac:dyDescent="0.3">
      <c r="X236" s="28"/>
      <c r="Y236" s="28"/>
    </row>
    <row r="237" spans="24:25" x14ac:dyDescent="0.3">
      <c r="X237" s="28"/>
      <c r="Y237" s="28"/>
    </row>
    <row r="238" spans="24:25" x14ac:dyDescent="0.3">
      <c r="X238" s="28"/>
      <c r="Y238" s="28"/>
    </row>
    <row r="239" spans="24:25" x14ac:dyDescent="0.3">
      <c r="X239" s="28"/>
      <c r="Y239" s="28"/>
    </row>
    <row r="240" spans="24:25" x14ac:dyDescent="0.3">
      <c r="X240" s="28"/>
      <c r="Y240" s="28"/>
    </row>
    <row r="241" spans="24:25" x14ac:dyDescent="0.3">
      <c r="X241" s="28"/>
      <c r="Y241" s="28"/>
    </row>
    <row r="242" spans="24:25" x14ac:dyDescent="0.3">
      <c r="X242" s="28"/>
      <c r="Y242" s="28"/>
    </row>
    <row r="243" spans="24:25" x14ac:dyDescent="0.3">
      <c r="X243" s="28"/>
      <c r="Y243" s="28"/>
    </row>
    <row r="244" spans="24:25" x14ac:dyDescent="0.3">
      <c r="X244" s="28"/>
      <c r="Y244" s="28"/>
    </row>
    <row r="245" spans="24:25" x14ac:dyDescent="0.3">
      <c r="X245" s="28"/>
      <c r="Y245" s="28"/>
    </row>
    <row r="246" spans="24:25" x14ac:dyDescent="0.3">
      <c r="X246" s="28"/>
      <c r="Y246" s="28"/>
    </row>
    <row r="247" spans="24:25" x14ac:dyDescent="0.3">
      <c r="X247" s="28"/>
      <c r="Y247" s="28"/>
    </row>
    <row r="248" spans="24:25" x14ac:dyDescent="0.3">
      <c r="X248" s="28"/>
      <c r="Y248" s="28"/>
    </row>
    <row r="249" spans="24:25" x14ac:dyDescent="0.3">
      <c r="X249" s="28"/>
      <c r="Y249" s="28"/>
    </row>
    <row r="250" spans="24:25" x14ac:dyDescent="0.3">
      <c r="X250" s="28"/>
      <c r="Y250" s="28"/>
    </row>
    <row r="251" spans="24:25" x14ac:dyDescent="0.3">
      <c r="X251" s="28"/>
      <c r="Y251" s="28"/>
    </row>
    <row r="252" spans="24:25" x14ac:dyDescent="0.3">
      <c r="X252" s="28"/>
      <c r="Y252" s="28"/>
    </row>
    <row r="253" spans="24:25" x14ac:dyDescent="0.3">
      <c r="X253" s="28"/>
      <c r="Y253" s="28"/>
    </row>
    <row r="254" spans="24:25" x14ac:dyDescent="0.3">
      <c r="X254" s="28"/>
      <c r="Y254" s="28"/>
    </row>
    <row r="255" spans="24:25" x14ac:dyDescent="0.3">
      <c r="X255" s="28"/>
      <c r="Y255" s="28"/>
    </row>
    <row r="256" spans="24:25" x14ac:dyDescent="0.3">
      <c r="X256" s="28"/>
      <c r="Y256" s="28"/>
    </row>
    <row r="257" spans="24:25" x14ac:dyDescent="0.3">
      <c r="X257" s="28"/>
      <c r="Y257" s="28"/>
    </row>
    <row r="258" spans="24:25" x14ac:dyDescent="0.3">
      <c r="X258" s="28"/>
      <c r="Y258" s="28"/>
    </row>
    <row r="259" spans="24:25" x14ac:dyDescent="0.3">
      <c r="X259" s="28"/>
      <c r="Y259" s="28"/>
    </row>
    <row r="260" spans="24:25" x14ac:dyDescent="0.3">
      <c r="X260" s="28"/>
      <c r="Y260" s="28"/>
    </row>
    <row r="261" spans="24:25" x14ac:dyDescent="0.3">
      <c r="X261" s="28"/>
      <c r="Y261" s="28"/>
    </row>
    <row r="262" spans="24:25" x14ac:dyDescent="0.3">
      <c r="X262" s="28"/>
      <c r="Y262" s="28"/>
    </row>
    <row r="263" spans="24:25" x14ac:dyDescent="0.3">
      <c r="X263" s="28"/>
      <c r="Y263" s="28"/>
    </row>
    <row r="264" spans="24:25" x14ac:dyDescent="0.3">
      <c r="X264" s="28"/>
      <c r="Y264" s="28"/>
    </row>
    <row r="265" spans="24:25" x14ac:dyDescent="0.3">
      <c r="X265" s="28"/>
      <c r="Y265" s="28"/>
    </row>
    <row r="266" spans="24:25" x14ac:dyDescent="0.3">
      <c r="X266" s="28"/>
      <c r="Y266" s="28"/>
    </row>
    <row r="267" spans="24:25" x14ac:dyDescent="0.3">
      <c r="X267" s="28"/>
      <c r="Y267" s="28"/>
    </row>
    <row r="268" spans="24:25" x14ac:dyDescent="0.3">
      <c r="X268" s="28"/>
      <c r="Y268" s="28"/>
    </row>
    <row r="269" spans="24:25" x14ac:dyDescent="0.3">
      <c r="X269" s="28"/>
      <c r="Y269" s="28"/>
    </row>
    <row r="270" spans="24:25" x14ac:dyDescent="0.3">
      <c r="X270" s="28"/>
      <c r="Y270" s="28"/>
    </row>
    <row r="271" spans="24:25" x14ac:dyDescent="0.3">
      <c r="X271" s="28"/>
      <c r="Y271" s="28"/>
    </row>
    <row r="272" spans="24:25" x14ac:dyDescent="0.3">
      <c r="X272" s="28"/>
      <c r="Y272" s="28"/>
    </row>
    <row r="273" spans="24:25" x14ac:dyDescent="0.3">
      <c r="X273" s="28"/>
      <c r="Y273" s="28"/>
    </row>
    <row r="274" spans="24:25" x14ac:dyDescent="0.3">
      <c r="X274" s="28"/>
      <c r="Y274" s="28"/>
    </row>
    <row r="275" spans="24:25" x14ac:dyDescent="0.3">
      <c r="X275" s="28"/>
      <c r="Y275" s="28"/>
    </row>
    <row r="276" spans="24:25" x14ac:dyDescent="0.3">
      <c r="X276" s="28"/>
      <c r="Y276" s="28"/>
    </row>
    <row r="277" spans="24:25" x14ac:dyDescent="0.3">
      <c r="X277" s="28"/>
      <c r="Y277" s="28"/>
    </row>
    <row r="278" spans="24:25" x14ac:dyDescent="0.3">
      <c r="X278" s="28"/>
      <c r="Y278" s="28"/>
    </row>
    <row r="279" spans="24:25" x14ac:dyDescent="0.3">
      <c r="X279" s="28"/>
      <c r="Y279" s="28"/>
    </row>
    <row r="280" spans="24:25" x14ac:dyDescent="0.3">
      <c r="X280" s="28"/>
      <c r="Y280" s="28"/>
    </row>
    <row r="281" spans="24:25" x14ac:dyDescent="0.3">
      <c r="X281" s="28"/>
      <c r="Y281" s="28"/>
    </row>
    <row r="282" spans="24:25" x14ac:dyDescent="0.3">
      <c r="X282" s="28"/>
      <c r="Y282" s="28"/>
    </row>
    <row r="283" spans="24:25" x14ac:dyDescent="0.3">
      <c r="X283" s="28"/>
      <c r="Y283" s="28"/>
    </row>
    <row r="284" spans="24:25" x14ac:dyDescent="0.3">
      <c r="X284" s="28"/>
      <c r="Y284" s="28"/>
    </row>
    <row r="285" spans="24:25" x14ac:dyDescent="0.3">
      <c r="X285" s="28"/>
      <c r="Y285" s="28"/>
    </row>
    <row r="286" spans="24:25" x14ac:dyDescent="0.3">
      <c r="X286" s="28"/>
      <c r="Y286" s="28"/>
    </row>
    <row r="287" spans="24:25" x14ac:dyDescent="0.3">
      <c r="X287" s="28"/>
      <c r="Y287" s="28"/>
    </row>
    <row r="288" spans="24:25" x14ac:dyDescent="0.3">
      <c r="X288" s="28"/>
      <c r="Y288" s="28"/>
    </row>
    <row r="289" spans="24:25" x14ac:dyDescent="0.3">
      <c r="X289" s="28"/>
      <c r="Y289" s="28"/>
    </row>
    <row r="290" spans="24:25" x14ac:dyDescent="0.3">
      <c r="X290" s="28"/>
      <c r="Y290" s="28"/>
    </row>
    <row r="291" spans="24:25" x14ac:dyDescent="0.3">
      <c r="X291" s="28"/>
      <c r="Y291" s="28"/>
    </row>
    <row r="292" spans="24:25" x14ac:dyDescent="0.3">
      <c r="X292" s="28"/>
      <c r="Y292" s="28"/>
    </row>
    <row r="293" spans="24:25" x14ac:dyDescent="0.3">
      <c r="X293" s="28"/>
      <c r="Y293" s="28"/>
    </row>
    <row r="294" spans="24:25" x14ac:dyDescent="0.3">
      <c r="X294" s="28"/>
      <c r="Y294" s="28"/>
    </row>
    <row r="295" spans="24:25" x14ac:dyDescent="0.3">
      <c r="X295" s="28"/>
      <c r="Y295" s="28"/>
    </row>
    <row r="296" spans="24:25" x14ac:dyDescent="0.3">
      <c r="X296" s="28"/>
      <c r="Y296" s="28"/>
    </row>
    <row r="297" spans="24:25" x14ac:dyDescent="0.3">
      <c r="X297" s="28"/>
      <c r="Y297" s="28"/>
    </row>
    <row r="298" spans="24:25" x14ac:dyDescent="0.3">
      <c r="X298" s="28"/>
      <c r="Y298" s="28"/>
    </row>
    <row r="299" spans="24:25" x14ac:dyDescent="0.3">
      <c r="X299" s="28"/>
      <c r="Y299" s="28"/>
    </row>
    <row r="300" spans="24:25" x14ac:dyDescent="0.3">
      <c r="X300" s="28"/>
      <c r="Y300" s="28"/>
    </row>
    <row r="301" spans="24:25" x14ac:dyDescent="0.3">
      <c r="X301" s="28"/>
      <c r="Y301" s="28"/>
    </row>
    <row r="302" spans="24:25" x14ac:dyDescent="0.3">
      <c r="X302" s="28"/>
      <c r="Y302" s="28"/>
    </row>
    <row r="303" spans="24:25" x14ac:dyDescent="0.3">
      <c r="X303" s="28"/>
      <c r="Y303" s="28"/>
    </row>
    <row r="304" spans="24:25" x14ac:dyDescent="0.3">
      <c r="X304" s="28"/>
      <c r="Y304" s="28"/>
    </row>
    <row r="305" spans="24:25" x14ac:dyDescent="0.3">
      <c r="X305" s="28"/>
      <c r="Y305" s="28"/>
    </row>
    <row r="306" spans="24:25" x14ac:dyDescent="0.3">
      <c r="X306" s="28"/>
      <c r="Y306" s="28"/>
    </row>
    <row r="307" spans="24:25" x14ac:dyDescent="0.3">
      <c r="X307" s="28"/>
      <c r="Y307" s="28"/>
    </row>
    <row r="308" spans="24:25" x14ac:dyDescent="0.3">
      <c r="X308" s="28"/>
      <c r="Y308" s="28"/>
    </row>
    <row r="309" spans="24:25" x14ac:dyDescent="0.3">
      <c r="X309" s="28"/>
      <c r="Y309" s="28"/>
    </row>
    <row r="310" spans="24:25" x14ac:dyDescent="0.3">
      <c r="X310" s="28"/>
      <c r="Y310" s="28"/>
    </row>
    <row r="311" spans="24:25" x14ac:dyDescent="0.3">
      <c r="X311" s="28"/>
      <c r="Y311" s="28"/>
    </row>
    <row r="312" spans="24:25" x14ac:dyDescent="0.3">
      <c r="X312" s="28"/>
      <c r="Y312" s="28"/>
    </row>
    <row r="313" spans="24:25" x14ac:dyDescent="0.3">
      <c r="X313" s="28"/>
      <c r="Y313" s="28"/>
    </row>
    <row r="314" spans="24:25" x14ac:dyDescent="0.3">
      <c r="X314" s="28"/>
      <c r="Y314" s="28"/>
    </row>
    <row r="315" spans="24:25" x14ac:dyDescent="0.3">
      <c r="X315" s="28"/>
      <c r="Y315" s="28"/>
    </row>
    <row r="316" spans="24:25" x14ac:dyDescent="0.3">
      <c r="X316" s="28"/>
      <c r="Y316" s="28"/>
    </row>
    <row r="317" spans="24:25" x14ac:dyDescent="0.3">
      <c r="X317" s="28"/>
      <c r="Y317" s="28"/>
    </row>
    <row r="318" spans="24:25" x14ac:dyDescent="0.3">
      <c r="X318" s="28"/>
      <c r="Y318" s="28"/>
    </row>
    <row r="319" spans="24:25" x14ac:dyDescent="0.3">
      <c r="X319" s="28"/>
      <c r="Y319" s="28"/>
    </row>
    <row r="320" spans="24:25" x14ac:dyDescent="0.3">
      <c r="X320" s="28"/>
      <c r="Y320" s="28"/>
    </row>
    <row r="321" spans="24:25" x14ac:dyDescent="0.3">
      <c r="X321" s="28"/>
      <c r="Y321" s="28"/>
    </row>
    <row r="322" spans="24:25" x14ac:dyDescent="0.3">
      <c r="X322" s="28"/>
      <c r="Y322" s="28"/>
    </row>
    <row r="323" spans="24:25" x14ac:dyDescent="0.3">
      <c r="X323" s="28"/>
      <c r="Y323" s="28"/>
    </row>
    <row r="324" spans="24:25" x14ac:dyDescent="0.3">
      <c r="X324" s="28"/>
      <c r="Y324" s="28"/>
    </row>
    <row r="325" spans="24:25" x14ac:dyDescent="0.3">
      <c r="X325" s="28"/>
      <c r="Y325" s="28"/>
    </row>
    <row r="326" spans="24:25" x14ac:dyDescent="0.3">
      <c r="X326" s="28"/>
      <c r="Y326" s="28"/>
    </row>
    <row r="327" spans="24:25" x14ac:dyDescent="0.3">
      <c r="X327" s="28"/>
      <c r="Y327" s="28"/>
    </row>
    <row r="328" spans="24:25" x14ac:dyDescent="0.3">
      <c r="X328" s="28"/>
      <c r="Y328" s="28"/>
    </row>
    <row r="329" spans="24:25" x14ac:dyDescent="0.3">
      <c r="X329" s="28"/>
      <c r="Y329" s="28"/>
    </row>
    <row r="330" spans="24:25" x14ac:dyDescent="0.3">
      <c r="X330" s="28"/>
      <c r="Y330" s="28"/>
    </row>
    <row r="331" spans="24:25" x14ac:dyDescent="0.3">
      <c r="X331" s="28"/>
      <c r="Y331" s="28"/>
    </row>
    <row r="332" spans="24:25" x14ac:dyDescent="0.3">
      <c r="X332" s="28"/>
      <c r="Y332" s="28"/>
    </row>
    <row r="333" spans="24:25" x14ac:dyDescent="0.3">
      <c r="X333" s="28"/>
      <c r="Y333" s="28"/>
    </row>
    <row r="334" spans="24:25" x14ac:dyDescent="0.3">
      <c r="X334" s="28"/>
      <c r="Y334" s="28"/>
    </row>
    <row r="335" spans="24:25" x14ac:dyDescent="0.3">
      <c r="X335" s="28"/>
      <c r="Y335" s="28"/>
    </row>
    <row r="336" spans="24:25" x14ac:dyDescent="0.3">
      <c r="X336" s="28"/>
      <c r="Y336" s="28"/>
    </row>
    <row r="337" spans="24:25" x14ac:dyDescent="0.3">
      <c r="X337" s="28"/>
      <c r="Y337" s="28"/>
    </row>
    <row r="338" spans="24:25" x14ac:dyDescent="0.3">
      <c r="X338" s="28"/>
      <c r="Y338" s="28"/>
    </row>
    <row r="339" spans="24:25" x14ac:dyDescent="0.3">
      <c r="X339" s="28"/>
      <c r="Y339" s="28"/>
    </row>
    <row r="340" spans="24:25" x14ac:dyDescent="0.3">
      <c r="X340" s="28"/>
      <c r="Y340" s="28"/>
    </row>
    <row r="341" spans="24:25" x14ac:dyDescent="0.3">
      <c r="X341" s="28"/>
      <c r="Y341" s="28"/>
    </row>
    <row r="342" spans="24:25" x14ac:dyDescent="0.3">
      <c r="X342" s="28"/>
      <c r="Y342" s="28"/>
    </row>
    <row r="343" spans="24:25" x14ac:dyDescent="0.3">
      <c r="X343" s="28"/>
      <c r="Y343" s="28"/>
    </row>
    <row r="344" spans="24:25" x14ac:dyDescent="0.3">
      <c r="X344" s="28"/>
      <c r="Y344" s="28"/>
    </row>
    <row r="345" spans="24:25" x14ac:dyDescent="0.3">
      <c r="X345" s="28"/>
      <c r="Y345" s="28"/>
    </row>
    <row r="346" spans="24:25" x14ac:dyDescent="0.3">
      <c r="X346" s="28"/>
      <c r="Y346" s="28"/>
    </row>
    <row r="347" spans="24:25" x14ac:dyDescent="0.3">
      <c r="X347" s="28"/>
      <c r="Y347" s="28"/>
    </row>
    <row r="348" spans="24:25" x14ac:dyDescent="0.3">
      <c r="X348" s="28"/>
      <c r="Y348" s="28"/>
    </row>
    <row r="349" spans="24:25" x14ac:dyDescent="0.3">
      <c r="X349" s="28"/>
      <c r="Y349" s="28"/>
    </row>
    <row r="350" spans="24:25" x14ac:dyDescent="0.3">
      <c r="X350" s="28"/>
      <c r="Y350" s="28"/>
    </row>
    <row r="351" spans="24:25" x14ac:dyDescent="0.3">
      <c r="X351" s="28"/>
      <c r="Y351" s="28"/>
    </row>
    <row r="352" spans="24:25" x14ac:dyDescent="0.3">
      <c r="X352" s="28"/>
      <c r="Y352" s="28"/>
    </row>
    <row r="353" spans="24:25" x14ac:dyDescent="0.3">
      <c r="X353" s="28"/>
      <c r="Y353" s="28"/>
    </row>
    <row r="354" spans="24:25" x14ac:dyDescent="0.3">
      <c r="X354" s="28"/>
      <c r="Y354" s="28"/>
    </row>
    <row r="355" spans="24:25" x14ac:dyDescent="0.3">
      <c r="X355" s="28"/>
      <c r="Y355" s="28"/>
    </row>
    <row r="356" spans="24:25" x14ac:dyDescent="0.3">
      <c r="X356" s="28"/>
      <c r="Y356" s="28"/>
    </row>
    <row r="357" spans="24:25" x14ac:dyDescent="0.3">
      <c r="X357" s="28"/>
      <c r="Y357" s="28"/>
    </row>
    <row r="358" spans="24:25" x14ac:dyDescent="0.3">
      <c r="X358" s="28"/>
      <c r="Y358" s="28"/>
    </row>
    <row r="359" spans="24:25" x14ac:dyDescent="0.3">
      <c r="X359" s="28"/>
      <c r="Y359" s="28"/>
    </row>
    <row r="360" spans="24:25" x14ac:dyDescent="0.3">
      <c r="X360" s="28"/>
      <c r="Y360" s="28"/>
    </row>
    <row r="361" spans="24:25" x14ac:dyDescent="0.3">
      <c r="X361" s="28"/>
      <c r="Y361" s="28"/>
    </row>
    <row r="362" spans="24:25" x14ac:dyDescent="0.3">
      <c r="X362" s="28"/>
      <c r="Y362" s="28"/>
    </row>
    <row r="363" spans="24:25" x14ac:dyDescent="0.3">
      <c r="X363" s="28"/>
      <c r="Y363" s="28"/>
    </row>
    <row r="364" spans="24:25" x14ac:dyDescent="0.3">
      <c r="X364" s="28"/>
      <c r="Y364" s="28"/>
    </row>
    <row r="365" spans="24:25" x14ac:dyDescent="0.3">
      <c r="X365" s="28"/>
      <c r="Y365" s="28"/>
    </row>
    <row r="366" spans="24:25" x14ac:dyDescent="0.3">
      <c r="X366" s="28"/>
      <c r="Y366" s="28"/>
    </row>
    <row r="367" spans="24:25" x14ac:dyDescent="0.3">
      <c r="X367" s="28"/>
      <c r="Y367" s="28"/>
    </row>
    <row r="368" spans="24:25" x14ac:dyDescent="0.3">
      <c r="X368" s="28"/>
      <c r="Y368" s="28"/>
    </row>
    <row r="369" spans="24:25" x14ac:dyDescent="0.3">
      <c r="X369" s="28"/>
      <c r="Y369" s="28"/>
    </row>
    <row r="370" spans="24:25" x14ac:dyDescent="0.3">
      <c r="X370" s="28"/>
      <c r="Y370" s="28"/>
    </row>
    <row r="371" spans="24:25" x14ac:dyDescent="0.3">
      <c r="X371" s="28"/>
      <c r="Y371" s="28"/>
    </row>
    <row r="372" spans="24:25" x14ac:dyDescent="0.3">
      <c r="X372" s="28"/>
      <c r="Y372" s="28"/>
    </row>
    <row r="373" spans="24:25" x14ac:dyDescent="0.3">
      <c r="X373" s="28"/>
      <c r="Y373" s="28"/>
    </row>
    <row r="374" spans="24:25" x14ac:dyDescent="0.3">
      <c r="X374" s="28"/>
      <c r="Y374" s="28"/>
    </row>
    <row r="375" spans="24:25" x14ac:dyDescent="0.3">
      <c r="X375" s="28"/>
      <c r="Y375" s="28"/>
    </row>
    <row r="376" spans="24:25" x14ac:dyDescent="0.3">
      <c r="X376" s="28"/>
      <c r="Y376" s="28"/>
    </row>
    <row r="377" spans="24:25" x14ac:dyDescent="0.3">
      <c r="X377" s="28"/>
      <c r="Y377" s="28"/>
    </row>
    <row r="378" spans="24:25" x14ac:dyDescent="0.3">
      <c r="X378" s="28"/>
      <c r="Y378" s="28"/>
    </row>
    <row r="379" spans="24:25" x14ac:dyDescent="0.3">
      <c r="X379" s="28"/>
      <c r="Y379" s="28"/>
    </row>
    <row r="380" spans="24:25" x14ac:dyDescent="0.3">
      <c r="X380" s="28"/>
      <c r="Y380" s="28"/>
    </row>
    <row r="381" spans="24:25" x14ac:dyDescent="0.3">
      <c r="X381" s="28"/>
      <c r="Y381" s="28"/>
    </row>
    <row r="382" spans="24:25" x14ac:dyDescent="0.3">
      <c r="X382" s="28"/>
      <c r="Y382" s="28"/>
    </row>
    <row r="383" spans="24:25" x14ac:dyDescent="0.3">
      <c r="X383" s="28"/>
      <c r="Y383" s="28"/>
    </row>
    <row r="384" spans="24:25" x14ac:dyDescent="0.3">
      <c r="X384" s="28"/>
      <c r="Y384" s="28"/>
    </row>
    <row r="385" spans="24:25" x14ac:dyDescent="0.3">
      <c r="X385" s="28"/>
      <c r="Y385" s="28"/>
    </row>
    <row r="386" spans="24:25" x14ac:dyDescent="0.3">
      <c r="X386" s="28"/>
      <c r="Y386" s="28"/>
    </row>
    <row r="387" spans="24:25" x14ac:dyDescent="0.3">
      <c r="X387" s="28"/>
      <c r="Y387" s="28"/>
    </row>
    <row r="388" spans="24:25" x14ac:dyDescent="0.3">
      <c r="X388" s="28"/>
      <c r="Y388" s="28"/>
    </row>
    <row r="389" spans="24:25" x14ac:dyDescent="0.3">
      <c r="X389" s="28"/>
      <c r="Y389" s="28"/>
    </row>
    <row r="390" spans="24:25" x14ac:dyDescent="0.3">
      <c r="X390" s="28"/>
      <c r="Y390" s="28"/>
    </row>
    <row r="391" spans="24:25" x14ac:dyDescent="0.3">
      <c r="X391" s="28"/>
      <c r="Y391" s="28"/>
    </row>
    <row r="392" spans="24:25" x14ac:dyDescent="0.3">
      <c r="X392" s="28"/>
      <c r="Y392" s="28"/>
    </row>
    <row r="393" spans="24:25" x14ac:dyDescent="0.3">
      <c r="X393" s="28"/>
      <c r="Y393" s="28"/>
    </row>
    <row r="394" spans="24:25" x14ac:dyDescent="0.3">
      <c r="X394" s="28"/>
      <c r="Y394" s="28"/>
    </row>
    <row r="395" spans="24:25" x14ac:dyDescent="0.3">
      <c r="X395" s="28"/>
      <c r="Y395" s="28"/>
    </row>
    <row r="396" spans="24:25" x14ac:dyDescent="0.3">
      <c r="X396" s="28"/>
      <c r="Y396" s="28"/>
    </row>
    <row r="397" spans="24:25" x14ac:dyDescent="0.3">
      <c r="X397" s="28"/>
      <c r="Y397" s="28"/>
    </row>
    <row r="398" spans="24:25" x14ac:dyDescent="0.3">
      <c r="X398" s="28"/>
      <c r="Y398" s="28"/>
    </row>
    <row r="399" spans="24:25" x14ac:dyDescent="0.3">
      <c r="X399" s="28"/>
      <c r="Y399" s="28"/>
    </row>
    <row r="400" spans="24:25" x14ac:dyDescent="0.3">
      <c r="X400" s="28"/>
      <c r="Y400" s="28"/>
    </row>
    <row r="401" spans="24:25" x14ac:dyDescent="0.3">
      <c r="X401" s="28"/>
      <c r="Y401" s="28"/>
    </row>
    <row r="402" spans="24:25" x14ac:dyDescent="0.3">
      <c r="X402" s="28"/>
      <c r="Y402" s="28"/>
    </row>
    <row r="403" spans="24:25" x14ac:dyDescent="0.3">
      <c r="X403" s="28"/>
      <c r="Y403" s="28"/>
    </row>
    <row r="404" spans="24:25" x14ac:dyDescent="0.3">
      <c r="X404" s="28"/>
      <c r="Y404" s="28"/>
    </row>
    <row r="405" spans="24:25" x14ac:dyDescent="0.3">
      <c r="X405" s="28"/>
      <c r="Y405" s="28"/>
    </row>
    <row r="406" spans="24:25" x14ac:dyDescent="0.3">
      <c r="X406" s="28"/>
      <c r="Y406" s="28"/>
    </row>
    <row r="407" spans="24:25" x14ac:dyDescent="0.3">
      <c r="X407" s="28"/>
      <c r="Y407" s="28"/>
    </row>
    <row r="408" spans="24:25" x14ac:dyDescent="0.3">
      <c r="X408" s="28"/>
      <c r="Y408" s="28"/>
    </row>
    <row r="409" spans="24:25" x14ac:dyDescent="0.3">
      <c r="X409" s="28"/>
      <c r="Y409" s="28"/>
    </row>
    <row r="410" spans="24:25" x14ac:dyDescent="0.3">
      <c r="X410" s="28"/>
      <c r="Y410" s="28"/>
    </row>
    <row r="411" spans="24:25" x14ac:dyDescent="0.3">
      <c r="X411" s="28"/>
      <c r="Y411" s="28"/>
    </row>
    <row r="412" spans="24:25" x14ac:dyDescent="0.3">
      <c r="X412" s="28"/>
      <c r="Y412" s="28"/>
    </row>
    <row r="413" spans="24:25" x14ac:dyDescent="0.3">
      <c r="X413" s="28"/>
      <c r="Y413" s="28"/>
    </row>
    <row r="414" spans="24:25" x14ac:dyDescent="0.3">
      <c r="X414" s="28"/>
      <c r="Y414" s="28"/>
    </row>
    <row r="415" spans="24:25" x14ac:dyDescent="0.3">
      <c r="X415" s="28"/>
      <c r="Y415" s="28"/>
    </row>
    <row r="416" spans="24:25" x14ac:dyDescent="0.3">
      <c r="X416" s="28"/>
      <c r="Y416" s="28"/>
    </row>
    <row r="417" spans="24:25" x14ac:dyDescent="0.3">
      <c r="X417" s="28"/>
      <c r="Y417" s="28"/>
    </row>
    <row r="418" spans="24:25" x14ac:dyDescent="0.3">
      <c r="X418" s="28"/>
      <c r="Y418" s="28"/>
    </row>
    <row r="419" spans="24:25" x14ac:dyDescent="0.3">
      <c r="X419" s="28"/>
      <c r="Y419" s="28"/>
    </row>
    <row r="420" spans="24:25" x14ac:dyDescent="0.3">
      <c r="X420" s="28"/>
      <c r="Y420" s="28"/>
    </row>
    <row r="421" spans="24:25" x14ac:dyDescent="0.3">
      <c r="X421" s="28"/>
      <c r="Y421" s="28"/>
    </row>
    <row r="422" spans="24:25" x14ac:dyDescent="0.3">
      <c r="X422" s="28"/>
      <c r="Y422" s="28"/>
    </row>
    <row r="423" spans="24:25" x14ac:dyDescent="0.3">
      <c r="X423" s="28"/>
      <c r="Y423" s="28"/>
    </row>
    <row r="424" spans="24:25" x14ac:dyDescent="0.3">
      <c r="X424" s="28"/>
      <c r="Y424" s="28"/>
    </row>
    <row r="425" spans="24:25" x14ac:dyDescent="0.3">
      <c r="X425" s="28"/>
      <c r="Y425" s="28"/>
    </row>
    <row r="426" spans="24:25" x14ac:dyDescent="0.3">
      <c r="X426" s="28"/>
      <c r="Y426" s="28"/>
    </row>
    <row r="427" spans="24:25" x14ac:dyDescent="0.3">
      <c r="X427" s="28"/>
      <c r="Y427" s="28"/>
    </row>
    <row r="428" spans="24:25" x14ac:dyDescent="0.3">
      <c r="X428" s="28"/>
      <c r="Y428" s="28"/>
    </row>
    <row r="429" spans="24:25" x14ac:dyDescent="0.3">
      <c r="X429" s="28"/>
      <c r="Y429" s="28"/>
    </row>
    <row r="430" spans="24:25" x14ac:dyDescent="0.3">
      <c r="X430" s="28"/>
      <c r="Y430" s="28"/>
    </row>
    <row r="431" spans="24:25" x14ac:dyDescent="0.3">
      <c r="X431" s="28"/>
      <c r="Y431" s="28"/>
    </row>
    <row r="432" spans="24:25" x14ac:dyDescent="0.3">
      <c r="X432" s="28"/>
      <c r="Y432" s="28"/>
    </row>
    <row r="433" spans="24:25" x14ac:dyDescent="0.3">
      <c r="X433" s="28"/>
      <c r="Y433" s="28"/>
    </row>
    <row r="434" spans="24:25" x14ac:dyDescent="0.3">
      <c r="X434" s="28"/>
      <c r="Y434" s="28"/>
    </row>
    <row r="435" spans="24:25" x14ac:dyDescent="0.3">
      <c r="X435" s="28"/>
      <c r="Y435" s="28"/>
    </row>
    <row r="436" spans="24:25" x14ac:dyDescent="0.3">
      <c r="X436" s="28"/>
      <c r="Y436" s="28"/>
    </row>
    <row r="437" spans="24:25" x14ac:dyDescent="0.3">
      <c r="X437" s="28"/>
      <c r="Y437" s="28"/>
    </row>
    <row r="438" spans="24:25" x14ac:dyDescent="0.3">
      <c r="X438" s="28"/>
      <c r="Y438" s="28"/>
    </row>
    <row r="439" spans="24:25" x14ac:dyDescent="0.3">
      <c r="X439" s="28"/>
      <c r="Y439" s="28"/>
    </row>
    <row r="440" spans="24:25" x14ac:dyDescent="0.3">
      <c r="X440" s="28"/>
      <c r="Y440" s="28"/>
    </row>
    <row r="441" spans="24:25" x14ac:dyDescent="0.3">
      <c r="X441" s="28"/>
      <c r="Y441" s="28"/>
    </row>
    <row r="442" spans="24:25" x14ac:dyDescent="0.3">
      <c r="X442" s="28"/>
      <c r="Y442" s="28"/>
    </row>
    <row r="443" spans="24:25" x14ac:dyDescent="0.3">
      <c r="X443" s="28"/>
      <c r="Y443" s="28"/>
    </row>
    <row r="444" spans="24:25" x14ac:dyDescent="0.3">
      <c r="X444" s="28"/>
      <c r="Y444" s="28"/>
    </row>
    <row r="445" spans="24:25" x14ac:dyDescent="0.3">
      <c r="X445" s="28"/>
      <c r="Y445" s="28"/>
    </row>
    <row r="446" spans="24:25" x14ac:dyDescent="0.3">
      <c r="X446" s="28"/>
      <c r="Y446" s="28"/>
    </row>
    <row r="447" spans="24:25" x14ac:dyDescent="0.3">
      <c r="X447" s="28"/>
      <c r="Y447" s="28"/>
    </row>
    <row r="448" spans="24:25" x14ac:dyDescent="0.3">
      <c r="X448" s="28"/>
      <c r="Y448" s="28"/>
    </row>
    <row r="449" spans="24:25" x14ac:dyDescent="0.3">
      <c r="X449" s="28"/>
      <c r="Y449" s="28"/>
    </row>
    <row r="450" spans="24:25" x14ac:dyDescent="0.3">
      <c r="X450" s="28"/>
      <c r="Y450" s="28"/>
    </row>
    <row r="451" spans="24:25" x14ac:dyDescent="0.3">
      <c r="X451" s="28"/>
      <c r="Y451" s="28"/>
    </row>
    <row r="452" spans="24:25" x14ac:dyDescent="0.3">
      <c r="X452" s="28"/>
      <c r="Y452" s="28"/>
    </row>
    <row r="453" spans="24:25" x14ac:dyDescent="0.3">
      <c r="X453" s="28"/>
      <c r="Y453" s="28"/>
    </row>
    <row r="454" spans="24:25" x14ac:dyDescent="0.3">
      <c r="X454" s="28"/>
      <c r="Y454" s="28"/>
    </row>
    <row r="455" spans="24:25" x14ac:dyDescent="0.3">
      <c r="X455" s="28"/>
      <c r="Y455" s="28"/>
    </row>
    <row r="456" spans="24:25" x14ac:dyDescent="0.3">
      <c r="X456" s="28"/>
      <c r="Y456" s="28"/>
    </row>
    <row r="457" spans="24:25" x14ac:dyDescent="0.3">
      <c r="X457" s="28"/>
      <c r="Y457" s="28"/>
    </row>
    <row r="458" spans="24:25" x14ac:dyDescent="0.3">
      <c r="X458" s="28"/>
      <c r="Y458" s="28"/>
    </row>
    <row r="459" spans="24:25" x14ac:dyDescent="0.3">
      <c r="X459" s="28"/>
      <c r="Y459" s="28"/>
    </row>
    <row r="460" spans="24:25" x14ac:dyDescent="0.3">
      <c r="X460" s="28"/>
      <c r="Y460" s="28"/>
    </row>
    <row r="461" spans="24:25" x14ac:dyDescent="0.3">
      <c r="X461" s="28"/>
      <c r="Y461" s="28"/>
    </row>
    <row r="462" spans="24:25" x14ac:dyDescent="0.3">
      <c r="X462" s="28"/>
      <c r="Y462" s="28"/>
    </row>
    <row r="463" spans="24:25" x14ac:dyDescent="0.3">
      <c r="X463" s="28"/>
      <c r="Y463" s="28"/>
    </row>
    <row r="464" spans="24:25" x14ac:dyDescent="0.3">
      <c r="X464" s="28"/>
      <c r="Y464" s="28"/>
    </row>
    <row r="465" spans="24:25" x14ac:dyDescent="0.3">
      <c r="X465" s="28"/>
      <c r="Y465" s="28"/>
    </row>
    <row r="466" spans="24:25" x14ac:dyDescent="0.3">
      <c r="X466" s="28"/>
      <c r="Y466" s="28"/>
    </row>
    <row r="467" spans="24:25" x14ac:dyDescent="0.3">
      <c r="X467" s="28"/>
      <c r="Y467" s="28"/>
    </row>
    <row r="468" spans="24:25" x14ac:dyDescent="0.3">
      <c r="X468" s="28"/>
      <c r="Y468" s="28"/>
    </row>
    <row r="469" spans="24:25" x14ac:dyDescent="0.3">
      <c r="X469" s="28"/>
      <c r="Y469" s="28"/>
    </row>
    <row r="470" spans="24:25" x14ac:dyDescent="0.3">
      <c r="X470" s="28"/>
      <c r="Y470" s="28"/>
    </row>
    <row r="471" spans="24:25" x14ac:dyDescent="0.3">
      <c r="X471" s="28"/>
      <c r="Y471" s="28"/>
    </row>
    <row r="472" spans="24:25" x14ac:dyDescent="0.3">
      <c r="X472" s="28"/>
      <c r="Y472" s="28"/>
    </row>
    <row r="473" spans="24:25" x14ac:dyDescent="0.3">
      <c r="X473" s="28"/>
      <c r="Y473" s="28"/>
    </row>
    <row r="474" spans="24:25" x14ac:dyDescent="0.3">
      <c r="X474" s="28"/>
      <c r="Y474" s="28"/>
    </row>
    <row r="475" spans="24:25" x14ac:dyDescent="0.3">
      <c r="X475" s="28"/>
      <c r="Y475" s="28"/>
    </row>
    <row r="476" spans="24:25" x14ac:dyDescent="0.3">
      <c r="X476" s="28"/>
      <c r="Y476" s="28"/>
    </row>
    <row r="477" spans="24:25" x14ac:dyDescent="0.3">
      <c r="X477" s="28"/>
      <c r="Y477" s="28"/>
    </row>
    <row r="478" spans="24:25" x14ac:dyDescent="0.3">
      <c r="X478" s="28"/>
      <c r="Y478" s="28"/>
    </row>
    <row r="479" spans="24:25" x14ac:dyDescent="0.3">
      <c r="X479" s="28"/>
      <c r="Y479" s="28"/>
    </row>
    <row r="480" spans="24:25" x14ac:dyDescent="0.3">
      <c r="X480" s="28"/>
      <c r="Y480" s="28"/>
    </row>
    <row r="481" spans="24:25" x14ac:dyDescent="0.3">
      <c r="X481" s="28"/>
      <c r="Y481" s="28"/>
    </row>
    <row r="482" spans="24:25" x14ac:dyDescent="0.3">
      <c r="X482" s="28"/>
      <c r="Y482" s="28"/>
    </row>
    <row r="483" spans="24:25" x14ac:dyDescent="0.3">
      <c r="X483" s="28"/>
      <c r="Y483" s="28"/>
    </row>
    <row r="484" spans="24:25" x14ac:dyDescent="0.3">
      <c r="X484" s="28"/>
      <c r="Y484" s="28"/>
    </row>
    <row r="485" spans="24:25" x14ac:dyDescent="0.3">
      <c r="X485" s="28"/>
      <c r="Y485" s="28"/>
    </row>
    <row r="486" spans="24:25" x14ac:dyDescent="0.3">
      <c r="X486" s="28"/>
      <c r="Y486" s="28"/>
    </row>
    <row r="487" spans="24:25" x14ac:dyDescent="0.3">
      <c r="X487" s="28"/>
      <c r="Y487" s="28"/>
    </row>
    <row r="488" spans="24:25" x14ac:dyDescent="0.3">
      <c r="X488" s="28"/>
      <c r="Y488" s="28"/>
    </row>
    <row r="489" spans="24:25" x14ac:dyDescent="0.3">
      <c r="X489" s="28"/>
      <c r="Y489" s="28"/>
    </row>
    <row r="490" spans="24:25" x14ac:dyDescent="0.3">
      <c r="X490" s="28"/>
      <c r="Y490" s="28"/>
    </row>
    <row r="491" spans="24:25" x14ac:dyDescent="0.3">
      <c r="X491" s="28"/>
      <c r="Y491" s="28"/>
    </row>
    <row r="492" spans="24:25" x14ac:dyDescent="0.3">
      <c r="X492" s="28"/>
      <c r="Y492" s="28"/>
    </row>
    <row r="493" spans="24:25" x14ac:dyDescent="0.3">
      <c r="X493" s="28"/>
      <c r="Y493" s="28"/>
    </row>
    <row r="494" spans="24:25" x14ac:dyDescent="0.3">
      <c r="X494" s="28"/>
      <c r="Y494" s="28"/>
    </row>
    <row r="495" spans="24:25" x14ac:dyDescent="0.3">
      <c r="X495" s="28"/>
      <c r="Y495" s="28"/>
    </row>
    <row r="496" spans="24:25" x14ac:dyDescent="0.3">
      <c r="X496" s="28"/>
      <c r="Y496" s="28"/>
    </row>
    <row r="497" spans="24:25" x14ac:dyDescent="0.3">
      <c r="X497" s="28"/>
      <c r="Y497" s="28"/>
    </row>
    <row r="498" spans="24:25" x14ac:dyDescent="0.3">
      <c r="X498" s="28"/>
      <c r="Y498" s="28"/>
    </row>
    <row r="499" spans="24:25" x14ac:dyDescent="0.3">
      <c r="X499" s="28"/>
      <c r="Y499" s="28"/>
    </row>
    <row r="500" spans="24:25" x14ac:dyDescent="0.3">
      <c r="X500" s="28"/>
      <c r="Y500" s="28"/>
    </row>
    <row r="501" spans="24:25" x14ac:dyDescent="0.3">
      <c r="X501" s="28"/>
      <c r="Y501" s="28"/>
    </row>
    <row r="502" spans="24:25" x14ac:dyDescent="0.3">
      <c r="X502" s="28"/>
      <c r="Y502" s="28"/>
    </row>
    <row r="503" spans="24:25" x14ac:dyDescent="0.3">
      <c r="X503" s="28"/>
      <c r="Y503" s="28"/>
    </row>
    <row r="504" spans="24:25" x14ac:dyDescent="0.3">
      <c r="X504" s="28"/>
      <c r="Y504" s="28"/>
    </row>
    <row r="505" spans="24:25" x14ac:dyDescent="0.3">
      <c r="X505" s="28"/>
      <c r="Y505" s="28"/>
    </row>
    <row r="506" spans="24:25" x14ac:dyDescent="0.3">
      <c r="X506" s="28"/>
      <c r="Y506" s="28"/>
    </row>
    <row r="507" spans="24:25" x14ac:dyDescent="0.3">
      <c r="X507" s="28"/>
      <c r="Y507" s="28"/>
    </row>
    <row r="508" spans="24:25" x14ac:dyDescent="0.3">
      <c r="X508" s="28"/>
      <c r="Y508" s="28"/>
    </row>
    <row r="509" spans="24:25" x14ac:dyDescent="0.3">
      <c r="X509" s="28"/>
      <c r="Y509" s="28"/>
    </row>
    <row r="510" spans="24:25" x14ac:dyDescent="0.3">
      <c r="X510" s="28"/>
      <c r="Y510" s="28"/>
    </row>
    <row r="511" spans="24:25" x14ac:dyDescent="0.3">
      <c r="X511" s="28"/>
      <c r="Y511" s="28"/>
    </row>
    <row r="512" spans="24:25" x14ac:dyDescent="0.3">
      <c r="X512" s="28"/>
      <c r="Y512" s="28"/>
    </row>
    <row r="513" spans="24:25" x14ac:dyDescent="0.3">
      <c r="X513" s="28"/>
      <c r="Y513" s="28"/>
    </row>
    <row r="514" spans="24:25" x14ac:dyDescent="0.3">
      <c r="X514" s="28"/>
      <c r="Y514" s="28"/>
    </row>
    <row r="515" spans="24:25" x14ac:dyDescent="0.3">
      <c r="X515" s="28"/>
      <c r="Y515" s="28"/>
    </row>
    <row r="516" spans="24:25" x14ac:dyDescent="0.3">
      <c r="X516" s="28"/>
      <c r="Y516" s="28"/>
    </row>
    <row r="517" spans="24:25" x14ac:dyDescent="0.3">
      <c r="X517" s="28"/>
      <c r="Y517" s="28"/>
    </row>
    <row r="518" spans="24:25" x14ac:dyDescent="0.3">
      <c r="X518" s="28"/>
      <c r="Y518" s="28"/>
    </row>
    <row r="519" spans="24:25" x14ac:dyDescent="0.3">
      <c r="X519" s="28"/>
      <c r="Y519" s="28"/>
    </row>
    <row r="520" spans="24:25" x14ac:dyDescent="0.3">
      <c r="X520" s="28"/>
      <c r="Y520" s="28"/>
    </row>
    <row r="521" spans="24:25" x14ac:dyDescent="0.3">
      <c r="X521" s="28"/>
      <c r="Y521" s="28"/>
    </row>
    <row r="522" spans="24:25" x14ac:dyDescent="0.3">
      <c r="X522" s="28"/>
      <c r="Y522" s="28"/>
    </row>
    <row r="523" spans="24:25" x14ac:dyDescent="0.3">
      <c r="X523" s="28"/>
      <c r="Y523" s="28"/>
    </row>
    <row r="524" spans="24:25" x14ac:dyDescent="0.3">
      <c r="X524" s="28"/>
      <c r="Y524" s="28"/>
    </row>
    <row r="525" spans="24:25" x14ac:dyDescent="0.3">
      <c r="X525" s="28"/>
      <c r="Y525" s="28"/>
    </row>
    <row r="526" spans="24:25" x14ac:dyDescent="0.3">
      <c r="X526" s="28"/>
      <c r="Y526" s="28"/>
    </row>
    <row r="527" spans="24:25" x14ac:dyDescent="0.3">
      <c r="X527" s="28"/>
      <c r="Y527" s="28"/>
    </row>
    <row r="528" spans="24:25" x14ac:dyDescent="0.3">
      <c r="X528" s="28"/>
      <c r="Y528" s="28"/>
    </row>
    <row r="529" spans="24:25" x14ac:dyDescent="0.3">
      <c r="X529" s="28"/>
      <c r="Y529" s="28"/>
    </row>
    <row r="530" spans="24:25" x14ac:dyDescent="0.3">
      <c r="X530" s="28"/>
      <c r="Y530" s="28"/>
    </row>
    <row r="531" spans="24:25" x14ac:dyDescent="0.3">
      <c r="X531" s="28"/>
      <c r="Y531" s="28"/>
    </row>
    <row r="532" spans="24:25" x14ac:dyDescent="0.3">
      <c r="X532" s="28"/>
      <c r="Y532" s="28"/>
    </row>
    <row r="533" spans="24:25" x14ac:dyDescent="0.3">
      <c r="X533" s="28"/>
      <c r="Y533" s="28"/>
    </row>
    <row r="534" spans="24:25" x14ac:dyDescent="0.3">
      <c r="X534" s="28"/>
      <c r="Y534" s="28"/>
    </row>
    <row r="535" spans="24:25" x14ac:dyDescent="0.3">
      <c r="X535" s="28"/>
      <c r="Y535" s="28"/>
    </row>
    <row r="536" spans="24:25" x14ac:dyDescent="0.3">
      <c r="X536" s="28"/>
      <c r="Y536" s="28"/>
    </row>
    <row r="537" spans="24:25" x14ac:dyDescent="0.3">
      <c r="X537" s="28"/>
      <c r="Y537" s="28"/>
    </row>
    <row r="538" spans="24:25" x14ac:dyDescent="0.3">
      <c r="X538" s="28"/>
      <c r="Y538" s="28"/>
    </row>
    <row r="539" spans="24:25" x14ac:dyDescent="0.3">
      <c r="X539" s="28"/>
      <c r="Y539" s="28"/>
    </row>
    <row r="540" spans="24:25" x14ac:dyDescent="0.3">
      <c r="X540" s="28"/>
      <c r="Y540" s="28"/>
    </row>
    <row r="541" spans="24:25" x14ac:dyDescent="0.3">
      <c r="X541" s="28"/>
      <c r="Y541" s="28"/>
    </row>
    <row r="542" spans="24:25" x14ac:dyDescent="0.3">
      <c r="X542" s="28"/>
      <c r="Y542" s="28"/>
    </row>
    <row r="543" spans="24:25" x14ac:dyDescent="0.3">
      <c r="X543" s="28"/>
      <c r="Y543" s="28"/>
    </row>
    <row r="544" spans="24:25" x14ac:dyDescent="0.3">
      <c r="X544" s="28"/>
      <c r="Y544" s="28"/>
    </row>
    <row r="545" spans="24:25" x14ac:dyDescent="0.3">
      <c r="X545" s="28"/>
      <c r="Y545" s="28"/>
    </row>
    <row r="546" spans="24:25" x14ac:dyDescent="0.3">
      <c r="X546" s="28"/>
      <c r="Y546" s="28"/>
    </row>
    <row r="547" spans="24:25" x14ac:dyDescent="0.3">
      <c r="X547" s="28"/>
      <c r="Y547" s="28"/>
    </row>
    <row r="548" spans="24:25" x14ac:dyDescent="0.3">
      <c r="X548" s="28"/>
      <c r="Y548" s="28"/>
    </row>
    <row r="549" spans="24:25" x14ac:dyDescent="0.3">
      <c r="X549" s="28"/>
      <c r="Y549" s="28"/>
    </row>
    <row r="550" spans="24:25" x14ac:dyDescent="0.3">
      <c r="X550" s="28"/>
      <c r="Y550" s="28"/>
    </row>
    <row r="551" spans="24:25" x14ac:dyDescent="0.3">
      <c r="X551" s="28"/>
      <c r="Y551" s="28"/>
    </row>
    <row r="552" spans="24:25" x14ac:dyDescent="0.3">
      <c r="X552" s="28"/>
      <c r="Y552" s="28"/>
    </row>
    <row r="553" spans="24:25" x14ac:dyDescent="0.3">
      <c r="X553" s="28"/>
      <c r="Y553" s="28"/>
    </row>
    <row r="554" spans="24:25" x14ac:dyDescent="0.3">
      <c r="X554" s="28"/>
      <c r="Y554" s="28"/>
    </row>
    <row r="555" spans="24:25" x14ac:dyDescent="0.3">
      <c r="X555" s="28"/>
      <c r="Y555" s="28"/>
    </row>
    <row r="556" spans="24:25" x14ac:dyDescent="0.3">
      <c r="X556" s="28"/>
      <c r="Y556" s="28"/>
    </row>
    <row r="557" spans="24:25" x14ac:dyDescent="0.3">
      <c r="X557" s="28"/>
      <c r="Y557" s="28"/>
    </row>
    <row r="558" spans="24:25" x14ac:dyDescent="0.3">
      <c r="X558" s="28"/>
      <c r="Y558" s="28"/>
    </row>
    <row r="559" spans="24:25" x14ac:dyDescent="0.3">
      <c r="X559" s="28"/>
      <c r="Y559" s="28"/>
    </row>
    <row r="560" spans="24:25" x14ac:dyDescent="0.3">
      <c r="X560" s="28"/>
      <c r="Y560" s="28"/>
    </row>
    <row r="561" spans="24:25" x14ac:dyDescent="0.3">
      <c r="X561" s="28"/>
      <c r="Y561" s="28"/>
    </row>
    <row r="562" spans="24:25" x14ac:dyDescent="0.3">
      <c r="X562" s="28"/>
      <c r="Y562" s="28"/>
    </row>
    <row r="563" spans="24:25" x14ac:dyDescent="0.3">
      <c r="X563" s="28"/>
      <c r="Y563" s="28"/>
    </row>
    <row r="564" spans="24:25" x14ac:dyDescent="0.3">
      <c r="X564" s="28"/>
      <c r="Y564" s="28"/>
    </row>
    <row r="565" spans="24:25" x14ac:dyDescent="0.3">
      <c r="X565" s="28"/>
      <c r="Y565" s="28"/>
    </row>
    <row r="566" spans="24:25" x14ac:dyDescent="0.3">
      <c r="X566" s="28"/>
      <c r="Y566" s="28"/>
    </row>
    <row r="567" spans="24:25" x14ac:dyDescent="0.3">
      <c r="X567" s="28"/>
      <c r="Y567" s="28"/>
    </row>
    <row r="568" spans="24:25" x14ac:dyDescent="0.3">
      <c r="X568" s="28"/>
      <c r="Y568" s="28"/>
    </row>
    <row r="569" spans="24:25" x14ac:dyDescent="0.3">
      <c r="X569" s="28"/>
      <c r="Y569" s="28"/>
    </row>
    <row r="570" spans="24:25" x14ac:dyDescent="0.3">
      <c r="X570" s="28"/>
      <c r="Y570" s="28"/>
    </row>
    <row r="571" spans="24:25" x14ac:dyDescent="0.3">
      <c r="X571" s="28"/>
      <c r="Y571" s="28"/>
    </row>
    <row r="572" spans="24:25" x14ac:dyDescent="0.3">
      <c r="X572" s="28"/>
      <c r="Y572" s="28"/>
    </row>
    <row r="573" spans="24:25" x14ac:dyDescent="0.3">
      <c r="X573" s="28"/>
      <c r="Y573" s="28"/>
    </row>
    <row r="574" spans="24:25" x14ac:dyDescent="0.3">
      <c r="X574" s="28"/>
      <c r="Y574" s="28"/>
    </row>
    <row r="575" spans="24:25" x14ac:dyDescent="0.3">
      <c r="X575" s="28"/>
      <c r="Y575" s="28"/>
    </row>
    <row r="576" spans="24:25" x14ac:dyDescent="0.3">
      <c r="X576" s="28"/>
      <c r="Y576" s="28"/>
    </row>
    <row r="577" spans="24:25" x14ac:dyDescent="0.3">
      <c r="X577" s="28"/>
      <c r="Y577" s="28"/>
    </row>
    <row r="578" spans="24:25" x14ac:dyDescent="0.3">
      <c r="X578" s="28"/>
      <c r="Y578" s="28"/>
    </row>
    <row r="579" spans="24:25" x14ac:dyDescent="0.3">
      <c r="X579" s="28"/>
      <c r="Y579" s="28"/>
    </row>
    <row r="580" spans="24:25" x14ac:dyDescent="0.3">
      <c r="X580" s="28"/>
      <c r="Y580" s="28"/>
    </row>
    <row r="581" spans="24:25" x14ac:dyDescent="0.3">
      <c r="X581" s="28"/>
      <c r="Y581" s="28"/>
    </row>
    <row r="582" spans="24:25" x14ac:dyDescent="0.3">
      <c r="X582" s="28"/>
      <c r="Y582" s="28"/>
    </row>
    <row r="583" spans="24:25" x14ac:dyDescent="0.3">
      <c r="X583" s="28"/>
      <c r="Y583" s="28"/>
    </row>
    <row r="584" spans="24:25" x14ac:dyDescent="0.3">
      <c r="X584" s="28"/>
      <c r="Y584" s="28"/>
    </row>
    <row r="585" spans="24:25" x14ac:dyDescent="0.3">
      <c r="X585" s="28"/>
      <c r="Y585" s="28"/>
    </row>
    <row r="586" spans="24:25" x14ac:dyDescent="0.3">
      <c r="X586" s="28"/>
      <c r="Y586" s="28"/>
    </row>
    <row r="587" spans="24:25" x14ac:dyDescent="0.3">
      <c r="X587" s="28"/>
      <c r="Y587" s="28"/>
    </row>
    <row r="588" spans="24:25" x14ac:dyDescent="0.3">
      <c r="X588" s="28"/>
      <c r="Y588" s="28"/>
    </row>
    <row r="589" spans="24:25" x14ac:dyDescent="0.3">
      <c r="X589" s="28"/>
      <c r="Y589" s="28"/>
    </row>
    <row r="590" spans="24:25" x14ac:dyDescent="0.3">
      <c r="X590" s="28"/>
      <c r="Y590" s="28"/>
    </row>
    <row r="591" spans="24:25" x14ac:dyDescent="0.3">
      <c r="X591" s="28"/>
      <c r="Y591" s="28"/>
    </row>
    <row r="592" spans="24:25" x14ac:dyDescent="0.3">
      <c r="X592" s="28"/>
      <c r="Y592" s="28"/>
    </row>
    <row r="593" spans="24:25" x14ac:dyDescent="0.3">
      <c r="X593" s="28"/>
      <c r="Y593" s="28"/>
    </row>
    <row r="594" spans="24:25" x14ac:dyDescent="0.3">
      <c r="X594" s="28"/>
      <c r="Y594" s="28"/>
    </row>
    <row r="595" spans="24:25" x14ac:dyDescent="0.3">
      <c r="X595" s="28"/>
      <c r="Y595" s="28"/>
    </row>
    <row r="596" spans="24:25" x14ac:dyDescent="0.3">
      <c r="X596" s="28"/>
      <c r="Y596" s="28"/>
    </row>
    <row r="597" spans="24:25" x14ac:dyDescent="0.3">
      <c r="X597" s="28"/>
      <c r="Y597" s="28"/>
    </row>
    <row r="598" spans="24:25" x14ac:dyDescent="0.3">
      <c r="X598" s="28"/>
      <c r="Y598" s="28"/>
    </row>
    <row r="599" spans="24:25" x14ac:dyDescent="0.3">
      <c r="X599" s="28"/>
      <c r="Y599" s="28"/>
    </row>
    <row r="600" spans="24:25" x14ac:dyDescent="0.3">
      <c r="X600" s="28"/>
      <c r="Y600" s="28"/>
    </row>
    <row r="601" spans="24:25" x14ac:dyDescent="0.3">
      <c r="X601" s="28"/>
      <c r="Y601" s="28"/>
    </row>
    <row r="602" spans="24:25" x14ac:dyDescent="0.3">
      <c r="X602" s="28"/>
      <c r="Y602" s="28"/>
    </row>
    <row r="603" spans="24:25" x14ac:dyDescent="0.3">
      <c r="X603" s="28"/>
      <c r="Y603" s="28"/>
    </row>
    <row r="604" spans="24:25" x14ac:dyDescent="0.3">
      <c r="X604" s="28"/>
      <c r="Y604" s="28"/>
    </row>
    <row r="605" spans="24:25" x14ac:dyDescent="0.3">
      <c r="X605" s="28"/>
      <c r="Y605" s="28"/>
    </row>
    <row r="606" spans="24:25" x14ac:dyDescent="0.3">
      <c r="X606" s="28"/>
      <c r="Y606" s="28"/>
    </row>
    <row r="607" spans="24:25" x14ac:dyDescent="0.3">
      <c r="X607" s="28"/>
      <c r="Y607" s="28"/>
    </row>
    <row r="608" spans="24:25" x14ac:dyDescent="0.3">
      <c r="X608" s="28"/>
      <c r="Y608" s="28"/>
    </row>
    <row r="609" spans="24:25" x14ac:dyDescent="0.3">
      <c r="X609" s="28"/>
      <c r="Y609" s="28"/>
    </row>
    <row r="610" spans="24:25" x14ac:dyDescent="0.3">
      <c r="X610" s="28"/>
      <c r="Y610" s="28"/>
    </row>
    <row r="611" spans="24:25" x14ac:dyDescent="0.3">
      <c r="X611" s="28"/>
      <c r="Y611" s="28"/>
    </row>
    <row r="612" spans="24:25" x14ac:dyDescent="0.3">
      <c r="X612" s="28"/>
      <c r="Y612" s="28"/>
    </row>
    <row r="613" spans="24:25" x14ac:dyDescent="0.3">
      <c r="X613" s="28"/>
      <c r="Y613" s="28"/>
    </row>
    <row r="614" spans="24:25" x14ac:dyDescent="0.3">
      <c r="X614" s="28"/>
      <c r="Y614" s="28"/>
    </row>
    <row r="615" spans="24:25" x14ac:dyDescent="0.3">
      <c r="X615" s="28"/>
      <c r="Y615" s="28"/>
    </row>
    <row r="616" spans="24:25" x14ac:dyDescent="0.3">
      <c r="X616" s="28"/>
      <c r="Y616" s="28"/>
    </row>
    <row r="617" spans="24:25" x14ac:dyDescent="0.3">
      <c r="X617" s="28"/>
      <c r="Y617" s="28"/>
    </row>
    <row r="618" spans="24:25" x14ac:dyDescent="0.3">
      <c r="X618" s="28"/>
      <c r="Y618" s="28"/>
    </row>
    <row r="619" spans="24:25" x14ac:dyDescent="0.3">
      <c r="X619" s="28"/>
      <c r="Y619" s="28"/>
    </row>
    <row r="620" spans="24:25" x14ac:dyDescent="0.3">
      <c r="X620" s="28"/>
      <c r="Y620" s="28"/>
    </row>
    <row r="621" spans="24:25" x14ac:dyDescent="0.3">
      <c r="X621" s="28"/>
      <c r="Y621" s="28"/>
    </row>
    <row r="622" spans="24:25" x14ac:dyDescent="0.3">
      <c r="X622" s="28"/>
      <c r="Y622" s="28"/>
    </row>
    <row r="623" spans="24:25" x14ac:dyDescent="0.3">
      <c r="X623" s="28"/>
      <c r="Y623" s="28"/>
    </row>
    <row r="624" spans="24:25" x14ac:dyDescent="0.3">
      <c r="X624" s="28"/>
      <c r="Y624" s="28"/>
    </row>
    <row r="625" spans="24:25" x14ac:dyDescent="0.3">
      <c r="X625" s="28"/>
      <c r="Y625" s="28"/>
    </row>
    <row r="626" spans="24:25" x14ac:dyDescent="0.3">
      <c r="X626" s="28"/>
      <c r="Y626" s="28"/>
    </row>
    <row r="627" spans="24:25" x14ac:dyDescent="0.3">
      <c r="X627" s="28"/>
      <c r="Y627" s="28"/>
    </row>
    <row r="628" spans="24:25" x14ac:dyDescent="0.3">
      <c r="X628" s="28"/>
      <c r="Y628" s="28"/>
    </row>
    <row r="629" spans="24:25" x14ac:dyDescent="0.3">
      <c r="X629" s="28"/>
      <c r="Y629" s="28"/>
    </row>
    <row r="630" spans="24:25" x14ac:dyDescent="0.3">
      <c r="X630" s="28"/>
      <c r="Y630" s="28"/>
    </row>
    <row r="631" spans="24:25" x14ac:dyDescent="0.3">
      <c r="X631" s="28"/>
      <c r="Y631" s="28"/>
    </row>
    <row r="632" spans="24:25" x14ac:dyDescent="0.3">
      <c r="X632" s="28"/>
      <c r="Y632" s="28"/>
    </row>
    <row r="633" spans="24:25" x14ac:dyDescent="0.3">
      <c r="X633" s="28"/>
      <c r="Y633" s="28"/>
    </row>
    <row r="634" spans="24:25" x14ac:dyDescent="0.3">
      <c r="X634" s="28"/>
      <c r="Y634" s="28"/>
    </row>
    <row r="635" spans="24:25" x14ac:dyDescent="0.3">
      <c r="X635" s="28"/>
      <c r="Y635" s="28"/>
    </row>
    <row r="636" spans="24:25" x14ac:dyDescent="0.3">
      <c r="X636" s="28"/>
      <c r="Y636" s="28"/>
    </row>
    <row r="637" spans="24:25" x14ac:dyDescent="0.3">
      <c r="X637" s="28"/>
      <c r="Y637" s="28"/>
    </row>
    <row r="638" spans="24:25" x14ac:dyDescent="0.3">
      <c r="X638" s="28"/>
      <c r="Y638" s="28"/>
    </row>
    <row r="639" spans="24:25" x14ac:dyDescent="0.3">
      <c r="X639" s="28"/>
      <c r="Y639" s="28"/>
    </row>
    <row r="640" spans="24:25" x14ac:dyDescent="0.3">
      <c r="X640" s="28"/>
      <c r="Y640" s="28"/>
    </row>
    <row r="641" spans="24:25" x14ac:dyDescent="0.3">
      <c r="X641" s="28"/>
      <c r="Y641" s="28"/>
    </row>
    <row r="642" spans="24:25" x14ac:dyDescent="0.3">
      <c r="X642" s="28"/>
      <c r="Y642" s="28"/>
    </row>
    <row r="643" spans="24:25" x14ac:dyDescent="0.3">
      <c r="X643" s="28"/>
      <c r="Y643" s="28"/>
    </row>
    <row r="644" spans="24:25" x14ac:dyDescent="0.3">
      <c r="X644" s="28"/>
      <c r="Y644" s="28"/>
    </row>
    <row r="645" spans="24:25" x14ac:dyDescent="0.3">
      <c r="X645" s="28"/>
      <c r="Y645" s="28"/>
    </row>
    <row r="646" spans="24:25" x14ac:dyDescent="0.3">
      <c r="X646" s="28"/>
      <c r="Y646" s="28"/>
    </row>
    <row r="647" spans="24:25" x14ac:dyDescent="0.3">
      <c r="X647" s="28"/>
      <c r="Y647" s="28"/>
    </row>
    <row r="648" spans="24:25" x14ac:dyDescent="0.3">
      <c r="X648" s="28"/>
      <c r="Y648" s="28"/>
    </row>
    <row r="649" spans="24:25" x14ac:dyDescent="0.3">
      <c r="X649" s="28"/>
      <c r="Y649" s="28"/>
    </row>
    <row r="650" spans="24:25" x14ac:dyDescent="0.3">
      <c r="X650" s="28"/>
      <c r="Y650" s="28"/>
    </row>
    <row r="651" spans="24:25" x14ac:dyDescent="0.3">
      <c r="X651" s="28"/>
      <c r="Y651" s="28"/>
    </row>
    <row r="652" spans="24:25" x14ac:dyDescent="0.3">
      <c r="X652" s="28"/>
      <c r="Y652" s="28"/>
    </row>
    <row r="653" spans="24:25" x14ac:dyDescent="0.3">
      <c r="X653" s="28"/>
      <c r="Y653" s="28"/>
    </row>
  </sheetData>
  <autoFilter ref="A1:AB21"/>
  <sortState ref="C103:D115">
    <sortCondition descending="1" ref="D103"/>
  </sortState>
  <mergeCells count="4">
    <mergeCell ref="B18:G18"/>
    <mergeCell ref="B19:G19"/>
    <mergeCell ref="B21:G21"/>
    <mergeCell ref="B20:G20"/>
  </mergeCells>
  <phoneticPr fontId="9" type="noConversion"/>
  <conditionalFormatting sqref="G5:G17">
    <cfRule type="containsText" dxfId="81" priority="362" operator="containsText" text="大额">
      <formula>NOT(ISERROR(SEARCH("大额",G5)))</formula>
    </cfRule>
  </conditionalFormatting>
  <conditionalFormatting sqref="Z18">
    <cfRule type="colorScale" priority="2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9:Z21">
    <cfRule type="colorScale" priority="2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:J17">
    <cfRule type="cellIs" dxfId="80" priority="1290" operator="greaterThan">
      <formula>$J$19</formula>
    </cfRule>
  </conditionalFormatting>
  <conditionalFormatting sqref="K5:M17">
    <cfRule type="cellIs" dxfId="79" priority="1292" operator="greaterThan">
      <formula>$K$19</formula>
    </cfRule>
  </conditionalFormatting>
  <conditionalFormatting sqref="T5:T17">
    <cfRule type="cellIs" dxfId="78" priority="1294" operator="greaterThan">
      <formula>$T$19</formula>
    </cfRule>
  </conditionalFormatting>
  <conditionalFormatting sqref="U5:U17">
    <cfRule type="cellIs" dxfId="77" priority="1296" operator="greaterThan">
      <formula>$U$19</formula>
    </cfRule>
  </conditionalFormatting>
  <conditionalFormatting sqref="V5:V17">
    <cfRule type="cellIs" dxfId="76" priority="1298" operator="greaterThan">
      <formula>$V$19</formula>
    </cfRule>
  </conditionalFormatting>
  <conditionalFormatting sqref="W5:W17">
    <cfRule type="cellIs" dxfId="75" priority="1300" operator="greaterThan">
      <formula>$W$19</formula>
    </cfRule>
  </conditionalFormatting>
  <conditionalFormatting sqref="H5:H17">
    <cfRule type="cellIs" dxfId="74" priority="182" operator="greaterThan">
      <formula>#REF!</formula>
    </cfRule>
  </conditionalFormatting>
  <conditionalFormatting sqref="H5:H17">
    <cfRule type="cellIs" dxfId="73" priority="181" operator="greaterThan">
      <formula>#REF!</formula>
    </cfRule>
  </conditionalFormatting>
  <conditionalFormatting sqref="H5:H17">
    <cfRule type="cellIs" dxfId="72" priority="165" operator="greaterThan">
      <formula>$H$19</formula>
    </cfRule>
  </conditionalFormatting>
  <conditionalFormatting sqref="H6">
    <cfRule type="cellIs" dxfId="71" priority="164" operator="greaterThan">
      <formula>$H$19</formula>
    </cfRule>
  </conditionalFormatting>
  <conditionalFormatting sqref="H6:H17">
    <cfRule type="cellIs" dxfId="70" priority="163" operator="greaterThan">
      <formula>$H$19</formula>
    </cfRule>
  </conditionalFormatting>
  <conditionalFormatting sqref="U5">
    <cfRule type="cellIs" dxfId="69" priority="110" operator="greaterThan">
      <formula>$U$19</formula>
    </cfRule>
  </conditionalFormatting>
  <conditionalFormatting sqref="U6:U17">
    <cfRule type="cellIs" dxfId="68" priority="109" operator="greaterThan">
      <formula>$U$19</formula>
    </cfRule>
  </conditionalFormatting>
  <conditionalFormatting sqref="V5">
    <cfRule type="cellIs" dxfId="67" priority="108" operator="greaterThan">
      <formula>$V$19</formula>
    </cfRule>
  </conditionalFormatting>
  <conditionalFormatting sqref="V6:V17">
    <cfRule type="cellIs" dxfId="66" priority="107" operator="greaterThan">
      <formula>$V$19</formula>
    </cfRule>
  </conditionalFormatting>
  <conditionalFormatting sqref="N5:R5 N6:N17">
    <cfRule type="cellIs" dxfId="65" priority="103" operator="greaterThan">
      <formula>$O$19</formula>
    </cfRule>
  </conditionalFormatting>
  <conditionalFormatting sqref="O6:R17">
    <cfRule type="cellIs" dxfId="64" priority="102" operator="greaterThan">
      <formula>$O$19</formula>
    </cfRule>
  </conditionalFormatting>
  <conditionalFormatting sqref="AH16:AI17">
    <cfRule type="cellIs" dxfId="63" priority="85" operator="greaterThan">
      <formula>0</formula>
    </cfRule>
  </conditionalFormatting>
  <conditionalFormatting sqref="I5">
    <cfRule type="cellIs" dxfId="62" priority="61" operator="greaterThan">
      <formula>$I$19</formula>
    </cfRule>
  </conditionalFormatting>
  <conditionalFormatting sqref="I6:I17">
    <cfRule type="cellIs" dxfId="61" priority="60" operator="greaterThan">
      <formula>$I$19</formula>
    </cfRule>
  </conditionalFormatting>
  <conditionalFormatting sqref="S5:S17">
    <cfRule type="cellIs" dxfId="60" priority="46" operator="greaterThan">
      <formula>$S$19</formula>
    </cfRule>
  </conditionalFormatting>
  <conditionalFormatting sqref="AE13:AE15">
    <cfRule type="cellIs" dxfId="59" priority="23" operator="greater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R650"/>
  <sheetViews>
    <sheetView zoomScale="90" zoomScaleNormal="90" workbookViewId="0">
      <selection activeCell="K19" sqref="K19"/>
    </sheetView>
  </sheetViews>
  <sheetFormatPr defaultColWidth="8.08203125" defaultRowHeight="16.5" x14ac:dyDescent="0.3"/>
  <cols>
    <col min="1" max="1" width="10.9140625" style="6" customWidth="1"/>
    <col min="2" max="2" width="16.6640625" style="6" bestFit="1" customWidth="1"/>
    <col min="3" max="3" width="17.58203125" style="6" customWidth="1"/>
    <col min="4" max="4" width="10.58203125" style="6" customWidth="1"/>
    <col min="5" max="5" width="11.6640625" style="6" customWidth="1"/>
    <col min="6" max="6" width="12.58203125" style="6" customWidth="1"/>
    <col min="7" max="7" width="12.75" style="6" customWidth="1"/>
    <col min="8" max="8" width="12.83203125" style="6" customWidth="1"/>
    <col min="9" max="9" width="11.4140625" style="6" hidden="1" customWidth="1"/>
    <col min="10" max="10" width="14.83203125" style="6" customWidth="1"/>
    <col min="11" max="11" width="13.9140625" style="6" customWidth="1"/>
    <col min="12" max="13" width="13.9140625" style="6" hidden="1" customWidth="1"/>
    <col min="14" max="14" width="13.9140625" style="6" customWidth="1"/>
    <col min="15" max="15" width="12" style="6" customWidth="1"/>
    <col min="16" max="18" width="12" style="6" hidden="1" customWidth="1"/>
    <col min="19" max="19" width="12" style="6" customWidth="1"/>
    <col min="20" max="20" width="10.6640625" style="6" customWidth="1"/>
    <col min="21" max="21" width="12.6640625" style="6" customWidth="1"/>
    <col min="22" max="22" width="10.1640625" style="16" bestFit="1" customWidth="1"/>
    <col min="23" max="23" width="10" style="6" bestFit="1" customWidth="1"/>
    <col min="24" max="25" width="12.9140625" style="6" customWidth="1"/>
    <col min="26" max="26" width="8.08203125" style="17"/>
    <col min="27" max="27" width="10.1640625" style="6" bestFit="1" customWidth="1"/>
    <col min="28" max="28" width="10.4140625" style="6" customWidth="1"/>
    <col min="29" max="29" width="16.5" style="6" customWidth="1"/>
    <col min="30" max="30" width="10.75" style="6" customWidth="1"/>
    <col min="31" max="32" width="8.08203125" style="6"/>
    <col min="33" max="33" width="11" style="6" bestFit="1" customWidth="1"/>
    <col min="34" max="35" width="8.83203125" style="6" customWidth="1"/>
    <col min="36" max="39" width="8.08203125" style="6" customWidth="1"/>
    <col min="40" max="40" width="8.08203125" style="6"/>
    <col min="41" max="41" width="7.25" style="6" bestFit="1" customWidth="1"/>
    <col min="42" max="16384" width="8.08203125" style="6"/>
  </cols>
  <sheetData>
    <row r="1" spans="1:30" x14ac:dyDescent="0.3">
      <c r="A1" s="36"/>
      <c r="B1" s="36"/>
      <c r="H1" s="9">
        <f>金牛组合持仓!H1</f>
        <v>46202</v>
      </c>
      <c r="I1" s="9"/>
      <c r="J1" s="9">
        <f>J2+1</f>
        <v>46176</v>
      </c>
      <c r="K1" s="9">
        <f>K2+1</f>
        <v>46115</v>
      </c>
      <c r="L1" s="9">
        <f>L2+1</f>
        <v>46021</v>
      </c>
      <c r="M1" s="9">
        <f>M2+1</f>
        <v>45841</v>
      </c>
      <c r="N1" s="9">
        <v>46027</v>
      </c>
      <c r="O1" s="9">
        <v>45659</v>
      </c>
      <c r="P1" s="9" t="e">
        <f ca="1">P2+1</f>
        <v>#NAME?</v>
      </c>
      <c r="Q1" s="9">
        <f>Q2+1</f>
        <v>45778</v>
      </c>
      <c r="R1" s="9">
        <f>R2+1</f>
        <v>45808</v>
      </c>
      <c r="S1" s="9">
        <v>45293</v>
      </c>
      <c r="T1" s="16"/>
      <c r="V1" s="6"/>
      <c r="AA1" s="6" t="s">
        <v>56</v>
      </c>
      <c r="AB1" s="6" t="s">
        <v>57</v>
      </c>
    </row>
    <row r="2" spans="1:30" s="3" customFormat="1" ht="20.5" customHeight="1" x14ac:dyDescent="0.3">
      <c r="A2" s="7"/>
      <c r="B2" s="8"/>
      <c r="C2" s="8"/>
      <c r="D2" s="9">
        <f>D3</f>
        <v>46206</v>
      </c>
      <c r="E2" s="8"/>
      <c r="F2" s="8"/>
      <c r="H2" s="9">
        <f>金牛组合持仓!H2</f>
        <v>46199</v>
      </c>
      <c r="I2" s="9"/>
      <c r="J2" s="18">
        <f>EDATE(J3,-1)-1</f>
        <v>46175</v>
      </c>
      <c r="K2" s="9">
        <f>EDATE(K3,-3)-1</f>
        <v>46114</v>
      </c>
      <c r="L2" s="9">
        <f>EDATE(L3,-6)-5</f>
        <v>46020</v>
      </c>
      <c r="M2" s="9">
        <f>EDATE(M3,-12)-1</f>
        <v>45840</v>
      </c>
      <c r="N2" s="9">
        <v>46022</v>
      </c>
      <c r="O2" s="9">
        <v>45657</v>
      </c>
      <c r="P2" s="70" t="e">
        <f ca="1">[2]!TDays("2025-03-31","2025-05-31","Period=M","Direction=H","cols=3;rows=1")</f>
        <v>#NAME?</v>
      </c>
      <c r="Q2" s="60">
        <v>45777</v>
      </c>
      <c r="R2" s="60">
        <v>45807</v>
      </c>
      <c r="S2" s="9">
        <v>45289</v>
      </c>
      <c r="T2" s="9">
        <v>44927</v>
      </c>
      <c r="U2" s="9">
        <v>44562</v>
      </c>
      <c r="V2" s="9">
        <v>44197</v>
      </c>
      <c r="W2" s="9">
        <v>43831</v>
      </c>
      <c r="X2" s="11">
        <f>DATE(YEAR(D3)-3,MONTH(H3),DAY(H3))</f>
        <v>45110</v>
      </c>
      <c r="Y2" s="11"/>
      <c r="Z2" s="10"/>
    </row>
    <row r="3" spans="1:30" s="3" customFormat="1" ht="23.5" customHeight="1" x14ac:dyDescent="0.3">
      <c r="A3" s="8"/>
      <c r="B3" s="8"/>
      <c r="C3" s="8"/>
      <c r="D3" s="18">
        <f>金牛组合持仓!D3</f>
        <v>46206</v>
      </c>
      <c r="E3" s="8"/>
      <c r="F3" s="8"/>
      <c r="H3" s="9">
        <f>D3</f>
        <v>46206</v>
      </c>
      <c r="I3" s="9">
        <f>D3</f>
        <v>46206</v>
      </c>
      <c r="J3" s="9">
        <f>D3</f>
        <v>46206</v>
      </c>
      <c r="K3" s="9">
        <f>H3</f>
        <v>46206</v>
      </c>
      <c r="L3" s="9">
        <f>I3</f>
        <v>46206</v>
      </c>
      <c r="M3" s="9">
        <f>J3</f>
        <v>46206</v>
      </c>
      <c r="N3" s="9">
        <f>D3</f>
        <v>46206</v>
      </c>
      <c r="O3" s="9">
        <v>46022</v>
      </c>
      <c r="P3" s="70" t="e">
        <f ca="1">[2]!TDays("2025-04-30","2025-06-30","Period=M","Direction=H","cols=3;rows=1")</f>
        <v>#NAME?</v>
      </c>
      <c r="Q3" s="60">
        <v>45807</v>
      </c>
      <c r="R3" s="60">
        <v>45838</v>
      </c>
      <c r="S3" s="9">
        <v>45657</v>
      </c>
      <c r="T3" s="9">
        <v>45289</v>
      </c>
      <c r="U3" s="9">
        <v>44926</v>
      </c>
      <c r="V3" s="9">
        <v>44561</v>
      </c>
      <c r="W3" s="9">
        <v>44196</v>
      </c>
      <c r="X3" s="11">
        <f>金牛组合持仓!X3</f>
        <v>46206</v>
      </c>
      <c r="Y3" s="11"/>
      <c r="Z3" s="10"/>
      <c r="AC3" s="4"/>
      <c r="AD3" s="4"/>
    </row>
    <row r="4" spans="1:30" s="4" customFormat="1" ht="25" customHeight="1" x14ac:dyDescent="0.3">
      <c r="A4" s="12" t="s">
        <v>3</v>
      </c>
      <c r="B4" s="19" t="s">
        <v>14</v>
      </c>
      <c r="C4" s="153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12" t="s">
        <v>7069</v>
      </c>
      <c r="I4" s="12" t="s">
        <v>58</v>
      </c>
      <c r="J4" s="12" t="s">
        <v>33</v>
      </c>
      <c r="K4" s="12" t="s">
        <v>34</v>
      </c>
      <c r="L4" s="12" t="s">
        <v>80</v>
      </c>
      <c r="M4" s="12" t="s">
        <v>81</v>
      </c>
      <c r="N4" s="12" t="s">
        <v>7066</v>
      </c>
      <c r="O4" s="12" t="s">
        <v>7067</v>
      </c>
      <c r="P4" s="12"/>
      <c r="Q4" s="12"/>
      <c r="R4" s="12"/>
      <c r="S4" s="12" t="s">
        <v>7068</v>
      </c>
      <c r="T4" s="12" t="s">
        <v>41</v>
      </c>
      <c r="U4" s="12" t="s">
        <v>22</v>
      </c>
      <c r="V4" s="12" t="s">
        <v>23</v>
      </c>
      <c r="W4" s="12" t="s">
        <v>24</v>
      </c>
      <c r="X4" s="27" t="s">
        <v>36</v>
      </c>
      <c r="Y4" s="27"/>
      <c r="Z4" s="12" t="s">
        <v>35</v>
      </c>
    </row>
    <row r="5" spans="1:30" s="4" customFormat="1" ht="25" customHeight="1" x14ac:dyDescent="0.3">
      <c r="A5" s="5" t="s">
        <v>6368</v>
      </c>
      <c r="B5" s="43" t="str">
        <f>[1]!thsiFinD("ths_fund_official_short_name_fund",A5)</f>
        <v>富国中小盘精选混合A/B</v>
      </c>
      <c r="C5" s="21" t="s">
        <v>7060</v>
      </c>
      <c r="D5" s="22" t="str">
        <f>[1]!thsiFinD("ths_fund_manager_current_fund",A5)</f>
        <v>曹晋</v>
      </c>
      <c r="E5" s="22" t="str">
        <f>[1]!thsiFinD("ths_fund_establishment_date_fund",A5)</f>
        <v>2015-01-23</v>
      </c>
      <c r="F5" s="22" t="str">
        <f>[1]!thsiFinD("ths_service_sd_fund",A5,"100",1,"101")</f>
        <v>2015-01-23</v>
      </c>
      <c r="G5" s="23">
        <f>[1]!thsiFinD("ths_fund_scale_fund",A5,1)/100000000</f>
        <v>30.070340287800001</v>
      </c>
      <c r="H5" s="24">
        <f>IF($F5-H$1&gt;0,"",[1]!thsiFinD("ths_adjustment_nvg_ratio_fund",$A5,H$1,H$3,"")/100)</f>
        <v>-6.8997560692298995E-2</v>
      </c>
      <c r="I5" s="24" t="e">
        <f>IF($F5-#REF!&gt;0,"",[1]!thsiFinD("ths_adjustment_nvg_ratio_fund",$A5,#REF!,I$3,"")/100)</f>
        <v>#REF!</v>
      </c>
      <c r="J5" s="24">
        <f>IF($F5-J$2&gt;0,"",[1]!thsiFinD("ths_adjustment_nvg_ratio_fund",$A5,J$2,J$3,"")/100)</f>
        <v>9.6293256736424998E-2</v>
      </c>
      <c r="K5" s="24">
        <f>IF($F5-K$2&gt;0,"",[1]!thsiFinD("ths_adjustment_nvg_ratio_fund",$A5,K$2,K$3,"")/100)</f>
        <v>0.47687488483508</v>
      </c>
      <c r="L5" s="24"/>
      <c r="M5" s="24"/>
      <c r="N5" s="25">
        <f>IF($F5-N$1&gt;0,"",[1]!thsiFinD("ths_adjustment_nvg_ratio_fund",$A5,N$1,N$3,"")/100)</f>
        <v>0.54610339506173</v>
      </c>
      <c r="O5" s="25">
        <f>IF($F5-O$2&gt;0,"",[1]!thsiFinD("ths_adjustment_nvg_ratio_fund",$A5,O$2,O$3,"")/100)</f>
        <v>0.96512509476876007</v>
      </c>
      <c r="P5" s="25"/>
      <c r="Q5" s="25"/>
      <c r="R5" s="25"/>
      <c r="S5" s="25">
        <f>IF($F5-S$1&gt;0,"",[1]!thsiFinD("ths_adjustment_nvg_ratio_fund",$A5,S$1,S$3,"")/100)</f>
        <v>0.10109983079526</v>
      </c>
      <c r="T5" s="24">
        <f>IF($F5-T$2&gt;0,"",[1]!thsiFinD("ths_adjustment_nvg_ratio_fund",$A5,T$2,T$3,"")/100)</f>
        <v>-5.0602409638554002E-2</v>
      </c>
      <c r="U5" s="24">
        <f>IF($F5-U$2&gt;0,"",[1]!thsiFinD("ths_adjustment_nvg_ratio_fund",$A5,U$2,U$3,"")/100)</f>
        <v>-0.21919096895578999</v>
      </c>
      <c r="V5" s="24"/>
      <c r="W5" s="24"/>
      <c r="X5" s="31">
        <f>IF(X$2-F5&gt;0,[1]!thsiFinD("ths_max_retrace_rate_fund",A5,$X$2,$X$3)/100,[1]!thsiFinD("ths_max_retrace_rate_fund",A5,$F5,$X$3)/100)</f>
        <v>0.32568647897115</v>
      </c>
      <c r="Y5" s="31"/>
      <c r="Z5" s="10">
        <v>0.1</v>
      </c>
    </row>
    <row r="6" spans="1:30" s="4" customFormat="1" ht="25" customHeight="1" x14ac:dyDescent="0.3">
      <c r="A6" s="5" t="s">
        <v>71</v>
      </c>
      <c r="B6" s="43" t="str">
        <f>[1]!thsiFinD("ths_fund_official_short_name_fund",A6)</f>
        <v>东吴移动互联混合C</v>
      </c>
      <c r="C6" s="21" t="s">
        <v>7060</v>
      </c>
      <c r="D6" s="22" t="str">
        <f>[1]!thsiFinD("ths_fund_manager_current_fund",A6)</f>
        <v>刘元海</v>
      </c>
      <c r="E6" s="22" t="str">
        <f>[1]!thsiFinD("ths_fund_establishment_date_fund",A6)</f>
        <v>2015-11-26</v>
      </c>
      <c r="F6" s="22" t="str">
        <f>[1]!thsiFinD("ths_service_sd_fund",A6,"100",1,"101")</f>
        <v>2016-04-27</v>
      </c>
      <c r="G6" s="23">
        <f>[1]!thsiFinD("ths_fund_scale_fund",A6,1)/100000000</f>
        <v>51.695712188999998</v>
      </c>
      <c r="H6" s="24">
        <f>IF($F6-H$1&gt;0,"",[1]!thsiFinD("ths_adjustment_nvg_ratio_fund",$A6,H$1,H$3,"")/100)</f>
        <v>-5.2565767909387995E-2</v>
      </c>
      <c r="I6" s="24" t="e">
        <f>IF($F6-#REF!&gt;0,"",[1]!thsiFinD("ths_adjustment_nvg_ratio_fund",$A6,#REF!,I$3,"")/100)</f>
        <v>#REF!</v>
      </c>
      <c r="J6" s="24">
        <f>IF($F6-J$2&gt;0,"",[1]!thsiFinD("ths_adjustment_nvg_ratio_fund",$A6,J$2,J$3,"")/100)</f>
        <v>1.6727680141742002E-2</v>
      </c>
      <c r="K6" s="24">
        <f>IF($F6-K$2&gt;0,"",[1]!thsiFinD("ths_adjustment_nvg_ratio_fund",$A6,K$2,K$3,"")/100)</f>
        <v>0.33122388059701002</v>
      </c>
      <c r="L6" s="24"/>
      <c r="M6" s="24"/>
      <c r="N6" s="25">
        <f>IF($F6-N$1&gt;0,"",[1]!thsiFinD("ths_adjustment_nvg_ratio_fund",$A6,N$1,N$3,"")/100)</f>
        <v>0.32857240134827004</v>
      </c>
      <c r="O6" s="25">
        <f>IF($F6-O$2&gt;0,"",[1]!thsiFinD("ths_adjustment_nvg_ratio_fund",$A6,O$2,O$3,"")/100)</f>
        <v>0.78688325120156</v>
      </c>
      <c r="P6" s="25"/>
      <c r="Q6" s="25"/>
      <c r="R6" s="25"/>
      <c r="S6" s="25">
        <f>IF($F6-S$1&gt;0,"",[1]!thsiFinD("ths_adjustment_nvg_ratio_fund",$A6,S$1,S$3,"")/100)</f>
        <v>0.32133633258352001</v>
      </c>
      <c r="T6" s="24">
        <f>IF($F6-T$2&gt;0,"",[1]!thsiFinD("ths_adjustment_nvg_ratio_fund",$A6,T$2,T$3,"")/100)</f>
        <v>0.44643933003976</v>
      </c>
      <c r="U6" s="24">
        <f>IF($F6-U$2&gt;0,"",[1]!thsiFinD("ths_adjustment_nvg_ratio_fund",$A6,U$2,U$3,"")/100)</f>
        <v>-0.33927789498826</v>
      </c>
      <c r="V6" s="24"/>
      <c r="W6" s="24"/>
      <c r="X6" s="31">
        <f>IF(X$2-F6&gt;0,[1]!thsiFinD("ths_max_retrace_rate_fund",A6,$X$2,$X$3)/100,[1]!thsiFinD("ths_max_retrace_rate_fund",A6,$F6,$X$3)/100)</f>
        <v>0.34482876829727999</v>
      </c>
      <c r="Y6" s="31"/>
      <c r="Z6" s="10">
        <v>0.1</v>
      </c>
    </row>
    <row r="7" spans="1:30" s="4" customFormat="1" ht="25" customHeight="1" x14ac:dyDescent="0.3">
      <c r="A7" s="5" t="s">
        <v>7054</v>
      </c>
      <c r="B7" s="43" t="str">
        <f>[1]!thsiFinD("ths_fund_official_short_name_fund",A7)</f>
        <v>易方达信息产业混合C</v>
      </c>
      <c r="C7" s="21" t="s">
        <v>7060</v>
      </c>
      <c r="D7" s="22" t="str">
        <f>[1]!thsiFinD("ths_fund_manager_current_fund",A7)</f>
        <v>郑希</v>
      </c>
      <c r="E7" s="22" t="str">
        <f>[1]!thsiFinD("ths_fund_establishment_date_fund",A7)</f>
        <v>2023-10-18</v>
      </c>
      <c r="F7" s="22" t="str">
        <f>[1]!thsiFinD("ths_service_sd_fund",A7,"100",1,"101")</f>
        <v>2023-10-18</v>
      </c>
      <c r="G7" s="23">
        <f>[1]!thsiFinD("ths_fund_scale_fund",A7,1)/100000000</f>
        <v>22.674422543800002</v>
      </c>
      <c r="H7" s="24">
        <f>IF($F7-H$1&gt;0,"",[1]!thsiFinD("ths_adjustment_nvg_ratio_fund",$A7,H$1,H$3,"")/100)</f>
        <v>-6.8694333905849003E-2</v>
      </c>
      <c r="I7" s="24" t="e">
        <f>IF($F7-#REF!&gt;0,"",[1]!thsiFinD("ths_adjustment_nvg_ratio_fund",$A7,#REF!,I$3,"")/100)</f>
        <v>#REF!</v>
      </c>
      <c r="J7" s="24">
        <f>IF($F7-J$2&gt;0,"",[1]!thsiFinD("ths_adjustment_nvg_ratio_fund",$A7,J$2,J$3,"")/100)</f>
        <v>0.19298458551054998</v>
      </c>
      <c r="K7" s="24">
        <f>IF($F7-K$2&gt;0,"",[1]!thsiFinD("ths_adjustment_nvg_ratio_fund",$A7,K$2,K$3,"")/100)</f>
        <v>0.72741652020837</v>
      </c>
      <c r="L7" s="24"/>
      <c r="M7" s="24"/>
      <c r="N7" s="25">
        <f>IF($F7-N$1&gt;0,"",[1]!thsiFinD("ths_adjustment_nvg_ratio_fund",$A7,N$1,N$3,"")/100)</f>
        <v>0.83598592940745997</v>
      </c>
      <c r="O7" s="25">
        <f>IF($F7-O$2&gt;0,"",[1]!thsiFinD("ths_adjustment_nvg_ratio_fund",$A7,O$2,O$3,"")/100)</f>
        <v>1.0125138019875</v>
      </c>
      <c r="P7" s="25"/>
      <c r="Q7" s="25"/>
      <c r="R7" s="25"/>
      <c r="S7" s="25">
        <f>IF($F7-S$1&gt;0,"",[1]!thsiFinD("ths_adjustment_nvg_ratio_fund",$A7,S$1,S$3,"")/100)</f>
        <v>0.24270931326435</v>
      </c>
      <c r="T7" s="24" t="str">
        <f>IF($F7-T$2&gt;0,"",[1]!thsiFinD("ths_adjustment_nvg_ratio_fund",$A7,T$2,T$3,"")/100)</f>
        <v/>
      </c>
      <c r="U7" s="24" t="str">
        <f>IF($F7-U$2&gt;0,"",[1]!thsiFinD("ths_adjustment_nvg_ratio_fund",$A7,U$2,U$3,"")/100)</f>
        <v/>
      </c>
      <c r="V7" s="24"/>
      <c r="W7" s="24"/>
      <c r="X7" s="31">
        <f>IF(X$2-F7&gt;0,[1]!thsiFinD("ths_max_retrace_rate_fund",A7,$X$2,$X$3)/100,[1]!thsiFinD("ths_max_retrace_rate_fund",A7,$F7,$X$3)/100)</f>
        <v>0.23352483947279001</v>
      </c>
      <c r="Y7" s="31"/>
      <c r="Z7" s="10">
        <v>0.1</v>
      </c>
    </row>
    <row r="8" spans="1:30" s="4" customFormat="1" ht="25" customHeight="1" x14ac:dyDescent="0.3">
      <c r="A8" s="5" t="s">
        <v>7055</v>
      </c>
      <c r="B8" s="43" t="str">
        <f>[1]!thsiFinD("ths_fund_official_short_name_fund",A8)</f>
        <v>宏利复兴混合C</v>
      </c>
      <c r="C8" s="21" t="s">
        <v>7060</v>
      </c>
      <c r="D8" s="22" t="str">
        <f>[1]!thsiFinD("ths_fund_manager_current_fund",A8)</f>
        <v>孙硕</v>
      </c>
      <c r="E8" s="22" t="str">
        <f>[1]!thsiFinD("ths_fund_establishment_date_fund",A8)</f>
        <v>2023-02-21</v>
      </c>
      <c r="F8" s="22" t="str">
        <f>[1]!thsiFinD("ths_service_sd_fund",A8,"100",1,"101")</f>
        <v>2023-02-21</v>
      </c>
      <c r="G8" s="23">
        <f>[1]!thsiFinD("ths_fund_scale_fund",A8,1)/100000000</f>
        <v>18.614877354600001</v>
      </c>
      <c r="H8" s="24">
        <f>IF($F8-H$1&gt;0,"",[1]!thsiFinD("ths_adjustment_nvg_ratio_fund",$A8,H$1,H$3,"")/100)</f>
        <v>-9.7807757166947992E-2</v>
      </c>
      <c r="I8" s="24" t="e">
        <f>IF($F8-#REF!&gt;0,"",[1]!thsiFinD("ths_adjustment_nvg_ratio_fund",$A8,#REF!,I$3,"")/100)</f>
        <v>#REF!</v>
      </c>
      <c r="J8" s="24">
        <f>IF($F8-J$2&gt;0,"",[1]!thsiFinD("ths_adjustment_nvg_ratio_fund",$A8,J$2,J$3,"")/100)</f>
        <v>0.15029026015911001</v>
      </c>
      <c r="K8" s="24">
        <f>IF($F8-K$2&gt;0,"",[1]!thsiFinD("ths_adjustment_nvg_ratio_fund",$A8,K$2,K$3,"")/100)</f>
        <v>0.73757713543357994</v>
      </c>
      <c r="L8" s="24"/>
      <c r="M8" s="24"/>
      <c r="N8" s="25">
        <f>IF($F8-N$1&gt;0,"",[1]!thsiFinD("ths_adjustment_nvg_ratio_fund",$A8,N$1,N$3,"")/100)</f>
        <v>1.0404271548435999</v>
      </c>
      <c r="O8" s="25">
        <f>IF($F8-O$2&gt;0,"",[1]!thsiFinD("ths_adjustment_nvg_ratio_fund",$A8,O$2,O$3,"")/100)</f>
        <v>0.94366197183098999</v>
      </c>
      <c r="P8" s="25"/>
      <c r="Q8" s="25"/>
      <c r="R8" s="25"/>
      <c r="S8" s="25">
        <f>IF($F8-S$1&gt;0,"",[1]!thsiFinD("ths_adjustment_nvg_ratio_fund",$A8,S$1,S$3,"")/100)</f>
        <v>0.32992849846782002</v>
      </c>
      <c r="T8" s="24" t="str">
        <f>IF($F8-T$2&gt;0,"",[1]!thsiFinD("ths_adjustment_nvg_ratio_fund",$A8,T$2,T$3,"")/100)</f>
        <v/>
      </c>
      <c r="U8" s="24" t="str">
        <f>IF($F8-U$2&gt;0,"",[1]!thsiFinD("ths_adjustment_nvg_ratio_fund",$A8,U$2,U$3,"")/100)</f>
        <v/>
      </c>
      <c r="V8" s="24"/>
      <c r="W8" s="24"/>
      <c r="X8" s="31">
        <f>IF(X$2-F8&gt;0,[1]!thsiFinD("ths_max_retrace_rate_fund",A8,$X$2,$X$3)/100,[1]!thsiFinD("ths_max_retrace_rate_fund",A8,$F8,$X$3)/100)</f>
        <v>0.43556895252449002</v>
      </c>
      <c r="Y8" s="31"/>
      <c r="Z8" s="10">
        <v>0.09</v>
      </c>
    </row>
    <row r="9" spans="1:30" s="4" customFormat="1" ht="25" customHeight="1" x14ac:dyDescent="0.3">
      <c r="A9" s="5" t="s">
        <v>6613</v>
      </c>
      <c r="B9" s="43" t="str">
        <f>[1]!thsiFinD("ths_fund_official_short_name_fund",A9)</f>
        <v>银华集成电路混合C</v>
      </c>
      <c r="C9" s="21" t="s">
        <v>7061</v>
      </c>
      <c r="D9" s="22" t="str">
        <f>[1]!thsiFinD("ths_fund_manager_current_fund",A9)</f>
        <v>方建</v>
      </c>
      <c r="E9" s="22" t="str">
        <f>[1]!thsiFinD("ths_fund_establishment_date_fund",A9)</f>
        <v>2021-12-08</v>
      </c>
      <c r="F9" s="22" t="str">
        <f>[1]!thsiFinD("ths_service_sd_fund",A9,"100",1,"101")</f>
        <v>2021-12-08</v>
      </c>
      <c r="G9" s="23">
        <f>[1]!thsiFinD("ths_fund_scale_fund",A9,1)/100000000</f>
        <v>52.9243862103</v>
      </c>
      <c r="H9" s="24">
        <f>IF($F9-H$1&gt;0,"",[1]!thsiFinD("ths_adjustment_nvg_ratio_fund",$A9,H$1,H$3,"")/100)</f>
        <v>-2.0064432261346E-2</v>
      </c>
      <c r="I9" s="24" t="e">
        <f>IF($F9-#REF!&gt;0,"",[1]!thsiFinD("ths_adjustment_nvg_ratio_fund",$A9,#REF!,I$3,"")/100)</f>
        <v>#REF!</v>
      </c>
      <c r="J9" s="24">
        <f>IF($F9-J$2&gt;0,"",[1]!thsiFinD("ths_adjustment_nvg_ratio_fund",$A9,J$2,J$3,"")/100)</f>
        <v>0.41575143918671004</v>
      </c>
      <c r="K9" s="24">
        <f>IF($F9-K$2&gt;0,"",[1]!thsiFinD("ths_adjustment_nvg_ratio_fund",$A9,K$2,K$3,"")/100)</f>
        <v>1.0234580148217001</v>
      </c>
      <c r="L9" s="24"/>
      <c r="M9" s="24"/>
      <c r="N9" s="25">
        <f>IF($F9-N$1&gt;0,"",[1]!thsiFinD("ths_adjustment_nvg_ratio_fund",$A9,N$1,N$3,"")/100)</f>
        <v>1.240196395116</v>
      </c>
      <c r="O9" s="25">
        <f>IF($F9-O$2&gt;0,"",[1]!thsiFinD("ths_adjustment_nvg_ratio_fund",$A9,O$2,O$3,"")/100)</f>
        <v>0.49094586784820005</v>
      </c>
      <c r="P9" s="25"/>
      <c r="Q9" s="25"/>
      <c r="R9" s="25"/>
      <c r="S9" s="25">
        <f>IF($F9-S$1&gt;0,"",[1]!thsiFinD("ths_adjustment_nvg_ratio_fund",$A9,S$1,S$3,"")/100)</f>
        <v>0.10746832629472999</v>
      </c>
      <c r="T9" s="24">
        <f>IF($F9-T$2&gt;0,"",[1]!thsiFinD("ths_adjustment_nvg_ratio_fund",$A9,T$2,T$3,"")/100)</f>
        <v>4.3846421528825001E-2</v>
      </c>
      <c r="U9" s="24">
        <f>IF($F9-U$2&gt;0,"",[1]!thsiFinD("ths_adjustment_nvg_ratio_fund",$A9,U$2,U$3,"")/100)</f>
        <v>-0.13400301356102001</v>
      </c>
      <c r="V9" s="24"/>
      <c r="W9" s="24"/>
      <c r="X9" s="31">
        <f>IF(X$2-F9&gt;0,[1]!thsiFinD("ths_max_retrace_rate_fund",A9,$X$2,$X$3)/100,[1]!thsiFinD("ths_max_retrace_rate_fund",A9,$F9,$X$3)/100)</f>
        <v>0.40947048775859002</v>
      </c>
      <c r="Y9" s="31"/>
      <c r="Z9" s="10">
        <v>0.1</v>
      </c>
    </row>
    <row r="10" spans="1:30" s="4" customFormat="1" ht="25" customHeight="1" x14ac:dyDescent="0.3">
      <c r="A10" s="5" t="s">
        <v>7056</v>
      </c>
      <c r="B10" s="43" t="str">
        <f>[1]!thsiFinD("ths_fund_official_short_name_fund",A10)</f>
        <v>嘉实绿色主题股票发起式C</v>
      </c>
      <c r="C10" s="21" t="s">
        <v>7061</v>
      </c>
      <c r="D10" s="22" t="str">
        <f>[1]!thsiFinD("ths_fund_manager_current_fund",A10)</f>
        <v>蔡丞丰</v>
      </c>
      <c r="E10" s="22" t="str">
        <f>[1]!thsiFinD("ths_fund_establishment_date_fund",A10)</f>
        <v>2023-02-17</v>
      </c>
      <c r="F10" s="22" t="str">
        <f>[1]!thsiFinD("ths_service_sd_fund",A10,"100",1,"101")</f>
        <v>2023-02-17</v>
      </c>
      <c r="G10" s="23">
        <f>[1]!thsiFinD("ths_fund_scale_fund",A10,1)/100000000</f>
        <v>5.3086974963999998</v>
      </c>
      <c r="H10" s="24">
        <f>IF($F10-H$1&gt;0,"",[1]!thsiFinD("ths_adjustment_nvg_ratio_fund",$A10,H$1,H$3,"")/100)</f>
        <v>4.3504835868120005E-3</v>
      </c>
      <c r="I10" s="24" t="e">
        <f>IF($F10-#REF!&gt;0,"",[1]!thsiFinD("ths_adjustment_nvg_ratio_fund",$A10,#REF!,I$3,"")/100)</f>
        <v>#REF!</v>
      </c>
      <c r="J10" s="24">
        <f>IF($F10-J$2&gt;0,"",[1]!thsiFinD("ths_adjustment_nvg_ratio_fund",$A10,J$2,J$3,"")/100)</f>
        <v>0.34304533871821002</v>
      </c>
      <c r="K10" s="24">
        <f>IF($F10-K$2&gt;0,"",[1]!thsiFinD("ths_adjustment_nvg_ratio_fund",$A10,K$2,K$3,"")/100)</f>
        <v>0.90195410907604989</v>
      </c>
      <c r="L10" s="24"/>
      <c r="M10" s="24"/>
      <c r="N10" s="25">
        <f>IF($F10-N$1&gt;0,"",[1]!thsiFinD("ths_adjustment_nvg_ratio_fund",$A10,N$1,N$3,"")/100)</f>
        <v>1.1818323830352</v>
      </c>
      <c r="O10" s="25">
        <f>IF($F10-O$2&gt;0,"",[1]!thsiFinD("ths_adjustment_nvg_ratio_fund",$A10,O$2,O$3,"")/100)</f>
        <v>0.41798648798316995</v>
      </c>
      <c r="P10" s="25"/>
      <c r="Q10" s="25"/>
      <c r="R10" s="25"/>
      <c r="S10" s="25">
        <f>IF($F10-S$1&gt;0,"",[1]!thsiFinD("ths_adjustment_nvg_ratio_fund",$A10,S$1,S$3,"")/100)</f>
        <v>0.14715231788079</v>
      </c>
      <c r="T10" s="24" t="str">
        <f>IF($F10-T$2&gt;0,"",[1]!thsiFinD("ths_adjustment_nvg_ratio_fund",$A10,T$2,T$3,"")/100)</f>
        <v/>
      </c>
      <c r="U10" s="24" t="str">
        <f>IF($F10-U$2&gt;0,"",[1]!thsiFinD("ths_adjustment_nvg_ratio_fund",$A10,U$2,U$3,"")/100)</f>
        <v/>
      </c>
      <c r="V10" s="24"/>
      <c r="W10" s="24"/>
      <c r="X10" s="31">
        <f>IF(X$2-F10&gt;0,[1]!thsiFinD("ths_max_retrace_rate_fund",A10,$X$2,$X$3)/100,[1]!thsiFinD("ths_max_retrace_rate_fund",A10,$F10,$X$3)/100)</f>
        <v>0.41430398635685001</v>
      </c>
      <c r="Y10" s="31"/>
      <c r="Z10" s="10">
        <v>7.0000000000000007E-2</v>
      </c>
    </row>
    <row r="11" spans="1:30" s="4" customFormat="1" ht="25" customHeight="1" x14ac:dyDescent="0.3">
      <c r="A11" s="5" t="s">
        <v>7057</v>
      </c>
      <c r="B11" s="43" t="str">
        <f>[1]!thsiFinD("ths_fund_official_short_name_fund",A11)</f>
        <v>诺安研究优选混合C</v>
      </c>
      <c r="C11" s="21" t="s">
        <v>7061</v>
      </c>
      <c r="D11" s="22" t="str">
        <f>[1]!thsiFinD("ths_fund_manager_current_fund",A11)</f>
        <v>周靖翔,邓心怡</v>
      </c>
      <c r="E11" s="22" t="str">
        <f>[1]!thsiFinD("ths_fund_establishment_date_fund",A11)</f>
        <v>2021-12-22</v>
      </c>
      <c r="F11" s="22" t="str">
        <f>[1]!thsiFinD("ths_service_sd_fund",A11,"100",1,"101")</f>
        <v>2025-12-18</v>
      </c>
      <c r="G11" s="23">
        <f>[1]!thsiFinD("ths_fund_scale_fund",A11,1)/100000000</f>
        <v>13.987740213499999</v>
      </c>
      <c r="H11" s="24">
        <f>IF($F11-H$1&gt;0,"",[1]!thsiFinD("ths_adjustment_nvg_ratio_fund",$A11,H$1,H$3,"")/100)</f>
        <v>-4.1276419394944003E-2</v>
      </c>
      <c r="I11" s="24" t="e">
        <f>IF($F11-#REF!&gt;0,"",[1]!thsiFinD("ths_adjustment_nvg_ratio_fund",$A11,#REF!,I$3,"")/100)</f>
        <v>#REF!</v>
      </c>
      <c r="J11" s="24">
        <f>IF($F11-J$2&gt;0,"",[1]!thsiFinD("ths_adjustment_nvg_ratio_fund",$A11,J$2,J$3,"")/100)</f>
        <v>0.25394330316005997</v>
      </c>
      <c r="K11" s="24">
        <f>IF($F11-K$2&gt;0,"",[1]!thsiFinD("ths_adjustment_nvg_ratio_fund",$A11,K$2,K$3,"")/100)</f>
        <v>0.65656999641961999</v>
      </c>
      <c r="L11" s="24"/>
      <c r="M11" s="24"/>
      <c r="N11" s="25">
        <f>IF($F11-N$1&gt;0,"",[1]!thsiFinD("ths_adjustment_nvg_ratio_fund",$A11,N$1,N$3,"")/100)</f>
        <v>0.69194763402325998</v>
      </c>
      <c r="O11" s="25" t="str">
        <f>IF($F11-O$2&gt;0,"",[1]!thsiFinD("ths_adjustment_nvg_ratio_fund",$A11,O$2,O$3,"")/100)</f>
        <v/>
      </c>
      <c r="P11" s="25"/>
      <c r="Q11" s="25"/>
      <c r="R11" s="25"/>
      <c r="S11" s="25" t="str">
        <f>IF($F11-S$1&gt;0,"",[1]!thsiFinD("ths_adjustment_nvg_ratio_fund",$A11,S$1,S$3,"")/100)</f>
        <v/>
      </c>
      <c r="T11" s="24" t="str">
        <f>IF($F11-T$2&gt;0,"",[1]!thsiFinD("ths_adjustment_nvg_ratio_fund",$A11,T$2,T$3,"")/100)</f>
        <v/>
      </c>
      <c r="U11" s="24" t="str">
        <f>IF($F11-U$2&gt;0,"",[1]!thsiFinD("ths_adjustment_nvg_ratio_fund",$A11,U$2,U$3,"")/100)</f>
        <v/>
      </c>
      <c r="V11" s="24"/>
      <c r="W11" s="24"/>
      <c r="X11" s="31">
        <f>IF(X$2-F11&gt;0,[1]!thsiFinD("ths_max_retrace_rate_fund",A11,$X$2,$X$3)/100,[1]!thsiFinD("ths_max_retrace_rate_fund",A11,$F11,$X$3)/100)</f>
        <v>0.18312465305619</v>
      </c>
      <c r="Y11" s="31"/>
      <c r="Z11" s="10">
        <v>0.08</v>
      </c>
    </row>
    <row r="12" spans="1:30" s="4" customFormat="1" ht="25" customHeight="1" x14ac:dyDescent="0.3">
      <c r="A12" s="5" t="s">
        <v>7058</v>
      </c>
      <c r="B12" s="43" t="str">
        <f>[1]!thsiFinD("ths_fund_official_short_name_fund",A12)</f>
        <v>平安鑫安混合C</v>
      </c>
      <c r="C12" s="21" t="s">
        <v>7062</v>
      </c>
      <c r="D12" s="22" t="str">
        <f>[1]!thsiFinD("ths_fund_manager_current_fund",A12)</f>
        <v>林清源</v>
      </c>
      <c r="E12" s="22" t="str">
        <f>[1]!thsiFinD("ths_fund_establishment_date_fund",A12)</f>
        <v>2015-12-11</v>
      </c>
      <c r="F12" s="22" t="str">
        <f>[1]!thsiFinD("ths_service_sd_fund",A12,"100",1,"101")</f>
        <v>2024-07-03</v>
      </c>
      <c r="G12" s="23">
        <f>[1]!thsiFinD("ths_fund_scale_fund",A12,1)/100000000</f>
        <v>12.298073405899999</v>
      </c>
      <c r="H12" s="24">
        <f>IF($F12-H$1&gt;0,"",[1]!thsiFinD("ths_adjustment_nvg_ratio_fund",$A12,H$1,H$3,"")/100)</f>
        <v>-6.5220241216570997E-3</v>
      </c>
      <c r="I12" s="24" t="e">
        <f>IF($F12-#REF!&gt;0,"",[1]!thsiFinD("ths_adjustment_nvg_ratio_fund",$A12,#REF!,I$3,"")/100)</f>
        <v>#REF!</v>
      </c>
      <c r="J12" s="24">
        <f>IF($F12-J$2&gt;0,"",[1]!thsiFinD("ths_adjustment_nvg_ratio_fund",$A12,J$2,J$3,"")/100)</f>
        <v>7.2039892488328997E-2</v>
      </c>
      <c r="K12" s="24">
        <f>IF($F12-K$2&gt;0,"",[1]!thsiFinD("ths_adjustment_nvg_ratio_fund",$A12,K$2,K$3,"")/100)</f>
        <v>0.21905413013753999</v>
      </c>
      <c r="L12" s="24"/>
      <c r="M12" s="24"/>
      <c r="N12" s="25">
        <f>IF($F12-N$1&gt;0,"",[1]!thsiFinD("ths_adjustment_nvg_ratio_fund",$A12,N$1,N$3,"")/100)</f>
        <v>0.52265420936307005</v>
      </c>
      <c r="O12" s="25">
        <f>IF($F12-O$2&gt;0,"",[1]!thsiFinD("ths_adjustment_nvg_ratio_fund",$A12,O$2,O$3,"")/100)</f>
        <v>0.67308177157743998</v>
      </c>
      <c r="P12" s="25"/>
      <c r="Q12" s="25"/>
      <c r="R12" s="25"/>
      <c r="S12" s="25" t="str">
        <f>IF($F12-S$1&gt;0,"",[1]!thsiFinD("ths_adjustment_nvg_ratio_fund",$A12,S$1,S$3,"")/100)</f>
        <v/>
      </c>
      <c r="T12" s="24" t="str">
        <f>IF($F12-T$2&gt;0,"",[1]!thsiFinD("ths_adjustment_nvg_ratio_fund",$A12,T$2,T$3,"")/100)</f>
        <v/>
      </c>
      <c r="U12" s="24" t="str">
        <f>IF($F12-U$2&gt;0,"",[1]!thsiFinD("ths_adjustment_nvg_ratio_fund",$A12,U$2,U$3,"")/100)</f>
        <v/>
      </c>
      <c r="V12" s="24"/>
      <c r="W12" s="24"/>
      <c r="X12" s="31">
        <f>IF(X$2-F12&gt;0,[1]!thsiFinD("ths_max_retrace_rate_fund",A12,$X$2,$X$3)/100,[1]!thsiFinD("ths_max_retrace_rate_fund",A12,$F12,$X$3)/100)</f>
        <v>0.24031498277438001</v>
      </c>
      <c r="Y12" s="31"/>
      <c r="Z12" s="10">
        <v>0.1</v>
      </c>
    </row>
    <row r="13" spans="1:30" s="4" customFormat="1" ht="25" customHeight="1" x14ac:dyDescent="0.3">
      <c r="A13" s="5" t="s">
        <v>7059</v>
      </c>
      <c r="B13" s="43" t="str">
        <f>[1]!thsiFinD("ths_fund_official_short_name_fund",A13)</f>
        <v>汇添富新睿精选混合C</v>
      </c>
      <c r="C13" s="21" t="s">
        <v>7062</v>
      </c>
      <c r="D13" s="22" t="str">
        <f>[1]!thsiFinD("ths_fund_manager_current_fund",A13)</f>
        <v>花秀宁</v>
      </c>
      <c r="E13" s="22" t="str">
        <f>[1]!thsiFinD("ths_fund_establishment_date_fund",A13)</f>
        <v>2016-12-21</v>
      </c>
      <c r="F13" s="22" t="str">
        <f>[1]!thsiFinD("ths_service_sd_fund",A13,"100",1,"101")</f>
        <v>2025-10-15</v>
      </c>
      <c r="G13" s="23">
        <f>[1]!thsiFinD("ths_fund_scale_fund",A13,1)/100000000</f>
        <v>26.797182651900002</v>
      </c>
      <c r="H13" s="24">
        <f>IF($F13-H$1&gt;0,"",[1]!thsiFinD("ths_adjustment_nvg_ratio_fund",$A13,H$1,H$3,"")/100)</f>
        <v>-3.9087947860396002E-2</v>
      </c>
      <c r="I13" s="24" t="e">
        <f>IF($F13-#REF!&gt;0,"",[1]!thsiFinD("ths_adjustment_nvg_ratio_fund",$A13,#REF!,I$3,"")/100)</f>
        <v>#REF!</v>
      </c>
      <c r="J13" s="24">
        <f>IF($F13-J$2&gt;0,"",[1]!thsiFinD("ths_adjustment_nvg_ratio_fund",$A13,J$2,J$3,"")/100)</f>
        <v>1.3745704488346999E-2</v>
      </c>
      <c r="K13" s="24">
        <f>IF($F13-K$2&gt;0,"",[1]!thsiFinD("ths_adjustment_nvg_ratio_fund",$A13,K$2,K$3,"")/100)</f>
        <v>0.19675456388964999</v>
      </c>
      <c r="L13" s="24"/>
      <c r="M13" s="24"/>
      <c r="N13" s="25">
        <f>IF($F13-N$1&gt;0,"",[1]!thsiFinD("ths_adjustment_nvg_ratio_fund",$A13,N$1,N$3,"")/100)</f>
        <v>0.33484162898534997</v>
      </c>
      <c r="O13" s="25" t="str">
        <f>IF($F13-O$2&gt;0,"",[1]!thsiFinD("ths_adjustment_nvg_ratio_fund",$A13,O$2,O$3,"")/100)</f>
        <v/>
      </c>
      <c r="P13" s="25"/>
      <c r="Q13" s="25"/>
      <c r="R13" s="25"/>
      <c r="S13" s="25" t="str">
        <f>IF($F13-S$1&gt;0,"",[1]!thsiFinD("ths_adjustment_nvg_ratio_fund",$A13,S$1,S$3,"")/100)</f>
        <v/>
      </c>
      <c r="T13" s="24" t="str">
        <f>IF($F13-T$2&gt;0,"",[1]!thsiFinD("ths_adjustment_nvg_ratio_fund",$A13,T$2,T$3,"")/100)</f>
        <v/>
      </c>
      <c r="U13" s="24" t="str">
        <f>IF($F13-U$2&gt;0,"",[1]!thsiFinD("ths_adjustment_nvg_ratio_fund",$A13,U$2,U$3,"")/100)</f>
        <v/>
      </c>
      <c r="V13" s="24"/>
      <c r="W13" s="24"/>
      <c r="X13" s="31">
        <f>IF(X$2-F13&gt;0,[1]!thsiFinD("ths_max_retrace_rate_fund",A13,$X$2,$X$3)/100,[1]!thsiFinD("ths_max_retrace_rate_fund",A13,$F13,$X$3)/100)</f>
        <v>0.17997685181935</v>
      </c>
      <c r="Y13" s="31"/>
      <c r="Z13" s="10">
        <v>0.05</v>
      </c>
    </row>
    <row r="14" spans="1:30" s="4" customFormat="1" ht="25" customHeight="1" x14ac:dyDescent="0.3">
      <c r="A14" s="5" t="s">
        <v>82</v>
      </c>
      <c r="B14" s="43" t="str">
        <f>[1]!thsiFinD("ths_fund_official_short_name_fund",A14)</f>
        <v>富国中证港股通互联网ETF发起式联接C</v>
      </c>
      <c r="C14" s="21" t="s">
        <v>6972</v>
      </c>
      <c r="D14" s="22" t="str">
        <f>[1]!thsiFinD("ths_fund_manager_current_fund",A14)</f>
        <v>蔡卡尔,田希蒙</v>
      </c>
      <c r="E14" s="22" t="str">
        <f>[1]!thsiFinD("ths_fund_establishment_date_fund",A14)</f>
        <v>2022-01-11</v>
      </c>
      <c r="F14" s="22" t="str">
        <f>[1]!thsiFinD("ths_service_sd_fund",A14,"100",1,"101")</f>
        <v>2023-01-31</v>
      </c>
      <c r="G14" s="23">
        <f>[1]!thsiFinD("ths_fund_scale_fund",A14,1)/100000000</f>
        <v>57.828268684199998</v>
      </c>
      <c r="H14" s="24">
        <f>IF($F14-H$1&gt;0,"",[1]!thsiFinD("ths_adjustment_nvg_ratio_fund",$A14,H$1,H$3,"")/100)</f>
        <v>7.3344947735191998E-2</v>
      </c>
      <c r="I14" s="24" t="e">
        <f>IF($F14-#REF!&gt;0,"",[1]!thsiFinD("ths_adjustment_nvg_ratio_fund",$A14,#REF!,I$3,"")/100)</f>
        <v>#REF!</v>
      </c>
      <c r="J14" s="24">
        <f>IF($F14-J$2&gt;0,"",[1]!thsiFinD("ths_adjustment_nvg_ratio_fund",$A14,J$2,J$3,"")/100)</f>
        <v>-0.13274211711712</v>
      </c>
      <c r="K14" s="24">
        <f>IF($F14-K$2&gt;0,"",[1]!thsiFinD("ths_adjustment_nvg_ratio_fund",$A14,K$2,K$3,"")/100)</f>
        <v>-0.20533986843802002</v>
      </c>
      <c r="L14" s="24"/>
      <c r="M14" s="24"/>
      <c r="N14" s="25">
        <f>IF($F14-N$1&gt;0,"",[1]!thsiFinD("ths_adjustment_nvg_ratio_fund",$A14,N$1,N$3,"")/100)</f>
        <v>-0.34790431837426</v>
      </c>
      <c r="O14" s="25">
        <f>IF($F14-O$2&gt;0,"",[1]!thsiFinD("ths_adjustment_nvg_ratio_fund",$A14,O$2,O$3,"")/100)</f>
        <v>0.19082430047894999</v>
      </c>
      <c r="P14" s="25"/>
      <c r="Q14" s="25"/>
      <c r="R14" s="25"/>
      <c r="S14" s="25">
        <f>IF($F14-S$1&gt;0,"",[1]!thsiFinD("ths_adjustment_nvg_ratio_fund",$A14,S$1,S$3,"")/100)</f>
        <v>0.21706263498919998</v>
      </c>
      <c r="T14" s="24" t="str">
        <f>IF($F14-T$2&gt;0,"",[1]!thsiFinD("ths_adjustment_nvg_ratio_fund",$A14,T$2,T$3,"")/100)</f>
        <v/>
      </c>
      <c r="U14" s="24" t="str">
        <f>IF($F14-U$2&gt;0,"",[1]!thsiFinD("ths_adjustment_nvg_ratio_fund",$A14,U$2,U$3,"")/100)</f>
        <v/>
      </c>
      <c r="V14" s="24"/>
      <c r="W14" s="24"/>
      <c r="X14" s="31">
        <f>IF(X$2-F14&gt;0,[1]!thsiFinD("ths_max_retrace_rate_fund",A14,$X$2,$X$3)/100,[1]!thsiFinD("ths_max_retrace_rate_fund",A14,$F14,$X$3)/100)</f>
        <v>0.50982066609734999</v>
      </c>
      <c r="Y14" s="31"/>
      <c r="Z14" s="10">
        <v>0.1</v>
      </c>
    </row>
    <row r="15" spans="1:30" s="4" customFormat="1" ht="25" customHeight="1" x14ac:dyDescent="0.3">
      <c r="A15" s="5" t="s">
        <v>72</v>
      </c>
      <c r="B15" s="43" t="str">
        <f>[1]!thsiFinD("ths_fund_official_short_name_fund",A15)</f>
        <v>华夏军工安全混合C</v>
      </c>
      <c r="C15" s="21" t="s">
        <v>64</v>
      </c>
      <c r="D15" s="22" t="str">
        <f>[1]!thsiFinD("ths_fund_manager_current_fund",A15)</f>
        <v>万方方</v>
      </c>
      <c r="E15" s="22" t="str">
        <f>[1]!thsiFinD("ths_fund_establishment_date_fund",A15)</f>
        <v>2021-12-06</v>
      </c>
      <c r="F15" s="22" t="str">
        <f>[1]!thsiFinD("ths_service_sd_fund",A15,"100",1,"101")</f>
        <v>2021-12-06</v>
      </c>
      <c r="G15" s="23">
        <f>[1]!thsiFinD("ths_fund_scale_fund",A15,1)/100000000</f>
        <v>39.598911724000004</v>
      </c>
      <c r="H15" s="24">
        <f>IF($F15-H$1&gt;0,"",[1]!thsiFinD("ths_adjustment_nvg_ratio_fund",$A15,H$1,H$3,"")/100)</f>
        <v>4.5934959349592998E-2</v>
      </c>
      <c r="I15" s="24" t="e">
        <f>IF($F15-#REF!&gt;0,"",[1]!thsiFinD("ths_adjustment_nvg_ratio_fund",$A15,#REF!,I$3,"")/100)</f>
        <v>#REF!</v>
      </c>
      <c r="J15" s="24">
        <f>IF($F15-J$2&gt;0,"",[1]!thsiFinD("ths_adjustment_nvg_ratio_fund",$A15,J$2,J$3,"")/100)</f>
        <v>0.10098416773641</v>
      </c>
      <c r="K15" s="24">
        <f>IF($F15-K$2&gt;0,"",[1]!thsiFinD("ths_adjustment_nvg_ratio_fund",$A15,K$2,K$3,"")/100)</f>
        <v>0.22232779097386998</v>
      </c>
      <c r="L15" s="24"/>
      <c r="M15" s="24"/>
      <c r="N15" s="25">
        <f>IF($F15-N$1&gt;0,"",[1]!thsiFinD("ths_adjustment_nvg_ratio_fund",$A15,N$1,N$3,"")/100)</f>
        <v>0.30675469781615</v>
      </c>
      <c r="O15" s="25">
        <f>IF($F15-O$2&gt;0,"",[1]!thsiFinD("ths_adjustment_nvg_ratio_fund",$A15,O$2,O$3,"")/100)</f>
        <v>0.46068249258159999</v>
      </c>
      <c r="P15" s="25"/>
      <c r="Q15" s="25"/>
      <c r="R15" s="25"/>
      <c r="S15" s="25">
        <f>IF($F15-S$1&gt;0,"",[1]!thsiFinD("ths_adjustment_nvg_ratio_fund",$A15,S$1,S$3,"")/100)</f>
        <v>1.2213740458015002E-2</v>
      </c>
      <c r="T15" s="24">
        <f>IF($F15-T$2&gt;0,"",[1]!thsiFinD("ths_adjustment_nvg_ratio_fund",$A15,T$2,T$3,"")/100)</f>
        <v>-0.22531046717917999</v>
      </c>
      <c r="U15" s="24">
        <f>IF($F15-U$2&gt;0,"",[1]!thsiFinD("ths_adjustment_nvg_ratio_fund",$A15,U$2,U$3,"")/100)</f>
        <v>-0.19781783681214002</v>
      </c>
      <c r="V15" s="24"/>
      <c r="W15" s="24"/>
      <c r="X15" s="31">
        <f>IF(X$2-F15&gt;0,[1]!thsiFinD("ths_max_retrace_rate_fund",A15,$X$2,$X$3)/100,[1]!thsiFinD("ths_max_retrace_rate_fund",A15,$F15,$X$3)/100)</f>
        <v>0.41499085923217999</v>
      </c>
      <c r="Y15" s="31"/>
      <c r="Z15" s="10">
        <v>0.1</v>
      </c>
    </row>
    <row r="16" spans="1:30" s="15" customFormat="1" ht="25" customHeight="1" x14ac:dyDescent="0.3">
      <c r="B16" s="161" t="s">
        <v>7023</v>
      </c>
      <c r="C16" s="161"/>
      <c r="D16" s="161"/>
      <c r="E16" s="161"/>
      <c r="F16" s="161"/>
      <c r="G16" s="161"/>
      <c r="H16" s="20">
        <f>VLOOKUP(H$3,净值曲线!$A:$F,3,1)/VLOOKUP(H$2,净值曲线!$A:$F,3,1)-1</f>
        <v>-2.9698804516809396E-2</v>
      </c>
      <c r="I16" s="20" t="e">
        <f ca="1">VLOOKUP(I$3,净值曲线!$A:$F,3,0)/VLOOKUP(#REF!,净值曲线!$A:$F,3,0)-1</f>
        <v>#REF!</v>
      </c>
      <c r="J16" s="20">
        <f>VLOOKUP(J$3,净值曲线!$A:$F,3,1)/VLOOKUP(J$2,净值曲线!$A:$F,3,1)-1</f>
        <v>0.10700583414974307</v>
      </c>
      <c r="K16" s="20">
        <f>VLOOKUP(K$3,净值曲线!$A:$F,3,1)/VLOOKUP(K$2,净值曲线!$A:$F,3,1)-1</f>
        <v>0.39368117264338975</v>
      </c>
      <c r="L16" s="20">
        <f ca="1">VLOOKUP(L$3,净值曲线!$A:$F,3,0)/VLOOKUP(L$2,净值曲线!$A:$F,3,0)-1</f>
        <v>0.33003821111693399</v>
      </c>
      <c r="M16" s="20">
        <f ca="1">VLOOKUP(M$3,净值曲线!$A:$F,3,0)/VLOOKUP(M$2,净值曲线!$A:$F,3,0)-1</f>
        <v>0.62119998660686937</v>
      </c>
      <c r="N16" s="20">
        <f>VLOOKUP(N$3,净值曲线!$A:$F,3,1)/VLOOKUP(N$2,净值曲线!$A:$F,3,1)-1</f>
        <v>0.32946678585096212</v>
      </c>
      <c r="O16" s="20">
        <f ca="1">VLOOKUP(O$3,净值曲线!$A:$F,3,0)/VLOOKUP(O$2,净值曲线!$A:$F,3,0)-1</f>
        <v>0.40245767512310415</v>
      </c>
      <c r="P16" s="20" t="e">
        <f ca="1">VLOOKUP(P$3,净值曲线!$A:$F,3,0)/VLOOKUP(P$1,净值曲线!$A:$F,3,0)-1</f>
        <v>#NAME?</v>
      </c>
      <c r="Q16" s="20">
        <f ca="1">VLOOKUP(Q$3,净值曲线!$A:$F,3,0)/VLOOKUP(Q$2,净值曲线!$A:$F,3,0)-1</f>
        <v>4.016748404503101E-2</v>
      </c>
      <c r="R16" s="20">
        <f ca="1">VLOOKUP(R$3,净值曲线!$A:$F,3,0)/VLOOKUP(R$2,净值曲线!$A:$F,3,0)-1</f>
        <v>6.645973680779993E-2</v>
      </c>
      <c r="S16" s="20">
        <v>-4.0000000000000001E-3</v>
      </c>
      <c r="T16" s="20">
        <v>-0.12</v>
      </c>
      <c r="U16" s="20">
        <v>-0.20399999999999999</v>
      </c>
      <c r="V16" s="20">
        <v>8.6999999999999994E-2</v>
      </c>
      <c r="W16" s="20" t="s">
        <v>20</v>
      </c>
      <c r="X16" s="29"/>
      <c r="Y16" s="38">
        <f ca="1">(VLOOKUP($D$3,净值曲线!A:Q,3,0)/(VLOOKUP($AA$16,净值曲线!A:Q,3,0))-1)</f>
        <v>0.92464930999999995</v>
      </c>
      <c r="Z16" s="14"/>
      <c r="AA16" s="37">
        <v>43900</v>
      </c>
    </row>
    <row r="17" spans="2:44" s="15" customFormat="1" ht="25" customHeight="1" x14ac:dyDescent="0.3">
      <c r="B17" s="162" t="s">
        <v>59</v>
      </c>
      <c r="C17" s="162"/>
      <c r="D17" s="162"/>
      <c r="E17" s="162"/>
      <c r="F17" s="162"/>
      <c r="G17" s="162"/>
      <c r="H17" s="20">
        <f>VLOOKUP(H$3,净值曲线!A:K,11,1)/VLOOKUP(H$2,净值曲线!A:K,11,1)-1</f>
        <v>-7.1910290335451821E-3</v>
      </c>
      <c r="I17" s="20" t="e">
        <f>[1]!thsiFinD("ths_int_chg_ratio_index",$AB$1,#REF!,I$3)/100</f>
        <v>#VALUE!</v>
      </c>
      <c r="J17" s="20">
        <f>[1]!thsiFinD("ths_int_chg_ratio_index",$AB$1,J$1,J$3)/100</f>
        <v>4.0235146486625004E-2</v>
      </c>
      <c r="K17" s="20">
        <f>[1]!thsiFinD("ths_int_chg_ratio_index",$AB$1,K$1,K$3)/100</f>
        <v>0.18081186050601</v>
      </c>
      <c r="L17" s="20"/>
      <c r="M17" s="20"/>
      <c r="N17" s="20">
        <f>[1]!thsiFinD("ths_int_chg_ratio_index",$AB$1,N$1,N$3)/100</f>
        <v>0.17399576679129003</v>
      </c>
      <c r="O17" s="20">
        <f>[1]!thsiFinD("ths_int_chg_ratio_index",$AB$1,O$1,O$3)/100</f>
        <v>0.30369662205226</v>
      </c>
      <c r="P17" s="20">
        <f ca="1">[1]!thsiFinD("ths_int_chg_ratio_index",$AB$1,P$1,P$3)/100</f>
        <v>0</v>
      </c>
      <c r="Q17" s="20">
        <f>[1]!thsiFinD("ths_int_chg_ratio_index",$AB$1,Q$1,Q$3)/100</f>
        <v>9.5275625408671009E-3</v>
      </c>
      <c r="R17" s="20">
        <f>[1]!thsiFinD("ths_int_chg_ratio_index",$AB$1,R$1,R$3)/100</f>
        <v>3.7433340756888998E-2</v>
      </c>
      <c r="S17" s="20">
        <f>[1]!thsiFinD("ths_int_chg_ratio_index",$AB$1,S$1,S$3)/100</f>
        <v>3.9992478522704003E-2</v>
      </c>
      <c r="T17" s="20">
        <f>[1]!thsiFinD("ths_int_chg_ratio_index","930950.CSI",T$2,T$3)/100</f>
        <v>-0.14608740246002</v>
      </c>
      <c r="U17" s="20">
        <f>[1]!thsiFinD("ths_int_chg_ratio_index","930950.CSI",U$2,U$3)/100</f>
        <v>-0.21795022835902</v>
      </c>
      <c r="V17" s="20">
        <f>[1]!thsiFinD("ths_int_chg_ratio_index","930950.CSI",V$2,V$3)/100</f>
        <v>4.0515715000448996E-2</v>
      </c>
      <c r="W17" s="20">
        <f>[1]!thsiFinD("ths_int_chg_ratio_index","930950.CSI",W$2,W$3)/100</f>
        <v>0.51497286610964998</v>
      </c>
      <c r="X17" s="29"/>
      <c r="Y17" s="38" t="e">
        <f ca="1">(VLOOKUP($D$3,净值曲线!A:Q,11,0)/(VLOOKUP(#REF!,净值曲线!A:Q,11,0))-1)</f>
        <v>#REF!</v>
      </c>
      <c r="Z17" s="14"/>
      <c r="AQ17" s="20"/>
      <c r="AR17" s="20"/>
    </row>
    <row r="18" spans="2:44" s="15" customFormat="1" ht="25" customHeight="1" x14ac:dyDescent="0.3">
      <c r="B18" s="161" t="str">
        <f>金牛组合持仓!B20</f>
        <v>中证800</v>
      </c>
      <c r="C18" s="163"/>
      <c r="D18" s="163"/>
      <c r="E18" s="163"/>
      <c r="F18" s="163"/>
      <c r="G18" s="163"/>
      <c r="H18" s="20">
        <f>金牛组合持仓!H20</f>
        <v>-2.4839019437535859E-3</v>
      </c>
      <c r="I18" s="20" t="e">
        <f ca="1">金牛组合持仓!I20</f>
        <v>#N/A</v>
      </c>
      <c r="J18" s="20">
        <f>金牛组合持仓!J20</f>
        <v>3.1371594171596406E-3</v>
      </c>
      <c r="K18" s="20">
        <f>金牛组合持仓!K20</f>
        <v>9.9832448042348032E-2</v>
      </c>
      <c r="L18" s="20">
        <f>金牛组合持仓!L20</f>
        <v>7.9014020443966215E-2</v>
      </c>
      <c r="M18" s="20">
        <f>金牛组合持仓!M20</f>
        <v>0.29291581126884703</v>
      </c>
      <c r="N18" s="20">
        <f>金牛组合持仓!N20</f>
        <v>7.9247577079232689E-2</v>
      </c>
      <c r="O18" s="20">
        <f>金牛组合持仓!O20</f>
        <v>0.20887859175399281</v>
      </c>
      <c r="P18" s="20" t="e">
        <f ca="1">金牛组合持仓!P20</f>
        <v>#NAME?</v>
      </c>
      <c r="Q18" s="20">
        <f>金牛组合持仓!Q20</f>
        <v>1.5495307323092344E-2</v>
      </c>
      <c r="R18" s="20">
        <f>金牛组合持仓!R20</f>
        <v>2.961802149356707E-2</v>
      </c>
      <c r="S18" s="20">
        <f>金牛组合持仓!S20</f>
        <v>0.12202815371631659</v>
      </c>
      <c r="T18" s="20">
        <f>金牛组合持仓!T20</f>
        <v>-0.10373211026018081</v>
      </c>
      <c r="U18" s="20">
        <f>金牛组合持仓!U20</f>
        <v>-0.21316080945625127</v>
      </c>
      <c r="V18" s="20">
        <f>金牛组合持仓!V20</f>
        <v>-7.5563452413303089E-3</v>
      </c>
      <c r="W18" s="13" t="s">
        <v>9</v>
      </c>
      <c r="X18" s="30"/>
      <c r="Y18" s="38">
        <f>[1]!thsiFinD("ths_int_chg_ratio_index",#REF!,AA16,H3)/100</f>
        <v>0</v>
      </c>
      <c r="Z18" s="14"/>
    </row>
    <row r="19" spans="2:44" s="15" customFormat="1" ht="25" customHeight="1" x14ac:dyDescent="0.3">
      <c r="B19" s="161" t="s">
        <v>7065</v>
      </c>
      <c r="C19" s="163"/>
      <c r="D19" s="163"/>
      <c r="E19" s="163"/>
      <c r="F19" s="163"/>
      <c r="G19" s="163"/>
      <c r="H19" s="20">
        <f>H16-H17</f>
        <v>-2.2507775483264214E-2</v>
      </c>
      <c r="I19" s="20" t="e">
        <f t="shared" ref="I19:O19" ca="1" si="0">I16-I17</f>
        <v>#REF!</v>
      </c>
      <c r="J19" s="20">
        <f t="shared" si="0"/>
        <v>6.677068766311807E-2</v>
      </c>
      <c r="K19" s="20">
        <f t="shared" si="0"/>
        <v>0.21286931213737975</v>
      </c>
      <c r="L19" s="20">
        <f t="shared" ca="1" si="0"/>
        <v>0.33003821111693399</v>
      </c>
      <c r="M19" s="20">
        <f t="shared" ca="1" si="0"/>
        <v>0.62119998660686937</v>
      </c>
      <c r="N19" s="20">
        <f t="shared" si="0"/>
        <v>0.15547101905967209</v>
      </c>
      <c r="O19" s="20">
        <f t="shared" ca="1" si="0"/>
        <v>9.8761053070844151E-2</v>
      </c>
      <c r="P19" s="20"/>
      <c r="Q19" s="20"/>
      <c r="R19" s="20"/>
      <c r="S19" s="20">
        <f>S16-S18</f>
        <v>-0.12602815371631659</v>
      </c>
      <c r="T19" s="20">
        <f>T16-T18</f>
        <v>-1.6267889739819186E-2</v>
      </c>
      <c r="U19" s="20">
        <f>U16-U18</f>
        <v>9.1608094562512787E-3</v>
      </c>
      <c r="V19" s="20">
        <f>V16-V18</f>
        <v>9.4556345241330303E-2</v>
      </c>
      <c r="W19" s="13" t="s">
        <v>20</v>
      </c>
      <c r="X19" s="29"/>
      <c r="Y19" s="29"/>
      <c r="Z19" s="14"/>
    </row>
    <row r="20" spans="2:44" x14ac:dyDescent="0.3">
      <c r="X20" s="28"/>
      <c r="Y20" s="28"/>
    </row>
    <row r="21" spans="2:44" x14ac:dyDescent="0.3">
      <c r="X21" s="28"/>
      <c r="Y21" s="28"/>
    </row>
    <row r="22" spans="2:44" x14ac:dyDescent="0.3">
      <c r="X22" s="28"/>
      <c r="Y22" s="28"/>
    </row>
    <row r="23" spans="2:44" x14ac:dyDescent="0.3">
      <c r="X23" s="28"/>
      <c r="Y23" s="28"/>
    </row>
    <row r="24" spans="2:44" x14ac:dyDescent="0.3">
      <c r="C24" s="16"/>
      <c r="F24" s="28"/>
      <c r="G24" s="66"/>
      <c r="V24" s="6"/>
      <c r="Z24" s="6"/>
    </row>
    <row r="25" spans="2:44" x14ac:dyDescent="0.3">
      <c r="C25" s="16"/>
      <c r="D25" s="16"/>
      <c r="E25" s="16"/>
      <c r="F25" s="16"/>
      <c r="G25" s="16"/>
      <c r="H25" s="16"/>
      <c r="V25" s="6"/>
      <c r="Z25" s="6"/>
    </row>
    <row r="26" spans="2:44" x14ac:dyDescent="0.3">
      <c r="C26" s="16"/>
      <c r="F26" s="28"/>
      <c r="G26" s="28"/>
      <c r="V26" s="6"/>
      <c r="Z26" s="6"/>
    </row>
    <row r="27" spans="2:44" x14ac:dyDescent="0.3">
      <c r="C27" s="16"/>
      <c r="F27" s="28"/>
      <c r="G27" s="28"/>
      <c r="V27" s="6"/>
      <c r="Z27" s="6"/>
    </row>
    <row r="28" spans="2:44" x14ac:dyDescent="0.3">
      <c r="D28" s="64"/>
      <c r="F28" s="28"/>
      <c r="G28" s="28"/>
      <c r="V28" s="6"/>
      <c r="Z28" s="6"/>
    </row>
    <row r="29" spans="2:44" x14ac:dyDescent="0.3">
      <c r="C29" s="16"/>
      <c r="D29" s="64"/>
      <c r="F29" s="28"/>
      <c r="G29" s="28"/>
      <c r="V29" s="6"/>
      <c r="Z29" s="6"/>
    </row>
    <row r="30" spans="2:44" x14ac:dyDescent="0.3">
      <c r="C30" s="16"/>
      <c r="D30" s="64"/>
      <c r="F30" s="28"/>
      <c r="G30" s="28"/>
      <c r="V30" s="6"/>
      <c r="Z30" s="6"/>
    </row>
    <row r="31" spans="2:44" x14ac:dyDescent="0.3">
      <c r="C31" s="154"/>
      <c r="D31" s="65"/>
      <c r="F31" s="28"/>
      <c r="V31" s="6"/>
      <c r="Z31" s="6"/>
    </row>
    <row r="32" spans="2:44" x14ac:dyDescent="0.3">
      <c r="C32" s="16"/>
      <c r="D32" s="64"/>
      <c r="F32" s="28"/>
      <c r="V32" s="6"/>
      <c r="Z32" s="6"/>
    </row>
    <row r="33" spans="3:26" x14ac:dyDescent="0.3">
      <c r="C33" s="16"/>
      <c r="D33" s="64"/>
      <c r="F33" s="28"/>
      <c r="V33" s="6"/>
      <c r="Z33" s="6"/>
    </row>
    <row r="34" spans="3:26" x14ac:dyDescent="0.3">
      <c r="C34" s="16"/>
      <c r="D34" s="64"/>
      <c r="E34" s="63"/>
      <c r="F34" s="63"/>
      <c r="V34" s="6"/>
      <c r="Z34" s="6"/>
    </row>
    <row r="35" spans="3:26" x14ac:dyDescent="0.3">
      <c r="C35" s="16"/>
      <c r="D35" s="64"/>
      <c r="E35" s="63"/>
      <c r="F35" s="63"/>
      <c r="V35" s="6"/>
      <c r="Z35" s="6"/>
    </row>
    <row r="36" spans="3:26" x14ac:dyDescent="0.3">
      <c r="C36" s="16"/>
      <c r="D36" s="64"/>
      <c r="E36" s="63"/>
      <c r="F36" s="63"/>
      <c r="V36" s="6"/>
      <c r="Z36" s="6"/>
    </row>
    <row r="37" spans="3:26" x14ac:dyDescent="0.3">
      <c r="C37" s="154"/>
      <c r="D37" s="65"/>
      <c r="F37" s="28"/>
      <c r="V37" s="6"/>
      <c r="Z37" s="6"/>
    </row>
    <row r="38" spans="3:26" x14ac:dyDescent="0.3">
      <c r="C38" s="154"/>
      <c r="D38" s="65"/>
      <c r="V38" s="6"/>
      <c r="Z38" s="6"/>
    </row>
    <row r="39" spans="3:26" x14ac:dyDescent="0.3">
      <c r="D39" s="64"/>
      <c r="V39" s="6"/>
      <c r="Z39" s="6"/>
    </row>
    <row r="40" spans="3:26" x14ac:dyDescent="0.3">
      <c r="D40" s="64"/>
      <c r="M40" s="16"/>
      <c r="N40" s="16"/>
      <c r="Q40" s="28"/>
      <c r="R40" s="28"/>
      <c r="S40" s="17"/>
      <c r="V40" s="6"/>
      <c r="Z40" s="6"/>
    </row>
    <row r="41" spans="3:26" x14ac:dyDescent="0.3">
      <c r="M41" s="16"/>
      <c r="N41" s="16"/>
      <c r="Q41" s="28"/>
      <c r="R41" s="28"/>
      <c r="S41" s="17"/>
      <c r="V41" s="6"/>
      <c r="Z41" s="6"/>
    </row>
    <row r="42" spans="3:26" x14ac:dyDescent="0.3">
      <c r="M42" s="16"/>
      <c r="N42" s="16"/>
      <c r="Q42" s="28"/>
      <c r="R42" s="28"/>
      <c r="S42" s="17"/>
      <c r="V42" s="6"/>
      <c r="Z42" s="6"/>
    </row>
    <row r="43" spans="3:26" x14ac:dyDescent="0.3">
      <c r="M43" s="16"/>
      <c r="N43" s="16"/>
      <c r="Q43" s="28"/>
      <c r="R43" s="28"/>
      <c r="S43" s="17"/>
      <c r="V43" s="6"/>
      <c r="Z43" s="6"/>
    </row>
    <row r="44" spans="3:26" x14ac:dyDescent="0.3">
      <c r="M44" s="16"/>
      <c r="N44" s="16"/>
      <c r="Q44" s="28"/>
      <c r="R44" s="28"/>
      <c r="S44" s="17"/>
      <c r="V44" s="6"/>
      <c r="Z44" s="6"/>
    </row>
    <row r="45" spans="3:26" x14ac:dyDescent="0.3">
      <c r="M45" s="16"/>
      <c r="N45" s="16"/>
      <c r="Q45" s="28"/>
      <c r="R45" s="28"/>
      <c r="S45" s="17"/>
      <c r="V45" s="6"/>
      <c r="Z45" s="6"/>
    </row>
    <row r="46" spans="3:26" x14ac:dyDescent="0.3">
      <c r="X46" s="28"/>
      <c r="Y46" s="28"/>
    </row>
    <row r="47" spans="3:26" x14ac:dyDescent="0.3">
      <c r="X47" s="28"/>
      <c r="Y47" s="28"/>
    </row>
    <row r="48" spans="3:26" x14ac:dyDescent="0.3">
      <c r="X48" s="28"/>
      <c r="Y48" s="28"/>
    </row>
    <row r="49" spans="1:44" x14ac:dyDescent="0.3">
      <c r="X49" s="28"/>
      <c r="Y49" s="28"/>
    </row>
    <row r="50" spans="1:44" x14ac:dyDescent="0.3">
      <c r="X50" s="28"/>
      <c r="Y50" s="28"/>
    </row>
    <row r="51" spans="1:44" x14ac:dyDescent="0.3">
      <c r="X51" s="28"/>
      <c r="Y51" s="28"/>
    </row>
    <row r="52" spans="1:44" x14ac:dyDescent="0.3">
      <c r="X52" s="28"/>
      <c r="Y52" s="28"/>
    </row>
    <row r="53" spans="1:44" x14ac:dyDescent="0.3">
      <c r="X53" s="28"/>
      <c r="Y53" s="28"/>
    </row>
    <row r="54" spans="1:44" x14ac:dyDescent="0.3">
      <c r="X54" s="28"/>
      <c r="Y54" s="28"/>
    </row>
    <row r="55" spans="1:44" x14ac:dyDescent="0.3">
      <c r="X55" s="28"/>
      <c r="Y55" s="28"/>
    </row>
    <row r="56" spans="1:44" x14ac:dyDescent="0.3">
      <c r="X56" s="28"/>
      <c r="Y56" s="28"/>
    </row>
    <row r="57" spans="1:44" x14ac:dyDescent="0.3">
      <c r="X57" s="28"/>
      <c r="Y57" s="28"/>
    </row>
    <row r="58" spans="1:44" x14ac:dyDescent="0.3">
      <c r="X58" s="28"/>
      <c r="Y58" s="28"/>
    </row>
    <row r="59" spans="1:44" s="17" customForma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16"/>
      <c r="W59" s="6"/>
      <c r="X59" s="28"/>
      <c r="Y59" s="28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s="17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16"/>
      <c r="W60" s="6"/>
      <c r="X60" s="28"/>
      <c r="Y60" s="28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s="17" customForma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16"/>
      <c r="W61" s="6"/>
      <c r="X61" s="28"/>
      <c r="Y61" s="28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s="17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16"/>
      <c r="W62" s="6"/>
      <c r="X62" s="28"/>
      <c r="Y62" s="28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s="17" customForma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6"/>
      <c r="W63" s="6"/>
      <c r="X63" s="28"/>
      <c r="Y63" s="28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s="17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16"/>
      <c r="W64" s="6"/>
      <c r="X64" s="28"/>
      <c r="Y64" s="28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s="17" customForma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16"/>
      <c r="W65" s="6"/>
      <c r="X65" s="28"/>
      <c r="Y65" s="28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s="17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6"/>
      <c r="W66" s="6"/>
      <c r="X66" s="28"/>
      <c r="Y66" s="28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s="17" customForma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16"/>
      <c r="W67" s="6"/>
      <c r="X67" s="28"/>
      <c r="Y67" s="28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s="17" customForma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16"/>
      <c r="W68" s="6"/>
      <c r="X68" s="28"/>
      <c r="Y68" s="28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s="17" customForma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6"/>
      <c r="W69" s="6"/>
      <c r="X69" s="28"/>
      <c r="Y69" s="28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s="17" customForma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16"/>
      <c r="W70" s="6"/>
      <c r="X70" s="28"/>
      <c r="Y70" s="28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s="17" customForma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16"/>
      <c r="W71" s="6"/>
      <c r="X71" s="28"/>
      <c r="Y71" s="28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s="17" customForma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16"/>
      <c r="W72" s="6"/>
      <c r="X72" s="28"/>
      <c r="Y72" s="28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s="17" customForma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16"/>
      <c r="W73" s="6"/>
      <c r="X73" s="28"/>
      <c r="Y73" s="28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s="17" customForma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16"/>
      <c r="W74" s="6"/>
      <c r="X74" s="28"/>
      <c r="Y74" s="28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s="17" customForma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6"/>
      <c r="W75" s="6"/>
      <c r="X75" s="28"/>
      <c r="Y75" s="28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s="17" customForma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6"/>
      <c r="W76" s="6"/>
      <c r="X76" s="28"/>
      <c r="Y76" s="28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s="17" customForma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6"/>
      <c r="W77" s="6"/>
      <c r="X77" s="28"/>
      <c r="Y77" s="28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s="17" customForma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6"/>
      <c r="W78" s="6"/>
      <c r="X78" s="28"/>
      <c r="Y78" s="28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s="17" customForma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6"/>
      <c r="W79" s="6"/>
      <c r="X79" s="28"/>
      <c r="Y79" s="28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s="17" customForma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6"/>
      <c r="W80" s="6"/>
      <c r="X80" s="28"/>
      <c r="Y80" s="28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s="17" customForma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6"/>
      <c r="W81" s="6"/>
      <c r="X81" s="28"/>
      <c r="Y81" s="28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s="17" customForma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6"/>
      <c r="W82" s="6"/>
      <c r="X82" s="28"/>
      <c r="Y82" s="28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s="17" customForma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6"/>
      <c r="W83" s="6"/>
      <c r="X83" s="28"/>
      <c r="Y83" s="28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s="17" customForma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6"/>
      <c r="W84" s="6"/>
      <c r="X84" s="28"/>
      <c r="Y84" s="28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s="17" customForma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6"/>
      <c r="W85" s="6"/>
      <c r="X85" s="28"/>
      <c r="Y85" s="28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s="17" customForma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6"/>
      <c r="W86" s="6"/>
      <c r="X86" s="28"/>
      <c r="Y86" s="28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s="17" customForma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6"/>
      <c r="W87" s="6"/>
      <c r="X87" s="28"/>
      <c r="Y87" s="28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s="17" customForma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6"/>
      <c r="W88" s="6"/>
      <c r="X88" s="28"/>
      <c r="Y88" s="28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s="17" customForma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6"/>
      <c r="W89" s="6"/>
      <c r="X89" s="28"/>
      <c r="Y89" s="28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s="17" customForma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6"/>
      <c r="W90" s="6"/>
      <c r="X90" s="28"/>
      <c r="Y90" s="28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s="17" customForma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6"/>
      <c r="W91" s="6"/>
      <c r="X91" s="28"/>
      <c r="Y91" s="28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s="17" customForma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6"/>
      <c r="W92" s="6"/>
      <c r="X92" s="28"/>
      <c r="Y92" s="28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s="17" customForma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6"/>
      <c r="W93" s="6"/>
      <c r="X93" s="28"/>
      <c r="Y93" s="28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s="17" customForma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6"/>
      <c r="W94" s="6"/>
      <c r="X94" s="28"/>
      <c r="Y94" s="28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s="17" customForma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6"/>
      <c r="W95" s="6"/>
      <c r="X95" s="28"/>
      <c r="Y95" s="28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s="17" customForma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6"/>
      <c r="W96" s="6"/>
      <c r="X96" s="28"/>
      <c r="Y96" s="28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s="17" customForma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6"/>
      <c r="W97" s="6"/>
      <c r="X97" s="28"/>
      <c r="Y97" s="28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s="17" customForma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6"/>
      <c r="W98" s="6"/>
      <c r="X98" s="28"/>
      <c r="Y98" s="28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s="17" customForma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6"/>
      <c r="W99" s="6"/>
      <c r="X99" s="28"/>
      <c r="Y99" s="28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s="17" customForma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6"/>
      <c r="W100" s="6"/>
      <c r="X100" s="28"/>
      <c r="Y100" s="28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s="17" customForma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6"/>
      <c r="W101" s="6"/>
      <c r="X101" s="28"/>
      <c r="Y101" s="28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s="17" customForma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6"/>
      <c r="W102" s="6"/>
      <c r="X102" s="28"/>
      <c r="Y102" s="28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s="17" customForma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6"/>
      <c r="W103" s="6"/>
      <c r="X103" s="28"/>
      <c r="Y103" s="28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s="17" customForma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6"/>
      <c r="W104" s="6"/>
      <c r="X104" s="28"/>
      <c r="Y104" s="28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s="17" customForma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6"/>
      <c r="W105" s="6"/>
      <c r="X105" s="28"/>
      <c r="Y105" s="28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s="17" customForma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6"/>
      <c r="W106" s="6"/>
      <c r="X106" s="28"/>
      <c r="Y106" s="28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s="17" customForma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6"/>
      <c r="W107" s="6"/>
      <c r="X107" s="28"/>
      <c r="Y107" s="28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s="17" customForma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6"/>
      <c r="W108" s="6"/>
      <c r="X108" s="28"/>
      <c r="Y108" s="28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s="17" customForma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6"/>
      <c r="W109" s="6"/>
      <c r="X109" s="28"/>
      <c r="Y109" s="28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s="17" customForma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6"/>
      <c r="W110" s="6"/>
      <c r="X110" s="28"/>
      <c r="Y110" s="28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s="17" customForma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6"/>
      <c r="W111" s="6"/>
      <c r="X111" s="28"/>
      <c r="Y111" s="28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s="17" customForma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6"/>
      <c r="W112" s="6"/>
      <c r="X112" s="28"/>
      <c r="Y112" s="28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s="17" customForma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6"/>
      <c r="W113" s="6"/>
      <c r="X113" s="28"/>
      <c r="Y113" s="28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s="17" customForma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6"/>
      <c r="W114" s="6"/>
      <c r="X114" s="28"/>
      <c r="Y114" s="28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s="17" customForma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6"/>
      <c r="W115" s="6"/>
      <c r="X115" s="28"/>
      <c r="Y115" s="28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s="17" customForma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6"/>
      <c r="W116" s="6"/>
      <c r="X116" s="28"/>
      <c r="Y116" s="28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s="17" customForma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6"/>
      <c r="W117" s="6"/>
      <c r="X117" s="28"/>
      <c r="Y117" s="28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s="17" customForma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6"/>
      <c r="W118" s="6"/>
      <c r="X118" s="28"/>
      <c r="Y118" s="28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s="17" customForma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6"/>
      <c r="W119" s="6"/>
      <c r="X119" s="28"/>
      <c r="Y119" s="28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s="17" customForma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6"/>
      <c r="W120" s="6"/>
      <c r="X120" s="28"/>
      <c r="Y120" s="28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s="17" customForma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6"/>
      <c r="W121" s="6"/>
      <c r="X121" s="28"/>
      <c r="Y121" s="28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s="17" customForma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6"/>
      <c r="W122" s="6"/>
      <c r="X122" s="28"/>
      <c r="Y122" s="28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s="17" customForma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6"/>
      <c r="W123" s="6"/>
      <c r="X123" s="28"/>
      <c r="Y123" s="28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s="17" customForma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6"/>
      <c r="W124" s="6"/>
      <c r="X124" s="28"/>
      <c r="Y124" s="28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s="17" customForma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6"/>
      <c r="W125" s="6"/>
      <c r="X125" s="28"/>
      <c r="Y125" s="28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s="17" customForma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6"/>
      <c r="W126" s="6"/>
      <c r="X126" s="28"/>
      <c r="Y126" s="28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s="17" customForma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6"/>
      <c r="W127" s="6"/>
      <c r="X127" s="28"/>
      <c r="Y127" s="28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s="17" customForma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6"/>
      <c r="W128" s="6"/>
      <c r="X128" s="28"/>
      <c r="Y128" s="28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s="17" customForma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6"/>
      <c r="W129" s="6"/>
      <c r="X129" s="28"/>
      <c r="Y129" s="28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s="17" customForma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6"/>
      <c r="W130" s="6"/>
      <c r="X130" s="28"/>
      <c r="Y130" s="28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s="17" customForma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16"/>
      <c r="W131" s="6"/>
      <c r="X131" s="28"/>
      <c r="Y131" s="28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s="17" customForma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6"/>
      <c r="W132" s="6"/>
      <c r="X132" s="28"/>
      <c r="Y132" s="28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s="17" customForma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6"/>
      <c r="W133" s="6"/>
      <c r="X133" s="28"/>
      <c r="Y133" s="28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s="17" customForma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6"/>
      <c r="W134" s="6"/>
      <c r="X134" s="28"/>
      <c r="Y134" s="28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s="17" customForma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6"/>
      <c r="W135" s="6"/>
      <c r="X135" s="28"/>
      <c r="Y135" s="28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s="17" customForma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6"/>
      <c r="W136" s="6"/>
      <c r="X136" s="28"/>
      <c r="Y136" s="28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s="17" customForma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6"/>
      <c r="W137" s="6"/>
      <c r="X137" s="28"/>
      <c r="Y137" s="28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s="17" customForma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6"/>
      <c r="W138" s="6"/>
      <c r="X138" s="28"/>
      <c r="Y138" s="28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s="17" customForma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6"/>
      <c r="W139" s="6"/>
      <c r="X139" s="28"/>
      <c r="Y139" s="28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s="17" customForma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6"/>
      <c r="W140" s="6"/>
      <c r="X140" s="28"/>
      <c r="Y140" s="28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s="17" customForma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6"/>
      <c r="W141" s="6"/>
      <c r="X141" s="28"/>
      <c r="Y141" s="28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s="17" customForma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6"/>
      <c r="W142" s="6"/>
      <c r="X142" s="28"/>
      <c r="Y142" s="28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s="17" customForma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6"/>
      <c r="W143" s="6"/>
      <c r="X143" s="28"/>
      <c r="Y143" s="28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s="17" customForma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6"/>
      <c r="W144" s="6"/>
      <c r="X144" s="28"/>
      <c r="Y144" s="28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s="17" customForma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6"/>
      <c r="W145" s="6"/>
      <c r="X145" s="28"/>
      <c r="Y145" s="28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s="17" customForma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6"/>
      <c r="W146" s="6"/>
      <c r="X146" s="28"/>
      <c r="Y146" s="28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s="17" customForma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6"/>
      <c r="W147" s="6"/>
      <c r="X147" s="28"/>
      <c r="Y147" s="28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s="17" customForma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6"/>
      <c r="W148" s="6"/>
      <c r="X148" s="28"/>
      <c r="Y148" s="28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s="17" customForma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6"/>
      <c r="W149" s="6"/>
      <c r="X149" s="28"/>
      <c r="Y149" s="28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s="17" customForma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6"/>
      <c r="W150" s="6"/>
      <c r="X150" s="28"/>
      <c r="Y150" s="28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s="17" customForma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6"/>
      <c r="W151" s="6"/>
      <c r="X151" s="28"/>
      <c r="Y151" s="28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s="17" customForma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6"/>
      <c r="W152" s="6"/>
      <c r="X152" s="28"/>
      <c r="Y152" s="28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1:44" s="17" customForma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6"/>
      <c r="W153" s="6"/>
      <c r="X153" s="28"/>
      <c r="Y153" s="28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1:44" s="17" customForma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6"/>
      <c r="W154" s="6"/>
      <c r="X154" s="28"/>
      <c r="Y154" s="28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1:44" s="17" customForma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6"/>
      <c r="W155" s="6"/>
      <c r="X155" s="28"/>
      <c r="Y155" s="28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1:44" s="17" customForma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6"/>
      <c r="W156" s="6"/>
      <c r="X156" s="28"/>
      <c r="Y156" s="28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1:44" s="17" customForma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6"/>
      <c r="W157" s="6"/>
      <c r="X157" s="28"/>
      <c r="Y157" s="28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1:44" s="17" customForma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6"/>
      <c r="W158" s="6"/>
      <c r="X158" s="28"/>
      <c r="Y158" s="28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1:44" s="17" customForma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6"/>
      <c r="W159" s="6"/>
      <c r="X159" s="28"/>
      <c r="Y159" s="28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1:44" s="17" customForma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6"/>
      <c r="W160" s="6"/>
      <c r="X160" s="28"/>
      <c r="Y160" s="28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1:44" s="17" customForma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6"/>
      <c r="W161" s="6"/>
      <c r="X161" s="28"/>
      <c r="Y161" s="28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1:44" s="17" customForma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6"/>
      <c r="W162" s="6"/>
      <c r="X162" s="28"/>
      <c r="Y162" s="28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1:44" s="17" customForma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6"/>
      <c r="W163" s="6"/>
      <c r="X163" s="28"/>
      <c r="Y163" s="28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1:44" s="17" customForma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6"/>
      <c r="W164" s="6"/>
      <c r="X164" s="28"/>
      <c r="Y164" s="28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1:44" s="17" customForma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6"/>
      <c r="W165" s="6"/>
      <c r="X165" s="28"/>
      <c r="Y165" s="28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1:44" s="17" customForma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6"/>
      <c r="W166" s="6"/>
      <c r="X166" s="28"/>
      <c r="Y166" s="28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1:44" s="17" customForma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6"/>
      <c r="W167" s="6"/>
      <c r="X167" s="28"/>
      <c r="Y167" s="28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1:44" s="17" customForma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6"/>
      <c r="W168" s="6"/>
      <c r="X168" s="28"/>
      <c r="Y168" s="28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1:44" s="17" customForma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6"/>
      <c r="W169" s="6"/>
      <c r="X169" s="28"/>
      <c r="Y169" s="28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1:44" s="17" customForma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6"/>
      <c r="W170" s="6"/>
      <c r="X170" s="28"/>
      <c r="Y170" s="28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1:44" s="17" customForma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6"/>
      <c r="W171" s="6"/>
      <c r="X171" s="28"/>
      <c r="Y171" s="28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1:44" s="17" customForma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6"/>
      <c r="W172" s="6"/>
      <c r="X172" s="28"/>
      <c r="Y172" s="28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1:44" s="17" customForma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6"/>
      <c r="W173" s="6"/>
      <c r="X173" s="28"/>
      <c r="Y173" s="28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1:44" s="17" customForma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6"/>
      <c r="W174" s="6"/>
      <c r="X174" s="28"/>
      <c r="Y174" s="28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1:44" s="17" customForma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6"/>
      <c r="W175" s="6"/>
      <c r="X175" s="28"/>
      <c r="Y175" s="28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1:44" s="17" customForma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6"/>
      <c r="W176" s="6"/>
      <c r="X176" s="28"/>
      <c r="Y176" s="28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1:44" s="17" customForma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6"/>
      <c r="W177" s="6"/>
      <c r="X177" s="28"/>
      <c r="Y177" s="28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1:44" s="17" customForma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6"/>
      <c r="W178" s="6"/>
      <c r="X178" s="28"/>
      <c r="Y178" s="28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1:44" s="17" customForma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6"/>
      <c r="W179" s="6"/>
      <c r="X179" s="28"/>
      <c r="Y179" s="28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1:44" s="17" customForma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6"/>
      <c r="W180" s="6"/>
      <c r="X180" s="28"/>
      <c r="Y180" s="28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1:44" s="17" customForma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6"/>
      <c r="W181" s="6"/>
      <c r="X181" s="28"/>
      <c r="Y181" s="28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1:44" s="17" customForma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6"/>
      <c r="W182" s="6"/>
      <c r="X182" s="28"/>
      <c r="Y182" s="28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1:44" s="17" customForma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6"/>
      <c r="W183" s="6"/>
      <c r="X183" s="28"/>
      <c r="Y183" s="28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1:44" s="17" customForma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6"/>
      <c r="W184" s="6"/>
      <c r="X184" s="28"/>
      <c r="Y184" s="28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1:44" s="17" customForma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6"/>
      <c r="W185" s="6"/>
      <c r="X185" s="28"/>
      <c r="Y185" s="28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1:44" s="17" customForma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6"/>
      <c r="W186" s="6"/>
      <c r="X186" s="28"/>
      <c r="Y186" s="28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1:44" s="17" customForma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6"/>
      <c r="W187" s="6"/>
      <c r="X187" s="28"/>
      <c r="Y187" s="28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1:44" s="17" customForma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6"/>
      <c r="W188" s="6"/>
      <c r="X188" s="28"/>
      <c r="Y188" s="28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1:44" s="17" customForma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6"/>
      <c r="W189" s="6"/>
      <c r="X189" s="28"/>
      <c r="Y189" s="28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1:44" s="17" customForma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6"/>
      <c r="W190" s="6"/>
      <c r="X190" s="28"/>
      <c r="Y190" s="28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1:44" s="17" customForma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6"/>
      <c r="W191" s="6"/>
      <c r="X191" s="28"/>
      <c r="Y191" s="28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1:44" s="17" customForma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16"/>
      <c r="W192" s="6"/>
      <c r="X192" s="28"/>
      <c r="Y192" s="28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1:44" s="17" customForma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6"/>
      <c r="W193" s="6"/>
      <c r="X193" s="28"/>
      <c r="Y193" s="28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1:44" s="17" customForma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6"/>
      <c r="W194" s="6"/>
      <c r="X194" s="28"/>
      <c r="Y194" s="28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1:44" s="17" customForma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6"/>
      <c r="W195" s="6"/>
      <c r="X195" s="28"/>
      <c r="Y195" s="28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1:44" s="17" customForma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6"/>
      <c r="W196" s="6"/>
      <c r="X196" s="28"/>
      <c r="Y196" s="28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1:44" s="17" customForma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6"/>
      <c r="W197" s="6"/>
      <c r="X197" s="28"/>
      <c r="Y197" s="28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1:44" s="17" customForma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16"/>
      <c r="W198" s="6"/>
      <c r="X198" s="28"/>
      <c r="Y198" s="28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1:44" s="17" customForma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16"/>
      <c r="W199" s="6"/>
      <c r="X199" s="28"/>
      <c r="Y199" s="28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1:44" s="17" customForma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16"/>
      <c r="W200" s="6"/>
      <c r="X200" s="28"/>
      <c r="Y200" s="28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1:44" s="17" customForma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16"/>
      <c r="W201" s="6"/>
      <c r="X201" s="28"/>
      <c r="Y201" s="28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s="17" customForma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6"/>
      <c r="W202" s="6"/>
      <c r="X202" s="28"/>
      <c r="Y202" s="28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1:44" s="17" customForma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6"/>
      <c r="W203" s="6"/>
      <c r="X203" s="28"/>
      <c r="Y203" s="28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1:44" s="17" customForma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16"/>
      <c r="W204" s="6"/>
      <c r="X204" s="28"/>
      <c r="Y204" s="28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1:44" s="17" customForma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16"/>
      <c r="W205" s="6"/>
      <c r="X205" s="28"/>
      <c r="Y205" s="28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1:44" s="17" customForma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16"/>
      <c r="W206" s="6"/>
      <c r="X206" s="28"/>
      <c r="Y206" s="28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1:44" s="17" customForma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16"/>
      <c r="W207" s="6"/>
      <c r="X207" s="28"/>
      <c r="Y207" s="28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1:44" s="17" customForma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6"/>
      <c r="W208" s="6"/>
      <c r="X208" s="28"/>
      <c r="Y208" s="28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1:44" s="17" customForma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6"/>
      <c r="W209" s="6"/>
      <c r="X209" s="28"/>
      <c r="Y209" s="28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1:44" s="17" customForma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16"/>
      <c r="W210" s="6"/>
      <c r="X210" s="28"/>
      <c r="Y210" s="28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1:44" s="17" customForma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16"/>
      <c r="W211" s="6"/>
      <c r="X211" s="28"/>
      <c r="Y211" s="28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1:44" s="17" customForma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16"/>
      <c r="W212" s="6"/>
      <c r="X212" s="28"/>
      <c r="Y212" s="28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1:44" s="17" customForma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16"/>
      <c r="W213" s="6"/>
      <c r="X213" s="28"/>
      <c r="Y213" s="28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1:44" s="17" customForma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6"/>
      <c r="W214" s="6"/>
      <c r="X214" s="28"/>
      <c r="Y214" s="28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1:44" s="17" customForma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6"/>
      <c r="W215" s="6"/>
      <c r="X215" s="28"/>
      <c r="Y215" s="28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1:44" s="17" customForma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16"/>
      <c r="W216" s="6"/>
      <c r="X216" s="28"/>
      <c r="Y216" s="28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1:44" s="17" customForma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16"/>
      <c r="W217" s="6"/>
      <c r="X217" s="28"/>
      <c r="Y217" s="28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1:44" s="17" customForma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16"/>
      <c r="W218" s="6"/>
      <c r="X218" s="28"/>
      <c r="Y218" s="28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1:44" s="17" customForma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16"/>
      <c r="W219" s="6"/>
      <c r="X219" s="28"/>
      <c r="Y219" s="28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1:44" s="17" customForma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6"/>
      <c r="W220" s="6"/>
      <c r="X220" s="28"/>
      <c r="Y220" s="28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1:44" s="17" customForma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6"/>
      <c r="W221" s="6"/>
      <c r="X221" s="28"/>
      <c r="Y221" s="28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1:44" s="17" customForma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16"/>
      <c r="W222" s="6"/>
      <c r="X222" s="28"/>
      <c r="Y222" s="28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1:44" s="17" customForma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16"/>
      <c r="W223" s="6"/>
      <c r="X223" s="28"/>
      <c r="Y223" s="28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1:44" s="17" customForma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16"/>
      <c r="W224" s="6"/>
      <c r="X224" s="28"/>
      <c r="Y224" s="28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1:44" s="17" customForma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16"/>
      <c r="W225" s="6"/>
      <c r="X225" s="28"/>
      <c r="Y225" s="28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1:44" s="17" customForma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6"/>
      <c r="W226" s="6"/>
      <c r="X226" s="28"/>
      <c r="Y226" s="28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1:44" s="17" customForma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6"/>
      <c r="W227" s="6"/>
      <c r="X227" s="28"/>
      <c r="Y227" s="28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1:44" s="17" customForma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16"/>
      <c r="W228" s="6"/>
      <c r="X228" s="28"/>
      <c r="Y228" s="28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1:44" s="17" customForma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16"/>
      <c r="W229" s="6"/>
      <c r="X229" s="28"/>
      <c r="Y229" s="28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1:44" s="17" customForma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16"/>
      <c r="W230" s="6"/>
      <c r="X230" s="28"/>
      <c r="Y230" s="28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1:44" s="17" customForma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16"/>
      <c r="W231" s="6"/>
      <c r="X231" s="28"/>
      <c r="Y231" s="28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1:44" s="17" customForma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6"/>
      <c r="W232" s="6"/>
      <c r="X232" s="28"/>
      <c r="Y232" s="28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1:44" s="17" customForma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6"/>
      <c r="W233" s="6"/>
      <c r="X233" s="28"/>
      <c r="Y233" s="28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1:44" s="17" customForma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16"/>
      <c r="W234" s="6"/>
      <c r="X234" s="28"/>
      <c r="Y234" s="28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1:44" s="17" customForma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16"/>
      <c r="W235" s="6"/>
      <c r="X235" s="28"/>
      <c r="Y235" s="28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1:44" s="17" customForma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16"/>
      <c r="W236" s="6"/>
      <c r="X236" s="28"/>
      <c r="Y236" s="28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1:44" s="17" customForma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16"/>
      <c r="W237" s="6"/>
      <c r="X237" s="28"/>
      <c r="Y237" s="28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1:44" s="17" customForma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6"/>
      <c r="W238" s="6"/>
      <c r="X238" s="28"/>
      <c r="Y238" s="28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1:44" s="17" customForma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16"/>
      <c r="W239" s="6"/>
      <c r="X239" s="28"/>
      <c r="Y239" s="28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1:44" s="17" customForma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16"/>
      <c r="W240" s="6"/>
      <c r="X240" s="28"/>
      <c r="Y240" s="28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1:44" s="17" customForma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16"/>
      <c r="W241" s="6"/>
      <c r="X241" s="28"/>
      <c r="Y241" s="28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1:44" s="17" customForma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16"/>
      <c r="W242" s="6"/>
      <c r="X242" s="28"/>
      <c r="Y242" s="28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1:44" s="17" customForma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16"/>
      <c r="W243" s="6"/>
      <c r="X243" s="28"/>
      <c r="Y243" s="28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1:44" s="17" customForma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16"/>
      <c r="W244" s="6"/>
      <c r="X244" s="28"/>
      <c r="Y244" s="28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1:44" s="17" customForma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16"/>
      <c r="W245" s="6"/>
      <c r="X245" s="28"/>
      <c r="Y245" s="28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1:44" s="17" customForma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16"/>
      <c r="W246" s="6"/>
      <c r="X246" s="28"/>
      <c r="Y246" s="28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1:44" s="17" customForma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16"/>
      <c r="W247" s="6"/>
      <c r="X247" s="28"/>
      <c r="Y247" s="28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1:44" s="17" customForma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16"/>
      <c r="W248" s="6"/>
      <c r="X248" s="28"/>
      <c r="Y248" s="28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1:44" s="17" customForma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16"/>
      <c r="W249" s="6"/>
      <c r="X249" s="28"/>
      <c r="Y249" s="28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1:44" s="17" customForma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6"/>
      <c r="W250" s="6"/>
      <c r="X250" s="28"/>
      <c r="Y250" s="28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1:44" s="17" customForma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16"/>
      <c r="W251" s="6"/>
      <c r="X251" s="28"/>
      <c r="Y251" s="28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1:44" s="17" customForma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16"/>
      <c r="W252" s="6"/>
      <c r="X252" s="28"/>
      <c r="Y252" s="28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1:44" s="17" customForma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16"/>
      <c r="W253" s="6"/>
      <c r="X253" s="28"/>
      <c r="Y253" s="28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1:44" s="17" customForma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16"/>
      <c r="W254" s="6"/>
      <c r="X254" s="28"/>
      <c r="Y254" s="28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1:44" s="17" customForma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16"/>
      <c r="W255" s="6"/>
      <c r="X255" s="28"/>
      <c r="Y255" s="28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1:44" s="17" customForma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6"/>
      <c r="W256" s="6"/>
      <c r="X256" s="28"/>
      <c r="Y256" s="28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1:44" s="17" customForma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16"/>
      <c r="W257" s="6"/>
      <c r="X257" s="28"/>
      <c r="Y257" s="28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1:44" s="17" customForma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16"/>
      <c r="W258" s="6"/>
      <c r="X258" s="28"/>
      <c r="Y258" s="28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1:44" s="17" customForma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16"/>
      <c r="W259" s="6"/>
      <c r="X259" s="28"/>
      <c r="Y259" s="28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1:44" s="17" customForma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6"/>
      <c r="W260" s="6"/>
      <c r="X260" s="28"/>
      <c r="Y260" s="28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1:44" s="17" customForma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16"/>
      <c r="W261" s="6"/>
      <c r="X261" s="28"/>
      <c r="Y261" s="28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1:44" s="17" customForma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6"/>
      <c r="W262" s="6"/>
      <c r="X262" s="28"/>
      <c r="Y262" s="28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1:44" s="17" customForma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16"/>
      <c r="W263" s="6"/>
      <c r="X263" s="28"/>
      <c r="Y263" s="28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1:44" s="17" customForma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16"/>
      <c r="W264" s="6"/>
      <c r="X264" s="28"/>
      <c r="Y264" s="28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1:44" s="17" customForma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16"/>
      <c r="W265" s="6"/>
      <c r="X265" s="28"/>
      <c r="Y265" s="28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1:44" s="17" customForma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6"/>
      <c r="W266" s="6"/>
      <c r="X266" s="28"/>
      <c r="Y266" s="28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1:44" s="17" customForma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16"/>
      <c r="W267" s="6"/>
      <c r="X267" s="28"/>
      <c r="Y267" s="28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1:44" s="17" customForma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6"/>
      <c r="W268" s="6"/>
      <c r="X268" s="28"/>
      <c r="Y268" s="28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1:44" s="17" customForma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16"/>
      <c r="W269" s="6"/>
      <c r="X269" s="28"/>
      <c r="Y269" s="28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1:44" s="17" customForma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16"/>
      <c r="W270" s="6"/>
      <c r="X270" s="28"/>
      <c r="Y270" s="28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1:44" s="17" customForma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16"/>
      <c r="W271" s="6"/>
      <c r="X271" s="28"/>
      <c r="Y271" s="28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1:44" s="17" customForma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6"/>
      <c r="W272" s="6"/>
      <c r="X272" s="28"/>
      <c r="Y272" s="28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1:44" s="17" customForma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16"/>
      <c r="W273" s="6"/>
      <c r="X273" s="28"/>
      <c r="Y273" s="28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1:44" s="17" customForma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6"/>
      <c r="W274" s="6"/>
      <c r="X274" s="28"/>
      <c r="Y274" s="28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1:44" s="17" customForma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16"/>
      <c r="W275" s="6"/>
      <c r="X275" s="28"/>
      <c r="Y275" s="28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1:44" s="17" customForma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6"/>
      <c r="W276" s="6"/>
      <c r="X276" s="28"/>
      <c r="Y276" s="28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1:44" s="17" customForma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16"/>
      <c r="W277" s="6"/>
      <c r="X277" s="28"/>
      <c r="Y277" s="28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1:44" s="17" customForma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6"/>
      <c r="W278" s="6"/>
      <c r="X278" s="28"/>
      <c r="Y278" s="28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1:44" s="17" customForma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16"/>
      <c r="W279" s="6"/>
      <c r="X279" s="28"/>
      <c r="Y279" s="28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1:44" s="17" customForma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6"/>
      <c r="W280" s="6"/>
      <c r="X280" s="28"/>
      <c r="Y280" s="28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1:44" s="17" customForma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16"/>
      <c r="W281" s="6"/>
      <c r="X281" s="28"/>
      <c r="Y281" s="28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1:44" s="17" customForma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16"/>
      <c r="W282" s="6"/>
      <c r="X282" s="28"/>
      <c r="Y282" s="28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1:44" s="17" customForma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6"/>
      <c r="W283" s="6"/>
      <c r="X283" s="28"/>
      <c r="Y283" s="28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1:44" s="17" customForma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6"/>
      <c r="W284" s="6"/>
      <c r="X284" s="28"/>
      <c r="Y284" s="28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1:44" s="17" customForma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16"/>
      <c r="W285" s="6"/>
      <c r="X285" s="28"/>
      <c r="Y285" s="28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1:44" s="17" customForma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6"/>
      <c r="W286" s="6"/>
      <c r="X286" s="28"/>
      <c r="Y286" s="28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1:44" s="17" customForma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16"/>
      <c r="W287" s="6"/>
      <c r="X287" s="28"/>
      <c r="Y287" s="28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1:44" s="17" customForma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16"/>
      <c r="W288" s="6"/>
      <c r="X288" s="28"/>
      <c r="Y288" s="28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1:44" s="17" customForma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16"/>
      <c r="W289" s="6"/>
      <c r="X289" s="28"/>
      <c r="Y289" s="28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1:44" s="17" customForma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6"/>
      <c r="W290" s="6"/>
      <c r="X290" s="28"/>
      <c r="Y290" s="28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1:44" s="17" customForma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16"/>
      <c r="W291" s="6"/>
      <c r="X291" s="28"/>
      <c r="Y291" s="28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1:44" s="17" customForma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6"/>
      <c r="W292" s="6"/>
      <c r="X292" s="28"/>
      <c r="Y292" s="28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1:44" s="17" customForma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16"/>
      <c r="W293" s="6"/>
      <c r="X293" s="28"/>
      <c r="Y293" s="28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1:44" s="17" customForma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16"/>
      <c r="W294" s="6"/>
      <c r="X294" s="28"/>
      <c r="Y294" s="28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1:44" s="17" customForma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16"/>
      <c r="W295" s="6"/>
      <c r="X295" s="28"/>
      <c r="Y295" s="28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1:44" s="17" customForma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6"/>
      <c r="W296" s="6"/>
      <c r="X296" s="28"/>
      <c r="Y296" s="28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1:44" s="17" customForma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16"/>
      <c r="W297" s="6"/>
      <c r="X297" s="28"/>
      <c r="Y297" s="28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1:44" s="17" customForma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6"/>
      <c r="W298" s="6"/>
      <c r="X298" s="28"/>
      <c r="Y298" s="28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1:44" s="17" customForma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16"/>
      <c r="W299" s="6"/>
      <c r="X299" s="28"/>
      <c r="Y299" s="28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1:44" s="17" customForma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16"/>
      <c r="W300" s="6"/>
      <c r="X300" s="28"/>
      <c r="Y300" s="28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1:44" s="17" customForma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16"/>
      <c r="W301" s="6"/>
      <c r="X301" s="28"/>
      <c r="Y301" s="28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1:44" s="17" customForma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6"/>
      <c r="W302" s="6"/>
      <c r="X302" s="28"/>
      <c r="Y302" s="28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1:44" s="17" customForma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16"/>
      <c r="W303" s="6"/>
      <c r="X303" s="28"/>
      <c r="Y303" s="28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1:44" s="17" customForma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16"/>
      <c r="W304" s="6"/>
      <c r="X304" s="28"/>
      <c r="Y304" s="28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1:44" s="17" customForma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16"/>
      <c r="W305" s="6"/>
      <c r="X305" s="28"/>
      <c r="Y305" s="28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1:44" s="17" customForma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16"/>
      <c r="W306" s="6"/>
      <c r="X306" s="28"/>
      <c r="Y306" s="28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1:44" s="17" customForma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16"/>
      <c r="W307" s="6"/>
      <c r="X307" s="28"/>
      <c r="Y307" s="28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1:44" s="17" customForma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6"/>
      <c r="W308" s="6"/>
      <c r="X308" s="28"/>
      <c r="Y308" s="28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1:44" s="17" customForma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16"/>
      <c r="W309" s="6"/>
      <c r="X309" s="28"/>
      <c r="Y309" s="28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1:44" s="17" customForma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16"/>
      <c r="W310" s="6"/>
      <c r="X310" s="28"/>
      <c r="Y310" s="28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1:44" s="17" customForma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16"/>
      <c r="W311" s="6"/>
      <c r="X311" s="28"/>
      <c r="Y311" s="28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1:44" s="17" customForma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16"/>
      <c r="W312" s="6"/>
      <c r="X312" s="28"/>
      <c r="Y312" s="28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1:44" s="17" customForma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16"/>
      <c r="W313" s="6"/>
      <c r="X313" s="28"/>
      <c r="Y313" s="28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1:44" s="17" customForma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16"/>
      <c r="W314" s="6"/>
      <c r="X314" s="28"/>
      <c r="Y314" s="28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1:44" s="17" customForma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16"/>
      <c r="W315" s="6"/>
      <c r="X315" s="28"/>
      <c r="Y315" s="28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1:44" s="17" customForma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16"/>
      <c r="W316" s="6"/>
      <c r="X316" s="28"/>
      <c r="Y316" s="28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1:44" s="17" customForma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16"/>
      <c r="W317" s="6"/>
      <c r="X317" s="28"/>
      <c r="Y317" s="28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1:44" s="17" customForma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16"/>
      <c r="W318" s="6"/>
      <c r="X318" s="28"/>
      <c r="Y318" s="28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1:44" s="17" customForma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16"/>
      <c r="W319" s="6"/>
      <c r="X319" s="28"/>
      <c r="Y319" s="28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1:44" s="17" customForma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16"/>
      <c r="W320" s="6"/>
      <c r="X320" s="28"/>
      <c r="Y320" s="28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1:44" s="17" customForma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16"/>
      <c r="W321" s="6"/>
      <c r="X321" s="28"/>
      <c r="Y321" s="28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1:44" s="17" customForma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16"/>
      <c r="W322" s="6"/>
      <c r="X322" s="28"/>
      <c r="Y322" s="28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1:44" s="17" customForma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16"/>
      <c r="W323" s="6"/>
      <c r="X323" s="28"/>
      <c r="Y323" s="28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1:44" s="17" customForma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16"/>
      <c r="W324" s="6"/>
      <c r="X324" s="28"/>
      <c r="Y324" s="28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1:44" s="17" customForma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16"/>
      <c r="W325" s="6"/>
      <c r="X325" s="28"/>
      <c r="Y325" s="28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1:44" s="17" customForma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16"/>
      <c r="W326" s="6"/>
      <c r="X326" s="28"/>
      <c r="Y326" s="28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1:44" s="17" customForma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16"/>
      <c r="W327" s="6"/>
      <c r="X327" s="28"/>
      <c r="Y327" s="28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1:44" s="17" customForma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16"/>
      <c r="W328" s="6"/>
      <c r="X328" s="28"/>
      <c r="Y328" s="28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1:44" s="17" customForma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16"/>
      <c r="W329" s="6"/>
      <c r="X329" s="28"/>
      <c r="Y329" s="28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1:44" s="17" customForma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16"/>
      <c r="W330" s="6"/>
      <c r="X330" s="28"/>
      <c r="Y330" s="28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1:44" s="17" customForma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16"/>
      <c r="W331" s="6"/>
      <c r="X331" s="28"/>
      <c r="Y331" s="28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1:44" s="17" customForma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16"/>
      <c r="W332" s="6"/>
      <c r="X332" s="28"/>
      <c r="Y332" s="28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1:44" s="17" customForma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16"/>
      <c r="W333" s="6"/>
      <c r="X333" s="28"/>
      <c r="Y333" s="28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1:44" s="17" customForma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16"/>
      <c r="W334" s="6"/>
      <c r="X334" s="28"/>
      <c r="Y334" s="28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1:44" s="17" customForma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16"/>
      <c r="W335" s="6"/>
      <c r="X335" s="28"/>
      <c r="Y335" s="28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1:44" s="17" customForma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16"/>
      <c r="W336" s="6"/>
      <c r="X336" s="28"/>
      <c r="Y336" s="28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1:44" s="17" customForma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16"/>
      <c r="W337" s="6"/>
      <c r="X337" s="28"/>
      <c r="Y337" s="28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1:44" s="17" customForma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16"/>
      <c r="W338" s="6"/>
      <c r="X338" s="28"/>
      <c r="Y338" s="28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1:44" s="17" customForma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16"/>
      <c r="W339" s="6"/>
      <c r="X339" s="28"/>
      <c r="Y339" s="28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1:44" s="17" customForma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16"/>
      <c r="W340" s="6"/>
      <c r="X340" s="28"/>
      <c r="Y340" s="28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1:44" s="17" customForma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16"/>
      <c r="W341" s="6"/>
      <c r="X341" s="28"/>
      <c r="Y341" s="28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1:44" s="17" customForma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16"/>
      <c r="W342" s="6"/>
      <c r="X342" s="28"/>
      <c r="Y342" s="28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1:44" s="17" customForma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16"/>
      <c r="W343" s="6"/>
      <c r="X343" s="28"/>
      <c r="Y343" s="28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1:44" s="17" customForma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16"/>
      <c r="W344" s="6"/>
      <c r="X344" s="28"/>
      <c r="Y344" s="28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1:44" s="17" customForma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16"/>
      <c r="W345" s="6"/>
      <c r="X345" s="28"/>
      <c r="Y345" s="28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1:44" s="17" customForma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16"/>
      <c r="W346" s="6"/>
      <c r="X346" s="28"/>
      <c r="Y346" s="28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1:44" s="17" customForma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16"/>
      <c r="W347" s="6"/>
      <c r="X347" s="28"/>
      <c r="Y347" s="28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1:44" s="17" customForma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16"/>
      <c r="W348" s="6"/>
      <c r="X348" s="28"/>
      <c r="Y348" s="28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1:44" s="17" customForma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16"/>
      <c r="W349" s="6"/>
      <c r="X349" s="28"/>
      <c r="Y349" s="28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1:44" s="17" customForma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16"/>
      <c r="W350" s="6"/>
      <c r="X350" s="28"/>
      <c r="Y350" s="28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1:44" s="17" customForma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16"/>
      <c r="W351" s="6"/>
      <c r="X351" s="28"/>
      <c r="Y351" s="28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1:44" s="17" customForma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16"/>
      <c r="W352" s="6"/>
      <c r="X352" s="28"/>
      <c r="Y352" s="28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1:44" s="17" customForma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16"/>
      <c r="W353" s="6"/>
      <c r="X353" s="28"/>
      <c r="Y353" s="28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1:44" s="17" customForma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16"/>
      <c r="W354" s="6"/>
      <c r="X354" s="28"/>
      <c r="Y354" s="28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1:44" s="17" customForma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16"/>
      <c r="W355" s="6"/>
      <c r="X355" s="28"/>
      <c r="Y355" s="28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1:44" s="17" customForma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16"/>
      <c r="W356" s="6"/>
      <c r="X356" s="28"/>
      <c r="Y356" s="28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1:44" s="17" customForma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16"/>
      <c r="W357" s="6"/>
      <c r="X357" s="28"/>
      <c r="Y357" s="28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1:44" s="17" customForma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16"/>
      <c r="W358" s="6"/>
      <c r="X358" s="28"/>
      <c r="Y358" s="28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1:44" s="17" customForma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16"/>
      <c r="W359" s="6"/>
      <c r="X359" s="28"/>
      <c r="Y359" s="28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1:44" s="17" customForma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16"/>
      <c r="W360" s="6"/>
      <c r="X360" s="28"/>
      <c r="Y360" s="28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1:44" s="17" customForma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16"/>
      <c r="W361" s="6"/>
      <c r="X361" s="28"/>
      <c r="Y361" s="28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1:44" s="17" customForma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16"/>
      <c r="W362" s="6"/>
      <c r="X362" s="28"/>
      <c r="Y362" s="28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1:44" s="17" customForma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16"/>
      <c r="W363" s="6"/>
      <c r="X363" s="28"/>
      <c r="Y363" s="28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1:44" s="17" customForma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16"/>
      <c r="W364" s="6"/>
      <c r="X364" s="28"/>
      <c r="Y364" s="28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1:44" s="17" customForma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16"/>
      <c r="W365" s="6"/>
      <c r="X365" s="28"/>
      <c r="Y365" s="28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1:44" s="17" customForma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16"/>
      <c r="W366" s="6"/>
      <c r="X366" s="28"/>
      <c r="Y366" s="28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1:44" s="17" customForma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16"/>
      <c r="W367" s="6"/>
      <c r="X367" s="28"/>
      <c r="Y367" s="28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1:44" s="17" customForma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16"/>
      <c r="W368" s="6"/>
      <c r="X368" s="28"/>
      <c r="Y368" s="28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1:44" s="17" customForma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16"/>
      <c r="W369" s="6"/>
      <c r="X369" s="28"/>
      <c r="Y369" s="28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1:44" s="17" customForma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16"/>
      <c r="W370" s="6"/>
      <c r="X370" s="28"/>
      <c r="Y370" s="28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1:44" s="17" customForma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16"/>
      <c r="W371" s="6"/>
      <c r="X371" s="28"/>
      <c r="Y371" s="28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1:44" s="17" customForma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16"/>
      <c r="W372" s="6"/>
      <c r="X372" s="28"/>
      <c r="Y372" s="28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1:44" s="17" customForma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16"/>
      <c r="W373" s="6"/>
      <c r="X373" s="28"/>
      <c r="Y373" s="28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1:44" s="17" customForma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16"/>
      <c r="W374" s="6"/>
      <c r="X374" s="28"/>
      <c r="Y374" s="28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1:44" s="17" customForma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16"/>
      <c r="W375" s="6"/>
      <c r="X375" s="28"/>
      <c r="Y375" s="28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1:44" s="17" customForma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16"/>
      <c r="W376" s="6"/>
      <c r="X376" s="28"/>
      <c r="Y376" s="28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1:44" s="17" customForma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16"/>
      <c r="W377" s="6"/>
      <c r="X377" s="28"/>
      <c r="Y377" s="28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1:44" s="17" customForma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16"/>
      <c r="W378" s="6"/>
      <c r="X378" s="28"/>
      <c r="Y378" s="28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1:44" s="17" customForma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16"/>
      <c r="W379" s="6"/>
      <c r="X379" s="28"/>
      <c r="Y379" s="28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1:44" s="17" customForma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16"/>
      <c r="W380" s="6"/>
      <c r="X380" s="28"/>
      <c r="Y380" s="28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1:44" s="17" customForma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16"/>
      <c r="W381" s="6"/>
      <c r="X381" s="28"/>
      <c r="Y381" s="28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1:44" s="17" customForma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16"/>
      <c r="W382" s="6"/>
      <c r="X382" s="28"/>
      <c r="Y382" s="28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1:44" s="17" customForma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16"/>
      <c r="W383" s="6"/>
      <c r="X383" s="28"/>
      <c r="Y383" s="28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1:44" s="17" customForma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16"/>
      <c r="W384" s="6"/>
      <c r="X384" s="28"/>
      <c r="Y384" s="28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1:44" s="17" customForma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16"/>
      <c r="W385" s="6"/>
      <c r="X385" s="28"/>
      <c r="Y385" s="28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1:44" s="17" customForma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16"/>
      <c r="W386" s="6"/>
      <c r="X386" s="28"/>
      <c r="Y386" s="28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1:44" s="17" customForma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16"/>
      <c r="W387" s="6"/>
      <c r="X387" s="28"/>
      <c r="Y387" s="28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1:44" s="17" customForma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16"/>
      <c r="W388" s="6"/>
      <c r="X388" s="28"/>
      <c r="Y388" s="28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1:44" s="17" customForma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16"/>
      <c r="W389" s="6"/>
      <c r="X389" s="28"/>
      <c r="Y389" s="28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1:44" s="17" customForma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16"/>
      <c r="W390" s="6"/>
      <c r="X390" s="28"/>
      <c r="Y390" s="28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1:44" s="17" customForma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16"/>
      <c r="W391" s="6"/>
      <c r="X391" s="28"/>
      <c r="Y391" s="28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1:44" s="17" customForma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16"/>
      <c r="W392" s="6"/>
      <c r="X392" s="28"/>
      <c r="Y392" s="28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1:44" s="17" customForma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16"/>
      <c r="W393" s="6"/>
      <c r="X393" s="28"/>
      <c r="Y393" s="28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1:44" s="17" customForma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16"/>
      <c r="W394" s="6"/>
      <c r="X394" s="28"/>
      <c r="Y394" s="28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1:44" s="17" customForma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16"/>
      <c r="W395" s="6"/>
      <c r="X395" s="28"/>
      <c r="Y395" s="28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1:44" s="17" customForma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16"/>
      <c r="W396" s="6"/>
      <c r="X396" s="28"/>
      <c r="Y396" s="28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1:44" s="17" customForma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16"/>
      <c r="W397" s="6"/>
      <c r="X397" s="28"/>
      <c r="Y397" s="28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1:44" s="17" customForma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16"/>
      <c r="W398" s="6"/>
      <c r="X398" s="28"/>
      <c r="Y398" s="28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1:44" s="17" customForma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16"/>
      <c r="W399" s="6"/>
      <c r="X399" s="28"/>
      <c r="Y399" s="28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1:44" s="17" customForma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16"/>
      <c r="W400" s="6"/>
      <c r="X400" s="28"/>
      <c r="Y400" s="28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1:44" s="17" customForma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16"/>
      <c r="W401" s="6"/>
      <c r="X401" s="28"/>
      <c r="Y401" s="28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1:44" s="17" customForma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16"/>
      <c r="W402" s="6"/>
      <c r="X402" s="28"/>
      <c r="Y402" s="28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1:44" s="17" customForma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16"/>
      <c r="W403" s="6"/>
      <c r="X403" s="28"/>
      <c r="Y403" s="28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1:44" s="17" customForma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16"/>
      <c r="W404" s="6"/>
      <c r="X404" s="28"/>
      <c r="Y404" s="28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1:44" s="17" customForma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16"/>
      <c r="W405" s="6"/>
      <c r="X405" s="28"/>
      <c r="Y405" s="28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1:44" s="17" customForma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16"/>
      <c r="W406" s="6"/>
      <c r="X406" s="28"/>
      <c r="Y406" s="28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1:44" s="17" customForma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16"/>
      <c r="W407" s="6"/>
      <c r="X407" s="28"/>
      <c r="Y407" s="28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1:44" s="17" customForma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16"/>
      <c r="W408" s="6"/>
      <c r="X408" s="28"/>
      <c r="Y408" s="28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1:44" s="17" customForma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16"/>
      <c r="W409" s="6"/>
      <c r="X409" s="28"/>
      <c r="Y409" s="28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1:44" s="17" customForma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16"/>
      <c r="W410" s="6"/>
      <c r="X410" s="28"/>
      <c r="Y410" s="28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1:44" s="17" customForma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16"/>
      <c r="W411" s="6"/>
      <c r="X411" s="28"/>
      <c r="Y411" s="28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1:44" s="17" customForma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16"/>
      <c r="W412" s="6"/>
      <c r="X412" s="28"/>
      <c r="Y412" s="28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1:44" s="17" customForma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16"/>
      <c r="W413" s="6"/>
      <c r="X413" s="28"/>
      <c r="Y413" s="28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1:44" s="17" customForma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16"/>
      <c r="W414" s="6"/>
      <c r="X414" s="28"/>
      <c r="Y414" s="28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1:44" s="17" customForma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16"/>
      <c r="W415" s="6"/>
      <c r="X415" s="28"/>
      <c r="Y415" s="28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1:44" s="17" customForma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16"/>
      <c r="W416" s="6"/>
      <c r="X416" s="28"/>
      <c r="Y416" s="28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1:44" s="17" customForma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16"/>
      <c r="W417" s="6"/>
      <c r="X417" s="28"/>
      <c r="Y417" s="28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1:44" s="17" customForma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16"/>
      <c r="W418" s="6"/>
      <c r="X418" s="28"/>
      <c r="Y418" s="28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1:44" s="17" customForma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16"/>
      <c r="W419" s="6"/>
      <c r="X419" s="28"/>
      <c r="Y419" s="28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1:44" s="17" customForma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16"/>
      <c r="W420" s="6"/>
      <c r="X420" s="28"/>
      <c r="Y420" s="28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1:44" s="17" customForma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16"/>
      <c r="W421" s="6"/>
      <c r="X421" s="28"/>
      <c r="Y421" s="28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1:44" s="17" customForma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16"/>
      <c r="W422" s="6"/>
      <c r="X422" s="28"/>
      <c r="Y422" s="28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1:44" s="17" customForma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16"/>
      <c r="W423" s="6"/>
      <c r="X423" s="28"/>
      <c r="Y423" s="28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1:44" s="17" customForma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16"/>
      <c r="W424" s="6"/>
      <c r="X424" s="28"/>
      <c r="Y424" s="28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1:44" s="17" customForma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16"/>
      <c r="W425" s="6"/>
      <c r="X425" s="28"/>
      <c r="Y425" s="28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1:44" s="17" customForma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16"/>
      <c r="W426" s="6"/>
      <c r="X426" s="28"/>
      <c r="Y426" s="28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1:44" s="17" customForma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16"/>
      <c r="W427" s="6"/>
      <c r="X427" s="28"/>
      <c r="Y427" s="28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1:44" s="17" customForma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16"/>
      <c r="W428" s="6"/>
      <c r="X428" s="28"/>
      <c r="Y428" s="28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1:44" s="17" customForma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16"/>
      <c r="W429" s="6"/>
      <c r="X429" s="28"/>
      <c r="Y429" s="28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1:44" s="17" customForma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16"/>
      <c r="W430" s="6"/>
      <c r="X430" s="28"/>
      <c r="Y430" s="28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1:44" s="17" customForma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16"/>
      <c r="W431" s="6"/>
      <c r="X431" s="28"/>
      <c r="Y431" s="28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1:44" s="17" customForma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16"/>
      <c r="W432" s="6"/>
      <c r="X432" s="28"/>
      <c r="Y432" s="28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1:44" s="17" customForma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16"/>
      <c r="W433" s="6"/>
      <c r="X433" s="28"/>
      <c r="Y433" s="28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1:44" s="17" customForma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16"/>
      <c r="W434" s="6"/>
      <c r="X434" s="28"/>
      <c r="Y434" s="28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1:44" s="17" customForma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16"/>
      <c r="W435" s="6"/>
      <c r="X435" s="28"/>
      <c r="Y435" s="28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1:44" s="17" customForma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16"/>
      <c r="W436" s="6"/>
      <c r="X436" s="28"/>
      <c r="Y436" s="28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1:44" s="17" customForma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16"/>
      <c r="W437" s="6"/>
      <c r="X437" s="28"/>
      <c r="Y437" s="28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1:44" s="17" customForma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16"/>
      <c r="W438" s="6"/>
      <c r="X438" s="28"/>
      <c r="Y438" s="28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1:44" s="17" customForma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16"/>
      <c r="W439" s="6"/>
      <c r="X439" s="28"/>
      <c r="Y439" s="28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1:44" s="17" customForma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16"/>
      <c r="W440" s="6"/>
      <c r="X440" s="28"/>
      <c r="Y440" s="28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1:44" s="17" customForma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16"/>
      <c r="W441" s="6"/>
      <c r="X441" s="28"/>
      <c r="Y441" s="28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1:44" s="17" customForma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16"/>
      <c r="W442" s="6"/>
      <c r="X442" s="28"/>
      <c r="Y442" s="28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1:44" s="17" customForma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16"/>
      <c r="W443" s="6"/>
      <c r="X443" s="28"/>
      <c r="Y443" s="28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1:44" s="17" customForma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16"/>
      <c r="W444" s="6"/>
      <c r="X444" s="28"/>
      <c r="Y444" s="28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1:44" s="17" customForma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16"/>
      <c r="W445" s="6"/>
      <c r="X445" s="28"/>
      <c r="Y445" s="28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1:44" s="17" customForma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16"/>
      <c r="W446" s="6"/>
      <c r="X446" s="28"/>
      <c r="Y446" s="28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1:44" s="17" customForma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16"/>
      <c r="W447" s="6"/>
      <c r="X447" s="28"/>
      <c r="Y447" s="28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1:44" s="17" customForma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16"/>
      <c r="W448" s="6"/>
      <c r="X448" s="28"/>
      <c r="Y448" s="28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1:44" s="17" customForma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16"/>
      <c r="W449" s="6"/>
      <c r="X449" s="28"/>
      <c r="Y449" s="28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1:44" s="17" customForma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16"/>
      <c r="W450" s="6"/>
      <c r="X450" s="28"/>
      <c r="Y450" s="28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1:44" s="17" customForma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16"/>
      <c r="W451" s="6"/>
      <c r="X451" s="28"/>
      <c r="Y451" s="28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1:44" s="17" customForma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16"/>
      <c r="W452" s="6"/>
      <c r="X452" s="28"/>
      <c r="Y452" s="28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1:44" s="17" customForma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16"/>
      <c r="W453" s="6"/>
      <c r="X453" s="28"/>
      <c r="Y453" s="28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1:44" s="17" customForma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16"/>
      <c r="W454" s="6"/>
      <c r="X454" s="28"/>
      <c r="Y454" s="28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1:44" s="17" customForma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16"/>
      <c r="W455" s="6"/>
      <c r="X455" s="28"/>
      <c r="Y455" s="28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1:44" s="17" customForma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16"/>
      <c r="W456" s="6"/>
      <c r="X456" s="28"/>
      <c r="Y456" s="28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1:44" s="17" customForma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16"/>
      <c r="W457" s="6"/>
      <c r="X457" s="28"/>
      <c r="Y457" s="28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1:44" s="17" customForma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16"/>
      <c r="W458" s="6"/>
      <c r="X458" s="28"/>
      <c r="Y458" s="28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1:44" s="17" customForma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16"/>
      <c r="W459" s="6"/>
      <c r="X459" s="28"/>
      <c r="Y459" s="28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1:44" s="17" customForma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16"/>
      <c r="W460" s="6"/>
      <c r="X460" s="28"/>
      <c r="Y460" s="28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1:44" s="17" customForma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16"/>
      <c r="W461" s="6"/>
      <c r="X461" s="28"/>
      <c r="Y461" s="28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1:44" s="17" customForma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16"/>
      <c r="W462" s="6"/>
      <c r="X462" s="28"/>
      <c r="Y462" s="28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1:44" s="17" customForma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16"/>
      <c r="W463" s="6"/>
      <c r="X463" s="28"/>
      <c r="Y463" s="28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1:44" s="17" customForma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16"/>
      <c r="W464" s="6"/>
      <c r="X464" s="28"/>
      <c r="Y464" s="28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1:44" s="17" customForma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16"/>
      <c r="W465" s="6"/>
      <c r="X465" s="28"/>
      <c r="Y465" s="28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1:44" s="17" customForma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16"/>
      <c r="W466" s="6"/>
      <c r="X466" s="28"/>
      <c r="Y466" s="28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1:44" s="17" customForma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16"/>
      <c r="W467" s="6"/>
      <c r="X467" s="28"/>
      <c r="Y467" s="28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1:44" s="17" customForma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16"/>
      <c r="W468" s="6"/>
      <c r="X468" s="28"/>
      <c r="Y468" s="28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1:44" s="17" customForma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16"/>
      <c r="W469" s="6"/>
      <c r="X469" s="28"/>
      <c r="Y469" s="28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1:44" s="17" customForma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16"/>
      <c r="W470" s="6"/>
      <c r="X470" s="28"/>
      <c r="Y470" s="28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1:44" s="17" customForma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16"/>
      <c r="W471" s="6"/>
      <c r="X471" s="28"/>
      <c r="Y471" s="28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1:44" s="17" customForma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16"/>
      <c r="W472" s="6"/>
      <c r="X472" s="28"/>
      <c r="Y472" s="28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1:44" s="17" customForma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16"/>
      <c r="W473" s="6"/>
      <c r="X473" s="28"/>
      <c r="Y473" s="28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1:44" s="17" customForma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16"/>
      <c r="W474" s="6"/>
      <c r="X474" s="28"/>
      <c r="Y474" s="28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1:44" s="17" customForma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16"/>
      <c r="W475" s="6"/>
      <c r="X475" s="28"/>
      <c r="Y475" s="28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1:44" s="17" customForma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16"/>
      <c r="W476" s="6"/>
      <c r="X476" s="28"/>
      <c r="Y476" s="28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1:44" s="17" customForma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16"/>
      <c r="W477" s="6"/>
      <c r="X477" s="28"/>
      <c r="Y477" s="28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1:44" s="17" customForma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16"/>
      <c r="W478" s="6"/>
      <c r="X478" s="28"/>
      <c r="Y478" s="28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1:44" s="17" customForma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16"/>
      <c r="W479" s="6"/>
      <c r="X479" s="28"/>
      <c r="Y479" s="28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1:44" s="17" customForma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16"/>
      <c r="W480" s="6"/>
      <c r="X480" s="28"/>
      <c r="Y480" s="28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1:44" s="17" customForma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16"/>
      <c r="W481" s="6"/>
      <c r="X481" s="28"/>
      <c r="Y481" s="28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1:44" s="17" customForma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16"/>
      <c r="W482" s="6"/>
      <c r="X482" s="28"/>
      <c r="Y482" s="28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1:44" s="17" customForma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16"/>
      <c r="W483" s="6"/>
      <c r="X483" s="28"/>
      <c r="Y483" s="28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1:44" s="17" customForma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16"/>
      <c r="W484" s="6"/>
      <c r="X484" s="28"/>
      <c r="Y484" s="28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1:44" s="17" customForma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16"/>
      <c r="W485" s="6"/>
      <c r="X485" s="28"/>
      <c r="Y485" s="28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1:44" s="17" customForma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16"/>
      <c r="W486" s="6"/>
      <c r="X486" s="28"/>
      <c r="Y486" s="28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1:44" s="17" customForma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16"/>
      <c r="W487" s="6"/>
      <c r="X487" s="28"/>
      <c r="Y487" s="28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1:44" s="17" customForma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16"/>
      <c r="W488" s="6"/>
      <c r="X488" s="28"/>
      <c r="Y488" s="28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1:44" s="17" customForma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16"/>
      <c r="W489" s="6"/>
      <c r="X489" s="28"/>
      <c r="Y489" s="28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1:44" s="17" customForma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16"/>
      <c r="W490" s="6"/>
      <c r="X490" s="28"/>
      <c r="Y490" s="28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1:44" s="17" customForma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16"/>
      <c r="W491" s="6"/>
      <c r="X491" s="28"/>
      <c r="Y491" s="28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1:44" s="17" customForma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16"/>
      <c r="W492" s="6"/>
      <c r="X492" s="28"/>
      <c r="Y492" s="28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1:44" s="17" customForma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16"/>
      <c r="W493" s="6"/>
      <c r="X493" s="28"/>
      <c r="Y493" s="28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1:44" s="17" customForma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16"/>
      <c r="W494" s="6"/>
      <c r="X494" s="28"/>
      <c r="Y494" s="28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1:44" s="17" customForma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16"/>
      <c r="W495" s="6"/>
      <c r="X495" s="28"/>
      <c r="Y495" s="28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1:44" s="17" customForma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16"/>
      <c r="W496" s="6"/>
      <c r="X496" s="28"/>
      <c r="Y496" s="28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1:44" s="17" customForma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16"/>
      <c r="W497" s="6"/>
      <c r="X497" s="28"/>
      <c r="Y497" s="28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1:44" s="17" customForma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16"/>
      <c r="W498" s="6"/>
      <c r="X498" s="28"/>
      <c r="Y498" s="28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1:44" s="17" customForma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16"/>
      <c r="W499" s="6"/>
      <c r="X499" s="28"/>
      <c r="Y499" s="28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1:44" s="17" customForma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16"/>
      <c r="W500" s="6"/>
      <c r="X500" s="28"/>
      <c r="Y500" s="28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1:44" s="17" customForma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16"/>
      <c r="W501" s="6"/>
      <c r="X501" s="28"/>
      <c r="Y501" s="28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1:44" s="17" customForma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16"/>
      <c r="W502" s="6"/>
      <c r="X502" s="28"/>
      <c r="Y502" s="28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1:44" s="17" customForma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16"/>
      <c r="W503" s="6"/>
      <c r="X503" s="28"/>
      <c r="Y503" s="28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1:44" s="17" customForma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16"/>
      <c r="W504" s="6"/>
      <c r="X504" s="28"/>
      <c r="Y504" s="28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1:44" s="17" customForma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16"/>
      <c r="W505" s="6"/>
      <c r="X505" s="28"/>
      <c r="Y505" s="28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1:44" s="17" customForma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16"/>
      <c r="W506" s="6"/>
      <c r="X506" s="28"/>
      <c r="Y506" s="28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1:44" s="17" customForma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16"/>
      <c r="W507" s="6"/>
      <c r="X507" s="28"/>
      <c r="Y507" s="28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1:44" s="17" customForma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16"/>
      <c r="W508" s="6"/>
      <c r="X508" s="28"/>
      <c r="Y508" s="28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1:44" s="17" customForma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16"/>
      <c r="W509" s="6"/>
      <c r="X509" s="28"/>
      <c r="Y509" s="28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1:44" s="17" customForma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16"/>
      <c r="W510" s="6"/>
      <c r="X510" s="28"/>
      <c r="Y510" s="28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1:44" s="17" customForma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16"/>
      <c r="W511" s="6"/>
      <c r="X511" s="28"/>
      <c r="Y511" s="28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1:44" s="17" customForma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16"/>
      <c r="W512" s="6"/>
      <c r="X512" s="28"/>
      <c r="Y512" s="28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1:44" s="17" customForma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16"/>
      <c r="W513" s="6"/>
      <c r="X513" s="28"/>
      <c r="Y513" s="28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1:44" s="17" customForma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16"/>
      <c r="W514" s="6"/>
      <c r="X514" s="28"/>
      <c r="Y514" s="28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1:44" s="17" customForma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16"/>
      <c r="W515" s="6"/>
      <c r="X515" s="28"/>
      <c r="Y515" s="28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1:44" s="17" customForma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16"/>
      <c r="W516" s="6"/>
      <c r="X516" s="28"/>
      <c r="Y516" s="28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1:44" s="17" customForma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16"/>
      <c r="W517" s="6"/>
      <c r="X517" s="28"/>
      <c r="Y517" s="28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1:44" s="17" customForma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16"/>
      <c r="W518" s="6"/>
      <c r="X518" s="28"/>
      <c r="Y518" s="28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1:44" s="17" customForma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16"/>
      <c r="W519" s="6"/>
      <c r="X519" s="28"/>
      <c r="Y519" s="28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1:44" s="17" customForma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16"/>
      <c r="W520" s="6"/>
      <c r="X520" s="28"/>
      <c r="Y520" s="28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1:44" s="17" customForma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16"/>
      <c r="W521" s="6"/>
      <c r="X521" s="28"/>
      <c r="Y521" s="28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1:44" s="17" customForma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16"/>
      <c r="W522" s="6"/>
      <c r="X522" s="28"/>
      <c r="Y522" s="28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1:44" s="17" customForma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16"/>
      <c r="W523" s="6"/>
      <c r="X523" s="28"/>
      <c r="Y523" s="28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1:44" s="17" customForma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16"/>
      <c r="W524" s="6"/>
      <c r="X524" s="28"/>
      <c r="Y524" s="28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1:44" s="17" customForma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16"/>
      <c r="W525" s="6"/>
      <c r="X525" s="28"/>
      <c r="Y525" s="28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1:44" s="17" customForma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16"/>
      <c r="W526" s="6"/>
      <c r="X526" s="28"/>
      <c r="Y526" s="28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1:44" s="17" customForma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16"/>
      <c r="W527" s="6"/>
      <c r="X527" s="28"/>
      <c r="Y527" s="28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1:44" s="17" customForma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16"/>
      <c r="W528" s="6"/>
      <c r="X528" s="28"/>
      <c r="Y528" s="28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1:44" s="17" customForma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16"/>
      <c r="W529" s="6"/>
      <c r="X529" s="28"/>
      <c r="Y529" s="28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1:44" s="17" customForma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16"/>
      <c r="W530" s="6"/>
      <c r="X530" s="28"/>
      <c r="Y530" s="28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1:44" s="17" customForma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16"/>
      <c r="W531" s="6"/>
      <c r="X531" s="28"/>
      <c r="Y531" s="28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1:44" s="17" customForma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16"/>
      <c r="W532" s="6"/>
      <c r="X532" s="28"/>
      <c r="Y532" s="28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1:44" s="17" customForma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16"/>
      <c r="W533" s="6"/>
      <c r="X533" s="28"/>
      <c r="Y533" s="28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1:44" s="17" customForma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16"/>
      <c r="W534" s="6"/>
      <c r="X534" s="28"/>
      <c r="Y534" s="28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1:44" s="17" customForma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16"/>
      <c r="W535" s="6"/>
      <c r="X535" s="28"/>
      <c r="Y535" s="28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1:44" s="17" customForma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16"/>
      <c r="W536" s="6"/>
      <c r="X536" s="28"/>
      <c r="Y536" s="28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1:44" s="17" customForma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16"/>
      <c r="W537" s="6"/>
      <c r="X537" s="28"/>
      <c r="Y537" s="28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1:44" s="17" customForma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16"/>
      <c r="W538" s="6"/>
      <c r="X538" s="28"/>
      <c r="Y538" s="28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1:44" s="17" customForma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16"/>
      <c r="W539" s="6"/>
      <c r="X539" s="28"/>
      <c r="Y539" s="28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1:44" s="17" customForma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16"/>
      <c r="W540" s="6"/>
      <c r="X540" s="28"/>
      <c r="Y540" s="28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1:44" s="17" customForma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16"/>
      <c r="W541" s="6"/>
      <c r="X541" s="28"/>
      <c r="Y541" s="28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1:44" s="17" customForma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16"/>
      <c r="W542" s="6"/>
      <c r="X542" s="28"/>
      <c r="Y542" s="28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1:44" s="17" customForma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16"/>
      <c r="W543" s="6"/>
      <c r="X543" s="28"/>
      <c r="Y543" s="28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1:44" s="17" customForma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16"/>
      <c r="W544" s="6"/>
      <c r="X544" s="28"/>
      <c r="Y544" s="28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1:44" s="17" customForma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16"/>
      <c r="W545" s="6"/>
      <c r="X545" s="28"/>
      <c r="Y545" s="28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1:44" s="17" customForma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16"/>
      <c r="W546" s="6"/>
      <c r="X546" s="28"/>
      <c r="Y546" s="28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1:44" s="17" customForma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16"/>
      <c r="W547" s="6"/>
      <c r="X547" s="28"/>
      <c r="Y547" s="28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1:44" s="17" customForma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16"/>
      <c r="W548" s="6"/>
      <c r="X548" s="28"/>
      <c r="Y548" s="28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1:44" s="17" customForma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16"/>
      <c r="W549" s="6"/>
      <c r="X549" s="28"/>
      <c r="Y549" s="28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1:44" s="17" customForma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16"/>
      <c r="W550" s="6"/>
      <c r="X550" s="28"/>
      <c r="Y550" s="28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1:44" s="17" customForma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16"/>
      <c r="W551" s="6"/>
      <c r="X551" s="28"/>
      <c r="Y551" s="28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1:44" s="17" customForma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16"/>
      <c r="W552" s="6"/>
      <c r="X552" s="28"/>
      <c r="Y552" s="28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1:44" s="17" customForma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16"/>
      <c r="W553" s="6"/>
      <c r="X553" s="28"/>
      <c r="Y553" s="28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1:44" s="17" customForma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16"/>
      <c r="W554" s="6"/>
      <c r="X554" s="28"/>
      <c r="Y554" s="28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1:44" s="17" customForma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16"/>
      <c r="W555" s="6"/>
      <c r="X555" s="28"/>
      <c r="Y555" s="28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1:44" s="17" customForma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16"/>
      <c r="W556" s="6"/>
      <c r="X556" s="28"/>
      <c r="Y556" s="28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1:44" s="17" customForma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16"/>
      <c r="W557" s="6"/>
      <c r="X557" s="28"/>
      <c r="Y557" s="28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1:44" s="17" customForma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16"/>
      <c r="W558" s="6"/>
      <c r="X558" s="28"/>
      <c r="Y558" s="28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1:44" s="17" customForma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16"/>
      <c r="W559" s="6"/>
      <c r="X559" s="28"/>
      <c r="Y559" s="28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1:44" s="17" customForma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16"/>
      <c r="W560" s="6"/>
      <c r="X560" s="28"/>
      <c r="Y560" s="28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1:44" s="17" customForma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16"/>
      <c r="W561" s="6"/>
      <c r="X561" s="28"/>
      <c r="Y561" s="28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1:44" s="17" customForma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16"/>
      <c r="W562" s="6"/>
      <c r="X562" s="28"/>
      <c r="Y562" s="28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1:44" s="17" customForma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16"/>
      <c r="W563" s="6"/>
      <c r="X563" s="28"/>
      <c r="Y563" s="28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1:44" s="17" customForma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16"/>
      <c r="W564" s="6"/>
      <c r="X564" s="28"/>
      <c r="Y564" s="28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1:44" s="17" customForma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16"/>
      <c r="W565" s="6"/>
      <c r="X565" s="28"/>
      <c r="Y565" s="28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1:44" s="17" customForma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16"/>
      <c r="W566" s="6"/>
      <c r="X566" s="28"/>
      <c r="Y566" s="28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1:44" s="17" customForma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16"/>
      <c r="W567" s="6"/>
      <c r="X567" s="28"/>
      <c r="Y567" s="28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1:44" s="17" customForma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16"/>
      <c r="W568" s="6"/>
      <c r="X568" s="28"/>
      <c r="Y568" s="28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1:44" s="17" customForma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16"/>
      <c r="W569" s="6"/>
      <c r="X569" s="28"/>
      <c r="Y569" s="28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1:44" s="17" customForma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16"/>
      <c r="W570" s="6"/>
      <c r="X570" s="28"/>
      <c r="Y570" s="28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1:44" s="17" customForma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16"/>
      <c r="W571" s="6"/>
      <c r="X571" s="28"/>
      <c r="Y571" s="28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1:44" s="17" customForma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16"/>
      <c r="W572" s="6"/>
      <c r="X572" s="28"/>
      <c r="Y572" s="28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1:44" s="17" customForma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16"/>
      <c r="W573" s="6"/>
      <c r="X573" s="28"/>
      <c r="Y573" s="28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1:44" s="17" customForma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16"/>
      <c r="W574" s="6"/>
      <c r="X574" s="28"/>
      <c r="Y574" s="28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1:44" s="17" customForma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16"/>
      <c r="W575" s="6"/>
      <c r="X575" s="28"/>
      <c r="Y575" s="28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1:44" s="17" customForma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16"/>
      <c r="W576" s="6"/>
      <c r="X576" s="28"/>
      <c r="Y576" s="28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1:44" s="17" customForma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16"/>
      <c r="W577" s="6"/>
      <c r="X577" s="28"/>
      <c r="Y577" s="28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1:44" s="17" customForma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16"/>
      <c r="W578" s="6"/>
      <c r="X578" s="28"/>
      <c r="Y578" s="28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1:44" s="17" customForma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16"/>
      <c r="W579" s="6"/>
      <c r="X579" s="28"/>
      <c r="Y579" s="28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1:44" s="17" customForma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16"/>
      <c r="W580" s="6"/>
      <c r="X580" s="28"/>
      <c r="Y580" s="28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1:44" s="17" customForma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16"/>
      <c r="W581" s="6"/>
      <c r="X581" s="28"/>
      <c r="Y581" s="28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1:44" s="17" customForma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16"/>
      <c r="W582" s="6"/>
      <c r="X582" s="28"/>
      <c r="Y582" s="28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1:44" s="17" customForma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16"/>
      <c r="W583" s="6"/>
      <c r="X583" s="28"/>
      <c r="Y583" s="28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1:44" s="17" customForma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16"/>
      <c r="W584" s="6"/>
      <c r="X584" s="28"/>
      <c r="Y584" s="28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1:44" s="17" customForma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16"/>
      <c r="W585" s="6"/>
      <c r="X585" s="28"/>
      <c r="Y585" s="28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1:44" s="17" customForma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16"/>
      <c r="W586" s="6"/>
      <c r="X586" s="28"/>
      <c r="Y586" s="28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1:44" s="17" customForma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16"/>
      <c r="W587" s="6"/>
      <c r="X587" s="28"/>
      <c r="Y587" s="28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1:44" s="17" customForma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16"/>
      <c r="W588" s="6"/>
      <c r="X588" s="28"/>
      <c r="Y588" s="28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1:44" s="17" customForma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16"/>
      <c r="W589" s="6"/>
      <c r="X589" s="28"/>
      <c r="Y589" s="28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1:44" s="17" customForma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16"/>
      <c r="W590" s="6"/>
      <c r="X590" s="28"/>
      <c r="Y590" s="28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1:44" s="17" customForma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16"/>
      <c r="W591" s="6"/>
      <c r="X591" s="28"/>
      <c r="Y591" s="28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1:44" s="17" customForma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16"/>
      <c r="W592" s="6"/>
      <c r="X592" s="28"/>
      <c r="Y592" s="28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1:44" s="17" customForma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16"/>
      <c r="W593" s="6"/>
      <c r="X593" s="28"/>
      <c r="Y593" s="28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1:44" s="17" customForma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16"/>
      <c r="W594" s="6"/>
      <c r="X594" s="28"/>
      <c r="Y594" s="28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1:44" s="17" customForma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16"/>
      <c r="W595" s="6"/>
      <c r="X595" s="28"/>
      <c r="Y595" s="28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1:44" s="17" customForma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16"/>
      <c r="W596" s="6"/>
      <c r="X596" s="28"/>
      <c r="Y596" s="28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1:44" s="17" customForma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16"/>
      <c r="W597" s="6"/>
      <c r="X597" s="28"/>
      <c r="Y597" s="28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1:44" s="17" customForma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16"/>
      <c r="W598" s="6"/>
      <c r="X598" s="28"/>
      <c r="Y598" s="28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1:44" s="17" customForma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16"/>
      <c r="W599" s="6"/>
      <c r="X599" s="28"/>
      <c r="Y599" s="28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1:44" s="17" customForma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16"/>
      <c r="W600" s="6"/>
      <c r="X600" s="28"/>
      <c r="Y600" s="28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1:44" s="17" customForma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16"/>
      <c r="W601" s="6"/>
      <c r="X601" s="28"/>
      <c r="Y601" s="28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1:44" s="17" customForma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16"/>
      <c r="W602" s="6"/>
      <c r="X602" s="28"/>
      <c r="Y602" s="28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1:44" s="17" customForma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16"/>
      <c r="W603" s="6"/>
      <c r="X603" s="28"/>
      <c r="Y603" s="28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1:44" s="17" customForma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16"/>
      <c r="W604" s="6"/>
      <c r="X604" s="28"/>
      <c r="Y604" s="28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1:44" s="17" customForma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16"/>
      <c r="W605" s="6"/>
      <c r="X605" s="28"/>
      <c r="Y605" s="28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1:44" s="17" customForma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16"/>
      <c r="W606" s="6"/>
      <c r="X606" s="28"/>
      <c r="Y606" s="28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1:44" s="17" customForma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16"/>
      <c r="W607" s="6"/>
      <c r="X607" s="28"/>
      <c r="Y607" s="28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1:44" s="17" customForma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16"/>
      <c r="W608" s="6"/>
      <c r="X608" s="28"/>
      <c r="Y608" s="28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1:44" s="17" customForma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16"/>
      <c r="W609" s="6"/>
      <c r="X609" s="28"/>
      <c r="Y609" s="28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1:44" s="17" customForma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16"/>
      <c r="W610" s="6"/>
      <c r="X610" s="28"/>
      <c r="Y610" s="28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1:44" s="17" customForma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16"/>
      <c r="W611" s="6"/>
      <c r="X611" s="28"/>
      <c r="Y611" s="28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1:44" s="17" customForma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16"/>
      <c r="W612" s="6"/>
      <c r="X612" s="28"/>
      <c r="Y612" s="28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1:44" s="17" customForma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16"/>
      <c r="W613" s="6"/>
      <c r="X613" s="28"/>
      <c r="Y613" s="28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1:44" s="17" customForma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16"/>
      <c r="W614" s="6"/>
      <c r="X614" s="28"/>
      <c r="Y614" s="28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1:44" s="17" customForma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16"/>
      <c r="W615" s="6"/>
      <c r="X615" s="28"/>
      <c r="Y615" s="28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1:44" s="17" customForma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16"/>
      <c r="W616" s="6"/>
      <c r="X616" s="28"/>
      <c r="Y616" s="28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1:44" s="17" customForma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16"/>
      <c r="W617" s="6"/>
      <c r="X617" s="28"/>
      <c r="Y617" s="28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1:44" s="17" customForma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16"/>
      <c r="W618" s="6"/>
      <c r="X618" s="28"/>
      <c r="Y618" s="28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1:44" s="17" customForma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16"/>
      <c r="W619" s="6"/>
      <c r="X619" s="28"/>
      <c r="Y619" s="28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1:44" s="17" customForma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16"/>
      <c r="W620" s="6"/>
      <c r="X620" s="28"/>
      <c r="Y620" s="28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1:44" s="17" customForma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16"/>
      <c r="W621" s="6"/>
      <c r="X621" s="28"/>
      <c r="Y621" s="28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1:44" s="17" customForma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16"/>
      <c r="W622" s="6"/>
      <c r="X622" s="28"/>
      <c r="Y622" s="28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1:44" s="17" customForma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16"/>
      <c r="W623" s="6"/>
      <c r="X623" s="28"/>
      <c r="Y623" s="28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1:44" s="17" customForma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16"/>
      <c r="W624" s="6"/>
      <c r="X624" s="28"/>
      <c r="Y624" s="28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1:44" s="17" customForma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16"/>
      <c r="W625" s="6"/>
      <c r="X625" s="28"/>
      <c r="Y625" s="28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1:44" s="17" customForma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16"/>
      <c r="W626" s="6"/>
      <c r="X626" s="28"/>
      <c r="Y626" s="28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1:44" s="17" customForma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16"/>
      <c r="W627" s="6"/>
      <c r="X627" s="28"/>
      <c r="Y627" s="28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1:44" s="17" customForma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16"/>
      <c r="W628" s="6"/>
      <c r="X628" s="28"/>
      <c r="Y628" s="28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1:44" s="17" customForma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16"/>
      <c r="W629" s="6"/>
      <c r="X629" s="28"/>
      <c r="Y629" s="28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1:44" s="17" customForma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16"/>
      <c r="W630" s="6"/>
      <c r="X630" s="28"/>
      <c r="Y630" s="28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1:44" s="17" customForma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16"/>
      <c r="W631" s="6"/>
      <c r="X631" s="28"/>
      <c r="Y631" s="28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1:44" s="17" customForma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16"/>
      <c r="W632" s="6"/>
      <c r="X632" s="28"/>
      <c r="Y632" s="28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1:44" s="17" customForma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16"/>
      <c r="W633" s="6"/>
      <c r="X633" s="28"/>
      <c r="Y633" s="28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1:44" s="17" customForma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16"/>
      <c r="W634" s="6"/>
      <c r="X634" s="28"/>
      <c r="Y634" s="28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1:44" s="17" customForma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16"/>
      <c r="W635" s="6"/>
      <c r="X635" s="28"/>
      <c r="Y635" s="28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1:44" s="17" customForma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16"/>
      <c r="W636" s="6"/>
      <c r="X636" s="28"/>
      <c r="Y636" s="28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1:44" s="17" customForma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16"/>
      <c r="W637" s="6"/>
      <c r="X637" s="28"/>
      <c r="Y637" s="28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1:44" s="17" customForma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16"/>
      <c r="W638" s="6"/>
      <c r="X638" s="28"/>
      <c r="Y638" s="28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1:44" s="17" customForma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16"/>
      <c r="W639" s="6"/>
      <c r="X639" s="28"/>
      <c r="Y639" s="28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1:44" s="17" customForma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16"/>
      <c r="W640" s="6"/>
      <c r="X640" s="28"/>
      <c r="Y640" s="28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1:44" s="17" customForma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16"/>
      <c r="W641" s="6"/>
      <c r="X641" s="28"/>
      <c r="Y641" s="28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1:44" s="17" customForma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16"/>
      <c r="W642" s="6"/>
      <c r="X642" s="28"/>
      <c r="Y642" s="28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1:44" s="17" customForma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16"/>
      <c r="W643" s="6"/>
      <c r="X643" s="28"/>
      <c r="Y643" s="28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1:44" s="17" customForma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16"/>
      <c r="W644" s="6"/>
      <c r="X644" s="28"/>
      <c r="Y644" s="28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1:44" s="17" customForma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16"/>
      <c r="W645" s="6"/>
      <c r="X645" s="28"/>
      <c r="Y645" s="28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 spans="1:44" s="17" customForma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16"/>
      <c r="W646" s="6"/>
      <c r="X646" s="28"/>
      <c r="Y646" s="28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 spans="1:44" s="17" customForma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16"/>
      <c r="W647" s="6"/>
      <c r="X647" s="28"/>
      <c r="Y647" s="28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 spans="1:44" s="17" customForma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16"/>
      <c r="W648" s="6"/>
      <c r="X648" s="28"/>
      <c r="Y648" s="28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 spans="1:44" s="17" customForma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16"/>
      <c r="W649" s="6"/>
      <c r="X649" s="28"/>
      <c r="Y649" s="28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 spans="1:44" s="17" customForma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16"/>
      <c r="W650" s="6"/>
      <c r="X650" s="28"/>
      <c r="Y650" s="28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</sheetData>
  <autoFilter ref="A1:AB19"/>
  <mergeCells count="4">
    <mergeCell ref="B18:G18"/>
    <mergeCell ref="B19:G19"/>
    <mergeCell ref="B16:G16"/>
    <mergeCell ref="B17:G17"/>
  </mergeCells>
  <phoneticPr fontId="6" type="noConversion"/>
  <conditionalFormatting sqref="G5:G15">
    <cfRule type="containsText" dxfId="58" priority="85" operator="containsText" text="大额">
      <formula>NOT(ISERROR(SEARCH("大额",G5)))</formula>
    </cfRule>
  </conditionalFormatting>
  <conditionalFormatting sqref="J5:J15">
    <cfRule type="cellIs" dxfId="57" priority="86" operator="greaterThan">
      <formula>#REF!</formula>
    </cfRule>
  </conditionalFormatting>
  <conditionalFormatting sqref="K5:M15">
    <cfRule type="cellIs" dxfId="56" priority="87" operator="greaterThan">
      <formula>#REF!</formula>
    </cfRule>
  </conditionalFormatting>
  <conditionalFormatting sqref="T5:T15">
    <cfRule type="cellIs" dxfId="55" priority="88" operator="greaterThan">
      <formula>#REF!</formula>
    </cfRule>
  </conditionalFormatting>
  <conditionalFormatting sqref="U5:U15">
    <cfRule type="cellIs" dxfId="54" priority="89" operator="greaterThan">
      <formula>#REF!</formula>
    </cfRule>
  </conditionalFormatting>
  <conditionalFormatting sqref="V5:V15">
    <cfRule type="cellIs" dxfId="53" priority="90" operator="greaterThan">
      <formula>#REF!</formula>
    </cfRule>
  </conditionalFormatting>
  <conditionalFormatting sqref="W5:W15">
    <cfRule type="cellIs" dxfId="52" priority="91" operator="greaterThan">
      <formula>#REF!</formula>
    </cfRule>
  </conditionalFormatting>
  <conditionalFormatting sqref="H5:H15">
    <cfRule type="cellIs" dxfId="51" priority="84" operator="greaterThan">
      <formula>#REF!</formula>
    </cfRule>
  </conditionalFormatting>
  <conditionalFormatting sqref="H5:H15">
    <cfRule type="cellIs" dxfId="50" priority="83" operator="greaterThan">
      <formula>#REF!</formula>
    </cfRule>
  </conditionalFormatting>
  <conditionalFormatting sqref="H5:H15">
    <cfRule type="cellIs" dxfId="49" priority="82" operator="greaterThan">
      <formula>#REF!</formula>
    </cfRule>
  </conditionalFormatting>
  <conditionalFormatting sqref="N5:R15">
    <cfRule type="cellIs" dxfId="48" priority="35" operator="greaterThan">
      <formula>$O$18</formula>
    </cfRule>
  </conditionalFormatting>
  <conditionalFormatting sqref="H5:H15">
    <cfRule type="cellIs" dxfId="47" priority="26" operator="greaterThan">
      <formula>$H$18</formula>
    </cfRule>
  </conditionalFormatting>
  <conditionalFormatting sqref="Z16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8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15">
    <cfRule type="cellIs" dxfId="46" priority="15" operator="greaterThan">
      <formula>$I$18</formula>
    </cfRule>
  </conditionalFormatting>
  <conditionalFormatting sqref="S5:S15">
    <cfRule type="cellIs" dxfId="45" priority="11" operator="greaterThan">
      <formula>$S$18</formula>
    </cfRule>
  </conditionalFormatting>
  <conditionalFormatting sqref="Z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9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R651"/>
  <sheetViews>
    <sheetView zoomScale="90" zoomScaleNormal="90" workbookViewId="0">
      <selection activeCell="H9" sqref="H9"/>
    </sheetView>
  </sheetViews>
  <sheetFormatPr defaultColWidth="8.08203125" defaultRowHeight="16.5" x14ac:dyDescent="0.3"/>
  <cols>
    <col min="1" max="1" width="10.9140625" style="6" customWidth="1"/>
    <col min="2" max="2" width="16.6640625" style="6" bestFit="1" customWidth="1"/>
    <col min="3" max="3" width="17.58203125" style="6" customWidth="1"/>
    <col min="4" max="4" width="10.58203125" style="6" customWidth="1"/>
    <col min="5" max="5" width="11.6640625" style="6" customWidth="1"/>
    <col min="6" max="6" width="12.58203125" style="6" customWidth="1"/>
    <col min="7" max="7" width="12.75" style="6" customWidth="1"/>
    <col min="8" max="8" width="12.83203125" style="6" customWidth="1"/>
    <col min="9" max="9" width="11.4140625" style="6" hidden="1" customWidth="1"/>
    <col min="10" max="10" width="14.83203125" style="6" customWidth="1"/>
    <col min="11" max="11" width="13.9140625" style="6" customWidth="1"/>
    <col min="12" max="13" width="13.9140625" style="6" hidden="1" customWidth="1"/>
    <col min="14" max="14" width="13.9140625" style="6" customWidth="1"/>
    <col min="15" max="15" width="12" style="6" customWidth="1"/>
    <col min="16" max="18" width="12" style="6" hidden="1" customWidth="1"/>
    <col min="19" max="19" width="12" style="6" customWidth="1"/>
    <col min="20" max="20" width="10.6640625" style="6" customWidth="1"/>
    <col min="21" max="21" width="12.6640625" style="6" customWidth="1"/>
    <col min="22" max="22" width="10.1640625" style="16" bestFit="1" customWidth="1"/>
    <col min="23" max="23" width="10" style="6" bestFit="1" customWidth="1"/>
    <col min="24" max="25" width="12.9140625" style="6" customWidth="1"/>
    <col min="26" max="26" width="8.08203125" style="17"/>
    <col min="27" max="27" width="10.1640625" style="6" bestFit="1" customWidth="1"/>
    <col min="28" max="28" width="10.4140625" style="6" customWidth="1"/>
    <col min="29" max="29" width="16.5" style="6" customWidth="1"/>
    <col min="30" max="30" width="10.75" style="6" customWidth="1"/>
    <col min="31" max="32" width="8.08203125" style="6"/>
    <col min="33" max="33" width="11" style="6" bestFit="1" customWidth="1"/>
    <col min="34" max="35" width="8.83203125" style="6" customWidth="1"/>
    <col min="36" max="39" width="8.08203125" style="6" customWidth="1"/>
    <col min="40" max="40" width="8.08203125" style="6"/>
    <col min="41" max="41" width="7.25" style="6" bestFit="1" customWidth="1"/>
    <col min="42" max="16384" width="8.08203125" style="6"/>
  </cols>
  <sheetData>
    <row r="1" spans="1:44" x14ac:dyDescent="0.3">
      <c r="A1" s="36"/>
      <c r="B1" s="36"/>
      <c r="H1" s="9">
        <f>金牛组合持仓!H1</f>
        <v>46202</v>
      </c>
      <c r="I1" s="9"/>
      <c r="J1" s="9">
        <f>J2+1</f>
        <v>46176</v>
      </c>
      <c r="K1" s="9">
        <f>K2+1</f>
        <v>46115</v>
      </c>
      <c r="L1" s="9">
        <f>L2+1</f>
        <v>46021</v>
      </c>
      <c r="M1" s="9">
        <f>M2+1</f>
        <v>45841</v>
      </c>
      <c r="N1" s="9">
        <v>46027</v>
      </c>
      <c r="O1" s="9">
        <v>45659</v>
      </c>
      <c r="P1" s="9" t="e">
        <f ca="1">P2+1</f>
        <v>#NAME?</v>
      </c>
      <c r="Q1" s="9">
        <f>Q2+1</f>
        <v>45778</v>
      </c>
      <c r="R1" s="9">
        <f>R2+1</f>
        <v>45808</v>
      </c>
      <c r="S1" s="9">
        <v>45293</v>
      </c>
      <c r="T1" s="16"/>
      <c r="V1" s="6"/>
      <c r="AA1" s="6" t="s">
        <v>56</v>
      </c>
      <c r="AB1" s="6" t="s">
        <v>57</v>
      </c>
    </row>
    <row r="2" spans="1:44" s="3" customFormat="1" ht="20.5" customHeight="1" x14ac:dyDescent="0.3">
      <c r="A2" s="7"/>
      <c r="B2" s="8"/>
      <c r="C2" s="8"/>
      <c r="D2" s="9">
        <f>D3</f>
        <v>46206</v>
      </c>
      <c r="E2" s="8"/>
      <c r="F2" s="8"/>
      <c r="H2" s="9">
        <f>金牛组合持仓!H2</f>
        <v>46199</v>
      </c>
      <c r="I2" s="9"/>
      <c r="J2" s="18">
        <f>EDATE(J3,-1)-1</f>
        <v>46175</v>
      </c>
      <c r="K2" s="9">
        <f>EDATE(K3,-3)-1</f>
        <v>46114</v>
      </c>
      <c r="L2" s="9">
        <f>EDATE(L3,-6)-5</f>
        <v>46020</v>
      </c>
      <c r="M2" s="9">
        <f>EDATE(M3,-12)-1</f>
        <v>45840</v>
      </c>
      <c r="N2" s="9">
        <v>46022</v>
      </c>
      <c r="O2" s="9">
        <v>45657</v>
      </c>
      <c r="P2" s="70" t="e">
        <f ca="1">[2]!TDays("2025-03-31","2025-05-31","Period=M","Direction=H","cols=3;rows=1")</f>
        <v>#NAME?</v>
      </c>
      <c r="Q2" s="60">
        <v>45777</v>
      </c>
      <c r="R2" s="60">
        <v>45807</v>
      </c>
      <c r="S2" s="9">
        <v>45289</v>
      </c>
      <c r="T2" s="9">
        <v>44927</v>
      </c>
      <c r="U2" s="9">
        <v>44562</v>
      </c>
      <c r="V2" s="9">
        <v>44197</v>
      </c>
      <c r="W2" s="9">
        <v>43831</v>
      </c>
      <c r="X2" s="11">
        <f>DATE(YEAR(D3)-3,MONTH(H3),DAY(H3))</f>
        <v>45110</v>
      </c>
      <c r="Y2" s="11"/>
      <c r="Z2" s="10"/>
      <c r="AA2" s="6" t="s">
        <v>39</v>
      </c>
      <c r="AB2" s="6" t="s">
        <v>62</v>
      </c>
    </row>
    <row r="3" spans="1:44" s="3" customFormat="1" ht="23.5" customHeight="1" x14ac:dyDescent="0.3">
      <c r="A3" s="8"/>
      <c r="B3" s="8"/>
      <c r="C3" s="8"/>
      <c r="D3" s="18">
        <f>金牛组合持仓!D3</f>
        <v>46206</v>
      </c>
      <c r="E3" s="8"/>
      <c r="F3" s="8"/>
      <c r="H3" s="9">
        <f>D3</f>
        <v>46206</v>
      </c>
      <c r="I3" s="9">
        <f>D3</f>
        <v>46206</v>
      </c>
      <c r="J3" s="9">
        <f>D3</f>
        <v>46206</v>
      </c>
      <c r="K3" s="9">
        <f>H3</f>
        <v>46206</v>
      </c>
      <c r="L3" s="9">
        <f>I3</f>
        <v>46206</v>
      </c>
      <c r="M3" s="9">
        <f>J3</f>
        <v>46206</v>
      </c>
      <c r="N3" s="9">
        <f>D3</f>
        <v>46206</v>
      </c>
      <c r="O3" s="9">
        <v>46022</v>
      </c>
      <c r="P3" s="70" t="e">
        <f ca="1">[2]!TDays("2025-04-30","2025-06-30","Period=M","Direction=H","cols=3;rows=1")</f>
        <v>#NAME?</v>
      </c>
      <c r="Q3" s="60">
        <v>45807</v>
      </c>
      <c r="R3" s="60">
        <v>45838</v>
      </c>
      <c r="S3" s="9">
        <v>45657</v>
      </c>
      <c r="T3" s="9">
        <v>45289</v>
      </c>
      <c r="U3" s="9">
        <v>44926</v>
      </c>
      <c r="V3" s="9">
        <v>44561</v>
      </c>
      <c r="W3" s="9">
        <v>44196</v>
      </c>
      <c r="X3" s="11">
        <f>金牛组合持仓!X3</f>
        <v>46206</v>
      </c>
      <c r="Y3" s="11"/>
      <c r="Z3" s="10"/>
      <c r="AA3" s="3" t="s">
        <v>66</v>
      </c>
      <c r="AB3" s="3" t="s">
        <v>67</v>
      </c>
      <c r="AQ3" s="4"/>
      <c r="AR3" s="4"/>
    </row>
    <row r="4" spans="1:44" s="4" customFormat="1" ht="25" customHeight="1" x14ac:dyDescent="0.3">
      <c r="A4" s="12" t="s">
        <v>0</v>
      </c>
      <c r="B4" s="12" t="s">
        <v>14</v>
      </c>
      <c r="C4" s="152" t="s">
        <v>15</v>
      </c>
      <c r="D4" s="12" t="s">
        <v>16</v>
      </c>
      <c r="E4" s="12" t="s">
        <v>17</v>
      </c>
      <c r="F4" s="12" t="s">
        <v>18</v>
      </c>
      <c r="G4" s="12" t="s">
        <v>26</v>
      </c>
      <c r="H4" s="12" t="s">
        <v>7070</v>
      </c>
      <c r="I4" s="12"/>
      <c r="J4" s="12" t="s">
        <v>7</v>
      </c>
      <c r="K4" s="12" t="s">
        <v>8</v>
      </c>
      <c r="L4" s="12"/>
      <c r="M4" s="12"/>
      <c r="N4" s="12" t="s">
        <v>7071</v>
      </c>
      <c r="O4" s="12" t="s">
        <v>7072</v>
      </c>
      <c r="P4" s="12"/>
      <c r="Q4" s="12"/>
      <c r="R4" s="12"/>
      <c r="S4" s="12" t="s">
        <v>7073</v>
      </c>
      <c r="T4" s="12" t="s">
        <v>41</v>
      </c>
      <c r="U4" s="12" t="s">
        <v>13</v>
      </c>
      <c r="V4" s="12" t="s">
        <v>11</v>
      </c>
      <c r="W4" s="12" t="s">
        <v>12</v>
      </c>
      <c r="X4" s="27" t="s">
        <v>36</v>
      </c>
      <c r="Y4" s="27"/>
      <c r="Z4" s="12" t="s">
        <v>19</v>
      </c>
    </row>
    <row r="5" spans="1:44" s="4" customFormat="1" ht="25" customHeight="1" x14ac:dyDescent="0.3">
      <c r="A5" s="5" t="s">
        <v>74</v>
      </c>
      <c r="B5" s="43" t="str">
        <f>[1]!thsiFinD("ths_fund_official_short_name_fund",A5)</f>
        <v>招商中证800指数增强A</v>
      </c>
      <c r="C5" s="21" t="s">
        <v>77</v>
      </c>
      <c r="D5" s="22" t="str">
        <f>[1]!thsiFinD("ths_fund_manager_current_fund",A5)</f>
        <v>王平</v>
      </c>
      <c r="E5" s="22" t="str">
        <f>[1]!thsiFinD("ths_fund_establishment_date_fund",A5)</f>
        <v>2022-08-23</v>
      </c>
      <c r="F5" s="22" t="str">
        <f>[1]!thsiFinD("ths_service_sd_fund",A5,"100",1,"101")</f>
        <v>2022-08-23</v>
      </c>
      <c r="G5" s="23">
        <f>[1]!thsiFinD("ths_fund_scale_fund",A5,1)/100000000</f>
        <v>2.1947306478999997</v>
      </c>
      <c r="H5" s="24">
        <f>IF($F5-H$1&gt;0,"",[1]!thsiFinD("ths_adjustment_nvg_ratio_fund",$A5,H$1,H$3,"")/100)</f>
        <v>-1.4817808311443001E-3</v>
      </c>
      <c r="I5" s="24"/>
      <c r="J5" s="24">
        <f>IF($F5-J$2&gt;0,"",[1]!thsiFinD("ths_adjustment_nvg_ratio_fund",$A5,J$2,J$3,"")/100)</f>
        <v>3.0587417448730999E-2</v>
      </c>
      <c r="K5" s="24">
        <f>IF($F5-K$2&gt;0,"",[1]!thsiFinD("ths_adjustment_nvg_ratio_fund",$A5,K$2,K$3,"")/100)</f>
        <v>0.11524862709697001</v>
      </c>
      <c r="L5" s="24"/>
      <c r="M5" s="24"/>
      <c r="N5" s="25">
        <f>IF($F5-N$1&gt;0,"",[1]!thsiFinD("ths_adjustment_nvg_ratio_fund",$A5,N$1,N$3,"")/100)</f>
        <v>0.11853025501735001</v>
      </c>
      <c r="O5" s="25">
        <f>IF($F5-O$2&gt;0,"",[1]!thsiFinD("ths_adjustment_nvg_ratio_fund",$A5,O$2,O$3,"")/100)</f>
        <v>0.30106999116520999</v>
      </c>
      <c r="P5" s="25"/>
      <c r="Q5" s="25"/>
      <c r="R5" s="25"/>
      <c r="S5" s="25">
        <f>IF($F5-S$1&gt;0,"",[1]!thsiFinD("ths_adjustment_nvg_ratio_fund",$A5,S$1,S$3,"")/100)</f>
        <v>0.13093492725837</v>
      </c>
      <c r="T5" s="24">
        <f>IF($F5-T$2&gt;0,"",[1]!thsiFinD("ths_adjustment_nvg_ratio_fund",$A5,T$2,T$3,"")/100)</f>
        <v>-6.0699152542372993E-2</v>
      </c>
      <c r="U5" s="24" t="str">
        <f>IF($F5-U$2&gt;0,"",[1]!thsiFinD("ths_adjustment_nvg_ratio_fund",$A5,U$2,U$3,"")/100)</f>
        <v/>
      </c>
      <c r="V5" s="24" t="str">
        <f>IF($F5-V$2&gt;0,"",[1]!thsiFinD("ths_adjustment_nvg_ratio_fund",$A5,V$2,V$3,"")/100)</f>
        <v/>
      </c>
      <c r="W5" s="24" t="str">
        <f>IF($F5-W$2&gt;0,"",[1]!thsiFinD("ths_adjustment_nvg_ratio_fund",$A5,W$2,W$3,"")/100)</f>
        <v/>
      </c>
      <c r="X5" s="31">
        <f>IF(X$2-F5&gt;0,[1]!thsiFinD("ths_max_retrace_rate_fund",A5,$X$2,$X$3)/100,[1]!thsiFinD("ths_max_retrace_rate_fund",A5,$F5,$X$3)/100)</f>
        <v>0.21445544554455001</v>
      </c>
      <c r="Y5" s="31"/>
      <c r="Z5" s="10">
        <v>0.1</v>
      </c>
      <c r="AE5" s="40"/>
    </row>
    <row r="6" spans="1:44" s="4" customFormat="1" ht="25" customHeight="1" x14ac:dyDescent="0.3">
      <c r="A6" s="5" t="s">
        <v>6644</v>
      </c>
      <c r="B6" s="43" t="str">
        <f>[1]!thsiFinD("ths_fund_official_short_name_fund",A6)</f>
        <v>财通资管均衡臻选混合A</v>
      </c>
      <c r="C6" s="21" t="s">
        <v>6646</v>
      </c>
      <c r="D6" s="22" t="str">
        <f>[1]!thsiFinD("ths_fund_manager_current_fund",A6)</f>
        <v>王浩冰</v>
      </c>
      <c r="E6" s="22" t="str">
        <f>[1]!thsiFinD("ths_fund_establishment_date_fund",A6)</f>
        <v>2022-11-15</v>
      </c>
      <c r="F6" s="22" t="str">
        <f>[1]!thsiFinD("ths_service_sd_fund",A6,"100",1,"101")</f>
        <v>2024-03-19</v>
      </c>
      <c r="G6" s="23">
        <f>[1]!thsiFinD("ths_fund_scale_fund",A6,1)/100000000</f>
        <v>8.5081517053999995</v>
      </c>
      <c r="H6" s="24">
        <f>IF($F6-H$1&gt;0,"",[1]!thsiFinD("ths_adjustment_nvg_ratio_fund",$A6,H$1,H$3,"")/100)</f>
        <v>3.1253288435231001E-2</v>
      </c>
      <c r="I6" s="24"/>
      <c r="J6" s="24">
        <f>IF($F6-J$2&gt;0,"",[1]!thsiFinD("ths_adjustment_nvg_ratio_fund",$A6,J$2,J$3,"")/100)</f>
        <v>-4.0814329059411E-2</v>
      </c>
      <c r="K6" s="24">
        <f>IF($F6-K$2&gt;0,"",[1]!thsiFinD("ths_adjustment_nvg_ratio_fund",$A6,K$2,K$3,"")/100)</f>
        <v>-7.9293498684705005E-2</v>
      </c>
      <c r="L6" s="24"/>
      <c r="M6" s="24"/>
      <c r="N6" s="25">
        <f>IF($F6-N$1&gt;0,"",[1]!thsiFinD("ths_adjustment_nvg_ratio_fund",$A6,N$1,N$3,"")/100)</f>
        <v>-8.2826392138511992E-2</v>
      </c>
      <c r="O6" s="25">
        <f>IF($F6-O$2&gt;0,"",[1]!thsiFinD("ths_adjustment_nvg_ratio_fund",$A6,O$2,O$3,"")/100)</f>
        <v>0.32027678240455004</v>
      </c>
      <c r="P6" s="25"/>
      <c r="Q6" s="25"/>
      <c r="R6" s="25"/>
      <c r="S6" s="25" t="str">
        <f>IF($F6-S$1&gt;0,"",[1]!thsiFinD("ths_adjustment_nvg_ratio_fund",$A6,S$1,S$3,"")/100)</f>
        <v/>
      </c>
      <c r="T6" s="24" t="str">
        <f>IF($F6-T$2&gt;0,"",[1]!thsiFinD("ths_adjustment_nvg_ratio_fund",$A6,T$2,T$3,"")/100)</f>
        <v/>
      </c>
      <c r="U6" s="24" t="str">
        <f>IF($F6-U$2&gt;0,"",[1]!thsiFinD("ths_adjustment_nvg_ratio_fund",$A6,U$2,U$3,"")/100)</f>
        <v/>
      </c>
      <c r="V6" s="24"/>
      <c r="W6" s="24"/>
      <c r="X6" s="31">
        <f>IF(X$2-F6&gt;0,[1]!thsiFinD("ths_max_retrace_rate_fund",A6,$X$2,$X$3)/100,[1]!thsiFinD("ths_max_retrace_rate_fund",A6,$F6,$X$3)/100)</f>
        <v>0.18826974420807999</v>
      </c>
      <c r="Y6" s="31"/>
      <c r="Z6" s="10">
        <v>0.06</v>
      </c>
      <c r="AE6" s="41"/>
    </row>
    <row r="7" spans="1:44" s="4" customFormat="1" ht="25" customHeight="1" x14ac:dyDescent="0.3">
      <c r="A7" s="5" t="s">
        <v>51</v>
      </c>
      <c r="B7" s="43" t="str">
        <f>[1]!thsiFinD("ths_fund_official_short_name_fund",A7)</f>
        <v>博道远航混合A</v>
      </c>
      <c r="C7" s="21" t="s">
        <v>78</v>
      </c>
      <c r="D7" s="22" t="str">
        <f>[1]!thsiFinD("ths_fund_manager_current_fund",A7)</f>
        <v>杨梦</v>
      </c>
      <c r="E7" s="22" t="str">
        <f>[1]!thsiFinD("ths_fund_establishment_date_fund",A7)</f>
        <v>2019-04-30</v>
      </c>
      <c r="F7" s="22" t="str">
        <f>[1]!thsiFinD("ths_service_sd_fund",A7,"100",1,"101")</f>
        <v>2019-04-30</v>
      </c>
      <c r="G7" s="23">
        <f>[1]!thsiFinD("ths_fund_scale_fund",A7,1)/100000000</f>
        <v>25.009107081700002</v>
      </c>
      <c r="H7" s="24">
        <f>IF($F7-H$1&gt;0,"",[1]!thsiFinD("ths_adjustment_nvg_ratio_fund",$A7,H$1,H$3,"")/100)</f>
        <v>-9.0293453935567994E-3</v>
      </c>
      <c r="I7" s="24"/>
      <c r="J7" s="24">
        <f>IF($F7-J$2&gt;0,"",[1]!thsiFinD("ths_adjustment_nvg_ratio_fund",$A7,J$2,J$3,"")/100)</f>
        <v>6.0877165921526998E-2</v>
      </c>
      <c r="K7" s="24">
        <f>IF($F7-K$2&gt;0,"",[1]!thsiFinD("ths_adjustment_nvg_ratio_fund",$A7,K$2,K$3,"")/100)</f>
        <v>0.18132371461594998</v>
      </c>
      <c r="L7" s="24"/>
      <c r="M7" s="24"/>
      <c r="N7" s="25">
        <f>IF($F7-N$1&gt;0,"",[1]!thsiFinD("ths_adjustment_nvg_ratio_fund",$A7,N$1,N$3,"")/100)</f>
        <v>0.17446493625734</v>
      </c>
      <c r="O7" s="25">
        <f>IF($F7-O$2&gt;0,"",[1]!thsiFinD("ths_adjustment_nvg_ratio_fund",$A7,O$2,O$3,"")/100)</f>
        <v>0.30529757040068001</v>
      </c>
      <c r="P7" s="25"/>
      <c r="Q7" s="25"/>
      <c r="R7" s="25"/>
      <c r="S7" s="25">
        <f>IF($F7-S$1&gt;0,"",[1]!thsiFinD("ths_adjustment_nvg_ratio_fund",$A7,S$1,S$3,"")/100)</f>
        <v>0.12229180767590001</v>
      </c>
      <c r="T7" s="24">
        <f>IF($F7-T$2&gt;0,"",[1]!thsiFinD("ths_adjustment_nvg_ratio_fund",$A7,T$2,T$3,"")/100)</f>
        <v>-3.8721223424282997E-2</v>
      </c>
      <c r="U7" s="24">
        <f>IF($F7-U$2&gt;0,"",[1]!thsiFinD("ths_adjustment_nvg_ratio_fund",$A7,U$2,U$3,"")/100)</f>
        <v>-0.21914501686476001</v>
      </c>
      <c r="V7" s="24">
        <f>IF($F7-V$2&gt;0,"",[1]!thsiFinD("ths_adjustment_nvg_ratio_fund",$A7,V$2,V$3,"")/100)</f>
        <v>0.17739884830693001</v>
      </c>
      <c r="W7" s="24">
        <f>IF($F7-W$2&gt;0,"",[1]!thsiFinD("ths_adjustment_nvg_ratio_fund",$A7,W$2,W$3,"")/100)</f>
        <v>0.42327504974674002</v>
      </c>
      <c r="X7" s="31">
        <f>IF(X$2-F7&gt;0,[1]!thsiFinD("ths_max_retrace_rate_fund",A7,$X$2,$X$3)/100,[1]!thsiFinD("ths_max_retrace_rate_fund",A7,$F7,$X$3)/100)</f>
        <v>0.23711658816976999</v>
      </c>
      <c r="Y7" s="31"/>
      <c r="Z7" s="10">
        <v>0.1</v>
      </c>
    </row>
    <row r="8" spans="1:44" s="4" customFormat="1" ht="25" customHeight="1" x14ac:dyDescent="0.3">
      <c r="A8" s="5" t="s">
        <v>6489</v>
      </c>
      <c r="B8" s="43" t="str">
        <f>[1]!thsiFinD("ths_fund_official_short_name_fund",A8)</f>
        <v>汇丰晋信新动力混合A</v>
      </c>
      <c r="C8" s="21" t="s">
        <v>6646</v>
      </c>
      <c r="D8" s="22" t="str">
        <f>[1]!thsiFinD("ths_fund_manager_current_fund",A8)</f>
        <v>闵良超</v>
      </c>
      <c r="E8" s="22" t="str">
        <f>[1]!thsiFinD("ths_fund_establishment_date_fund",A8)</f>
        <v>2015-02-11</v>
      </c>
      <c r="F8" s="22" t="str">
        <f>[1]!thsiFinD("ths_service_sd_fund",A8,"100",1,"101")</f>
        <v>2021-09-30</v>
      </c>
      <c r="G8" s="23">
        <f>[1]!thsiFinD("ths_fund_scale_fund",A8,1)/100000000</f>
        <v>25.856234624799999</v>
      </c>
      <c r="H8" s="24">
        <f>IF($F8-H$1&gt;0,"",[1]!thsiFinD("ths_adjustment_nvg_ratio_fund",$A8,H$1,H$3,"")/100)</f>
        <v>4.0587823652903997E-2</v>
      </c>
      <c r="I8" s="24"/>
      <c r="J8" s="24">
        <f>IF($F8-J$2&gt;0,"",[1]!thsiFinD("ths_adjustment_nvg_ratio_fund",$A8,J$2,J$3,"")/100)</f>
        <v>-5.4629671677036001E-2</v>
      </c>
      <c r="K8" s="24">
        <f>IF($F8-K$2&gt;0,"",[1]!thsiFinD("ths_adjustment_nvg_ratio_fund",$A8,K$2,K$3,"")/100)</f>
        <v>-9.2146003227073003E-2</v>
      </c>
      <c r="L8" s="24"/>
      <c r="M8" s="24"/>
      <c r="N8" s="25">
        <f>IF($F8-N$1&gt;0,"",[1]!thsiFinD("ths_adjustment_nvg_ratio_fund",$A8,N$1,N$3,"")/100)</f>
        <v>-4.6445584463173005E-2</v>
      </c>
      <c r="O8" s="25">
        <f>IF($F8-O$2&gt;0,"",[1]!thsiFinD("ths_adjustment_nvg_ratio_fund",$A8,O$2,O$3,"")/100)</f>
        <v>0.34169124877088997</v>
      </c>
      <c r="P8" s="25"/>
      <c r="Q8" s="25"/>
      <c r="R8" s="25"/>
      <c r="S8" s="25">
        <f>IF($F8-S$1&gt;0,"",[1]!thsiFinD("ths_adjustment_nvg_ratio_fund",$A8,S$1,S$3,"")/100)</f>
        <v>0.10597169485675</v>
      </c>
      <c r="T8" s="24">
        <f>IF($F8-T$2&gt;0,"",[1]!thsiFinD("ths_adjustment_nvg_ratio_fund",$A8,T$2,T$3,"")/100)</f>
        <v>7.5660825660826006E-2</v>
      </c>
      <c r="U8" s="24">
        <f>IF($F8-U$2&gt;0,"",[1]!thsiFinD("ths_adjustment_nvg_ratio_fund",$A8,U$2,U$3,"")/100)</f>
        <v>-0.16415316824923998</v>
      </c>
      <c r="V8" s="24" t="str">
        <f>IF($F8-V$2&gt;0,"",[1]!thsiFinD("ths_adjustment_nvg_ratio_fund",$A8,V$2,V$3,"")/100)</f>
        <v/>
      </c>
      <c r="W8" s="24" t="str">
        <f>IF($F8-W$2&gt;0,"",[1]!thsiFinD("ths_adjustment_nvg_ratio_fund",$A8,W$2,W$3,"")/100)</f>
        <v/>
      </c>
      <c r="X8" s="31">
        <f>IF(X$2-F8&gt;0,[1]!thsiFinD("ths_max_retrace_rate_fund",A8,$X$2,$X$3)/100,[1]!thsiFinD("ths_max_retrace_rate_fund",A8,$F8,$X$3)/100)</f>
        <v>0.24066287410339002</v>
      </c>
      <c r="Y8" s="31"/>
      <c r="Z8" s="10">
        <v>0.1</v>
      </c>
    </row>
    <row r="9" spans="1:44" s="4" customFormat="1" ht="25" customHeight="1" x14ac:dyDescent="0.3">
      <c r="A9" s="5" t="s">
        <v>50</v>
      </c>
      <c r="B9" s="43" t="str">
        <f>[1]!thsiFinD("ths_fund_official_short_name_fund",A9)</f>
        <v>博道惠泰优选混合A</v>
      </c>
      <c r="C9" s="21" t="s">
        <v>6498</v>
      </c>
      <c r="D9" s="22" t="str">
        <f>[1]!thsiFinD("ths_fund_manager_current_fund",A9)</f>
        <v>孙文龙</v>
      </c>
      <c r="E9" s="22" t="str">
        <f>[1]!thsiFinD("ths_fund_establishment_date_fund",A9)</f>
        <v>2023-01-18</v>
      </c>
      <c r="F9" s="22" t="str">
        <f>[1]!thsiFinD("ths_service_sd_fund",A9,"100",1,"101")</f>
        <v>2023-01-18</v>
      </c>
      <c r="G9" s="23">
        <f>[1]!thsiFinD("ths_fund_scale_fund",A9,1)/100000000</f>
        <v>5.0687625068999997</v>
      </c>
      <c r="H9" s="24">
        <f>IF($F9-H$1&gt;0,"",[1]!thsiFinD("ths_adjustment_nvg_ratio_fund",$A9,H$1,H$3,"")/100)</f>
        <v>2.2093934858526999E-2</v>
      </c>
      <c r="I9" s="24"/>
      <c r="J9" s="24">
        <f>IF($F9-J$2&gt;0,"",[1]!thsiFinD("ths_adjustment_nvg_ratio_fund",$A9,J$2,J$3,"")/100)</f>
        <v>-1.5919851780690001E-2</v>
      </c>
      <c r="K9" s="24">
        <f>IF($F9-K$2&gt;0,"",[1]!thsiFinD("ths_adjustment_nvg_ratio_fund",$A9,K$2,K$3,"")/100)</f>
        <v>4.7246969475683E-2</v>
      </c>
      <c r="L9" s="24"/>
      <c r="M9" s="24"/>
      <c r="N9" s="25">
        <f>IF($F9-N$1&gt;0,"",[1]!thsiFinD("ths_adjustment_nvg_ratio_fund",$A9,N$1,N$3,"")/100)</f>
        <v>7.7541513261702999E-2</v>
      </c>
      <c r="O9" s="25">
        <f>IF($F9-O$2&gt;0,"",[1]!thsiFinD("ths_adjustment_nvg_ratio_fund",$A9,O$2,O$3,"")/100)</f>
        <v>0.25143394452279999</v>
      </c>
      <c r="P9" s="25"/>
      <c r="Q9" s="25"/>
      <c r="R9" s="25"/>
      <c r="S9" s="25">
        <f>IF($F9-S$1&gt;0,"",[1]!thsiFinD("ths_adjustment_nvg_ratio_fund",$A9,S$1,S$3,"")/100)</f>
        <v>0.19452921894427</v>
      </c>
      <c r="T9" s="24" t="str">
        <f>IF($F9-T$2&gt;0,"",[1]!thsiFinD("ths_adjustment_nvg_ratio_fund",$A9,T$2,T$3,"")/100)</f>
        <v/>
      </c>
      <c r="U9" s="24" t="str">
        <f>IF($F9-U$2&gt;0,"",[1]!thsiFinD("ths_adjustment_nvg_ratio_fund",$A9,U$2,U$3,"")/100)</f>
        <v/>
      </c>
      <c r="V9" s="24" t="str">
        <f>IF($F9-V$2&gt;0,"",[1]!thsiFinD("ths_adjustment_nvg_ratio_fund",$A9,V$2,V$3,"")/100)</f>
        <v/>
      </c>
      <c r="W9" s="24"/>
      <c r="X9" s="31">
        <f>IF(X$2-F9&gt;0,[1]!thsiFinD("ths_max_retrace_rate_fund",A9,$X$2,$X$3)/100,[1]!thsiFinD("ths_max_retrace_rate_fund",A9,$F9,$X$3)/100)</f>
        <v>0.22501775388049</v>
      </c>
      <c r="Y9" s="31"/>
      <c r="Z9" s="10">
        <v>0.08</v>
      </c>
    </row>
    <row r="10" spans="1:44" s="4" customFormat="1" ht="25" customHeight="1" x14ac:dyDescent="0.3">
      <c r="A10" s="5" t="s">
        <v>6645</v>
      </c>
      <c r="B10" s="43" t="str">
        <f>[1]!thsiFinD("ths_fund_official_short_name_fund",A10)</f>
        <v>万家双引擎灵活配置混合A</v>
      </c>
      <c r="C10" s="21" t="s">
        <v>6501</v>
      </c>
      <c r="D10" s="22" t="str">
        <f>[1]!thsiFinD("ths_fund_manager_current_fund",A10)</f>
        <v>李杨</v>
      </c>
      <c r="E10" s="22" t="str">
        <f>[1]!thsiFinD("ths_fund_establishment_date_fund",A10)</f>
        <v>2008-06-27</v>
      </c>
      <c r="F10" s="22" t="str">
        <f>[1]!thsiFinD("ths_service_sd_fund",A10,"100",1,"101")</f>
        <v>2026-06-19</v>
      </c>
      <c r="G10" s="23">
        <f>[1]!thsiFinD("ths_fund_scale_fund",A10,1)/100000000</f>
        <v>17.6669274413</v>
      </c>
      <c r="H10" s="24">
        <f>IF($F10-H$1&gt;0,"",[1]!thsiFinD("ths_adjustment_nvg_ratio_fund",$A10,H$1,H$3,"")/100)</f>
        <v>1.0940235049221002E-2</v>
      </c>
      <c r="I10" s="24"/>
      <c r="J10" s="24" t="str">
        <f>IF($F10-J$2&gt;0,"",[1]!thsiFinD("ths_adjustment_nvg_ratio_fund",$A10,J$2,J$3,"")/100)</f>
        <v/>
      </c>
      <c r="K10" s="24" t="str">
        <f>IF($F10-K$2&gt;0,"",[1]!thsiFinD("ths_adjustment_nvg_ratio_fund",$A10,K$2,K$3,"")/100)</f>
        <v/>
      </c>
      <c r="L10" s="24"/>
      <c r="M10" s="24"/>
      <c r="N10" s="25" t="str">
        <f>IF($F10-N$1&gt;0,"",[1]!thsiFinD("ths_adjustment_nvg_ratio_fund",$A10,N$1,N$3,"")/100)</f>
        <v/>
      </c>
      <c r="O10" s="25" t="str">
        <f>IF($F10-O$2&gt;0,"",[1]!thsiFinD("ths_adjustment_nvg_ratio_fund",$A10,O$2,O$3,"")/100)</f>
        <v/>
      </c>
      <c r="P10" s="25"/>
      <c r="Q10" s="25"/>
      <c r="R10" s="25"/>
      <c r="S10" s="25" t="str">
        <f>IF($F10-S$1&gt;0,"",[1]!thsiFinD("ths_adjustment_nvg_ratio_fund",$A10,S$1,S$3,"")/100)</f>
        <v/>
      </c>
      <c r="T10" s="24" t="str">
        <f>IF($F10-T$2&gt;0,"",[1]!thsiFinD("ths_adjustment_nvg_ratio_fund",$A10,T$2,T$3,"")/100)</f>
        <v/>
      </c>
      <c r="U10" s="24" t="str">
        <f>IF($F10-U$2&gt;0,"",[1]!thsiFinD("ths_adjustment_nvg_ratio_fund",$A10,U$2,U$3,"")/100)</f>
        <v/>
      </c>
      <c r="V10" s="24"/>
      <c r="W10" s="24"/>
      <c r="X10" s="31">
        <f>IF(X$2-F10&gt;0,[1]!thsiFinD("ths_max_retrace_rate_fund",A10,$X$2,$X$3)/100,[1]!thsiFinD("ths_max_retrace_rate_fund",A10,$F10,$X$3)/100)</f>
        <v>8.3618539357048008E-2</v>
      </c>
      <c r="Y10" s="31"/>
      <c r="Z10" s="10">
        <v>0.05</v>
      </c>
    </row>
    <row r="11" spans="1:44" s="4" customFormat="1" ht="25" customHeight="1" x14ac:dyDescent="0.3">
      <c r="A11" s="5" t="s">
        <v>6490</v>
      </c>
      <c r="B11" s="43" t="str">
        <f>[1]!thsiFinD("ths_fund_official_short_name_fund",A11)</f>
        <v>大成产业趋势混合A</v>
      </c>
      <c r="C11" s="21" t="s">
        <v>6501</v>
      </c>
      <c r="D11" s="22" t="str">
        <f>[1]!thsiFinD("ths_fund_manager_current_fund",A11)</f>
        <v>韩创</v>
      </c>
      <c r="E11" s="22" t="str">
        <f>[1]!thsiFinD("ths_fund_establishment_date_fund",A11)</f>
        <v>2021-02-09</v>
      </c>
      <c r="F11" s="22" t="str">
        <f>[1]!thsiFinD("ths_service_sd_fund",A11,"100",1,"101")</f>
        <v>2021-02-09</v>
      </c>
      <c r="G11" s="23">
        <f>[1]!thsiFinD("ths_fund_scale_fund",A11,1)/100000000</f>
        <v>36.014824346300003</v>
      </c>
      <c r="H11" s="24">
        <f>IF($F11-H$1&gt;0,"",[1]!thsiFinD("ths_adjustment_nvg_ratio_fund",$A11,H$1,H$3,"")/100)</f>
        <v>5.5249745158002003E-2</v>
      </c>
      <c r="I11" s="24"/>
      <c r="J11" s="24">
        <f>IF($F11-J$2&gt;0,"",[1]!thsiFinD("ths_adjustment_nvg_ratio_fund",$A11,J$2,J$3,"")/100)</f>
        <v>-0.11339499828708</v>
      </c>
      <c r="K11" s="24">
        <f>IF($F11-K$2&gt;0,"",[1]!thsiFinD("ths_adjustment_nvg_ratio_fund",$A11,K$2,K$3,"")/100)</f>
        <v>-0.23264519476669002</v>
      </c>
      <c r="L11" s="24"/>
      <c r="M11" s="24"/>
      <c r="N11" s="25">
        <f>IF($F11-N$1&gt;0,"",[1]!thsiFinD("ths_adjustment_nvg_ratio_fund",$A11,N$1,N$3,"")/100)</f>
        <v>-9.1332016677639002E-2</v>
      </c>
      <c r="O11" s="25">
        <f>IF($F11-O$2&gt;0,"",[1]!thsiFinD("ths_adjustment_nvg_ratio_fund",$A11,O$2,O$3,"")/100)</f>
        <v>0.67894775624492998</v>
      </c>
      <c r="P11" s="25"/>
      <c r="Q11" s="25"/>
      <c r="R11" s="25"/>
      <c r="S11" s="25">
        <f>IF($F11-S$1&gt;0,"",[1]!thsiFinD("ths_adjustment_nvg_ratio_fund",$A11,S$1,S$3,"")/100)</f>
        <v>6.6111111111110996E-2</v>
      </c>
      <c r="T11" s="24">
        <f>IF($F11-T$2&gt;0,"",[1]!thsiFinD("ths_adjustment_nvg_ratio_fund",$A11,T$2,T$3,"")/100)</f>
        <v>-5.2698842279356999E-2</v>
      </c>
      <c r="U11" s="24">
        <f>IF($F11-U$2&gt;0,"",[1]!thsiFinD("ths_adjustment_nvg_ratio_fund",$A11,U$2,U$3,"")/100)</f>
        <v>-0.11005552953769999</v>
      </c>
      <c r="V11" s="24" t="str">
        <f>IF($F11-V$2&gt;0,"",[1]!thsiFinD("ths_adjustment_nvg_ratio_fund",$A11,V$2,V$3,"")/100)</f>
        <v/>
      </c>
      <c r="W11" s="24" t="str">
        <f>IF($F11-W$2&gt;0,"",[1]!thsiFinD("ths_adjustment_nvg_ratio_fund",$A11,W$2,W$3,"")/100)</f>
        <v/>
      </c>
      <c r="X11" s="31">
        <f>IF(X$2-F11&gt;0,[1]!thsiFinD("ths_max_retrace_rate_fund",A11,$X$2,$X$3)/100,[1]!thsiFinD("ths_max_retrace_rate_fund",A11,$F11,$X$3)/100)</f>
        <v>0.37605342661789998</v>
      </c>
      <c r="Y11" s="31"/>
      <c r="Z11" s="10">
        <v>0.12</v>
      </c>
    </row>
    <row r="12" spans="1:44" s="4" customFormat="1" ht="25" customHeight="1" x14ac:dyDescent="0.3">
      <c r="A12" s="5" t="s">
        <v>70</v>
      </c>
      <c r="B12" s="43" t="str">
        <f>[1]!thsiFinD("ths_fund_official_short_name_fund",A12)</f>
        <v>广发中小盘精选混合C</v>
      </c>
      <c r="C12" s="21" t="s">
        <v>6498</v>
      </c>
      <c r="D12" s="22" t="str">
        <f>[1]!thsiFinD("ths_fund_manager_current_fund",A12)</f>
        <v>陈韫中</v>
      </c>
      <c r="E12" s="22" t="str">
        <f>[1]!thsiFinD("ths_fund_establishment_date_fund",A12)</f>
        <v>2021-10-27</v>
      </c>
      <c r="F12" s="22" t="str">
        <f>[1]!thsiFinD("ths_service_sd_fund",A12,"100",1,"101")</f>
        <v>2021-10-27</v>
      </c>
      <c r="G12" s="23">
        <f>[1]!thsiFinD("ths_fund_scale_fund",A12,1)/100000000</f>
        <v>20.972499502000002</v>
      </c>
      <c r="H12" s="24">
        <f>IF($F12-H$1&gt;0,"",[1]!thsiFinD("ths_adjustment_nvg_ratio_fund",$A12,H$1,H$3,"")/100)</f>
        <v>-3.0310710122154999E-2</v>
      </c>
      <c r="I12" s="24"/>
      <c r="J12" s="24">
        <f>IF($F12-J$2&gt;0,"",[1]!thsiFinD("ths_adjustment_nvg_ratio_fund",$A12,J$2,J$3,"")/100)</f>
        <v>0.26040122541753002</v>
      </c>
      <c r="K12" s="24">
        <f>IF($F12-K$2&gt;0,"",[1]!thsiFinD("ths_adjustment_nvg_ratio_fund",$A12,K$2,K$3,"")/100)</f>
        <v>0.44237946243449999</v>
      </c>
      <c r="L12" s="24"/>
      <c r="M12" s="24"/>
      <c r="N12" s="25">
        <f>IF($F12-N$1&gt;0,"",[1]!thsiFinD("ths_adjustment_nvg_ratio_fund",$A12,N$1,N$3,"")/100)</f>
        <v>0.43869148336153002</v>
      </c>
      <c r="O12" s="25">
        <f>IF($F12-O$2&gt;0,"",[1]!thsiFinD("ths_adjustment_nvg_ratio_fund",$A12,O$2,O$3,"")/100)</f>
        <v>0.53746097814775995</v>
      </c>
      <c r="P12" s="25"/>
      <c r="Q12" s="25"/>
      <c r="R12" s="25"/>
      <c r="S12" s="25">
        <f>IF($F12-S$1&gt;0,"",[1]!thsiFinD("ths_adjustment_nvg_ratio_fund",$A12,S$1,S$3,"")/100)</f>
        <v>8.6398467432949988E-2</v>
      </c>
      <c r="T12" s="24">
        <f>IF($F12-T$2&gt;0,"",[1]!thsiFinD("ths_adjustment_nvg_ratio_fund",$A12,T$2,T$3,"")/100)</f>
        <v>7.3974012607744997E-3</v>
      </c>
      <c r="U12" s="24">
        <f>IF($F12-U$2&gt;0,"",[1]!thsiFinD("ths_adjustment_nvg_ratio_fund",$A12,U$2,U$3,"")/100)</f>
        <v>-0.25158867706527999</v>
      </c>
      <c r="V12" s="24"/>
      <c r="W12" s="24"/>
      <c r="X12" s="31">
        <f>IF(X$2-F12&gt;0,[1]!thsiFinD("ths_max_retrace_rate_fund",A12,$X$2,$X$3)/100,[1]!thsiFinD("ths_max_retrace_rate_fund",A12,$F12,$X$3)/100)</f>
        <v>0.36591754413536998</v>
      </c>
      <c r="Y12" s="31"/>
      <c r="Z12" s="10">
        <v>0.12</v>
      </c>
      <c r="AE12" s="40"/>
    </row>
    <row r="13" spans="1:44" s="4" customFormat="1" ht="25" customHeight="1" x14ac:dyDescent="0.3">
      <c r="A13" s="5" t="s">
        <v>71</v>
      </c>
      <c r="B13" s="43" t="str">
        <f>[1]!thsiFinD("ths_fund_official_short_name_fund",A13)</f>
        <v>东吴移动互联混合C</v>
      </c>
      <c r="C13" s="21" t="s">
        <v>6492</v>
      </c>
      <c r="D13" s="22" t="str">
        <f>[1]!thsiFinD("ths_fund_manager_current_fund",A13)</f>
        <v>刘元海</v>
      </c>
      <c r="E13" s="22" t="str">
        <f>[1]!thsiFinD("ths_fund_establishment_date_fund",A13)</f>
        <v>2015-11-26</v>
      </c>
      <c r="F13" s="22" t="str">
        <f>[1]!thsiFinD("ths_service_sd_fund",A13,"100",1,"101")</f>
        <v>2016-04-27</v>
      </c>
      <c r="G13" s="23">
        <f>[1]!thsiFinD("ths_fund_scale_fund",A13,1)/100000000</f>
        <v>51.695712188999998</v>
      </c>
      <c r="H13" s="24">
        <f>IF($F13-H$1&gt;0,"",[1]!thsiFinD("ths_adjustment_nvg_ratio_fund",$A13,H$1,H$3,"")/100)</f>
        <v>-5.2565767909387995E-2</v>
      </c>
      <c r="I13" s="24"/>
      <c r="J13" s="24">
        <f>IF($F13-J$2&gt;0,"",[1]!thsiFinD("ths_adjustment_nvg_ratio_fund",$A13,J$2,J$3,"")/100)</f>
        <v>1.6727680141742002E-2</v>
      </c>
      <c r="K13" s="24">
        <f>IF($F13-K$2&gt;0,"",[1]!thsiFinD("ths_adjustment_nvg_ratio_fund",$A13,K$2,K$3,"")/100)</f>
        <v>0.33122388059701002</v>
      </c>
      <c r="L13" s="24"/>
      <c r="M13" s="24"/>
      <c r="N13" s="25">
        <f>IF($F13-N$1&gt;0,"",[1]!thsiFinD("ths_adjustment_nvg_ratio_fund",$A13,N$1,N$3,"")/100)</f>
        <v>0.32857240134827004</v>
      </c>
      <c r="O13" s="25">
        <f>IF($F13-O$2&gt;0,"",[1]!thsiFinD("ths_adjustment_nvg_ratio_fund",$A13,O$2,O$3,"")/100)</f>
        <v>0.78688325120156</v>
      </c>
      <c r="P13" s="25"/>
      <c r="Q13" s="25"/>
      <c r="R13" s="25"/>
      <c r="S13" s="25">
        <f>IF($F13-S$1&gt;0,"",[1]!thsiFinD("ths_adjustment_nvg_ratio_fund",$A13,S$1,S$3,"")/100)</f>
        <v>0.32133633258352001</v>
      </c>
      <c r="T13" s="24">
        <f>IF($F13-T$2&gt;0,"",[1]!thsiFinD("ths_adjustment_nvg_ratio_fund",$A13,T$2,T$3,"")/100)</f>
        <v>0.44643933003976</v>
      </c>
      <c r="U13" s="24">
        <f>IF($F13-U$2&gt;0,"",[1]!thsiFinD("ths_adjustment_nvg_ratio_fund",$A13,U$2,U$3,"")/100)</f>
        <v>-0.33927789498826</v>
      </c>
      <c r="V13" s="24">
        <f>IF($F13-V$2&gt;0,"",[1]!thsiFinD("ths_adjustment_nvg_ratio_fund",$A13,V$2,V$3,"")/100)</f>
        <v>0.50804418297514997</v>
      </c>
      <c r="W13" s="24"/>
      <c r="X13" s="31">
        <f>IF(X$2-F13&gt;0,[1]!thsiFinD("ths_max_retrace_rate_fund",A13,$X$2,$X$3)/100,[1]!thsiFinD("ths_max_retrace_rate_fund",A13,$F13,$X$3)/100)</f>
        <v>0.34482876829727999</v>
      </c>
      <c r="Y13" s="31"/>
      <c r="Z13" s="10">
        <v>0.1</v>
      </c>
      <c r="AE13" s="40"/>
    </row>
    <row r="14" spans="1:44" s="4" customFormat="1" ht="25" customHeight="1" x14ac:dyDescent="0.3">
      <c r="A14" s="5" t="s">
        <v>75</v>
      </c>
      <c r="B14" s="43" t="str">
        <f>[1]!thsiFinD("ths_fund_official_short_name_fund",A14)</f>
        <v>中泰兴为价值精选混合A</v>
      </c>
      <c r="C14" s="21" t="s">
        <v>6500</v>
      </c>
      <c r="D14" s="22" t="str">
        <f>[1]!thsiFinD("ths_fund_manager_current_fund",A14)</f>
        <v>姜诚</v>
      </c>
      <c r="E14" s="22" t="str">
        <f>[1]!thsiFinD("ths_fund_establishment_date_fund",A14)</f>
        <v>2022-01-18</v>
      </c>
      <c r="F14" s="22" t="str">
        <f>[1]!thsiFinD("ths_service_sd_fund",A14,"100",1,"101")</f>
        <v>2022-01-18</v>
      </c>
      <c r="G14" s="23">
        <f>[1]!thsiFinD("ths_fund_scale_fund",A14,1)/100000000</f>
        <v>16.0848657881</v>
      </c>
      <c r="H14" s="24">
        <f>IF($F14-H$1&gt;0,"",[1]!thsiFinD("ths_adjustment_nvg_ratio_fund",$A14,H$1,H$3,"")/100)</f>
        <v>1.6999460334593E-2</v>
      </c>
      <c r="I14" s="24"/>
      <c r="J14" s="24">
        <f>IF($F14-J$2&gt;0,"",[1]!thsiFinD("ths_adjustment_nvg_ratio_fund",$A14,J$2,J$3,"")/100)</f>
        <v>-8.7777329568374002E-2</v>
      </c>
      <c r="K14" s="24">
        <f>IF($F14-K$2&gt;0,"",[1]!thsiFinD("ths_adjustment_nvg_ratio_fund",$A14,K$2,K$3,"")/100)</f>
        <v>-6.7002227906592993E-2</v>
      </c>
      <c r="L14" s="24"/>
      <c r="M14" s="24"/>
      <c r="N14" s="25">
        <f>IF($F14-N$1&gt;0,"",[1]!thsiFinD("ths_adjustment_nvg_ratio_fund",$A14,N$1,N$3,"")/100)</f>
        <v>-4.4774858494550998E-2</v>
      </c>
      <c r="O14" s="25">
        <f>IF($F14-O$2&gt;0,"",[1]!thsiFinD("ths_adjustment_nvg_ratio_fund",$A14,O$2,O$3,"")/100)</f>
        <v>0.11291839037232</v>
      </c>
      <c r="P14" s="25"/>
      <c r="Q14" s="25"/>
      <c r="R14" s="25"/>
      <c r="S14" s="25">
        <f>IF($F14-S$1&gt;0,"",[1]!thsiFinD("ths_adjustment_nvg_ratio_fund",$A14,S$1,S$3,"")/100)</f>
        <v>0.14221170395869001</v>
      </c>
      <c r="T14" s="24">
        <f>IF($F14-T$2&gt;0,"",[1]!thsiFinD("ths_adjustment_nvg_ratio_fund",$A14,T$2,T$3,"")/100)</f>
        <v>-7.3819485953377006E-2</v>
      </c>
      <c r="U14" s="24" t="str">
        <f>IF($F14-U$2&gt;0,"",[1]!thsiFinD("ths_adjustment_nvg_ratio_fund",$A14,U$2,U$3,"")/100)</f>
        <v/>
      </c>
      <c r="V14" s="24" t="str">
        <f>IF($F14-V$2&gt;0,"",[1]!thsiFinD("ths_adjustment_nvg_ratio_fund",$A14,V$2,V$3,"")/100)</f>
        <v/>
      </c>
      <c r="W14" s="24"/>
      <c r="X14" s="31">
        <f>IF(X$2-F14&gt;0,[1]!thsiFinD("ths_max_retrace_rate_fund",A14,$X$2,$X$3)/100,[1]!thsiFinD("ths_max_retrace_rate_fund",A14,$F14,$X$3)/100)</f>
        <v>0.21036120821008999</v>
      </c>
      <c r="Y14" s="31"/>
      <c r="Z14" s="10">
        <v>0.08</v>
      </c>
      <c r="AE14" s="40"/>
    </row>
    <row r="15" spans="1:44" s="4" customFormat="1" ht="25" customHeight="1" x14ac:dyDescent="0.3">
      <c r="A15" s="5" t="s">
        <v>76</v>
      </c>
      <c r="B15" s="43" t="str">
        <f>[1]!thsiFinD("ths_fund_official_short_name_fund",A15)</f>
        <v>国富基本面优选混合A</v>
      </c>
      <c r="C15" s="21" t="s">
        <v>6500</v>
      </c>
      <c r="D15" s="22" t="str">
        <f>[1]!thsiFinD("ths_fund_manager_current_fund",A15)</f>
        <v>赵晓东</v>
      </c>
      <c r="E15" s="22" t="str">
        <f>[1]!thsiFinD("ths_fund_establishment_date_fund",A15)</f>
        <v>2020-02-13</v>
      </c>
      <c r="F15" s="22" t="str">
        <f>[1]!thsiFinD("ths_service_sd_fund",A15,"100",1,"101")</f>
        <v>2020-02-13</v>
      </c>
      <c r="G15" s="23">
        <f>[1]!thsiFinD("ths_fund_scale_fund",A15,1)/100000000</f>
        <v>18.821024662599999</v>
      </c>
      <c r="H15" s="24">
        <f>IF($F15-H$1&gt;0,"",[1]!thsiFinD("ths_adjustment_nvg_ratio_fund",$A15,H$1,H$3,"")/100)</f>
        <v>1.6748329656625E-2</v>
      </c>
      <c r="I15" s="24"/>
      <c r="J15" s="24">
        <f>IF($F15-J$2&gt;0,"",[1]!thsiFinD("ths_adjustment_nvg_ratio_fund",$A15,J$2,J$3,"")/100)</f>
        <v>-0.10034683902463999</v>
      </c>
      <c r="K15" s="24">
        <f>IF($F15-K$2&gt;0,"",[1]!thsiFinD("ths_adjustment_nvg_ratio_fund",$A15,K$2,K$3,"")/100)</f>
        <v>-8.1152886227497001E-2</v>
      </c>
      <c r="L15" s="24"/>
      <c r="M15" s="24"/>
      <c r="N15" s="25">
        <f>IF($F15-N$1&gt;0,"",[1]!thsiFinD("ths_adjustment_nvg_ratio_fund",$A15,N$1,N$3,"")/100)</f>
        <v>-8.0412537271814008E-2</v>
      </c>
      <c r="O15" s="25">
        <f>IF($F15-O$2&gt;0,"",[1]!thsiFinD("ths_adjustment_nvg_ratio_fund",$A15,O$2,O$3,"")/100)</f>
        <v>7.5846176033364007E-2</v>
      </c>
      <c r="P15" s="25"/>
      <c r="Q15" s="25"/>
      <c r="R15" s="25"/>
      <c r="S15" s="25">
        <f>IF($F15-S$1&gt;0,"",[1]!thsiFinD("ths_adjustment_nvg_ratio_fund",$A15,S$1,S$3,"")/100)</f>
        <v>0.27130019577521003</v>
      </c>
      <c r="T15" s="24">
        <f>IF($F15-T$2&gt;0,"",[1]!thsiFinD("ths_adjustment_nvg_ratio_fund",$A15,T$2,T$3,"")/100)</f>
        <v>-6.7350579839428992E-2</v>
      </c>
      <c r="U15" s="24">
        <f>IF($F15-U$2&gt;0,"",[1]!thsiFinD("ths_adjustment_nvg_ratio_fund",$A15,U$2,U$3,"")/100)</f>
        <v>-7.1315153607179993E-2</v>
      </c>
      <c r="V15" s="24">
        <f>IF($F15-V$2&gt;0,"",[1]!thsiFinD("ths_adjustment_nvg_ratio_fund",$A15,V$2,V$3,"")/100)</f>
        <v>6.9041701187509997E-5</v>
      </c>
      <c r="W15" s="24"/>
      <c r="X15" s="31">
        <f>IF(X$2-F15&gt;0,[1]!thsiFinD("ths_max_retrace_rate_fund",A15,$X$2,$X$3)/100,[1]!thsiFinD("ths_max_retrace_rate_fund",A15,$F15,$X$3)/100)</f>
        <v>0.16198488521318002</v>
      </c>
      <c r="Y15" s="31"/>
      <c r="Z15" s="10">
        <v>0.08</v>
      </c>
      <c r="AE15" s="40"/>
    </row>
    <row r="16" spans="1:44" s="15" customFormat="1" ht="25" customHeight="1" x14ac:dyDescent="0.3">
      <c r="B16" s="161" t="s">
        <v>21</v>
      </c>
      <c r="C16" s="161"/>
      <c r="D16" s="161"/>
      <c r="E16" s="161"/>
      <c r="F16" s="161"/>
      <c r="G16" s="161"/>
      <c r="H16" s="20">
        <f>VLOOKUP(H$3,净值曲线!$A:$F,5,1)/VLOOKUP(H$2,净值曲线!$A:$F,5,1)-1</f>
        <v>6.1977448906302968E-4</v>
      </c>
      <c r="I16" s="20"/>
      <c r="J16" s="20">
        <f>VLOOKUP(J$3,净值曲线!$A:$F,5,1)/VLOOKUP(J$2,净值曲线!$A:$F,5,1)-1</f>
        <v>-6.5805475996562057E-3</v>
      </c>
      <c r="K16" s="20">
        <f>VLOOKUP(K$3,净值曲线!$A:$F,5,1)/VLOOKUP(K$2,净值曲线!$A:$F,5,1)-1</f>
        <v>6.6870445746165297E-2</v>
      </c>
      <c r="L16" s="20"/>
      <c r="M16" s="20"/>
      <c r="N16" s="20">
        <f>VLOOKUP(N$3,净值曲线!$A:$F,5,1)/VLOOKUP(N$2,净值曲线!$A:$F,5,1)-1</f>
        <v>9.3998409972114727E-2</v>
      </c>
      <c r="O16" s="20">
        <f ca="1">VLOOKUP(O$3,净值曲线!$A:$F,5,0)/VLOOKUP(O$2,净值曲线!$A:$F,5,0)-1</f>
        <v>0.1862950756962265</v>
      </c>
      <c r="P16" s="20"/>
      <c r="Q16" s="20"/>
      <c r="R16" s="20"/>
      <c r="S16" s="20">
        <f ca="1">VLOOKUP(S$3,净值曲线!$A:$F,5,0)/VLOOKUP(S$2,净值曲线!$A:$F,5,0)-1</f>
        <v>3.8092962784090467E-2</v>
      </c>
      <c r="T16" s="20" t="s">
        <v>9</v>
      </c>
      <c r="U16" s="20" t="s">
        <v>49</v>
      </c>
      <c r="V16" s="13" t="s">
        <v>20</v>
      </c>
      <c r="W16" s="15" t="s">
        <v>20</v>
      </c>
      <c r="X16" s="29"/>
      <c r="Y16" s="38">
        <f ca="1">(VLOOKUP($D$3,净值曲线!A:Q,5,0)/(VLOOKUP($AA$16,净值曲线!A:Q,5,0))-1)</f>
        <v>0.20602906834146095</v>
      </c>
      <c r="Z16" s="14"/>
      <c r="AA16" s="37">
        <v>45037</v>
      </c>
      <c r="AE16" s="42"/>
    </row>
    <row r="17" spans="2:44" s="15" customFormat="1" ht="25" customHeight="1" x14ac:dyDescent="0.3">
      <c r="B17" s="161" t="s">
        <v>59</v>
      </c>
      <c r="C17" s="161"/>
      <c r="D17" s="161"/>
      <c r="E17" s="161"/>
      <c r="F17" s="161"/>
      <c r="G17" s="161"/>
      <c r="H17" s="20">
        <f>VLOOKUP(H$3,净值曲线!$A:$K,11,1)/VLOOKUP(H$2,净值曲线!$A:$K,11,1)-1</f>
        <v>-7.1910290335451821E-3</v>
      </c>
      <c r="I17" s="20" t="e">
        <f ca="1">VLOOKUP(I$3,净值曲线!$A:$K,11,1)/VLOOKUP(I$2,净值曲线!$A:$K,11,1)-1</f>
        <v>#N/A</v>
      </c>
      <c r="J17" s="20">
        <f>VLOOKUP(J$3,净值曲线!$A:$K,11,1)/VLOOKUP(J$2,净值曲线!$A:$K,11,1)-1</f>
        <v>4.0235146486624851E-2</v>
      </c>
      <c r="K17" s="20">
        <f>VLOOKUP(K$3,净值曲线!$A:$K,11,1)/VLOOKUP(K$2,净值曲线!$A:$K,11,1)-1</f>
        <v>0.18081186050600717</v>
      </c>
      <c r="L17" s="20">
        <f>VLOOKUP(L$3,净值曲线!$A:$K,11,1)/VLOOKUP(L$2,净值曲线!$A:$K,11,1)-1</f>
        <v>0.17109510774336112</v>
      </c>
      <c r="M17" s="20">
        <f>VLOOKUP(M$3,净值曲线!$A:$K,11,1)/VLOOKUP(M$2,净值曲线!$A:$K,11,1)-1</f>
        <v>0.45680783286728466</v>
      </c>
      <c r="N17" s="20">
        <f>VLOOKUP(N$3,净值曲线!$A:$K,11,1)/VLOOKUP(N$2,净值曲线!$A:$K,11,1)-1</f>
        <v>0.17399576679129103</v>
      </c>
      <c r="O17" s="20">
        <f>VLOOKUP(O$3,净值曲线!$A:$K,11,1)/VLOOKUP(O$2,净值曲线!$A:$K,11,1)-1</f>
        <v>0.30369662205226278</v>
      </c>
      <c r="P17" s="20" t="e">
        <f ca="1">VLOOKUP(P$3,净值曲线!$A:$K,11,1)/VLOOKUP(P$2,净值曲线!$A:$K,11,1)-1</f>
        <v>#NAME?</v>
      </c>
      <c r="Q17" s="20">
        <f>VLOOKUP(Q$3,净值曲线!$A:$K,11,1)/VLOOKUP(Q$2,净值曲线!$A:$K,11,1)-1</f>
        <v>9.5275625408670628E-3</v>
      </c>
      <c r="R17" s="20">
        <f>VLOOKUP(R$3,净值曲线!$A:$K,11,1)/VLOOKUP(R$2,净值曲线!$A:$K,11,1)-1</f>
        <v>3.7433340756889422E-2</v>
      </c>
      <c r="S17" s="20">
        <f>VLOOKUP(S$3,净值曲线!$A:$K,11,1)/VLOOKUP(S$2,净值曲线!$A:$K,11,1)-1</f>
        <v>3.9992478522703934E-2</v>
      </c>
      <c r="T17" s="20" t="s">
        <v>48</v>
      </c>
      <c r="U17" s="20" t="s">
        <v>48</v>
      </c>
      <c r="V17" s="13" t="s">
        <v>20</v>
      </c>
      <c r="W17" s="15" t="s">
        <v>20</v>
      </c>
      <c r="X17" s="29"/>
      <c r="Y17" s="38"/>
      <c r="Z17" s="14"/>
    </row>
    <row r="18" spans="2:44" s="15" customFormat="1" ht="25" customHeight="1" x14ac:dyDescent="0.3">
      <c r="B18" s="162" t="s">
        <v>7119</v>
      </c>
      <c r="C18" s="162"/>
      <c r="D18" s="162"/>
      <c r="E18" s="162"/>
      <c r="F18" s="162"/>
      <c r="G18" s="162"/>
      <c r="H18" s="20">
        <f>VLOOKUP(H$3,净值曲线!$A:$K,8,1)/VLOOKUP(H$2,净值曲线!$A:$K,8,1)-1</f>
        <v>-5.3503739199980416E-3</v>
      </c>
      <c r="I18" s="20" t="e">
        <f ca="1">VLOOKUP(I$3,净值曲线!$A:$K,8,1)/VLOOKUP(I$2,净值曲线!$A:$K,8,1)-1</f>
        <v>#N/A</v>
      </c>
      <c r="J18" s="20">
        <f>VLOOKUP(J$3,净值曲线!$A:$K,8,1)/VLOOKUP(J$2,净值曲线!$A:$K,8,1)-1</f>
        <v>-1.4728767835959111E-2</v>
      </c>
      <c r="K18" s="20">
        <f>VLOOKUP(K$3,净值曲线!$A:$K,8,1)/VLOOKUP(K$2,净值曲线!$A:$K,8,1)-1</f>
        <v>8.1104390905822443E-2</v>
      </c>
      <c r="L18" s="20">
        <f>VLOOKUP(L$3,净值曲线!$A:$K,8,1)/VLOOKUP(L$2,净值曲线!$A:$K,8,1)-1</f>
        <v>4.3713156786885143E-2</v>
      </c>
      <c r="M18" s="20">
        <f>VLOOKUP(M$3,净值曲线!$A:$K,8,1)/VLOOKUP(M$2,净值曲线!$A:$K,8,1)-1</f>
        <v>0.22782976398545429</v>
      </c>
      <c r="N18" s="20">
        <f>VLOOKUP(N$3,净值曲线!$A:$K,8,1)/VLOOKUP(N$2,净值曲线!$A:$K,8,1)-1</f>
        <v>4.583951906930972E-2</v>
      </c>
      <c r="O18" s="20">
        <f>VLOOKUP(O$3,净值曲线!$A:$K,8,1)/VLOOKUP(O$2,净值曲线!$A:$K,8,1)-1</f>
        <v>0.17663134379993228</v>
      </c>
      <c r="P18" s="20" t="e">
        <f ca="1">VLOOKUP(P$3,净值曲线!$A:$K,8,1)/VLOOKUP(P$2,净值曲线!$A:$K,8,1)-1</f>
        <v>#NAME?</v>
      </c>
      <c r="Q18" s="20">
        <f>VLOOKUP(Q$3,净值曲线!$A:$K,8,1)/VLOOKUP(Q$2,净值曲线!$A:$K,8,1)-1</f>
        <v>1.8475135261361686E-2</v>
      </c>
      <c r="R18" s="20">
        <f>VLOOKUP(R$3,净值曲线!$A:$K,8,1)/VLOOKUP(R$2,净值曲线!$A:$K,8,1)-1</f>
        <v>2.4958594301704107E-2</v>
      </c>
      <c r="S18" s="20">
        <f>VLOOKUP(S$3,净值曲线!$A:$K,8,1)/VLOOKUP(S$2,净值曲线!$A:$K,8,1)-1</f>
        <v>0.14683324483427351</v>
      </c>
      <c r="T18" s="20">
        <f>VLOOKUP(T$3,净值曲线!$A:$K,9,1)/VLOOKUP(T$2,净值曲线!$A:$K,9,1)-1</f>
        <v>-0.10373211026018081</v>
      </c>
      <c r="U18" s="20">
        <f>VLOOKUP(U$3,净值曲线!$A:$K,9,1)/VLOOKUP(U$2,净值曲线!$A:$K,9,1)-1</f>
        <v>-0.21316080945625127</v>
      </c>
      <c r="V18" s="20">
        <f>VLOOKUP(V$3,净值曲线!$A:$K,9,1)/VLOOKUP(V$2,净值曲线!$A:$K,9,1)-1</f>
        <v>-7.5563452413303089E-3</v>
      </c>
      <c r="W18" s="20">
        <f>VLOOKUP(W$3,净值曲线!$A:$K,9,1)/VLOOKUP(W$2,净值曲线!$A:$K,9,1)-1</f>
        <v>0.25788143936805263</v>
      </c>
      <c r="X18" s="29"/>
      <c r="Y18" s="38" t="e">
        <f ca="1">(VLOOKUP($D$3,净值曲线!A:Q,9,0)/(VLOOKUP($AA$18,净值曲线!A:Q,9,0))-1)</f>
        <v>#N/A</v>
      </c>
      <c r="Z18" s="14"/>
      <c r="AQ18" s="20"/>
      <c r="AR18" s="20"/>
    </row>
    <row r="19" spans="2:44" s="15" customFormat="1" ht="25" customHeight="1" x14ac:dyDescent="0.3">
      <c r="B19" s="161" t="s">
        <v>25</v>
      </c>
      <c r="C19" s="161"/>
      <c r="D19" s="161"/>
      <c r="E19" s="161"/>
      <c r="F19" s="161"/>
      <c r="G19" s="161"/>
      <c r="H19" s="20">
        <f>H16-H17</f>
        <v>7.8108035226082118E-3</v>
      </c>
      <c r="I19" s="20"/>
      <c r="J19" s="20">
        <f>J16-J17</f>
        <v>-4.6815694086281057E-2</v>
      </c>
      <c r="K19" s="20">
        <f>K16-K17</f>
        <v>-0.11394141475984187</v>
      </c>
      <c r="L19" s="20"/>
      <c r="M19" s="20"/>
      <c r="N19" s="20">
        <f>N16-N17</f>
        <v>-7.9997356819176302E-2</v>
      </c>
      <c r="O19" s="20">
        <f ca="1">O16-O17</f>
        <v>-0.11740154635603628</v>
      </c>
      <c r="P19" s="20"/>
      <c r="Q19" s="20"/>
      <c r="R19" s="20"/>
      <c r="S19" s="20">
        <f ca="1">S16-S17</f>
        <v>-1.8995157386134665E-3</v>
      </c>
      <c r="T19" s="32" t="s">
        <v>48</v>
      </c>
      <c r="U19" s="32" t="s">
        <v>48</v>
      </c>
      <c r="V19" s="13" t="s">
        <v>20</v>
      </c>
      <c r="W19" s="13" t="s">
        <v>20</v>
      </c>
      <c r="X19" s="29"/>
      <c r="Y19" s="29"/>
      <c r="Z19" s="14"/>
    </row>
    <row r="20" spans="2:44" x14ac:dyDescent="0.3">
      <c r="X20" s="28"/>
      <c r="Y20" s="28"/>
    </row>
    <row r="21" spans="2:44" x14ac:dyDescent="0.3">
      <c r="X21" s="28"/>
      <c r="Y21" s="28"/>
    </row>
    <row r="22" spans="2:44" x14ac:dyDescent="0.3">
      <c r="X22" s="28"/>
      <c r="Y22" s="28"/>
    </row>
    <row r="23" spans="2:44" x14ac:dyDescent="0.3">
      <c r="X23" s="28"/>
      <c r="Y23" s="28"/>
    </row>
    <row r="24" spans="2:44" x14ac:dyDescent="0.3">
      <c r="X24" s="28"/>
      <c r="Y24" s="28"/>
    </row>
    <row r="25" spans="2:44" x14ac:dyDescent="0.3">
      <c r="C25" s="16"/>
      <c r="F25" s="28"/>
      <c r="G25" s="66"/>
      <c r="V25" s="6"/>
      <c r="Z25" s="6"/>
    </row>
    <row r="26" spans="2:44" x14ac:dyDescent="0.3">
      <c r="C26" s="16"/>
      <c r="D26" s="16"/>
      <c r="E26" s="16"/>
      <c r="F26" s="16"/>
      <c r="G26" s="16"/>
      <c r="H26" s="16"/>
      <c r="V26" s="6"/>
      <c r="Z26" s="6"/>
    </row>
    <row r="27" spans="2:44" x14ac:dyDescent="0.3">
      <c r="C27" s="16"/>
      <c r="F27" s="28"/>
      <c r="G27" s="28"/>
      <c r="V27" s="6"/>
      <c r="Z27" s="6"/>
    </row>
    <row r="28" spans="2:44" x14ac:dyDescent="0.3">
      <c r="C28" s="16"/>
      <c r="F28" s="28"/>
      <c r="G28" s="28"/>
      <c r="V28" s="6"/>
      <c r="Z28" s="6"/>
    </row>
    <row r="29" spans="2:44" x14ac:dyDescent="0.3">
      <c r="D29" s="64"/>
      <c r="F29" s="28"/>
      <c r="G29" s="28"/>
      <c r="V29" s="6"/>
      <c r="Z29" s="6"/>
    </row>
    <row r="30" spans="2:44" x14ac:dyDescent="0.3">
      <c r="C30" s="16"/>
      <c r="D30" s="64"/>
      <c r="F30" s="28"/>
      <c r="G30" s="28"/>
      <c r="V30" s="6"/>
      <c r="Z30" s="6"/>
    </row>
    <row r="31" spans="2:44" x14ac:dyDescent="0.3">
      <c r="C31" s="16"/>
      <c r="D31" s="64"/>
      <c r="F31" s="28"/>
      <c r="G31" s="28"/>
      <c r="V31" s="6"/>
      <c r="Z31" s="6"/>
    </row>
    <row r="32" spans="2:44" x14ac:dyDescent="0.3">
      <c r="C32" s="154"/>
      <c r="D32" s="65"/>
      <c r="F32" s="28"/>
      <c r="V32" s="6"/>
      <c r="Z32" s="6"/>
    </row>
    <row r="33" spans="3:26" x14ac:dyDescent="0.3">
      <c r="C33" s="16"/>
      <c r="D33" s="64"/>
      <c r="F33" s="28"/>
      <c r="V33" s="6"/>
      <c r="Z33" s="6"/>
    </row>
    <row r="34" spans="3:26" x14ac:dyDescent="0.3">
      <c r="C34" s="16"/>
      <c r="D34" s="64"/>
      <c r="F34" s="28"/>
      <c r="V34" s="6"/>
      <c r="Z34" s="6"/>
    </row>
    <row r="35" spans="3:26" x14ac:dyDescent="0.3">
      <c r="C35" s="16"/>
      <c r="D35" s="64"/>
      <c r="E35" s="63"/>
      <c r="F35" s="63"/>
      <c r="V35" s="6"/>
      <c r="Z35" s="6"/>
    </row>
    <row r="36" spans="3:26" x14ac:dyDescent="0.3">
      <c r="C36" s="16"/>
      <c r="D36" s="64"/>
      <c r="E36" s="63"/>
      <c r="F36" s="63"/>
      <c r="V36" s="6"/>
      <c r="Z36" s="6"/>
    </row>
    <row r="37" spans="3:26" x14ac:dyDescent="0.3">
      <c r="C37" s="16"/>
      <c r="D37" s="64"/>
      <c r="E37" s="63"/>
      <c r="F37" s="63"/>
      <c r="V37" s="6"/>
      <c r="Z37" s="6"/>
    </row>
    <row r="38" spans="3:26" x14ac:dyDescent="0.3">
      <c r="C38" s="154"/>
      <c r="D38" s="65"/>
      <c r="F38" s="28"/>
      <c r="V38" s="6"/>
      <c r="Z38" s="6"/>
    </row>
    <row r="39" spans="3:26" x14ac:dyDescent="0.3">
      <c r="C39" s="154"/>
      <c r="D39" s="65"/>
      <c r="V39" s="6"/>
      <c r="Z39" s="6"/>
    </row>
    <row r="40" spans="3:26" x14ac:dyDescent="0.3">
      <c r="D40" s="64"/>
      <c r="V40" s="6"/>
      <c r="Z40" s="6"/>
    </row>
    <row r="41" spans="3:26" x14ac:dyDescent="0.3">
      <c r="D41" s="64"/>
      <c r="M41" s="16"/>
      <c r="N41" s="16"/>
      <c r="Q41" s="28"/>
      <c r="R41" s="28"/>
      <c r="S41" s="17"/>
      <c r="V41" s="6"/>
      <c r="Z41" s="6"/>
    </row>
    <row r="42" spans="3:26" x14ac:dyDescent="0.3">
      <c r="M42" s="16"/>
      <c r="N42" s="16"/>
      <c r="Q42" s="28"/>
      <c r="R42" s="28"/>
      <c r="S42" s="17"/>
      <c r="V42" s="6"/>
      <c r="Z42" s="6"/>
    </row>
    <row r="43" spans="3:26" x14ac:dyDescent="0.3">
      <c r="M43" s="16"/>
      <c r="N43" s="16"/>
      <c r="Q43" s="28"/>
      <c r="R43" s="28"/>
      <c r="S43" s="17"/>
      <c r="V43" s="6"/>
      <c r="Z43" s="6"/>
    </row>
    <row r="44" spans="3:26" x14ac:dyDescent="0.3">
      <c r="M44" s="16"/>
      <c r="N44" s="16"/>
      <c r="Q44" s="28"/>
      <c r="R44" s="28"/>
      <c r="S44" s="17"/>
      <c r="V44" s="6"/>
      <c r="Z44" s="6"/>
    </row>
    <row r="45" spans="3:26" x14ac:dyDescent="0.3">
      <c r="M45" s="16"/>
      <c r="N45" s="16"/>
      <c r="Q45" s="28"/>
      <c r="R45" s="28"/>
      <c r="S45" s="17"/>
      <c r="V45" s="6"/>
      <c r="Z45" s="6"/>
    </row>
    <row r="46" spans="3:26" x14ac:dyDescent="0.3">
      <c r="M46" s="16"/>
      <c r="N46" s="16"/>
      <c r="Q46" s="28"/>
      <c r="R46" s="28"/>
      <c r="S46" s="17"/>
      <c r="V46" s="6"/>
      <c r="Z46" s="6"/>
    </row>
    <row r="47" spans="3:26" x14ac:dyDescent="0.3">
      <c r="X47" s="28"/>
      <c r="Y47" s="28"/>
    </row>
    <row r="48" spans="3:26" x14ac:dyDescent="0.3">
      <c r="X48" s="28"/>
      <c r="Y48" s="28"/>
    </row>
    <row r="49" spans="1:44" x14ac:dyDescent="0.3">
      <c r="X49" s="28"/>
      <c r="Y49" s="28"/>
    </row>
    <row r="50" spans="1:44" x14ac:dyDescent="0.3">
      <c r="X50" s="28"/>
      <c r="Y50" s="28"/>
    </row>
    <row r="51" spans="1:44" x14ac:dyDescent="0.3">
      <c r="X51" s="28"/>
      <c r="Y51" s="28"/>
    </row>
    <row r="52" spans="1:44" x14ac:dyDescent="0.3">
      <c r="X52" s="28"/>
      <c r="Y52" s="28"/>
    </row>
    <row r="53" spans="1:44" x14ac:dyDescent="0.3">
      <c r="X53" s="28"/>
      <c r="Y53" s="28"/>
    </row>
    <row r="54" spans="1:44" x14ac:dyDescent="0.3">
      <c r="X54" s="28"/>
      <c r="Y54" s="28"/>
    </row>
    <row r="55" spans="1:44" x14ac:dyDescent="0.3">
      <c r="X55" s="28"/>
      <c r="Y55" s="28"/>
    </row>
    <row r="56" spans="1:44" x14ac:dyDescent="0.3">
      <c r="X56" s="28"/>
      <c r="Y56" s="28"/>
    </row>
    <row r="57" spans="1:44" x14ac:dyDescent="0.3">
      <c r="X57" s="28"/>
      <c r="Y57" s="28"/>
    </row>
    <row r="58" spans="1:44" x14ac:dyDescent="0.3">
      <c r="X58" s="28"/>
      <c r="Y58" s="28"/>
    </row>
    <row r="59" spans="1:44" x14ac:dyDescent="0.3">
      <c r="X59" s="28"/>
      <c r="Y59" s="28"/>
    </row>
    <row r="60" spans="1:44" s="17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16"/>
      <c r="W60" s="6"/>
      <c r="X60" s="28"/>
      <c r="Y60" s="28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s="17" customForma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16"/>
      <c r="W61" s="6"/>
      <c r="X61" s="28"/>
      <c r="Y61" s="28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s="17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16"/>
      <c r="W62" s="6"/>
      <c r="X62" s="28"/>
      <c r="Y62" s="28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s="17" customForma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6"/>
      <c r="W63" s="6"/>
      <c r="X63" s="28"/>
      <c r="Y63" s="28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s="17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16"/>
      <c r="W64" s="6"/>
      <c r="X64" s="28"/>
      <c r="Y64" s="28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s="17" customForma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16"/>
      <c r="W65" s="6"/>
      <c r="X65" s="28"/>
      <c r="Y65" s="28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s="17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6"/>
      <c r="W66" s="6"/>
      <c r="X66" s="28"/>
      <c r="Y66" s="28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s="17" customForma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16"/>
      <c r="W67" s="6"/>
      <c r="X67" s="28"/>
      <c r="Y67" s="28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s="17" customForma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16"/>
      <c r="W68" s="6"/>
      <c r="X68" s="28"/>
      <c r="Y68" s="28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s="17" customForma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6"/>
      <c r="W69" s="6"/>
      <c r="X69" s="28"/>
      <c r="Y69" s="28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s="17" customForma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16"/>
      <c r="W70" s="6"/>
      <c r="X70" s="28"/>
      <c r="Y70" s="28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s="17" customForma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16"/>
      <c r="W71" s="6"/>
      <c r="X71" s="28"/>
      <c r="Y71" s="28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s="17" customForma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16"/>
      <c r="W72" s="6"/>
      <c r="X72" s="28"/>
      <c r="Y72" s="28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s="17" customForma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16"/>
      <c r="W73" s="6"/>
      <c r="X73" s="28"/>
      <c r="Y73" s="28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s="17" customForma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16"/>
      <c r="W74" s="6"/>
      <c r="X74" s="28"/>
      <c r="Y74" s="28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s="17" customForma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6"/>
      <c r="W75" s="6"/>
      <c r="X75" s="28"/>
      <c r="Y75" s="28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s="17" customForma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6"/>
      <c r="W76" s="6"/>
      <c r="X76" s="28"/>
      <c r="Y76" s="28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s="17" customForma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6"/>
      <c r="W77" s="6"/>
      <c r="X77" s="28"/>
      <c r="Y77" s="28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s="17" customForma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6"/>
      <c r="W78" s="6"/>
      <c r="X78" s="28"/>
      <c r="Y78" s="28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s="17" customForma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6"/>
      <c r="W79" s="6"/>
      <c r="X79" s="28"/>
      <c r="Y79" s="28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s="17" customForma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6"/>
      <c r="W80" s="6"/>
      <c r="X80" s="28"/>
      <c r="Y80" s="28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s="17" customForma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6"/>
      <c r="W81" s="6"/>
      <c r="X81" s="28"/>
      <c r="Y81" s="28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s="17" customForma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6"/>
      <c r="W82" s="6"/>
      <c r="X82" s="28"/>
      <c r="Y82" s="28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s="17" customForma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6"/>
      <c r="W83" s="6"/>
      <c r="X83" s="28"/>
      <c r="Y83" s="28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s="17" customForma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6"/>
      <c r="W84" s="6"/>
      <c r="X84" s="28"/>
      <c r="Y84" s="28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s="17" customForma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6"/>
      <c r="W85" s="6"/>
      <c r="X85" s="28"/>
      <c r="Y85" s="28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s="17" customForma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6"/>
      <c r="W86" s="6"/>
      <c r="X86" s="28"/>
      <c r="Y86" s="28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s="17" customForma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6"/>
      <c r="W87" s="6"/>
      <c r="X87" s="28"/>
      <c r="Y87" s="28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s="17" customForma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6"/>
      <c r="W88" s="6"/>
      <c r="X88" s="28"/>
      <c r="Y88" s="28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s="17" customForma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6"/>
      <c r="W89" s="6"/>
      <c r="X89" s="28"/>
      <c r="Y89" s="28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s="17" customForma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6"/>
      <c r="W90" s="6"/>
      <c r="X90" s="28"/>
      <c r="Y90" s="28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s="17" customForma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6"/>
      <c r="W91" s="6"/>
      <c r="X91" s="28"/>
      <c r="Y91" s="28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s="17" customForma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6"/>
      <c r="W92" s="6"/>
      <c r="X92" s="28"/>
      <c r="Y92" s="28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s="17" customForma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6"/>
      <c r="W93" s="6"/>
      <c r="X93" s="28"/>
      <c r="Y93" s="28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s="17" customForma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6"/>
      <c r="W94" s="6"/>
      <c r="X94" s="28"/>
      <c r="Y94" s="28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s="17" customForma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6"/>
      <c r="W95" s="6"/>
      <c r="X95" s="28"/>
      <c r="Y95" s="28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s="17" customForma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6"/>
      <c r="W96" s="6"/>
      <c r="X96" s="28"/>
      <c r="Y96" s="28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s="17" customForma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6"/>
      <c r="W97" s="6"/>
      <c r="X97" s="28"/>
      <c r="Y97" s="28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s="17" customForma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6"/>
      <c r="W98" s="6"/>
      <c r="X98" s="28"/>
      <c r="Y98" s="28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s="17" customForma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6"/>
      <c r="W99" s="6"/>
      <c r="X99" s="28"/>
      <c r="Y99" s="28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s="17" customForma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6"/>
      <c r="W100" s="6"/>
      <c r="X100" s="28"/>
      <c r="Y100" s="28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s="17" customForma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6"/>
      <c r="W101" s="6"/>
      <c r="X101" s="28"/>
      <c r="Y101" s="28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s="17" customForma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6"/>
      <c r="W102" s="6"/>
      <c r="X102" s="28"/>
      <c r="Y102" s="28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s="17" customForma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6"/>
      <c r="W103" s="6"/>
      <c r="X103" s="28"/>
      <c r="Y103" s="28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s="17" customForma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6"/>
      <c r="W104" s="6"/>
      <c r="X104" s="28"/>
      <c r="Y104" s="28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s="17" customForma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6"/>
      <c r="W105" s="6"/>
      <c r="X105" s="28"/>
      <c r="Y105" s="28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s="17" customForma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6"/>
      <c r="W106" s="6"/>
      <c r="X106" s="28"/>
      <c r="Y106" s="28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s="17" customForma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6"/>
      <c r="W107" s="6"/>
      <c r="X107" s="28"/>
      <c r="Y107" s="28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s="17" customForma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6"/>
      <c r="W108" s="6"/>
      <c r="X108" s="28"/>
      <c r="Y108" s="28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s="17" customForma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6"/>
      <c r="W109" s="6"/>
      <c r="X109" s="28"/>
      <c r="Y109" s="28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s="17" customForma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6"/>
      <c r="W110" s="6"/>
      <c r="X110" s="28"/>
      <c r="Y110" s="28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s="17" customForma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6"/>
      <c r="W111" s="6"/>
      <c r="X111" s="28"/>
      <c r="Y111" s="28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s="17" customForma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6"/>
      <c r="W112" s="6"/>
      <c r="X112" s="28"/>
      <c r="Y112" s="28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s="17" customForma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6"/>
      <c r="W113" s="6"/>
      <c r="X113" s="28"/>
      <c r="Y113" s="28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s="17" customForma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6"/>
      <c r="W114" s="6"/>
      <c r="X114" s="28"/>
      <c r="Y114" s="28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s="17" customForma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6"/>
      <c r="W115" s="6"/>
      <c r="X115" s="28"/>
      <c r="Y115" s="28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s="17" customForma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6"/>
      <c r="W116" s="6"/>
      <c r="X116" s="28"/>
      <c r="Y116" s="28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s="17" customForma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6"/>
      <c r="W117" s="6"/>
      <c r="X117" s="28"/>
      <c r="Y117" s="28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s="17" customForma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6"/>
      <c r="W118" s="6"/>
      <c r="X118" s="28"/>
      <c r="Y118" s="28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s="17" customForma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6"/>
      <c r="W119" s="6"/>
      <c r="X119" s="28"/>
      <c r="Y119" s="28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s="17" customForma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6"/>
      <c r="W120" s="6"/>
      <c r="X120" s="28"/>
      <c r="Y120" s="28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s="17" customForma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6"/>
      <c r="W121" s="6"/>
      <c r="X121" s="28"/>
      <c r="Y121" s="28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s="17" customForma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6"/>
      <c r="W122" s="6"/>
      <c r="X122" s="28"/>
      <c r="Y122" s="28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s="17" customForma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6"/>
      <c r="W123" s="6"/>
      <c r="X123" s="28"/>
      <c r="Y123" s="28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s="17" customForma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6"/>
      <c r="W124" s="6"/>
      <c r="X124" s="28"/>
      <c r="Y124" s="28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s="17" customForma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6"/>
      <c r="W125" s="6"/>
      <c r="X125" s="28"/>
      <c r="Y125" s="28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s="17" customForma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6"/>
      <c r="W126" s="6"/>
      <c r="X126" s="28"/>
      <c r="Y126" s="28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s="17" customForma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6"/>
      <c r="W127" s="6"/>
      <c r="X127" s="28"/>
      <c r="Y127" s="28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s="17" customForma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6"/>
      <c r="W128" s="6"/>
      <c r="X128" s="28"/>
      <c r="Y128" s="28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s="17" customForma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6"/>
      <c r="W129" s="6"/>
      <c r="X129" s="28"/>
      <c r="Y129" s="28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s="17" customForma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6"/>
      <c r="W130" s="6"/>
      <c r="X130" s="28"/>
      <c r="Y130" s="28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s="17" customForma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16"/>
      <c r="W131" s="6"/>
      <c r="X131" s="28"/>
      <c r="Y131" s="28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s="17" customForma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6"/>
      <c r="W132" s="6"/>
      <c r="X132" s="28"/>
      <c r="Y132" s="28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s="17" customForma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6"/>
      <c r="W133" s="6"/>
      <c r="X133" s="28"/>
      <c r="Y133" s="28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s="17" customForma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6"/>
      <c r="W134" s="6"/>
      <c r="X134" s="28"/>
      <c r="Y134" s="28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s="17" customForma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6"/>
      <c r="W135" s="6"/>
      <c r="X135" s="28"/>
      <c r="Y135" s="28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s="17" customForma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6"/>
      <c r="W136" s="6"/>
      <c r="X136" s="28"/>
      <c r="Y136" s="28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s="17" customForma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6"/>
      <c r="W137" s="6"/>
      <c r="X137" s="28"/>
      <c r="Y137" s="28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s="17" customForma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6"/>
      <c r="W138" s="6"/>
      <c r="X138" s="28"/>
      <c r="Y138" s="28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s="17" customForma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6"/>
      <c r="W139" s="6"/>
      <c r="X139" s="28"/>
      <c r="Y139" s="28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s="17" customForma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6"/>
      <c r="W140" s="6"/>
      <c r="X140" s="28"/>
      <c r="Y140" s="28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s="17" customForma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6"/>
      <c r="W141" s="6"/>
      <c r="X141" s="28"/>
      <c r="Y141" s="28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s="17" customForma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6"/>
      <c r="W142" s="6"/>
      <c r="X142" s="28"/>
      <c r="Y142" s="28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s="17" customForma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6"/>
      <c r="W143" s="6"/>
      <c r="X143" s="28"/>
      <c r="Y143" s="28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s="17" customForma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6"/>
      <c r="W144" s="6"/>
      <c r="X144" s="28"/>
      <c r="Y144" s="28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s="17" customForma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6"/>
      <c r="W145" s="6"/>
      <c r="X145" s="28"/>
      <c r="Y145" s="28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s="17" customForma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6"/>
      <c r="W146" s="6"/>
      <c r="X146" s="28"/>
      <c r="Y146" s="28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s="17" customForma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6"/>
      <c r="W147" s="6"/>
      <c r="X147" s="28"/>
      <c r="Y147" s="28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s="17" customForma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6"/>
      <c r="W148" s="6"/>
      <c r="X148" s="28"/>
      <c r="Y148" s="28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s="17" customForma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6"/>
      <c r="W149" s="6"/>
      <c r="X149" s="28"/>
      <c r="Y149" s="28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s="17" customForma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6"/>
      <c r="W150" s="6"/>
      <c r="X150" s="28"/>
      <c r="Y150" s="28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s="17" customForma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6"/>
      <c r="W151" s="6"/>
      <c r="X151" s="28"/>
      <c r="Y151" s="28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s="17" customForma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6"/>
      <c r="W152" s="6"/>
      <c r="X152" s="28"/>
      <c r="Y152" s="28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1:44" s="17" customForma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6"/>
      <c r="W153" s="6"/>
      <c r="X153" s="28"/>
      <c r="Y153" s="28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1:44" s="17" customForma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6"/>
      <c r="W154" s="6"/>
      <c r="X154" s="28"/>
      <c r="Y154" s="28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1:44" s="17" customForma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6"/>
      <c r="W155" s="6"/>
      <c r="X155" s="28"/>
      <c r="Y155" s="28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1:44" s="17" customForma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6"/>
      <c r="W156" s="6"/>
      <c r="X156" s="28"/>
      <c r="Y156" s="28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1:44" s="17" customForma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6"/>
      <c r="W157" s="6"/>
      <c r="X157" s="28"/>
      <c r="Y157" s="28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1:44" s="17" customForma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6"/>
      <c r="W158" s="6"/>
      <c r="X158" s="28"/>
      <c r="Y158" s="28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1:44" s="17" customForma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6"/>
      <c r="W159" s="6"/>
      <c r="X159" s="28"/>
      <c r="Y159" s="28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1:44" s="17" customForma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6"/>
      <c r="W160" s="6"/>
      <c r="X160" s="28"/>
      <c r="Y160" s="28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1:44" s="17" customForma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6"/>
      <c r="W161" s="6"/>
      <c r="X161" s="28"/>
      <c r="Y161" s="28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1:44" s="17" customForma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6"/>
      <c r="W162" s="6"/>
      <c r="X162" s="28"/>
      <c r="Y162" s="28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1:44" s="17" customForma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6"/>
      <c r="W163" s="6"/>
      <c r="X163" s="28"/>
      <c r="Y163" s="28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1:44" s="17" customForma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6"/>
      <c r="W164" s="6"/>
      <c r="X164" s="28"/>
      <c r="Y164" s="28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1:44" s="17" customForma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6"/>
      <c r="W165" s="6"/>
      <c r="X165" s="28"/>
      <c r="Y165" s="28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1:44" s="17" customForma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6"/>
      <c r="W166" s="6"/>
      <c r="X166" s="28"/>
      <c r="Y166" s="28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1:44" s="17" customForma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6"/>
      <c r="W167" s="6"/>
      <c r="X167" s="28"/>
      <c r="Y167" s="28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1:44" s="17" customForma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6"/>
      <c r="W168" s="6"/>
      <c r="X168" s="28"/>
      <c r="Y168" s="28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1:44" s="17" customForma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6"/>
      <c r="W169" s="6"/>
      <c r="X169" s="28"/>
      <c r="Y169" s="28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1:44" s="17" customForma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6"/>
      <c r="W170" s="6"/>
      <c r="X170" s="28"/>
      <c r="Y170" s="28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1:44" s="17" customForma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6"/>
      <c r="W171" s="6"/>
      <c r="X171" s="28"/>
      <c r="Y171" s="28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1:44" s="17" customForma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6"/>
      <c r="W172" s="6"/>
      <c r="X172" s="28"/>
      <c r="Y172" s="28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1:44" s="17" customForma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6"/>
      <c r="W173" s="6"/>
      <c r="X173" s="28"/>
      <c r="Y173" s="28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1:44" s="17" customForma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6"/>
      <c r="W174" s="6"/>
      <c r="X174" s="28"/>
      <c r="Y174" s="28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1:44" s="17" customForma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6"/>
      <c r="W175" s="6"/>
      <c r="X175" s="28"/>
      <c r="Y175" s="28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1:44" s="17" customForma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6"/>
      <c r="W176" s="6"/>
      <c r="X176" s="28"/>
      <c r="Y176" s="28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1:44" s="17" customForma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6"/>
      <c r="W177" s="6"/>
      <c r="X177" s="28"/>
      <c r="Y177" s="28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1:44" s="17" customForma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6"/>
      <c r="W178" s="6"/>
      <c r="X178" s="28"/>
      <c r="Y178" s="28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1:44" s="17" customForma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6"/>
      <c r="W179" s="6"/>
      <c r="X179" s="28"/>
      <c r="Y179" s="28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1:44" s="17" customForma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6"/>
      <c r="W180" s="6"/>
      <c r="X180" s="28"/>
      <c r="Y180" s="28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1:44" s="17" customForma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6"/>
      <c r="W181" s="6"/>
      <c r="X181" s="28"/>
      <c r="Y181" s="28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1:44" s="17" customForma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6"/>
      <c r="W182" s="6"/>
      <c r="X182" s="28"/>
      <c r="Y182" s="28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1:44" s="17" customForma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6"/>
      <c r="W183" s="6"/>
      <c r="X183" s="28"/>
      <c r="Y183" s="28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1:44" s="17" customForma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6"/>
      <c r="W184" s="6"/>
      <c r="X184" s="28"/>
      <c r="Y184" s="28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1:44" s="17" customForma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6"/>
      <c r="W185" s="6"/>
      <c r="X185" s="28"/>
      <c r="Y185" s="28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1:44" s="17" customForma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6"/>
      <c r="W186" s="6"/>
      <c r="X186" s="28"/>
      <c r="Y186" s="28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1:44" s="17" customForma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6"/>
      <c r="W187" s="6"/>
      <c r="X187" s="28"/>
      <c r="Y187" s="28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1:44" s="17" customForma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6"/>
      <c r="W188" s="6"/>
      <c r="X188" s="28"/>
      <c r="Y188" s="28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1:44" s="17" customForma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6"/>
      <c r="W189" s="6"/>
      <c r="X189" s="28"/>
      <c r="Y189" s="28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1:44" s="17" customForma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6"/>
      <c r="W190" s="6"/>
      <c r="X190" s="28"/>
      <c r="Y190" s="28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1:44" s="17" customForma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6"/>
      <c r="W191" s="6"/>
      <c r="X191" s="28"/>
      <c r="Y191" s="28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1:44" s="17" customForma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16"/>
      <c r="W192" s="6"/>
      <c r="X192" s="28"/>
      <c r="Y192" s="28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1:44" s="17" customForma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6"/>
      <c r="W193" s="6"/>
      <c r="X193" s="28"/>
      <c r="Y193" s="28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1:44" s="17" customForma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6"/>
      <c r="W194" s="6"/>
      <c r="X194" s="28"/>
      <c r="Y194" s="28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1:44" s="17" customForma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6"/>
      <c r="W195" s="6"/>
      <c r="X195" s="28"/>
      <c r="Y195" s="28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1:44" s="17" customForma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6"/>
      <c r="W196" s="6"/>
      <c r="X196" s="28"/>
      <c r="Y196" s="28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1:44" s="17" customForma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6"/>
      <c r="W197" s="6"/>
      <c r="X197" s="28"/>
      <c r="Y197" s="28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1:44" s="17" customForma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16"/>
      <c r="W198" s="6"/>
      <c r="X198" s="28"/>
      <c r="Y198" s="28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1:44" s="17" customForma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16"/>
      <c r="W199" s="6"/>
      <c r="X199" s="28"/>
      <c r="Y199" s="28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1:44" s="17" customForma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16"/>
      <c r="W200" s="6"/>
      <c r="X200" s="28"/>
      <c r="Y200" s="28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1:44" s="17" customForma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16"/>
      <c r="W201" s="6"/>
      <c r="X201" s="28"/>
      <c r="Y201" s="28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s="17" customForma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6"/>
      <c r="W202" s="6"/>
      <c r="X202" s="28"/>
      <c r="Y202" s="28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1:44" s="17" customForma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6"/>
      <c r="W203" s="6"/>
      <c r="X203" s="28"/>
      <c r="Y203" s="28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1:44" s="17" customForma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16"/>
      <c r="W204" s="6"/>
      <c r="X204" s="28"/>
      <c r="Y204" s="28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1:44" s="17" customForma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16"/>
      <c r="W205" s="6"/>
      <c r="X205" s="28"/>
      <c r="Y205" s="28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1:44" s="17" customForma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16"/>
      <c r="W206" s="6"/>
      <c r="X206" s="28"/>
      <c r="Y206" s="28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1:44" s="17" customForma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16"/>
      <c r="W207" s="6"/>
      <c r="X207" s="28"/>
      <c r="Y207" s="28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1:44" s="17" customForma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6"/>
      <c r="W208" s="6"/>
      <c r="X208" s="28"/>
      <c r="Y208" s="28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1:44" s="17" customForma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6"/>
      <c r="W209" s="6"/>
      <c r="X209" s="28"/>
      <c r="Y209" s="28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1:44" s="17" customForma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16"/>
      <c r="W210" s="6"/>
      <c r="X210" s="28"/>
      <c r="Y210" s="28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1:44" s="17" customForma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16"/>
      <c r="W211" s="6"/>
      <c r="X211" s="28"/>
      <c r="Y211" s="28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1:44" s="17" customForma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16"/>
      <c r="W212" s="6"/>
      <c r="X212" s="28"/>
      <c r="Y212" s="28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1:44" s="17" customForma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16"/>
      <c r="W213" s="6"/>
      <c r="X213" s="28"/>
      <c r="Y213" s="28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1:44" s="17" customForma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6"/>
      <c r="W214" s="6"/>
      <c r="X214" s="28"/>
      <c r="Y214" s="28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1:44" s="17" customForma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6"/>
      <c r="W215" s="6"/>
      <c r="X215" s="28"/>
      <c r="Y215" s="28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1:44" s="17" customForma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16"/>
      <c r="W216" s="6"/>
      <c r="X216" s="28"/>
      <c r="Y216" s="28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1:44" s="17" customForma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16"/>
      <c r="W217" s="6"/>
      <c r="X217" s="28"/>
      <c r="Y217" s="28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1:44" s="17" customForma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16"/>
      <c r="W218" s="6"/>
      <c r="X218" s="28"/>
      <c r="Y218" s="28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1:44" s="17" customForma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16"/>
      <c r="W219" s="6"/>
      <c r="X219" s="28"/>
      <c r="Y219" s="28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1:44" s="17" customForma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6"/>
      <c r="W220" s="6"/>
      <c r="X220" s="28"/>
      <c r="Y220" s="28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1:44" s="17" customForma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6"/>
      <c r="W221" s="6"/>
      <c r="X221" s="28"/>
      <c r="Y221" s="28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1:44" s="17" customForma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16"/>
      <c r="W222" s="6"/>
      <c r="X222" s="28"/>
      <c r="Y222" s="28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1:44" s="17" customForma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16"/>
      <c r="W223" s="6"/>
      <c r="X223" s="28"/>
      <c r="Y223" s="28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1:44" s="17" customForma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16"/>
      <c r="W224" s="6"/>
      <c r="X224" s="28"/>
      <c r="Y224" s="28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1:44" s="17" customForma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16"/>
      <c r="W225" s="6"/>
      <c r="X225" s="28"/>
      <c r="Y225" s="28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1:44" s="17" customForma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6"/>
      <c r="W226" s="6"/>
      <c r="X226" s="28"/>
      <c r="Y226" s="28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1:44" s="17" customForma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6"/>
      <c r="W227" s="6"/>
      <c r="X227" s="28"/>
      <c r="Y227" s="28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1:44" s="17" customForma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16"/>
      <c r="W228" s="6"/>
      <c r="X228" s="28"/>
      <c r="Y228" s="28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1:44" s="17" customForma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16"/>
      <c r="W229" s="6"/>
      <c r="X229" s="28"/>
      <c r="Y229" s="28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1:44" s="17" customForma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16"/>
      <c r="W230" s="6"/>
      <c r="X230" s="28"/>
      <c r="Y230" s="28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1:44" s="17" customForma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16"/>
      <c r="W231" s="6"/>
      <c r="X231" s="28"/>
      <c r="Y231" s="28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1:44" s="17" customForma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6"/>
      <c r="W232" s="6"/>
      <c r="X232" s="28"/>
      <c r="Y232" s="28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1:44" s="17" customForma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6"/>
      <c r="W233" s="6"/>
      <c r="X233" s="28"/>
      <c r="Y233" s="28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1:44" s="17" customForma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16"/>
      <c r="W234" s="6"/>
      <c r="X234" s="28"/>
      <c r="Y234" s="28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1:44" s="17" customForma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16"/>
      <c r="W235" s="6"/>
      <c r="X235" s="28"/>
      <c r="Y235" s="28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1:44" s="17" customForma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16"/>
      <c r="W236" s="6"/>
      <c r="X236" s="28"/>
      <c r="Y236" s="28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1:44" s="17" customForma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16"/>
      <c r="W237" s="6"/>
      <c r="X237" s="28"/>
      <c r="Y237" s="28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1:44" s="17" customForma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6"/>
      <c r="W238" s="6"/>
      <c r="X238" s="28"/>
      <c r="Y238" s="28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1:44" s="17" customForma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16"/>
      <c r="W239" s="6"/>
      <c r="X239" s="28"/>
      <c r="Y239" s="28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1:44" s="17" customForma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16"/>
      <c r="W240" s="6"/>
      <c r="X240" s="28"/>
      <c r="Y240" s="28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1:44" s="17" customForma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16"/>
      <c r="W241" s="6"/>
      <c r="X241" s="28"/>
      <c r="Y241" s="28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1:44" s="17" customForma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16"/>
      <c r="W242" s="6"/>
      <c r="X242" s="28"/>
      <c r="Y242" s="28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1:44" s="17" customForma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16"/>
      <c r="W243" s="6"/>
      <c r="X243" s="28"/>
      <c r="Y243" s="28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1:44" s="17" customForma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16"/>
      <c r="W244" s="6"/>
      <c r="X244" s="28"/>
      <c r="Y244" s="28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1:44" s="17" customForma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16"/>
      <c r="W245" s="6"/>
      <c r="X245" s="28"/>
      <c r="Y245" s="28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1:44" s="17" customForma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16"/>
      <c r="W246" s="6"/>
      <c r="X246" s="28"/>
      <c r="Y246" s="28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1:44" s="17" customForma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16"/>
      <c r="W247" s="6"/>
      <c r="X247" s="28"/>
      <c r="Y247" s="28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1:44" s="17" customForma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16"/>
      <c r="W248" s="6"/>
      <c r="X248" s="28"/>
      <c r="Y248" s="28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1:44" s="17" customForma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16"/>
      <c r="W249" s="6"/>
      <c r="X249" s="28"/>
      <c r="Y249" s="28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1:44" s="17" customForma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6"/>
      <c r="W250" s="6"/>
      <c r="X250" s="28"/>
      <c r="Y250" s="28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1:44" s="17" customForma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16"/>
      <c r="W251" s="6"/>
      <c r="X251" s="28"/>
      <c r="Y251" s="28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1:44" s="17" customForma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16"/>
      <c r="W252" s="6"/>
      <c r="X252" s="28"/>
      <c r="Y252" s="28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1:44" s="17" customForma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16"/>
      <c r="W253" s="6"/>
      <c r="X253" s="28"/>
      <c r="Y253" s="28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1:44" s="17" customForma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16"/>
      <c r="W254" s="6"/>
      <c r="X254" s="28"/>
      <c r="Y254" s="28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1:44" s="17" customForma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16"/>
      <c r="W255" s="6"/>
      <c r="X255" s="28"/>
      <c r="Y255" s="28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1:44" s="17" customForma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6"/>
      <c r="W256" s="6"/>
      <c r="X256" s="28"/>
      <c r="Y256" s="28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1:44" s="17" customForma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16"/>
      <c r="W257" s="6"/>
      <c r="X257" s="28"/>
      <c r="Y257" s="28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1:44" s="17" customForma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16"/>
      <c r="W258" s="6"/>
      <c r="X258" s="28"/>
      <c r="Y258" s="28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1:44" s="17" customForma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16"/>
      <c r="W259" s="6"/>
      <c r="X259" s="28"/>
      <c r="Y259" s="28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1:44" s="17" customForma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6"/>
      <c r="W260" s="6"/>
      <c r="X260" s="28"/>
      <c r="Y260" s="28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1:44" s="17" customForma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16"/>
      <c r="W261" s="6"/>
      <c r="X261" s="28"/>
      <c r="Y261" s="28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1:44" s="17" customForma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6"/>
      <c r="W262" s="6"/>
      <c r="X262" s="28"/>
      <c r="Y262" s="28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1:44" s="17" customForma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16"/>
      <c r="W263" s="6"/>
      <c r="X263" s="28"/>
      <c r="Y263" s="28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1:44" s="17" customForma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16"/>
      <c r="W264" s="6"/>
      <c r="X264" s="28"/>
      <c r="Y264" s="28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1:44" s="17" customForma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16"/>
      <c r="W265" s="6"/>
      <c r="X265" s="28"/>
      <c r="Y265" s="28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1:44" s="17" customForma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6"/>
      <c r="W266" s="6"/>
      <c r="X266" s="28"/>
      <c r="Y266" s="28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1:44" s="17" customForma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16"/>
      <c r="W267" s="6"/>
      <c r="X267" s="28"/>
      <c r="Y267" s="28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1:44" s="17" customForma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6"/>
      <c r="W268" s="6"/>
      <c r="X268" s="28"/>
      <c r="Y268" s="28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1:44" s="17" customForma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16"/>
      <c r="W269" s="6"/>
      <c r="X269" s="28"/>
      <c r="Y269" s="28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1:44" s="17" customForma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16"/>
      <c r="W270" s="6"/>
      <c r="X270" s="28"/>
      <c r="Y270" s="28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1:44" s="17" customForma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16"/>
      <c r="W271" s="6"/>
      <c r="X271" s="28"/>
      <c r="Y271" s="28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1:44" s="17" customForma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6"/>
      <c r="W272" s="6"/>
      <c r="X272" s="28"/>
      <c r="Y272" s="28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1:44" s="17" customForma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16"/>
      <c r="W273" s="6"/>
      <c r="X273" s="28"/>
      <c r="Y273" s="28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1:44" s="17" customForma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6"/>
      <c r="W274" s="6"/>
      <c r="X274" s="28"/>
      <c r="Y274" s="28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1:44" s="17" customForma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16"/>
      <c r="W275" s="6"/>
      <c r="X275" s="28"/>
      <c r="Y275" s="28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1:44" s="17" customForma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6"/>
      <c r="W276" s="6"/>
      <c r="X276" s="28"/>
      <c r="Y276" s="28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1:44" s="17" customForma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16"/>
      <c r="W277" s="6"/>
      <c r="X277" s="28"/>
      <c r="Y277" s="28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1:44" s="17" customForma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6"/>
      <c r="W278" s="6"/>
      <c r="X278" s="28"/>
      <c r="Y278" s="28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1:44" s="17" customForma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16"/>
      <c r="W279" s="6"/>
      <c r="X279" s="28"/>
      <c r="Y279" s="28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1:44" s="17" customForma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6"/>
      <c r="W280" s="6"/>
      <c r="X280" s="28"/>
      <c r="Y280" s="28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1:44" s="17" customForma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16"/>
      <c r="W281" s="6"/>
      <c r="X281" s="28"/>
      <c r="Y281" s="28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1:44" s="17" customForma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16"/>
      <c r="W282" s="6"/>
      <c r="X282" s="28"/>
      <c r="Y282" s="28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1:44" s="17" customForma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6"/>
      <c r="W283" s="6"/>
      <c r="X283" s="28"/>
      <c r="Y283" s="28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1:44" s="17" customForma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6"/>
      <c r="W284" s="6"/>
      <c r="X284" s="28"/>
      <c r="Y284" s="28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1:44" s="17" customForma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16"/>
      <c r="W285" s="6"/>
      <c r="X285" s="28"/>
      <c r="Y285" s="28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1:44" s="17" customForma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6"/>
      <c r="W286" s="6"/>
      <c r="X286" s="28"/>
      <c r="Y286" s="28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1:44" s="17" customForma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16"/>
      <c r="W287" s="6"/>
      <c r="X287" s="28"/>
      <c r="Y287" s="28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1:44" s="17" customForma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16"/>
      <c r="W288" s="6"/>
      <c r="X288" s="28"/>
      <c r="Y288" s="28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1:44" s="17" customForma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16"/>
      <c r="W289" s="6"/>
      <c r="X289" s="28"/>
      <c r="Y289" s="28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1:44" s="17" customForma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6"/>
      <c r="W290" s="6"/>
      <c r="X290" s="28"/>
      <c r="Y290" s="28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1:44" s="17" customForma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16"/>
      <c r="W291" s="6"/>
      <c r="X291" s="28"/>
      <c r="Y291" s="28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1:44" s="17" customForma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6"/>
      <c r="W292" s="6"/>
      <c r="X292" s="28"/>
      <c r="Y292" s="28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1:44" s="17" customForma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16"/>
      <c r="W293" s="6"/>
      <c r="X293" s="28"/>
      <c r="Y293" s="28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1:44" s="17" customForma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16"/>
      <c r="W294" s="6"/>
      <c r="X294" s="28"/>
      <c r="Y294" s="28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1:44" s="17" customForma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16"/>
      <c r="W295" s="6"/>
      <c r="X295" s="28"/>
      <c r="Y295" s="28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1:44" s="17" customForma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6"/>
      <c r="W296" s="6"/>
      <c r="X296" s="28"/>
      <c r="Y296" s="28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1:44" s="17" customForma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16"/>
      <c r="W297" s="6"/>
      <c r="X297" s="28"/>
      <c r="Y297" s="28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1:44" s="17" customForma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6"/>
      <c r="W298" s="6"/>
      <c r="X298" s="28"/>
      <c r="Y298" s="28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1:44" s="17" customForma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16"/>
      <c r="W299" s="6"/>
      <c r="X299" s="28"/>
      <c r="Y299" s="28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1:44" s="17" customForma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16"/>
      <c r="W300" s="6"/>
      <c r="X300" s="28"/>
      <c r="Y300" s="28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1:44" s="17" customForma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16"/>
      <c r="W301" s="6"/>
      <c r="X301" s="28"/>
      <c r="Y301" s="28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1:44" s="17" customForma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6"/>
      <c r="W302" s="6"/>
      <c r="X302" s="28"/>
      <c r="Y302" s="28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1:44" s="17" customForma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16"/>
      <c r="W303" s="6"/>
      <c r="X303" s="28"/>
      <c r="Y303" s="28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1:44" s="17" customForma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16"/>
      <c r="W304" s="6"/>
      <c r="X304" s="28"/>
      <c r="Y304" s="28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1:44" s="17" customForma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16"/>
      <c r="W305" s="6"/>
      <c r="X305" s="28"/>
      <c r="Y305" s="28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1:44" s="17" customForma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16"/>
      <c r="W306" s="6"/>
      <c r="X306" s="28"/>
      <c r="Y306" s="28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1:44" s="17" customForma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16"/>
      <c r="W307" s="6"/>
      <c r="X307" s="28"/>
      <c r="Y307" s="28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1:44" s="17" customForma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6"/>
      <c r="W308" s="6"/>
      <c r="X308" s="28"/>
      <c r="Y308" s="28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1:44" s="17" customForma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16"/>
      <c r="W309" s="6"/>
      <c r="X309" s="28"/>
      <c r="Y309" s="28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1:44" s="17" customForma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16"/>
      <c r="W310" s="6"/>
      <c r="X310" s="28"/>
      <c r="Y310" s="28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1:44" s="17" customForma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16"/>
      <c r="W311" s="6"/>
      <c r="X311" s="28"/>
      <c r="Y311" s="28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1:44" s="17" customForma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16"/>
      <c r="W312" s="6"/>
      <c r="X312" s="28"/>
      <c r="Y312" s="28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1:44" s="17" customForma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16"/>
      <c r="W313" s="6"/>
      <c r="X313" s="28"/>
      <c r="Y313" s="28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1:44" s="17" customForma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16"/>
      <c r="W314" s="6"/>
      <c r="X314" s="28"/>
      <c r="Y314" s="28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1:44" s="17" customForma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16"/>
      <c r="W315" s="6"/>
      <c r="X315" s="28"/>
      <c r="Y315" s="28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1:44" s="17" customForma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16"/>
      <c r="W316" s="6"/>
      <c r="X316" s="28"/>
      <c r="Y316" s="28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1:44" s="17" customForma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16"/>
      <c r="W317" s="6"/>
      <c r="X317" s="28"/>
      <c r="Y317" s="28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1:44" s="17" customForma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16"/>
      <c r="W318" s="6"/>
      <c r="X318" s="28"/>
      <c r="Y318" s="28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1:44" s="17" customForma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16"/>
      <c r="W319" s="6"/>
      <c r="X319" s="28"/>
      <c r="Y319" s="28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1:44" s="17" customForma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16"/>
      <c r="W320" s="6"/>
      <c r="X320" s="28"/>
      <c r="Y320" s="28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1:44" s="17" customForma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16"/>
      <c r="W321" s="6"/>
      <c r="X321" s="28"/>
      <c r="Y321" s="28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1:44" s="17" customForma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16"/>
      <c r="W322" s="6"/>
      <c r="X322" s="28"/>
      <c r="Y322" s="28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1:44" s="17" customForma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16"/>
      <c r="W323" s="6"/>
      <c r="X323" s="28"/>
      <c r="Y323" s="28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1:44" s="17" customForma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16"/>
      <c r="W324" s="6"/>
      <c r="X324" s="28"/>
      <c r="Y324" s="28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1:44" s="17" customForma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16"/>
      <c r="W325" s="6"/>
      <c r="X325" s="28"/>
      <c r="Y325" s="28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1:44" s="17" customForma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16"/>
      <c r="W326" s="6"/>
      <c r="X326" s="28"/>
      <c r="Y326" s="28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1:44" s="17" customForma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16"/>
      <c r="W327" s="6"/>
      <c r="X327" s="28"/>
      <c r="Y327" s="28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1:44" s="17" customForma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16"/>
      <c r="W328" s="6"/>
      <c r="X328" s="28"/>
      <c r="Y328" s="28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1:44" s="17" customForma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16"/>
      <c r="W329" s="6"/>
      <c r="X329" s="28"/>
      <c r="Y329" s="28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1:44" s="17" customForma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16"/>
      <c r="W330" s="6"/>
      <c r="X330" s="28"/>
      <c r="Y330" s="28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1:44" s="17" customForma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16"/>
      <c r="W331" s="6"/>
      <c r="X331" s="28"/>
      <c r="Y331" s="28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1:44" s="17" customForma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16"/>
      <c r="W332" s="6"/>
      <c r="X332" s="28"/>
      <c r="Y332" s="28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1:44" s="17" customForma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16"/>
      <c r="W333" s="6"/>
      <c r="X333" s="28"/>
      <c r="Y333" s="28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1:44" s="17" customForma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16"/>
      <c r="W334" s="6"/>
      <c r="X334" s="28"/>
      <c r="Y334" s="28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1:44" s="17" customForma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16"/>
      <c r="W335" s="6"/>
      <c r="X335" s="28"/>
      <c r="Y335" s="28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1:44" s="17" customForma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16"/>
      <c r="W336" s="6"/>
      <c r="X336" s="28"/>
      <c r="Y336" s="28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1:44" s="17" customForma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16"/>
      <c r="W337" s="6"/>
      <c r="X337" s="28"/>
      <c r="Y337" s="28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1:44" s="17" customForma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16"/>
      <c r="W338" s="6"/>
      <c r="X338" s="28"/>
      <c r="Y338" s="28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1:44" s="17" customForma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16"/>
      <c r="W339" s="6"/>
      <c r="X339" s="28"/>
      <c r="Y339" s="28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1:44" s="17" customForma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16"/>
      <c r="W340" s="6"/>
      <c r="X340" s="28"/>
      <c r="Y340" s="28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1:44" s="17" customForma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16"/>
      <c r="W341" s="6"/>
      <c r="X341" s="28"/>
      <c r="Y341" s="28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1:44" s="17" customForma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16"/>
      <c r="W342" s="6"/>
      <c r="X342" s="28"/>
      <c r="Y342" s="28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1:44" s="17" customForma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16"/>
      <c r="W343" s="6"/>
      <c r="X343" s="28"/>
      <c r="Y343" s="28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1:44" s="17" customForma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16"/>
      <c r="W344" s="6"/>
      <c r="X344" s="28"/>
      <c r="Y344" s="28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1:44" s="17" customForma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16"/>
      <c r="W345" s="6"/>
      <c r="X345" s="28"/>
      <c r="Y345" s="28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1:44" s="17" customForma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16"/>
      <c r="W346" s="6"/>
      <c r="X346" s="28"/>
      <c r="Y346" s="28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1:44" s="17" customForma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16"/>
      <c r="W347" s="6"/>
      <c r="X347" s="28"/>
      <c r="Y347" s="28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1:44" s="17" customForma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16"/>
      <c r="W348" s="6"/>
      <c r="X348" s="28"/>
      <c r="Y348" s="28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1:44" s="17" customForma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16"/>
      <c r="W349" s="6"/>
      <c r="X349" s="28"/>
      <c r="Y349" s="28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1:44" s="17" customForma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16"/>
      <c r="W350" s="6"/>
      <c r="X350" s="28"/>
      <c r="Y350" s="28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1:44" s="17" customForma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16"/>
      <c r="W351" s="6"/>
      <c r="X351" s="28"/>
      <c r="Y351" s="28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1:44" s="17" customForma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16"/>
      <c r="W352" s="6"/>
      <c r="X352" s="28"/>
      <c r="Y352" s="28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1:44" s="17" customForma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16"/>
      <c r="W353" s="6"/>
      <c r="X353" s="28"/>
      <c r="Y353" s="28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1:44" s="17" customForma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16"/>
      <c r="W354" s="6"/>
      <c r="X354" s="28"/>
      <c r="Y354" s="28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1:44" s="17" customForma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16"/>
      <c r="W355" s="6"/>
      <c r="X355" s="28"/>
      <c r="Y355" s="28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1:44" s="17" customForma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16"/>
      <c r="W356" s="6"/>
      <c r="X356" s="28"/>
      <c r="Y356" s="28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1:44" s="17" customForma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16"/>
      <c r="W357" s="6"/>
      <c r="X357" s="28"/>
      <c r="Y357" s="28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1:44" s="17" customForma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16"/>
      <c r="W358" s="6"/>
      <c r="X358" s="28"/>
      <c r="Y358" s="28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1:44" s="17" customForma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16"/>
      <c r="W359" s="6"/>
      <c r="X359" s="28"/>
      <c r="Y359" s="28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1:44" s="17" customForma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16"/>
      <c r="W360" s="6"/>
      <c r="X360" s="28"/>
      <c r="Y360" s="28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1:44" s="17" customForma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16"/>
      <c r="W361" s="6"/>
      <c r="X361" s="28"/>
      <c r="Y361" s="28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1:44" s="17" customForma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16"/>
      <c r="W362" s="6"/>
      <c r="X362" s="28"/>
      <c r="Y362" s="28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1:44" s="17" customForma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16"/>
      <c r="W363" s="6"/>
      <c r="X363" s="28"/>
      <c r="Y363" s="28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1:44" s="17" customForma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16"/>
      <c r="W364" s="6"/>
      <c r="X364" s="28"/>
      <c r="Y364" s="28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1:44" s="17" customForma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16"/>
      <c r="W365" s="6"/>
      <c r="X365" s="28"/>
      <c r="Y365" s="28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1:44" s="17" customForma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16"/>
      <c r="W366" s="6"/>
      <c r="X366" s="28"/>
      <c r="Y366" s="28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1:44" s="17" customForma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16"/>
      <c r="W367" s="6"/>
      <c r="X367" s="28"/>
      <c r="Y367" s="28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1:44" s="17" customForma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16"/>
      <c r="W368" s="6"/>
      <c r="X368" s="28"/>
      <c r="Y368" s="28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1:44" s="17" customForma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16"/>
      <c r="W369" s="6"/>
      <c r="X369" s="28"/>
      <c r="Y369" s="28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1:44" s="17" customForma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16"/>
      <c r="W370" s="6"/>
      <c r="X370" s="28"/>
      <c r="Y370" s="28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1:44" s="17" customForma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16"/>
      <c r="W371" s="6"/>
      <c r="X371" s="28"/>
      <c r="Y371" s="28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1:44" s="17" customForma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16"/>
      <c r="W372" s="6"/>
      <c r="X372" s="28"/>
      <c r="Y372" s="28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1:44" s="17" customForma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16"/>
      <c r="W373" s="6"/>
      <c r="X373" s="28"/>
      <c r="Y373" s="28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1:44" s="17" customForma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16"/>
      <c r="W374" s="6"/>
      <c r="X374" s="28"/>
      <c r="Y374" s="28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1:44" s="17" customForma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16"/>
      <c r="W375" s="6"/>
      <c r="X375" s="28"/>
      <c r="Y375" s="28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1:44" s="17" customForma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16"/>
      <c r="W376" s="6"/>
      <c r="X376" s="28"/>
      <c r="Y376" s="28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1:44" s="17" customForma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16"/>
      <c r="W377" s="6"/>
      <c r="X377" s="28"/>
      <c r="Y377" s="28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1:44" s="17" customForma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16"/>
      <c r="W378" s="6"/>
      <c r="X378" s="28"/>
      <c r="Y378" s="28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1:44" s="17" customForma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16"/>
      <c r="W379" s="6"/>
      <c r="X379" s="28"/>
      <c r="Y379" s="28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1:44" s="17" customForma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16"/>
      <c r="W380" s="6"/>
      <c r="X380" s="28"/>
      <c r="Y380" s="28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1:44" s="17" customForma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16"/>
      <c r="W381" s="6"/>
      <c r="X381" s="28"/>
      <c r="Y381" s="28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1:44" s="17" customForma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16"/>
      <c r="W382" s="6"/>
      <c r="X382" s="28"/>
      <c r="Y382" s="28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1:44" s="17" customForma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16"/>
      <c r="W383" s="6"/>
      <c r="X383" s="28"/>
      <c r="Y383" s="28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1:44" s="17" customForma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16"/>
      <c r="W384" s="6"/>
      <c r="X384" s="28"/>
      <c r="Y384" s="28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1:44" s="17" customForma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16"/>
      <c r="W385" s="6"/>
      <c r="X385" s="28"/>
      <c r="Y385" s="28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1:44" s="17" customForma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16"/>
      <c r="W386" s="6"/>
      <c r="X386" s="28"/>
      <c r="Y386" s="28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1:44" s="17" customForma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16"/>
      <c r="W387" s="6"/>
      <c r="X387" s="28"/>
      <c r="Y387" s="28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1:44" s="17" customForma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16"/>
      <c r="W388" s="6"/>
      <c r="X388" s="28"/>
      <c r="Y388" s="28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1:44" s="17" customForma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16"/>
      <c r="W389" s="6"/>
      <c r="X389" s="28"/>
      <c r="Y389" s="28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1:44" s="17" customForma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16"/>
      <c r="W390" s="6"/>
      <c r="X390" s="28"/>
      <c r="Y390" s="28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1:44" s="17" customForma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16"/>
      <c r="W391" s="6"/>
      <c r="X391" s="28"/>
      <c r="Y391" s="28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1:44" s="17" customForma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16"/>
      <c r="W392" s="6"/>
      <c r="X392" s="28"/>
      <c r="Y392" s="28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1:44" s="17" customForma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16"/>
      <c r="W393" s="6"/>
      <c r="X393" s="28"/>
      <c r="Y393" s="28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1:44" s="17" customForma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16"/>
      <c r="W394" s="6"/>
      <c r="X394" s="28"/>
      <c r="Y394" s="28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1:44" s="17" customForma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16"/>
      <c r="W395" s="6"/>
      <c r="X395" s="28"/>
      <c r="Y395" s="28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1:44" s="17" customForma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16"/>
      <c r="W396" s="6"/>
      <c r="X396" s="28"/>
      <c r="Y396" s="28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1:44" s="17" customForma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16"/>
      <c r="W397" s="6"/>
      <c r="X397" s="28"/>
      <c r="Y397" s="28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1:44" s="17" customForma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16"/>
      <c r="W398" s="6"/>
      <c r="X398" s="28"/>
      <c r="Y398" s="28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1:44" s="17" customForma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16"/>
      <c r="W399" s="6"/>
      <c r="X399" s="28"/>
      <c r="Y399" s="28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1:44" s="17" customForma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16"/>
      <c r="W400" s="6"/>
      <c r="X400" s="28"/>
      <c r="Y400" s="28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1:44" s="17" customForma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16"/>
      <c r="W401" s="6"/>
      <c r="X401" s="28"/>
      <c r="Y401" s="28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1:44" s="17" customForma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16"/>
      <c r="W402" s="6"/>
      <c r="X402" s="28"/>
      <c r="Y402" s="28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1:44" s="17" customForma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16"/>
      <c r="W403" s="6"/>
      <c r="X403" s="28"/>
      <c r="Y403" s="28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1:44" s="17" customForma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16"/>
      <c r="W404" s="6"/>
      <c r="X404" s="28"/>
      <c r="Y404" s="28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1:44" s="17" customForma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16"/>
      <c r="W405" s="6"/>
      <c r="X405" s="28"/>
      <c r="Y405" s="28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1:44" s="17" customForma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16"/>
      <c r="W406" s="6"/>
      <c r="X406" s="28"/>
      <c r="Y406" s="28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1:44" s="17" customForma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16"/>
      <c r="W407" s="6"/>
      <c r="X407" s="28"/>
      <c r="Y407" s="28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1:44" s="17" customForma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16"/>
      <c r="W408" s="6"/>
      <c r="X408" s="28"/>
      <c r="Y408" s="28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1:44" s="17" customForma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16"/>
      <c r="W409" s="6"/>
      <c r="X409" s="28"/>
      <c r="Y409" s="28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1:44" s="17" customForma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16"/>
      <c r="W410" s="6"/>
      <c r="X410" s="28"/>
      <c r="Y410" s="28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1:44" s="17" customForma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16"/>
      <c r="W411" s="6"/>
      <c r="X411" s="28"/>
      <c r="Y411" s="28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1:44" s="17" customForma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16"/>
      <c r="W412" s="6"/>
      <c r="X412" s="28"/>
      <c r="Y412" s="28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1:44" s="17" customForma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16"/>
      <c r="W413" s="6"/>
      <c r="X413" s="28"/>
      <c r="Y413" s="28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1:44" s="17" customForma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16"/>
      <c r="W414" s="6"/>
      <c r="X414" s="28"/>
      <c r="Y414" s="28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1:44" s="17" customForma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16"/>
      <c r="W415" s="6"/>
      <c r="X415" s="28"/>
      <c r="Y415" s="28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1:44" s="17" customForma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16"/>
      <c r="W416" s="6"/>
      <c r="X416" s="28"/>
      <c r="Y416" s="28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1:44" s="17" customForma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16"/>
      <c r="W417" s="6"/>
      <c r="X417" s="28"/>
      <c r="Y417" s="28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1:44" s="17" customForma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16"/>
      <c r="W418" s="6"/>
      <c r="X418" s="28"/>
      <c r="Y418" s="28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1:44" s="17" customForma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16"/>
      <c r="W419" s="6"/>
      <c r="X419" s="28"/>
      <c r="Y419" s="28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1:44" s="17" customForma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16"/>
      <c r="W420" s="6"/>
      <c r="X420" s="28"/>
      <c r="Y420" s="28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1:44" s="17" customForma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16"/>
      <c r="W421" s="6"/>
      <c r="X421" s="28"/>
      <c r="Y421" s="28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1:44" s="17" customForma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16"/>
      <c r="W422" s="6"/>
      <c r="X422" s="28"/>
      <c r="Y422" s="28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1:44" s="17" customForma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16"/>
      <c r="W423" s="6"/>
      <c r="X423" s="28"/>
      <c r="Y423" s="28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1:44" s="17" customForma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16"/>
      <c r="W424" s="6"/>
      <c r="X424" s="28"/>
      <c r="Y424" s="28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1:44" s="17" customForma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16"/>
      <c r="W425" s="6"/>
      <c r="X425" s="28"/>
      <c r="Y425" s="28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1:44" s="17" customForma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16"/>
      <c r="W426" s="6"/>
      <c r="X426" s="28"/>
      <c r="Y426" s="28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1:44" s="17" customForma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16"/>
      <c r="W427" s="6"/>
      <c r="X427" s="28"/>
      <c r="Y427" s="28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1:44" s="17" customForma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16"/>
      <c r="W428" s="6"/>
      <c r="X428" s="28"/>
      <c r="Y428" s="28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1:44" s="17" customForma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16"/>
      <c r="W429" s="6"/>
      <c r="X429" s="28"/>
      <c r="Y429" s="28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1:44" s="17" customForma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16"/>
      <c r="W430" s="6"/>
      <c r="X430" s="28"/>
      <c r="Y430" s="28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1:44" s="17" customForma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16"/>
      <c r="W431" s="6"/>
      <c r="X431" s="28"/>
      <c r="Y431" s="28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1:44" s="17" customForma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16"/>
      <c r="W432" s="6"/>
      <c r="X432" s="28"/>
      <c r="Y432" s="28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1:44" s="17" customForma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16"/>
      <c r="W433" s="6"/>
      <c r="X433" s="28"/>
      <c r="Y433" s="28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1:44" s="17" customForma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16"/>
      <c r="W434" s="6"/>
      <c r="X434" s="28"/>
      <c r="Y434" s="28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1:44" s="17" customForma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16"/>
      <c r="W435" s="6"/>
      <c r="X435" s="28"/>
      <c r="Y435" s="28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1:44" s="17" customForma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16"/>
      <c r="W436" s="6"/>
      <c r="X436" s="28"/>
      <c r="Y436" s="28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1:44" s="17" customForma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16"/>
      <c r="W437" s="6"/>
      <c r="X437" s="28"/>
      <c r="Y437" s="28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1:44" s="17" customForma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16"/>
      <c r="W438" s="6"/>
      <c r="X438" s="28"/>
      <c r="Y438" s="28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1:44" s="17" customForma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16"/>
      <c r="W439" s="6"/>
      <c r="X439" s="28"/>
      <c r="Y439" s="28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1:44" s="17" customForma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16"/>
      <c r="W440" s="6"/>
      <c r="X440" s="28"/>
      <c r="Y440" s="28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1:44" s="17" customForma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16"/>
      <c r="W441" s="6"/>
      <c r="X441" s="28"/>
      <c r="Y441" s="28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1:44" s="17" customForma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16"/>
      <c r="W442" s="6"/>
      <c r="X442" s="28"/>
      <c r="Y442" s="28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1:44" s="17" customForma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16"/>
      <c r="W443" s="6"/>
      <c r="X443" s="28"/>
      <c r="Y443" s="28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1:44" s="17" customForma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16"/>
      <c r="W444" s="6"/>
      <c r="X444" s="28"/>
      <c r="Y444" s="28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1:44" s="17" customForma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16"/>
      <c r="W445" s="6"/>
      <c r="X445" s="28"/>
      <c r="Y445" s="28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1:44" s="17" customForma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16"/>
      <c r="W446" s="6"/>
      <c r="X446" s="28"/>
      <c r="Y446" s="28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1:44" s="17" customForma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16"/>
      <c r="W447" s="6"/>
      <c r="X447" s="28"/>
      <c r="Y447" s="28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1:44" s="17" customForma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16"/>
      <c r="W448" s="6"/>
      <c r="X448" s="28"/>
      <c r="Y448" s="28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1:44" s="17" customForma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16"/>
      <c r="W449" s="6"/>
      <c r="X449" s="28"/>
      <c r="Y449" s="28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1:44" s="17" customForma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16"/>
      <c r="W450" s="6"/>
      <c r="X450" s="28"/>
      <c r="Y450" s="28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1:44" s="17" customForma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16"/>
      <c r="W451" s="6"/>
      <c r="X451" s="28"/>
      <c r="Y451" s="28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1:44" s="17" customForma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16"/>
      <c r="W452" s="6"/>
      <c r="X452" s="28"/>
      <c r="Y452" s="28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1:44" s="17" customForma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16"/>
      <c r="W453" s="6"/>
      <c r="X453" s="28"/>
      <c r="Y453" s="28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1:44" s="17" customForma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16"/>
      <c r="W454" s="6"/>
      <c r="X454" s="28"/>
      <c r="Y454" s="28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1:44" s="17" customForma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16"/>
      <c r="W455" s="6"/>
      <c r="X455" s="28"/>
      <c r="Y455" s="28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1:44" s="17" customForma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16"/>
      <c r="W456" s="6"/>
      <c r="X456" s="28"/>
      <c r="Y456" s="28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1:44" s="17" customForma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16"/>
      <c r="W457" s="6"/>
      <c r="X457" s="28"/>
      <c r="Y457" s="28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1:44" s="17" customForma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16"/>
      <c r="W458" s="6"/>
      <c r="X458" s="28"/>
      <c r="Y458" s="28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1:44" s="17" customForma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16"/>
      <c r="W459" s="6"/>
      <c r="X459" s="28"/>
      <c r="Y459" s="28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1:44" s="17" customForma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16"/>
      <c r="W460" s="6"/>
      <c r="X460" s="28"/>
      <c r="Y460" s="28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1:44" s="17" customForma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16"/>
      <c r="W461" s="6"/>
      <c r="X461" s="28"/>
      <c r="Y461" s="28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1:44" s="17" customForma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16"/>
      <c r="W462" s="6"/>
      <c r="X462" s="28"/>
      <c r="Y462" s="28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1:44" s="17" customForma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16"/>
      <c r="W463" s="6"/>
      <c r="X463" s="28"/>
      <c r="Y463" s="28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1:44" s="17" customForma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16"/>
      <c r="W464" s="6"/>
      <c r="X464" s="28"/>
      <c r="Y464" s="28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1:44" s="17" customForma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16"/>
      <c r="W465" s="6"/>
      <c r="X465" s="28"/>
      <c r="Y465" s="28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1:44" s="17" customForma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16"/>
      <c r="W466" s="6"/>
      <c r="X466" s="28"/>
      <c r="Y466" s="28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1:44" s="17" customForma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16"/>
      <c r="W467" s="6"/>
      <c r="X467" s="28"/>
      <c r="Y467" s="28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1:44" s="17" customForma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16"/>
      <c r="W468" s="6"/>
      <c r="X468" s="28"/>
      <c r="Y468" s="28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1:44" s="17" customForma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16"/>
      <c r="W469" s="6"/>
      <c r="X469" s="28"/>
      <c r="Y469" s="28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1:44" s="17" customForma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16"/>
      <c r="W470" s="6"/>
      <c r="X470" s="28"/>
      <c r="Y470" s="28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1:44" s="17" customForma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16"/>
      <c r="W471" s="6"/>
      <c r="X471" s="28"/>
      <c r="Y471" s="28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1:44" s="17" customForma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16"/>
      <c r="W472" s="6"/>
      <c r="X472" s="28"/>
      <c r="Y472" s="28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1:44" s="17" customForma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16"/>
      <c r="W473" s="6"/>
      <c r="X473" s="28"/>
      <c r="Y473" s="28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1:44" s="17" customForma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16"/>
      <c r="W474" s="6"/>
      <c r="X474" s="28"/>
      <c r="Y474" s="28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1:44" s="17" customForma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16"/>
      <c r="W475" s="6"/>
      <c r="X475" s="28"/>
      <c r="Y475" s="28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1:44" s="17" customForma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16"/>
      <c r="W476" s="6"/>
      <c r="X476" s="28"/>
      <c r="Y476" s="28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1:44" s="17" customForma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16"/>
      <c r="W477" s="6"/>
      <c r="X477" s="28"/>
      <c r="Y477" s="28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1:44" s="17" customForma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16"/>
      <c r="W478" s="6"/>
      <c r="X478" s="28"/>
      <c r="Y478" s="28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1:44" s="17" customForma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16"/>
      <c r="W479" s="6"/>
      <c r="X479" s="28"/>
      <c r="Y479" s="28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1:44" s="17" customForma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16"/>
      <c r="W480" s="6"/>
      <c r="X480" s="28"/>
      <c r="Y480" s="28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1:44" s="17" customForma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16"/>
      <c r="W481" s="6"/>
      <c r="X481" s="28"/>
      <c r="Y481" s="28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1:44" s="17" customForma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16"/>
      <c r="W482" s="6"/>
      <c r="X482" s="28"/>
      <c r="Y482" s="28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1:44" s="17" customForma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16"/>
      <c r="W483" s="6"/>
      <c r="X483" s="28"/>
      <c r="Y483" s="28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1:44" s="17" customForma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16"/>
      <c r="W484" s="6"/>
      <c r="X484" s="28"/>
      <c r="Y484" s="28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1:44" s="17" customForma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16"/>
      <c r="W485" s="6"/>
      <c r="X485" s="28"/>
      <c r="Y485" s="28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1:44" s="17" customForma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16"/>
      <c r="W486" s="6"/>
      <c r="X486" s="28"/>
      <c r="Y486" s="28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1:44" s="17" customForma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16"/>
      <c r="W487" s="6"/>
      <c r="X487" s="28"/>
      <c r="Y487" s="28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1:44" s="17" customForma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16"/>
      <c r="W488" s="6"/>
      <c r="X488" s="28"/>
      <c r="Y488" s="28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1:44" s="17" customForma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16"/>
      <c r="W489" s="6"/>
      <c r="X489" s="28"/>
      <c r="Y489" s="28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1:44" s="17" customForma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16"/>
      <c r="W490" s="6"/>
      <c r="X490" s="28"/>
      <c r="Y490" s="28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1:44" s="17" customForma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16"/>
      <c r="W491" s="6"/>
      <c r="X491" s="28"/>
      <c r="Y491" s="28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1:44" s="17" customForma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16"/>
      <c r="W492" s="6"/>
      <c r="X492" s="28"/>
      <c r="Y492" s="28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1:44" s="17" customForma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16"/>
      <c r="W493" s="6"/>
      <c r="X493" s="28"/>
      <c r="Y493" s="28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1:44" s="17" customForma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16"/>
      <c r="W494" s="6"/>
      <c r="X494" s="28"/>
      <c r="Y494" s="28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1:44" s="17" customForma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16"/>
      <c r="W495" s="6"/>
      <c r="X495" s="28"/>
      <c r="Y495" s="28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1:44" s="17" customForma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16"/>
      <c r="W496" s="6"/>
      <c r="X496" s="28"/>
      <c r="Y496" s="28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1:44" s="17" customForma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16"/>
      <c r="W497" s="6"/>
      <c r="X497" s="28"/>
      <c r="Y497" s="28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1:44" s="17" customForma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16"/>
      <c r="W498" s="6"/>
      <c r="X498" s="28"/>
      <c r="Y498" s="28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1:44" s="17" customForma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16"/>
      <c r="W499" s="6"/>
      <c r="X499" s="28"/>
      <c r="Y499" s="28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1:44" s="17" customForma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16"/>
      <c r="W500" s="6"/>
      <c r="X500" s="28"/>
      <c r="Y500" s="28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1:44" s="17" customForma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16"/>
      <c r="W501" s="6"/>
      <c r="X501" s="28"/>
      <c r="Y501" s="28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1:44" s="17" customForma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16"/>
      <c r="W502" s="6"/>
      <c r="X502" s="28"/>
      <c r="Y502" s="28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1:44" s="17" customForma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16"/>
      <c r="W503" s="6"/>
      <c r="X503" s="28"/>
      <c r="Y503" s="28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1:44" s="17" customForma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16"/>
      <c r="W504" s="6"/>
      <c r="X504" s="28"/>
      <c r="Y504" s="28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1:44" s="17" customForma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16"/>
      <c r="W505" s="6"/>
      <c r="X505" s="28"/>
      <c r="Y505" s="28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1:44" s="17" customForma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16"/>
      <c r="W506" s="6"/>
      <c r="X506" s="28"/>
      <c r="Y506" s="28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1:44" s="17" customForma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16"/>
      <c r="W507" s="6"/>
      <c r="X507" s="28"/>
      <c r="Y507" s="28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1:44" s="17" customForma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16"/>
      <c r="W508" s="6"/>
      <c r="X508" s="28"/>
      <c r="Y508" s="28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1:44" s="17" customForma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16"/>
      <c r="W509" s="6"/>
      <c r="X509" s="28"/>
      <c r="Y509" s="28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1:44" s="17" customForma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16"/>
      <c r="W510" s="6"/>
      <c r="X510" s="28"/>
      <c r="Y510" s="28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1:44" s="17" customForma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16"/>
      <c r="W511" s="6"/>
      <c r="X511" s="28"/>
      <c r="Y511" s="28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1:44" s="17" customForma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16"/>
      <c r="W512" s="6"/>
      <c r="X512" s="28"/>
      <c r="Y512" s="28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1:44" s="17" customForma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16"/>
      <c r="W513" s="6"/>
      <c r="X513" s="28"/>
      <c r="Y513" s="28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1:44" s="17" customForma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16"/>
      <c r="W514" s="6"/>
      <c r="X514" s="28"/>
      <c r="Y514" s="28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1:44" s="17" customForma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16"/>
      <c r="W515" s="6"/>
      <c r="X515" s="28"/>
      <c r="Y515" s="28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1:44" s="17" customForma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16"/>
      <c r="W516" s="6"/>
      <c r="X516" s="28"/>
      <c r="Y516" s="28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1:44" s="17" customForma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16"/>
      <c r="W517" s="6"/>
      <c r="X517" s="28"/>
      <c r="Y517" s="28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1:44" s="17" customForma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16"/>
      <c r="W518" s="6"/>
      <c r="X518" s="28"/>
      <c r="Y518" s="28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1:44" s="17" customForma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16"/>
      <c r="W519" s="6"/>
      <c r="X519" s="28"/>
      <c r="Y519" s="28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1:44" s="17" customForma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16"/>
      <c r="W520" s="6"/>
      <c r="X520" s="28"/>
      <c r="Y520" s="28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1:44" s="17" customForma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16"/>
      <c r="W521" s="6"/>
      <c r="X521" s="28"/>
      <c r="Y521" s="28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1:44" s="17" customForma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16"/>
      <c r="W522" s="6"/>
      <c r="X522" s="28"/>
      <c r="Y522" s="28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1:44" s="17" customForma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16"/>
      <c r="W523" s="6"/>
      <c r="X523" s="28"/>
      <c r="Y523" s="28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1:44" s="17" customForma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16"/>
      <c r="W524" s="6"/>
      <c r="X524" s="28"/>
      <c r="Y524" s="28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1:44" s="17" customForma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16"/>
      <c r="W525" s="6"/>
      <c r="X525" s="28"/>
      <c r="Y525" s="28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1:44" s="17" customForma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16"/>
      <c r="W526" s="6"/>
      <c r="X526" s="28"/>
      <c r="Y526" s="28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1:44" s="17" customForma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16"/>
      <c r="W527" s="6"/>
      <c r="X527" s="28"/>
      <c r="Y527" s="28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1:44" s="17" customForma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16"/>
      <c r="W528" s="6"/>
      <c r="X528" s="28"/>
      <c r="Y528" s="28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1:44" s="17" customForma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16"/>
      <c r="W529" s="6"/>
      <c r="X529" s="28"/>
      <c r="Y529" s="28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1:44" s="17" customForma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16"/>
      <c r="W530" s="6"/>
      <c r="X530" s="28"/>
      <c r="Y530" s="28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1:44" s="17" customForma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16"/>
      <c r="W531" s="6"/>
      <c r="X531" s="28"/>
      <c r="Y531" s="28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1:44" s="17" customForma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16"/>
      <c r="W532" s="6"/>
      <c r="X532" s="28"/>
      <c r="Y532" s="28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1:44" s="17" customForma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16"/>
      <c r="W533" s="6"/>
      <c r="X533" s="28"/>
      <c r="Y533" s="28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1:44" s="17" customForma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16"/>
      <c r="W534" s="6"/>
      <c r="X534" s="28"/>
      <c r="Y534" s="28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1:44" s="17" customForma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16"/>
      <c r="W535" s="6"/>
      <c r="X535" s="28"/>
      <c r="Y535" s="28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1:44" s="17" customForma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16"/>
      <c r="W536" s="6"/>
      <c r="X536" s="28"/>
      <c r="Y536" s="28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1:44" s="17" customForma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16"/>
      <c r="W537" s="6"/>
      <c r="X537" s="28"/>
      <c r="Y537" s="28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1:44" s="17" customForma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16"/>
      <c r="W538" s="6"/>
      <c r="X538" s="28"/>
      <c r="Y538" s="28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1:44" s="17" customForma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16"/>
      <c r="W539" s="6"/>
      <c r="X539" s="28"/>
      <c r="Y539" s="28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1:44" s="17" customForma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16"/>
      <c r="W540" s="6"/>
      <c r="X540" s="28"/>
      <c r="Y540" s="28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1:44" s="17" customForma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16"/>
      <c r="W541" s="6"/>
      <c r="X541" s="28"/>
      <c r="Y541" s="28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1:44" s="17" customForma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16"/>
      <c r="W542" s="6"/>
      <c r="X542" s="28"/>
      <c r="Y542" s="28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1:44" s="17" customForma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16"/>
      <c r="W543" s="6"/>
      <c r="X543" s="28"/>
      <c r="Y543" s="28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1:44" s="17" customForma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16"/>
      <c r="W544" s="6"/>
      <c r="X544" s="28"/>
      <c r="Y544" s="28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1:44" s="17" customForma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16"/>
      <c r="W545" s="6"/>
      <c r="X545" s="28"/>
      <c r="Y545" s="28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1:44" s="17" customForma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16"/>
      <c r="W546" s="6"/>
      <c r="X546" s="28"/>
      <c r="Y546" s="28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1:44" s="17" customForma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16"/>
      <c r="W547" s="6"/>
      <c r="X547" s="28"/>
      <c r="Y547" s="28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1:44" s="17" customForma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16"/>
      <c r="W548" s="6"/>
      <c r="X548" s="28"/>
      <c r="Y548" s="28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1:44" s="17" customForma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16"/>
      <c r="W549" s="6"/>
      <c r="X549" s="28"/>
      <c r="Y549" s="28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1:44" s="17" customForma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16"/>
      <c r="W550" s="6"/>
      <c r="X550" s="28"/>
      <c r="Y550" s="28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1:44" s="17" customForma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16"/>
      <c r="W551" s="6"/>
      <c r="X551" s="28"/>
      <c r="Y551" s="28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1:44" s="17" customForma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16"/>
      <c r="W552" s="6"/>
      <c r="X552" s="28"/>
      <c r="Y552" s="28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1:44" s="17" customForma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16"/>
      <c r="W553" s="6"/>
      <c r="X553" s="28"/>
      <c r="Y553" s="28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1:44" s="17" customForma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16"/>
      <c r="W554" s="6"/>
      <c r="X554" s="28"/>
      <c r="Y554" s="28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1:44" s="17" customForma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16"/>
      <c r="W555" s="6"/>
      <c r="X555" s="28"/>
      <c r="Y555" s="28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1:44" s="17" customForma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16"/>
      <c r="W556" s="6"/>
      <c r="X556" s="28"/>
      <c r="Y556" s="28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1:44" s="17" customForma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16"/>
      <c r="W557" s="6"/>
      <c r="X557" s="28"/>
      <c r="Y557" s="28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1:44" s="17" customForma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16"/>
      <c r="W558" s="6"/>
      <c r="X558" s="28"/>
      <c r="Y558" s="28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1:44" s="17" customForma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16"/>
      <c r="W559" s="6"/>
      <c r="X559" s="28"/>
      <c r="Y559" s="28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1:44" s="17" customForma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16"/>
      <c r="W560" s="6"/>
      <c r="X560" s="28"/>
      <c r="Y560" s="28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1:44" s="17" customForma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16"/>
      <c r="W561" s="6"/>
      <c r="X561" s="28"/>
      <c r="Y561" s="28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1:44" s="17" customForma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16"/>
      <c r="W562" s="6"/>
      <c r="X562" s="28"/>
      <c r="Y562" s="28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1:44" s="17" customForma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16"/>
      <c r="W563" s="6"/>
      <c r="X563" s="28"/>
      <c r="Y563" s="28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1:44" s="17" customForma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16"/>
      <c r="W564" s="6"/>
      <c r="X564" s="28"/>
      <c r="Y564" s="28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1:44" s="17" customForma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16"/>
      <c r="W565" s="6"/>
      <c r="X565" s="28"/>
      <c r="Y565" s="28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1:44" s="17" customForma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16"/>
      <c r="W566" s="6"/>
      <c r="X566" s="28"/>
      <c r="Y566" s="28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1:44" s="17" customForma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16"/>
      <c r="W567" s="6"/>
      <c r="X567" s="28"/>
      <c r="Y567" s="28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1:44" s="17" customForma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16"/>
      <c r="W568" s="6"/>
      <c r="X568" s="28"/>
      <c r="Y568" s="28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1:44" s="17" customForma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16"/>
      <c r="W569" s="6"/>
      <c r="X569" s="28"/>
      <c r="Y569" s="28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1:44" s="17" customForma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16"/>
      <c r="W570" s="6"/>
      <c r="X570" s="28"/>
      <c r="Y570" s="28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1:44" s="17" customForma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16"/>
      <c r="W571" s="6"/>
      <c r="X571" s="28"/>
      <c r="Y571" s="28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1:44" s="17" customForma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16"/>
      <c r="W572" s="6"/>
      <c r="X572" s="28"/>
      <c r="Y572" s="28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1:44" s="17" customForma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16"/>
      <c r="W573" s="6"/>
      <c r="X573" s="28"/>
      <c r="Y573" s="28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1:44" s="17" customForma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16"/>
      <c r="W574" s="6"/>
      <c r="X574" s="28"/>
      <c r="Y574" s="28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1:44" s="17" customForma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16"/>
      <c r="W575" s="6"/>
      <c r="X575" s="28"/>
      <c r="Y575" s="28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1:44" s="17" customForma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16"/>
      <c r="W576" s="6"/>
      <c r="X576" s="28"/>
      <c r="Y576" s="28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1:44" s="17" customForma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16"/>
      <c r="W577" s="6"/>
      <c r="X577" s="28"/>
      <c r="Y577" s="28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1:44" s="17" customForma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16"/>
      <c r="W578" s="6"/>
      <c r="X578" s="28"/>
      <c r="Y578" s="28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1:44" s="17" customForma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16"/>
      <c r="W579" s="6"/>
      <c r="X579" s="28"/>
      <c r="Y579" s="28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1:44" s="17" customForma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16"/>
      <c r="W580" s="6"/>
      <c r="X580" s="28"/>
      <c r="Y580" s="28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1:44" s="17" customForma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16"/>
      <c r="W581" s="6"/>
      <c r="X581" s="28"/>
      <c r="Y581" s="28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1:44" s="17" customForma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16"/>
      <c r="W582" s="6"/>
      <c r="X582" s="28"/>
      <c r="Y582" s="28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1:44" s="17" customForma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16"/>
      <c r="W583" s="6"/>
      <c r="X583" s="28"/>
      <c r="Y583" s="28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1:44" s="17" customForma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16"/>
      <c r="W584" s="6"/>
      <c r="X584" s="28"/>
      <c r="Y584" s="28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1:44" s="17" customForma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16"/>
      <c r="W585" s="6"/>
      <c r="X585" s="28"/>
      <c r="Y585" s="28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1:44" s="17" customForma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16"/>
      <c r="W586" s="6"/>
      <c r="X586" s="28"/>
      <c r="Y586" s="28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1:44" s="17" customForma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16"/>
      <c r="W587" s="6"/>
      <c r="X587" s="28"/>
      <c r="Y587" s="28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1:44" s="17" customForma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16"/>
      <c r="W588" s="6"/>
      <c r="X588" s="28"/>
      <c r="Y588" s="28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1:44" s="17" customForma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16"/>
      <c r="W589" s="6"/>
      <c r="X589" s="28"/>
      <c r="Y589" s="28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1:44" s="17" customForma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16"/>
      <c r="W590" s="6"/>
      <c r="X590" s="28"/>
      <c r="Y590" s="28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1:44" s="17" customForma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16"/>
      <c r="W591" s="6"/>
      <c r="X591" s="28"/>
      <c r="Y591" s="28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1:44" s="17" customForma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16"/>
      <c r="W592" s="6"/>
      <c r="X592" s="28"/>
      <c r="Y592" s="28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1:44" s="17" customForma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16"/>
      <c r="W593" s="6"/>
      <c r="X593" s="28"/>
      <c r="Y593" s="28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1:44" s="17" customForma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16"/>
      <c r="W594" s="6"/>
      <c r="X594" s="28"/>
      <c r="Y594" s="28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1:44" s="17" customForma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16"/>
      <c r="W595" s="6"/>
      <c r="X595" s="28"/>
      <c r="Y595" s="28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1:44" s="17" customForma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16"/>
      <c r="W596" s="6"/>
      <c r="X596" s="28"/>
      <c r="Y596" s="28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1:44" s="17" customForma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16"/>
      <c r="W597" s="6"/>
      <c r="X597" s="28"/>
      <c r="Y597" s="28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1:44" s="17" customForma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16"/>
      <c r="W598" s="6"/>
      <c r="X598" s="28"/>
      <c r="Y598" s="28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1:44" s="17" customForma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16"/>
      <c r="W599" s="6"/>
      <c r="X599" s="28"/>
      <c r="Y599" s="28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1:44" s="17" customForma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16"/>
      <c r="W600" s="6"/>
      <c r="X600" s="28"/>
      <c r="Y600" s="28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1:44" s="17" customForma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16"/>
      <c r="W601" s="6"/>
      <c r="X601" s="28"/>
      <c r="Y601" s="28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1:44" s="17" customForma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16"/>
      <c r="W602" s="6"/>
      <c r="X602" s="28"/>
      <c r="Y602" s="28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1:44" s="17" customForma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16"/>
      <c r="W603" s="6"/>
      <c r="X603" s="28"/>
      <c r="Y603" s="28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1:44" s="17" customForma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16"/>
      <c r="W604" s="6"/>
      <c r="X604" s="28"/>
      <c r="Y604" s="28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1:44" s="17" customForma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16"/>
      <c r="W605" s="6"/>
      <c r="X605" s="28"/>
      <c r="Y605" s="28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1:44" s="17" customForma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16"/>
      <c r="W606" s="6"/>
      <c r="X606" s="28"/>
      <c r="Y606" s="28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1:44" s="17" customForma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16"/>
      <c r="W607" s="6"/>
      <c r="X607" s="28"/>
      <c r="Y607" s="28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1:44" s="17" customForma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16"/>
      <c r="W608" s="6"/>
      <c r="X608" s="28"/>
      <c r="Y608" s="28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1:44" s="17" customForma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16"/>
      <c r="W609" s="6"/>
      <c r="X609" s="28"/>
      <c r="Y609" s="28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1:44" s="17" customForma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16"/>
      <c r="W610" s="6"/>
      <c r="X610" s="28"/>
      <c r="Y610" s="28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1:44" s="17" customForma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16"/>
      <c r="W611" s="6"/>
      <c r="X611" s="28"/>
      <c r="Y611" s="28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1:44" s="17" customForma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16"/>
      <c r="W612" s="6"/>
      <c r="X612" s="28"/>
      <c r="Y612" s="28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1:44" s="17" customForma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16"/>
      <c r="W613" s="6"/>
      <c r="X613" s="28"/>
      <c r="Y613" s="28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1:44" s="17" customForma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16"/>
      <c r="W614" s="6"/>
      <c r="X614" s="28"/>
      <c r="Y614" s="28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1:44" s="17" customForma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16"/>
      <c r="W615" s="6"/>
      <c r="X615" s="28"/>
      <c r="Y615" s="28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1:44" s="17" customForma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16"/>
      <c r="W616" s="6"/>
      <c r="X616" s="28"/>
      <c r="Y616" s="28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1:44" s="17" customForma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16"/>
      <c r="W617" s="6"/>
      <c r="X617" s="28"/>
      <c r="Y617" s="28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1:44" s="17" customForma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16"/>
      <c r="W618" s="6"/>
      <c r="X618" s="28"/>
      <c r="Y618" s="28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1:44" s="17" customForma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16"/>
      <c r="W619" s="6"/>
      <c r="X619" s="28"/>
      <c r="Y619" s="28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1:44" s="17" customForma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16"/>
      <c r="W620" s="6"/>
      <c r="X620" s="28"/>
      <c r="Y620" s="28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1:44" s="17" customForma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16"/>
      <c r="W621" s="6"/>
      <c r="X621" s="28"/>
      <c r="Y621" s="28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1:44" s="17" customForma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16"/>
      <c r="W622" s="6"/>
      <c r="X622" s="28"/>
      <c r="Y622" s="28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1:44" s="17" customForma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16"/>
      <c r="W623" s="6"/>
      <c r="X623" s="28"/>
      <c r="Y623" s="28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1:44" s="17" customForma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16"/>
      <c r="W624" s="6"/>
      <c r="X624" s="28"/>
      <c r="Y624" s="28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1:44" s="17" customForma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16"/>
      <c r="W625" s="6"/>
      <c r="X625" s="28"/>
      <c r="Y625" s="28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1:44" s="17" customForma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16"/>
      <c r="W626" s="6"/>
      <c r="X626" s="28"/>
      <c r="Y626" s="28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1:44" s="17" customForma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16"/>
      <c r="W627" s="6"/>
      <c r="X627" s="28"/>
      <c r="Y627" s="28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1:44" s="17" customForma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16"/>
      <c r="W628" s="6"/>
      <c r="X628" s="28"/>
      <c r="Y628" s="28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1:44" s="17" customForma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16"/>
      <c r="W629" s="6"/>
      <c r="X629" s="28"/>
      <c r="Y629" s="28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1:44" s="17" customForma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16"/>
      <c r="W630" s="6"/>
      <c r="X630" s="28"/>
      <c r="Y630" s="28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1:44" s="17" customForma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16"/>
      <c r="W631" s="6"/>
      <c r="X631" s="28"/>
      <c r="Y631" s="28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1:44" s="17" customForma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16"/>
      <c r="W632" s="6"/>
      <c r="X632" s="28"/>
      <c r="Y632" s="28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1:44" s="17" customForma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16"/>
      <c r="W633" s="6"/>
      <c r="X633" s="28"/>
      <c r="Y633" s="28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1:44" s="17" customForma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16"/>
      <c r="W634" s="6"/>
      <c r="X634" s="28"/>
      <c r="Y634" s="28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1:44" s="17" customForma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16"/>
      <c r="W635" s="6"/>
      <c r="X635" s="28"/>
      <c r="Y635" s="28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1:44" s="17" customForma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16"/>
      <c r="W636" s="6"/>
      <c r="X636" s="28"/>
      <c r="Y636" s="28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1:44" s="17" customForma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16"/>
      <c r="W637" s="6"/>
      <c r="X637" s="28"/>
      <c r="Y637" s="28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1:44" s="17" customForma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16"/>
      <c r="W638" s="6"/>
      <c r="X638" s="28"/>
      <c r="Y638" s="28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1:44" s="17" customForma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16"/>
      <c r="W639" s="6"/>
      <c r="X639" s="28"/>
      <c r="Y639" s="28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1:44" s="17" customForma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16"/>
      <c r="W640" s="6"/>
      <c r="X640" s="28"/>
      <c r="Y640" s="28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1:44" s="17" customForma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16"/>
      <c r="W641" s="6"/>
      <c r="X641" s="28"/>
      <c r="Y641" s="28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1:44" s="17" customForma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16"/>
      <c r="W642" s="6"/>
      <c r="X642" s="28"/>
      <c r="Y642" s="28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1:44" s="17" customForma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16"/>
      <c r="W643" s="6"/>
      <c r="X643" s="28"/>
      <c r="Y643" s="28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1:44" s="17" customForma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16"/>
      <c r="W644" s="6"/>
      <c r="X644" s="28"/>
      <c r="Y644" s="28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1:44" s="17" customForma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16"/>
      <c r="W645" s="6"/>
      <c r="X645" s="28"/>
      <c r="Y645" s="28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 spans="1:44" s="17" customForma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16"/>
      <c r="W646" s="6"/>
      <c r="X646" s="28"/>
      <c r="Y646" s="28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 spans="1:44" s="17" customForma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16"/>
      <c r="W647" s="6"/>
      <c r="X647" s="28"/>
      <c r="Y647" s="28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 spans="1:44" s="17" customForma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16"/>
      <c r="W648" s="6"/>
      <c r="X648" s="28"/>
      <c r="Y648" s="28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 spans="1:44" s="17" customForma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16"/>
      <c r="W649" s="6"/>
      <c r="X649" s="28"/>
      <c r="Y649" s="28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 spans="1:44" s="17" customForma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16"/>
      <c r="W650" s="6"/>
      <c r="X650" s="28"/>
      <c r="Y650" s="28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  <row r="651" spans="1:44" s="17" customForma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16"/>
      <c r="W651" s="6"/>
      <c r="X651" s="28"/>
      <c r="Y651" s="28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</row>
  </sheetData>
  <autoFilter ref="A1:AB19"/>
  <mergeCells count="4">
    <mergeCell ref="B16:G16"/>
    <mergeCell ref="B17:G17"/>
    <mergeCell ref="B19:G19"/>
    <mergeCell ref="B18:G18"/>
  </mergeCells>
  <phoneticPr fontId="6" type="noConversion"/>
  <conditionalFormatting sqref="Z19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I15">
    <cfRule type="cellIs" dxfId="44" priority="73" operator="greaterThan">
      <formula>#REF!</formula>
    </cfRule>
  </conditionalFormatting>
  <conditionalFormatting sqref="G5:G15">
    <cfRule type="containsText" dxfId="43" priority="76" operator="containsText" text="大额">
      <formula>NOT(ISERROR(SEARCH("大额",G5)))</formula>
    </cfRule>
  </conditionalFormatting>
  <conditionalFormatting sqref="J5:J15">
    <cfRule type="cellIs" dxfId="42" priority="77" operator="greaterThan">
      <formula>#REF!</formula>
    </cfRule>
  </conditionalFormatting>
  <conditionalFormatting sqref="K5:M15">
    <cfRule type="cellIs" dxfId="41" priority="78" operator="greaterThan">
      <formula>#REF!</formula>
    </cfRule>
  </conditionalFormatting>
  <conditionalFormatting sqref="T5:T15">
    <cfRule type="cellIs" dxfId="40" priority="79" operator="greaterThan">
      <formula>#REF!</formula>
    </cfRule>
  </conditionalFormatting>
  <conditionalFormatting sqref="U5:U15">
    <cfRule type="cellIs" dxfId="39" priority="80" operator="greaterThan">
      <formula>#REF!</formula>
    </cfRule>
  </conditionalFormatting>
  <conditionalFormatting sqref="V5:V15">
    <cfRule type="cellIs" dxfId="38" priority="81" operator="greaterThan">
      <formula>#REF!</formula>
    </cfRule>
  </conditionalFormatting>
  <conditionalFormatting sqref="W5:W15">
    <cfRule type="cellIs" dxfId="37" priority="82" operator="greaterThan">
      <formula>#REF!</formula>
    </cfRule>
  </conditionalFormatting>
  <conditionalFormatting sqref="H5:I15">
    <cfRule type="cellIs" dxfId="36" priority="75" operator="greaterThan">
      <formula>#REF!</formula>
    </cfRule>
  </conditionalFormatting>
  <conditionalFormatting sqref="H5:I15">
    <cfRule type="cellIs" dxfId="35" priority="74" operator="greaterThan">
      <formula>#REF!</formula>
    </cfRule>
  </conditionalFormatting>
  <conditionalFormatting sqref="N5:R5 N6:N15">
    <cfRule type="cellIs" dxfId="34" priority="35" operator="greaterThan">
      <formula>$O$17</formula>
    </cfRule>
  </conditionalFormatting>
  <conditionalFormatting sqref="O6:R15">
    <cfRule type="cellIs" dxfId="33" priority="34" operator="greaterThan">
      <formula>$O$17</formula>
    </cfRule>
  </conditionalFormatting>
  <conditionalFormatting sqref="Z16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7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5:S15">
    <cfRule type="cellIs" dxfId="32" priority="11" operator="greaterThan">
      <formula>$S$17</formula>
    </cfRule>
  </conditionalFormatting>
  <conditionalFormatting sqref="Z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R648"/>
  <sheetViews>
    <sheetView zoomScale="90" zoomScaleNormal="90" workbookViewId="0">
      <selection activeCell="G21" sqref="G21"/>
    </sheetView>
  </sheetViews>
  <sheetFormatPr defaultColWidth="8.08203125" defaultRowHeight="16.5" x14ac:dyDescent="0.3"/>
  <cols>
    <col min="1" max="1" width="10.9140625" style="6" customWidth="1"/>
    <col min="2" max="2" width="16.6640625" style="6" bestFit="1" customWidth="1"/>
    <col min="3" max="3" width="17.58203125" style="6" customWidth="1"/>
    <col min="4" max="4" width="10.58203125" style="6" customWidth="1"/>
    <col min="5" max="5" width="11.6640625" style="6" customWidth="1"/>
    <col min="6" max="6" width="12.58203125" style="6" customWidth="1"/>
    <col min="7" max="7" width="12.75" style="6" customWidth="1"/>
    <col min="8" max="8" width="12.83203125" style="6" customWidth="1"/>
    <col min="9" max="9" width="11.4140625" style="6" hidden="1" customWidth="1"/>
    <col min="10" max="10" width="14.83203125" style="6" customWidth="1"/>
    <col min="11" max="11" width="13.9140625" style="6" customWidth="1"/>
    <col min="12" max="13" width="13.9140625" style="6" hidden="1" customWidth="1"/>
    <col min="14" max="14" width="13.9140625" style="6" customWidth="1"/>
    <col min="15" max="15" width="12" style="6" customWidth="1"/>
    <col min="16" max="18" width="12" style="6" hidden="1" customWidth="1"/>
    <col min="19" max="19" width="12" style="6" customWidth="1"/>
    <col min="20" max="20" width="10.6640625" style="6" customWidth="1"/>
    <col min="21" max="21" width="12.6640625" style="6" customWidth="1"/>
    <col min="22" max="22" width="10.1640625" style="16" bestFit="1" customWidth="1"/>
    <col min="23" max="23" width="10" style="6" bestFit="1" customWidth="1"/>
    <col min="24" max="25" width="12.9140625" style="6" customWidth="1"/>
    <col min="26" max="26" width="8.08203125" style="17"/>
    <col min="27" max="27" width="10.1640625" style="6" bestFit="1" customWidth="1"/>
    <col min="28" max="28" width="10.4140625" style="6" customWidth="1"/>
    <col min="29" max="29" width="16.5" style="6" customWidth="1"/>
    <col min="30" max="30" width="10.75" style="6" customWidth="1"/>
    <col min="31" max="32" width="8.08203125" style="6"/>
    <col min="33" max="33" width="11" style="6" bestFit="1" customWidth="1"/>
    <col min="34" max="35" width="8.83203125" style="6" customWidth="1"/>
    <col min="36" max="39" width="8.08203125" style="6" customWidth="1"/>
    <col min="40" max="40" width="8.08203125" style="6"/>
    <col min="41" max="41" width="7.25" style="6" bestFit="1" customWidth="1"/>
    <col min="42" max="16384" width="8.08203125" style="6"/>
  </cols>
  <sheetData>
    <row r="1" spans="1:44" x14ac:dyDescent="0.3">
      <c r="A1" s="36"/>
      <c r="B1" s="36"/>
      <c r="H1" s="9">
        <f>金牛组合持仓!H1</f>
        <v>46202</v>
      </c>
      <c r="I1" s="9"/>
      <c r="J1" s="9">
        <f>J2+1</f>
        <v>46176</v>
      </c>
      <c r="K1" s="9">
        <f>K2+1</f>
        <v>46115</v>
      </c>
      <c r="L1" s="9">
        <f>L2+1</f>
        <v>46021</v>
      </c>
      <c r="M1" s="9">
        <f>M2+1</f>
        <v>45841</v>
      </c>
      <c r="N1" s="9">
        <v>46027</v>
      </c>
      <c r="O1" s="9">
        <v>45659</v>
      </c>
      <c r="P1" s="9" t="e">
        <f ca="1">P2+1</f>
        <v>#NAME?</v>
      </c>
      <c r="Q1" s="9">
        <f>Q2+1</f>
        <v>45778</v>
      </c>
      <c r="R1" s="9">
        <f>R2+1</f>
        <v>45808</v>
      </c>
      <c r="S1" s="9">
        <v>45293</v>
      </c>
      <c r="T1" s="16"/>
      <c r="V1" s="6"/>
      <c r="AA1" s="6" t="s">
        <v>56</v>
      </c>
      <c r="AB1" s="6" t="s">
        <v>57</v>
      </c>
    </row>
    <row r="2" spans="1:44" s="3" customFormat="1" ht="20.5" customHeight="1" x14ac:dyDescent="0.3">
      <c r="A2" s="7"/>
      <c r="B2" s="8"/>
      <c r="C2" s="8"/>
      <c r="D2" s="9">
        <f>D3</f>
        <v>46206</v>
      </c>
      <c r="E2" s="8"/>
      <c r="F2" s="8"/>
      <c r="H2" s="9">
        <f>金牛组合持仓!H2</f>
        <v>46199</v>
      </c>
      <c r="I2" s="9"/>
      <c r="J2" s="18">
        <f>EDATE(J3,-1)-1</f>
        <v>46175</v>
      </c>
      <c r="K2" s="9">
        <f>EDATE(K3,-3)-1</f>
        <v>46114</v>
      </c>
      <c r="L2" s="9">
        <f>EDATE(L3,-6)-5</f>
        <v>46020</v>
      </c>
      <c r="M2" s="9">
        <f>EDATE(M3,-12)-1</f>
        <v>45840</v>
      </c>
      <c r="N2" s="9">
        <v>46022</v>
      </c>
      <c r="O2" s="9">
        <v>45657</v>
      </c>
      <c r="P2" s="70" t="e">
        <f ca="1">[2]!TDays("2025-03-31","2025-05-31","Period=M","Direction=H","cols=3;rows=1")</f>
        <v>#NAME?</v>
      </c>
      <c r="Q2" s="60">
        <v>45777</v>
      </c>
      <c r="R2" s="60">
        <v>45807</v>
      </c>
      <c r="S2" s="9">
        <v>45289</v>
      </c>
      <c r="T2" s="9">
        <v>44927</v>
      </c>
      <c r="U2" s="9">
        <v>44562</v>
      </c>
      <c r="V2" s="9">
        <v>44197</v>
      </c>
      <c r="W2" s="9">
        <v>43831</v>
      </c>
      <c r="X2" s="11">
        <f>DATE(YEAR(D3)-3,MONTH(H3),DAY(H3))</f>
        <v>45110</v>
      </c>
      <c r="Y2" s="11"/>
      <c r="Z2" s="10"/>
      <c r="AA2" s="6" t="s">
        <v>39</v>
      </c>
      <c r="AB2" s="6" t="s">
        <v>62</v>
      </c>
    </row>
    <row r="3" spans="1:44" s="3" customFormat="1" ht="23.5" customHeight="1" x14ac:dyDescent="0.3">
      <c r="A3" s="8"/>
      <c r="B3" s="8"/>
      <c r="C3" s="8"/>
      <c r="D3" s="18">
        <f>金牛组合持仓!D3</f>
        <v>46206</v>
      </c>
      <c r="E3" s="8"/>
      <c r="F3" s="8"/>
      <c r="H3" s="9">
        <f>D3</f>
        <v>46206</v>
      </c>
      <c r="I3" s="9">
        <f>D3</f>
        <v>46206</v>
      </c>
      <c r="J3" s="9">
        <f>D3</f>
        <v>46206</v>
      </c>
      <c r="K3" s="9">
        <f>H3</f>
        <v>46206</v>
      </c>
      <c r="L3" s="9">
        <f>I3</f>
        <v>46206</v>
      </c>
      <c r="M3" s="9">
        <f>J3</f>
        <v>46206</v>
      </c>
      <c r="N3" s="9">
        <f>D3</f>
        <v>46206</v>
      </c>
      <c r="O3" s="9">
        <v>46022</v>
      </c>
      <c r="P3" s="70" t="e">
        <f ca="1">[2]!TDays("2025-04-30","2025-06-30","Period=M","Direction=H","cols=3;rows=1")</f>
        <v>#NAME?</v>
      </c>
      <c r="Q3" s="60">
        <v>45807</v>
      </c>
      <c r="R3" s="60">
        <v>45838</v>
      </c>
      <c r="S3" s="9">
        <v>45657</v>
      </c>
      <c r="T3" s="9">
        <v>45289</v>
      </c>
      <c r="U3" s="9">
        <v>44926</v>
      </c>
      <c r="V3" s="9">
        <v>44561</v>
      </c>
      <c r="W3" s="9">
        <v>44196</v>
      </c>
      <c r="X3" s="11">
        <f>金牛组合持仓!X3</f>
        <v>46206</v>
      </c>
      <c r="Y3" s="11"/>
      <c r="Z3" s="10"/>
      <c r="AA3" s="3" t="s">
        <v>66</v>
      </c>
      <c r="AB3" s="3" t="s">
        <v>67</v>
      </c>
      <c r="AQ3" s="4"/>
      <c r="AR3" s="4"/>
    </row>
    <row r="4" spans="1:44" s="4" customFormat="1" ht="25" customHeight="1" x14ac:dyDescent="0.3">
      <c r="A4" s="12" t="s">
        <v>0</v>
      </c>
      <c r="B4" s="12" t="s">
        <v>14</v>
      </c>
      <c r="C4" s="152" t="s">
        <v>15</v>
      </c>
      <c r="D4" s="12" t="s">
        <v>16</v>
      </c>
      <c r="E4" s="12" t="s">
        <v>17</v>
      </c>
      <c r="F4" s="12" t="s">
        <v>18</v>
      </c>
      <c r="G4" s="12" t="s">
        <v>26</v>
      </c>
      <c r="H4" s="12" t="s">
        <v>7069</v>
      </c>
      <c r="I4" s="12"/>
      <c r="J4" s="12" t="s">
        <v>7</v>
      </c>
      <c r="K4" s="12" t="s">
        <v>8</v>
      </c>
      <c r="L4" s="12"/>
      <c r="M4" s="12"/>
      <c r="N4" s="12" t="s">
        <v>7074</v>
      </c>
      <c r="O4" s="12" t="s">
        <v>7075</v>
      </c>
      <c r="P4" s="12"/>
      <c r="Q4" s="12"/>
      <c r="R4" s="12"/>
      <c r="S4" s="12" t="s">
        <v>7076</v>
      </c>
      <c r="T4" s="12" t="s">
        <v>41</v>
      </c>
      <c r="U4" s="12" t="s">
        <v>13</v>
      </c>
      <c r="V4" s="12" t="s">
        <v>11</v>
      </c>
      <c r="W4" s="12" t="s">
        <v>12</v>
      </c>
      <c r="X4" s="27" t="s">
        <v>36</v>
      </c>
      <c r="Y4" s="27"/>
      <c r="Z4" s="12" t="s">
        <v>19</v>
      </c>
    </row>
    <row r="5" spans="1:44" s="4" customFormat="1" ht="25" customHeight="1" x14ac:dyDescent="0.3">
      <c r="A5" s="5" t="s">
        <v>74</v>
      </c>
      <c r="B5" s="43" t="str">
        <f>[1]!thsiFinD("ths_fund_official_short_name_fund",A5)</f>
        <v>招商中证800指数增强A</v>
      </c>
      <c r="C5" s="21" t="s">
        <v>77</v>
      </c>
      <c r="D5" s="22" t="str">
        <f>[1]!thsiFinD("ths_fund_manager_current_fund",A5)</f>
        <v>王平</v>
      </c>
      <c r="E5" s="22" t="str">
        <f>[1]!thsiFinD("ths_fund_establishment_date_fund",A5)</f>
        <v>2022-08-23</v>
      </c>
      <c r="F5" s="22" t="str">
        <f>[1]!thsiFinD("ths_service_sd_fund",A5,"100",1,"101")</f>
        <v>2022-08-23</v>
      </c>
      <c r="G5" s="23">
        <f>[1]!thsiFinD("ths_fund_scale_fund",A5,1)/100000000</f>
        <v>2.1947306478999997</v>
      </c>
      <c r="H5" s="24">
        <f>IF($F5-H$1&gt;0,"",[1]!thsiFinD("ths_adjustment_nvg_ratio_fund",$A5,H$1,H$3,"")/100)</f>
        <v>-1.4817808311443001E-3</v>
      </c>
      <c r="I5" s="24"/>
      <c r="J5" s="24">
        <f>IF($F5-J$2&gt;0,"",[1]!thsiFinD("ths_adjustment_nvg_ratio_fund",$A5,J$2,J$3,"")/100)</f>
        <v>3.0587417448730999E-2</v>
      </c>
      <c r="K5" s="24">
        <f>IF($F5-K$2&gt;0,"",[1]!thsiFinD("ths_adjustment_nvg_ratio_fund",$A5,K$2,K$3,"")/100)</f>
        <v>0.11524862709697001</v>
      </c>
      <c r="L5" s="24"/>
      <c r="M5" s="24"/>
      <c r="N5" s="25">
        <f>IF($F5-N$1&gt;0,"",[1]!thsiFinD("ths_adjustment_nvg_ratio_fund",$A5,N$1,N$3,"")/100)</f>
        <v>0.11853025501735001</v>
      </c>
      <c r="O5" s="25">
        <f>IF($F5-O$2&gt;0,"",[1]!thsiFinD("ths_adjustment_nvg_ratio_fund",$A5,O$2,O$3,"")/100)</f>
        <v>0.30106999116520999</v>
      </c>
      <c r="P5" s="25"/>
      <c r="Q5" s="25"/>
      <c r="R5" s="25"/>
      <c r="S5" s="25">
        <f>IF($F5-S$1&gt;0,"",[1]!thsiFinD("ths_adjustment_nvg_ratio_fund",$A5,S$1,S$3,"")/100)</f>
        <v>0.13093492725837</v>
      </c>
      <c r="T5" s="24">
        <f>IF($F5-T$2&gt;0,"",[1]!thsiFinD("ths_adjustment_nvg_ratio_fund",$A5,T$2,T$3,"")/100)</f>
        <v>-6.0699152542372993E-2</v>
      </c>
      <c r="U5" s="24" t="str">
        <f>IF($F5-U$2&gt;0,"",[1]!thsiFinD("ths_adjustment_nvg_ratio_fund",$A5,U$2,U$3,"")/100)</f>
        <v/>
      </c>
      <c r="V5" s="24"/>
      <c r="W5" s="24"/>
      <c r="X5" s="31">
        <f>IF(X$2-F5&gt;0,[1]!thsiFinD("ths_max_retrace_rate_fund",A5,$X$2,$X$3)/100,[1]!thsiFinD("ths_max_retrace_rate_fund",A5,$F5,$X$3)/100)</f>
        <v>0.21445544554455001</v>
      </c>
      <c r="Y5" s="31"/>
      <c r="Z5" s="10">
        <v>0.12</v>
      </c>
    </row>
    <row r="6" spans="1:44" s="4" customFormat="1" ht="25" customHeight="1" x14ac:dyDescent="0.3">
      <c r="A6" s="5" t="s">
        <v>53</v>
      </c>
      <c r="B6" s="43" t="str">
        <f>[1]!thsiFinD("ths_fund_official_short_name_fund",A6)</f>
        <v>华夏中证500指数增强A</v>
      </c>
      <c r="C6" s="21" t="s">
        <v>55</v>
      </c>
      <c r="D6" s="22" t="str">
        <f>[1]!thsiFinD("ths_fund_manager_current_fund",A6)</f>
        <v>孙蒙</v>
      </c>
      <c r="E6" s="22" t="str">
        <f>[1]!thsiFinD("ths_fund_establishment_date_fund",A6)</f>
        <v>2020-03-25</v>
      </c>
      <c r="F6" s="22" t="str">
        <f>[1]!thsiFinD("ths_service_sd_fund",A6,"100",1,"101")</f>
        <v>2020-04-17</v>
      </c>
      <c r="G6" s="23">
        <f>[1]!thsiFinD("ths_fund_scale_fund",A6,1)/100000000</f>
        <v>38.0636751033</v>
      </c>
      <c r="H6" s="24">
        <f>IF($F6-H$1&gt;0,"",[1]!thsiFinD("ths_adjustment_nvg_ratio_fund",$A6,H$1,H$3,"")/100)</f>
        <v>1.1949408044709E-2</v>
      </c>
      <c r="I6" s="24"/>
      <c r="J6" s="24">
        <f>IF($F6-J$2&gt;0,"",[1]!thsiFinD("ths_adjustment_nvg_ratio_fund",$A6,J$2,J$3,"")/100)</f>
        <v>4.4873011654835003E-2</v>
      </c>
      <c r="K6" s="24">
        <f>IF($F6-K$2&gt;0,"",[1]!thsiFinD("ths_adjustment_nvg_ratio_fund",$A6,K$2,K$3,"")/100)</f>
        <v>0.10025984409354001</v>
      </c>
      <c r="L6" s="24"/>
      <c r="M6" s="24"/>
      <c r="N6" s="25">
        <f>IF($F6-N$1&gt;0,"",[1]!thsiFinD("ths_adjustment_nvg_ratio_fund",$A6,N$1,N$3,"")/100)</f>
        <v>0.13675037171650001</v>
      </c>
      <c r="O6" s="25">
        <f>IF($F6-O$2&gt;0,"",[1]!thsiFinD("ths_adjustment_nvg_ratio_fund",$A6,O$2,O$3,"")/100)</f>
        <v>0.2861620185923</v>
      </c>
      <c r="P6" s="25"/>
      <c r="Q6" s="25"/>
      <c r="R6" s="25"/>
      <c r="S6" s="25">
        <f>IF($F6-S$1&gt;0,"",[1]!thsiFinD("ths_adjustment_nvg_ratio_fund",$A6,S$1,S$3,"")/100)</f>
        <v>9.5280498664292002E-2</v>
      </c>
      <c r="T6" s="24">
        <f>IF($F6-T$2&gt;0,"",[1]!thsiFinD("ths_adjustment_nvg_ratio_fund",$A6,T$2,T$3,"")/100)</f>
        <v>3.1851035158643001E-2</v>
      </c>
      <c r="U6" s="24">
        <f>IF($F6-U$2&gt;0,"",[1]!thsiFinD("ths_adjustment_nvg_ratio_fund",$A6,U$2,U$3,"")/100)</f>
        <v>-0.10405004939085</v>
      </c>
      <c r="V6" s="24"/>
      <c r="W6" s="24"/>
      <c r="X6" s="31">
        <f>IF(X$2-F6&gt;0,[1]!thsiFinD("ths_max_retrace_rate_fund",A6,$X$2,$X$3)/100,[1]!thsiFinD("ths_max_retrace_rate_fund",A6,$F6,$X$3)/100)</f>
        <v>0.22105146406389001</v>
      </c>
      <c r="Y6" s="31"/>
      <c r="Z6" s="10">
        <v>0.1</v>
      </c>
      <c r="AC6" s="45" t="s">
        <v>40</v>
      </c>
      <c r="AD6" s="46" t="s">
        <v>47</v>
      </c>
      <c r="AE6" s="46" t="s">
        <v>38</v>
      </c>
      <c r="AF6" s="46" t="s">
        <v>7</v>
      </c>
      <c r="AG6" s="46" t="s">
        <v>34</v>
      </c>
      <c r="AH6" s="46" t="s">
        <v>6496</v>
      </c>
      <c r="AI6" s="46">
        <v>2025</v>
      </c>
      <c r="AJ6" s="46" t="s">
        <v>63</v>
      </c>
      <c r="AK6" s="46" t="s">
        <v>42</v>
      </c>
      <c r="AL6" s="46" t="s">
        <v>44</v>
      </c>
      <c r="AM6" s="46" t="s">
        <v>45</v>
      </c>
    </row>
    <row r="7" spans="1:44" s="4" customFormat="1" ht="25" customHeight="1" x14ac:dyDescent="0.3">
      <c r="A7" s="5" t="s">
        <v>6489</v>
      </c>
      <c r="B7" s="43" t="str">
        <f>[1]!thsiFinD("ths_fund_official_short_name_fund",A7)</f>
        <v>汇丰晋信新动力混合A</v>
      </c>
      <c r="C7" s="21" t="s">
        <v>6497</v>
      </c>
      <c r="D7" s="22" t="str">
        <f>[1]!thsiFinD("ths_fund_manager_current_fund",A7)</f>
        <v>闵良超</v>
      </c>
      <c r="E7" s="22" t="str">
        <f>[1]!thsiFinD("ths_fund_establishment_date_fund",A7)</f>
        <v>2015-02-11</v>
      </c>
      <c r="F7" s="22" t="str">
        <f>[1]!thsiFinD("ths_service_sd_fund",A7,"100",1,"101")</f>
        <v>2021-09-30</v>
      </c>
      <c r="G7" s="23">
        <f>[1]!thsiFinD("ths_fund_scale_fund",A7,1)/100000000</f>
        <v>25.856234624799999</v>
      </c>
      <c r="H7" s="24">
        <f>IF($F7-H$1&gt;0,"",[1]!thsiFinD("ths_adjustment_nvg_ratio_fund",$A7,H$1,H$3,"")/100)</f>
        <v>4.0587823652903997E-2</v>
      </c>
      <c r="I7" s="24"/>
      <c r="J7" s="24">
        <f>IF($F7-J$2&gt;0,"",[1]!thsiFinD("ths_adjustment_nvg_ratio_fund",$A7,J$2,J$3,"")/100)</f>
        <v>-5.4629671677036001E-2</v>
      </c>
      <c r="K7" s="24">
        <f>IF($F7-K$2&gt;0,"",[1]!thsiFinD("ths_adjustment_nvg_ratio_fund",$A7,K$2,K$3,"")/100)</f>
        <v>-9.2146003227073003E-2</v>
      </c>
      <c r="L7" s="24"/>
      <c r="M7" s="24"/>
      <c r="N7" s="25">
        <f>IF($F7-N$1&gt;0,"",[1]!thsiFinD("ths_adjustment_nvg_ratio_fund",$A7,N$1,N$3,"")/100)</f>
        <v>-4.6445584463173005E-2</v>
      </c>
      <c r="O7" s="25">
        <f>IF($F7-O$2&gt;0,"",[1]!thsiFinD("ths_adjustment_nvg_ratio_fund",$A7,O$2,O$3,"")/100)</f>
        <v>0.34169124877088997</v>
      </c>
      <c r="P7" s="25"/>
      <c r="Q7" s="25"/>
      <c r="R7" s="25"/>
      <c r="S7" s="25">
        <f>IF($F7-S$1&gt;0,"",[1]!thsiFinD("ths_adjustment_nvg_ratio_fund",$A7,S$1,S$3,"")/100)</f>
        <v>0.10597169485675</v>
      </c>
      <c r="T7" s="24">
        <f>IF($F7-T$2&gt;0,"",[1]!thsiFinD("ths_adjustment_nvg_ratio_fund",$A7,T$2,T$3,"")/100)</f>
        <v>7.5660825660826006E-2</v>
      </c>
      <c r="U7" s="24">
        <f>IF($F7-U$2&gt;0,"",[1]!thsiFinD("ths_adjustment_nvg_ratio_fund",$A7,U$2,U$3,"")/100)</f>
        <v>-0.16415316824923998</v>
      </c>
      <c r="V7" s="24"/>
      <c r="W7" s="24"/>
      <c r="X7" s="31">
        <f>IF(X$2-F7&gt;0,[1]!thsiFinD("ths_max_retrace_rate_fund",A7,$X$2,$X$3)/100,[1]!thsiFinD("ths_max_retrace_rate_fund",A7,$F7,$X$3)/100)</f>
        <v>0.24066287410339002</v>
      </c>
      <c r="Y7" s="31"/>
      <c r="Z7" s="10">
        <v>0.13</v>
      </c>
      <c r="AC7" s="47" t="s">
        <v>69</v>
      </c>
      <c r="AD7" s="48">
        <v>44462</v>
      </c>
      <c r="AE7" s="51">
        <f>H13</f>
        <v>2.3315909536765211E-3</v>
      </c>
      <c r="AF7" s="52">
        <f>J13</f>
        <v>-1.9810091032962385E-3</v>
      </c>
      <c r="AG7" s="52">
        <f>K13</f>
        <v>7.0843025599487186E-2</v>
      </c>
      <c r="AH7" s="51">
        <f>N13</f>
        <v>9.9692759011545284E-2</v>
      </c>
      <c r="AI7" s="52">
        <f ca="1">O13</f>
        <v>0.19729114147449311</v>
      </c>
      <c r="AJ7" s="52">
        <f ca="1">S13</f>
        <v>8.6761757447196386E-2</v>
      </c>
      <c r="AK7" s="52">
        <f ca="1">T13</f>
        <v>-0.12732402222630024</v>
      </c>
      <c r="AL7" s="52">
        <f>U13</f>
        <v>-0.193</v>
      </c>
      <c r="AM7" s="52">
        <f ca="1">Y13</f>
        <v>7.455489999999898E-3</v>
      </c>
    </row>
    <row r="8" spans="1:44" s="4" customFormat="1" ht="25" customHeight="1" x14ac:dyDescent="0.3">
      <c r="A8" s="5" t="s">
        <v>50</v>
      </c>
      <c r="B8" s="43" t="str">
        <f>[1]!thsiFinD("ths_fund_official_short_name_fund",A8)</f>
        <v>博道惠泰优选混合A</v>
      </c>
      <c r="C8" s="21" t="s">
        <v>6498</v>
      </c>
      <c r="D8" s="22" t="str">
        <f>[1]!thsiFinD("ths_fund_manager_current_fund",A8)</f>
        <v>孙文龙</v>
      </c>
      <c r="E8" s="22" t="str">
        <f>[1]!thsiFinD("ths_fund_establishment_date_fund",A8)</f>
        <v>2023-01-18</v>
      </c>
      <c r="F8" s="22" t="str">
        <f>[1]!thsiFinD("ths_service_sd_fund",A8,"100",1,"101")</f>
        <v>2023-01-18</v>
      </c>
      <c r="G8" s="23">
        <f>[1]!thsiFinD("ths_fund_scale_fund",A8,1)/100000000</f>
        <v>5.0687625068999997</v>
      </c>
      <c r="H8" s="24">
        <f>IF($F8-H$1&gt;0,"",[1]!thsiFinD("ths_adjustment_nvg_ratio_fund",$A8,H$1,H$3,"")/100)</f>
        <v>2.2093934858526999E-2</v>
      </c>
      <c r="I8" s="24"/>
      <c r="J8" s="24">
        <f>IF($F8-J$2&gt;0,"",[1]!thsiFinD("ths_adjustment_nvg_ratio_fund",$A8,J$2,J$3,"")/100)</f>
        <v>-1.5919851780690001E-2</v>
      </c>
      <c r="K8" s="24">
        <f>IF($F8-K$2&gt;0,"",[1]!thsiFinD("ths_adjustment_nvg_ratio_fund",$A8,K$2,K$3,"")/100)</f>
        <v>4.7246969475683E-2</v>
      </c>
      <c r="L8" s="24"/>
      <c r="M8" s="24"/>
      <c r="N8" s="25">
        <f>IF($F8-N$1&gt;0,"",[1]!thsiFinD("ths_adjustment_nvg_ratio_fund",$A8,N$1,N$3,"")/100)</f>
        <v>7.7541513261702999E-2</v>
      </c>
      <c r="O8" s="25">
        <f>IF($F8-O$2&gt;0,"",[1]!thsiFinD("ths_adjustment_nvg_ratio_fund",$A8,O$2,O$3,"")/100)</f>
        <v>0.25143394452279999</v>
      </c>
      <c r="P8" s="25"/>
      <c r="Q8" s="25"/>
      <c r="R8" s="25"/>
      <c r="S8" s="25">
        <f>IF($F8-S$1&gt;0,"",[1]!thsiFinD("ths_adjustment_nvg_ratio_fund",$A8,S$1,S$3,"")/100)</f>
        <v>0.19452921894427</v>
      </c>
      <c r="T8" s="24" t="str">
        <f>IF($F8-T$2&gt;0,"",[1]!thsiFinD("ths_adjustment_nvg_ratio_fund",$A8,T$2,T$3,"")/100)</f>
        <v/>
      </c>
      <c r="U8" s="24" t="str">
        <f>IF($F8-U$2&gt;0,"",[1]!thsiFinD("ths_adjustment_nvg_ratio_fund",$A8,U$2,U$3,"")/100)</f>
        <v/>
      </c>
      <c r="V8" s="24"/>
      <c r="W8" s="24"/>
      <c r="X8" s="31">
        <f>IF(X$2-F8&gt;0,[1]!thsiFinD("ths_max_retrace_rate_fund",A8,$X$2,$X$3)/100,[1]!thsiFinD("ths_max_retrace_rate_fund",A8,$F8,$X$3)/100)</f>
        <v>0.22501775388049</v>
      </c>
      <c r="Y8" s="31"/>
      <c r="Z8" s="10">
        <v>0.12</v>
      </c>
      <c r="AC8" s="49" t="s">
        <v>65</v>
      </c>
      <c r="AD8" s="50" t="s">
        <v>9</v>
      </c>
      <c r="AE8" s="53" t="e">
        <f>#REF!</f>
        <v>#REF!</v>
      </c>
      <c r="AF8" s="53" t="e">
        <f>#REF!</f>
        <v>#REF!</v>
      </c>
      <c r="AG8" s="53" t="e">
        <f>#REF!</f>
        <v>#REF!</v>
      </c>
      <c r="AH8" s="53">
        <f>N14</f>
        <v>0.17399576679129103</v>
      </c>
      <c r="AI8" s="53" t="e">
        <f>#REF!</f>
        <v>#REF!</v>
      </c>
      <c r="AJ8" s="53" t="e">
        <f>#REF!</f>
        <v>#REF!</v>
      </c>
      <c r="AK8" s="53" t="e">
        <f>#REF!</f>
        <v>#REF!</v>
      </c>
      <c r="AL8" s="53" t="e">
        <f>#REF!</f>
        <v>#REF!</v>
      </c>
      <c r="AM8" s="54">
        <f>[1]!thsiFinD("ths_int_chg_ratio_index",$AB$1,AD7,I$3)/100</f>
        <v>8.2950153789366002E-2</v>
      </c>
    </row>
    <row r="9" spans="1:44" s="4" customFormat="1" ht="25" customHeight="1" x14ac:dyDescent="0.3">
      <c r="A9" s="5" t="s">
        <v>6490</v>
      </c>
      <c r="B9" s="43" t="str">
        <f>[1]!thsiFinD("ths_fund_official_short_name_fund",A9)</f>
        <v>大成产业趋势混合A</v>
      </c>
      <c r="C9" s="21" t="s">
        <v>6501</v>
      </c>
      <c r="D9" s="22" t="str">
        <f>[1]!thsiFinD("ths_fund_manager_current_fund",A9)</f>
        <v>韩创</v>
      </c>
      <c r="E9" s="22" t="str">
        <f>[1]!thsiFinD("ths_fund_establishment_date_fund",A9)</f>
        <v>2021-02-09</v>
      </c>
      <c r="F9" s="22" t="str">
        <f>[1]!thsiFinD("ths_service_sd_fund",A9,"100",1,"101")</f>
        <v>2021-02-09</v>
      </c>
      <c r="G9" s="23">
        <f>[1]!thsiFinD("ths_fund_scale_fund",A9,1)/100000000</f>
        <v>36.014824346300003</v>
      </c>
      <c r="H9" s="24">
        <f>IF($F9-H$1&gt;0,"",[1]!thsiFinD("ths_adjustment_nvg_ratio_fund",$A9,H$1,H$3,"")/100)</f>
        <v>5.5249745158002003E-2</v>
      </c>
      <c r="I9" s="24"/>
      <c r="J9" s="24">
        <f>IF($F9-J$2&gt;0,"",[1]!thsiFinD("ths_adjustment_nvg_ratio_fund",$A9,J$2,J$3,"")/100)</f>
        <v>-0.11339499828708</v>
      </c>
      <c r="K9" s="24">
        <f>IF($F9-K$2&gt;0,"",[1]!thsiFinD("ths_adjustment_nvg_ratio_fund",$A9,K$2,K$3,"")/100)</f>
        <v>-0.23264519476669002</v>
      </c>
      <c r="L9" s="24"/>
      <c r="M9" s="24"/>
      <c r="N9" s="25">
        <f>IF($F9-N$1&gt;0,"",[1]!thsiFinD("ths_adjustment_nvg_ratio_fund",$A9,N$1,N$3,"")/100)</f>
        <v>-9.1332016677639002E-2</v>
      </c>
      <c r="O9" s="25">
        <f>IF($F9-O$2&gt;0,"",[1]!thsiFinD("ths_adjustment_nvg_ratio_fund",$A9,O$2,O$3,"")/100)</f>
        <v>0.67894775624492998</v>
      </c>
      <c r="P9" s="25"/>
      <c r="Q9" s="25"/>
      <c r="R9" s="25"/>
      <c r="S9" s="25">
        <f>IF($F9-S$1&gt;0,"",[1]!thsiFinD("ths_adjustment_nvg_ratio_fund",$A9,S$1,S$3,"")/100)</f>
        <v>6.6111111111110996E-2</v>
      </c>
      <c r="T9" s="24">
        <f>IF($F9-T$2&gt;0,"",[1]!thsiFinD("ths_adjustment_nvg_ratio_fund",$A9,T$2,T$3,"")/100)</f>
        <v>-5.2698842279356999E-2</v>
      </c>
      <c r="U9" s="24">
        <f>IF($F9-U$2&gt;0,"",[1]!thsiFinD("ths_adjustment_nvg_ratio_fund",$A9,U$2,U$3,"")/100)</f>
        <v>-0.11005552953769999</v>
      </c>
      <c r="V9" s="24" t="str">
        <f>IF($F9-V$2&gt;0,"",[1]!thsiFinD("ths_adjustment_nvg_ratio_fund",$A9,V$2,V$3,"")/100)</f>
        <v/>
      </c>
      <c r="W9" s="24"/>
      <c r="X9" s="31">
        <f>IF(X$2-F9&gt;0,[1]!thsiFinD("ths_max_retrace_rate_fund",A9,$X$2,$X$3)/100,[1]!thsiFinD("ths_max_retrace_rate_fund",A9,$F9,$X$3)/100)</f>
        <v>0.37605342661789998</v>
      </c>
      <c r="Y9" s="31"/>
      <c r="Z9" s="10">
        <v>0.12</v>
      </c>
      <c r="AC9" s="47" t="s">
        <v>66</v>
      </c>
      <c r="AD9" s="48" t="s">
        <v>9</v>
      </c>
      <c r="AE9" s="52" t="e">
        <f>#REF!</f>
        <v>#REF!</v>
      </c>
      <c r="AF9" s="52" t="e">
        <f>#REF!</f>
        <v>#REF!</v>
      </c>
      <c r="AG9" s="52" t="e">
        <f>#REF!</f>
        <v>#REF!</v>
      </c>
      <c r="AH9" s="52" t="e">
        <f>#REF!</f>
        <v>#REF!</v>
      </c>
      <c r="AI9" s="52" t="e">
        <f>#REF!</f>
        <v>#REF!</v>
      </c>
      <c r="AJ9" s="52" t="e">
        <f>#REF!</f>
        <v>#REF!</v>
      </c>
      <c r="AK9" s="52" t="e">
        <f>#REF!</f>
        <v>#REF!</v>
      </c>
      <c r="AL9" s="52" t="e">
        <f>#REF!</f>
        <v>#REF!</v>
      </c>
      <c r="AM9" s="52">
        <f>[1]!thsiFinD("ths_int_chg_ratio_index",$AB$3,AD7,I$3)/100</f>
        <v>4.7742867208649994E-2</v>
      </c>
    </row>
    <row r="10" spans="1:44" s="4" customFormat="1" ht="25" customHeight="1" x14ac:dyDescent="0.3">
      <c r="A10" s="5" t="s">
        <v>70</v>
      </c>
      <c r="B10" s="43" t="str">
        <f>[1]!thsiFinD("ths_fund_official_short_name_fund",A10)</f>
        <v>广发中小盘精选混合C</v>
      </c>
      <c r="C10" s="21" t="s">
        <v>6491</v>
      </c>
      <c r="D10" s="22" t="str">
        <f>[1]!thsiFinD("ths_fund_manager_current_fund",A10)</f>
        <v>陈韫中</v>
      </c>
      <c r="E10" s="22" t="str">
        <f>[1]!thsiFinD("ths_fund_establishment_date_fund",A10)</f>
        <v>2021-10-27</v>
      </c>
      <c r="F10" s="22" t="str">
        <f>[1]!thsiFinD("ths_service_sd_fund",A10,"100",1,"101")</f>
        <v>2021-10-27</v>
      </c>
      <c r="G10" s="23">
        <f>[1]!thsiFinD("ths_fund_scale_fund",A10,1)/100000000</f>
        <v>20.972499502000002</v>
      </c>
      <c r="H10" s="24">
        <f>IF($F10-H$1&gt;0,"",[1]!thsiFinD("ths_adjustment_nvg_ratio_fund",$A10,H$1,H$3,"")/100)</f>
        <v>-3.0310710122154999E-2</v>
      </c>
      <c r="I10" s="24"/>
      <c r="J10" s="24">
        <f>IF($F10-J$2&gt;0,"",[1]!thsiFinD("ths_adjustment_nvg_ratio_fund",$A10,J$2,J$3,"")/100)</f>
        <v>0.26040122541753002</v>
      </c>
      <c r="K10" s="24">
        <f>IF($F10-K$2&gt;0,"",[1]!thsiFinD("ths_adjustment_nvg_ratio_fund",$A10,K$2,K$3,"")/100)</f>
        <v>0.44237946243449999</v>
      </c>
      <c r="L10" s="24"/>
      <c r="M10" s="24"/>
      <c r="N10" s="25">
        <f>IF($F10-N$1&gt;0,"",[1]!thsiFinD("ths_adjustment_nvg_ratio_fund",$A10,N$1,N$3,"")/100)</f>
        <v>0.43869148336153002</v>
      </c>
      <c r="O10" s="25">
        <f>IF($F10-O$2&gt;0,"",[1]!thsiFinD("ths_adjustment_nvg_ratio_fund",$A10,O$2,O$3,"")/100)</f>
        <v>0.53746097814775995</v>
      </c>
      <c r="P10" s="25"/>
      <c r="Q10" s="25"/>
      <c r="R10" s="25"/>
      <c r="S10" s="25">
        <f>IF($F10-S$1&gt;0,"",[1]!thsiFinD("ths_adjustment_nvg_ratio_fund",$A10,S$1,S$3,"")/100)</f>
        <v>8.6398467432949988E-2</v>
      </c>
      <c r="T10" s="24">
        <f>IF($F10-T$2&gt;0,"",[1]!thsiFinD("ths_adjustment_nvg_ratio_fund",$A10,T$2,T$3,"")/100)</f>
        <v>7.3974012607744997E-3</v>
      </c>
      <c r="U10" s="24">
        <f>IF($F10-U$2&gt;0,"",[1]!thsiFinD("ths_adjustment_nvg_ratio_fund",$A10,U$2,U$3,"")/100)</f>
        <v>-0.25158867706527999</v>
      </c>
      <c r="V10" s="24" t="str">
        <f>IF($F10-V$2&gt;0,"",[1]!thsiFinD("ths_adjustment_nvg_ratio_fund",$A10,V$2,V$3,"")/100)</f>
        <v/>
      </c>
      <c r="W10" s="24"/>
      <c r="X10" s="31">
        <f>IF(X$2-F10&gt;0,[1]!thsiFinD("ths_max_retrace_rate_fund",A10,$X$2,$X$3)/100,[1]!thsiFinD("ths_max_retrace_rate_fund",A10,$F10,$X$3)/100)</f>
        <v>0.36591754413536998</v>
      </c>
      <c r="Y10" s="31"/>
      <c r="Z10" s="10">
        <v>0.12</v>
      </c>
      <c r="AC10" s="55"/>
      <c r="AD10" s="56"/>
      <c r="AE10" s="57"/>
      <c r="AF10" s="57"/>
      <c r="AG10" s="57"/>
      <c r="AH10" s="57"/>
      <c r="AI10" s="57"/>
      <c r="AJ10" s="57"/>
      <c r="AK10" s="57"/>
      <c r="AL10" s="57"/>
    </row>
    <row r="11" spans="1:44" s="4" customFormat="1" ht="25" customHeight="1" x14ac:dyDescent="0.3">
      <c r="A11" s="5" t="s">
        <v>71</v>
      </c>
      <c r="B11" s="43" t="str">
        <f>[1]!thsiFinD("ths_fund_official_short_name_fund",A11)</f>
        <v>东吴移动互联混合C</v>
      </c>
      <c r="C11" s="21" t="s">
        <v>6491</v>
      </c>
      <c r="D11" s="22" t="str">
        <f>[1]!thsiFinD("ths_fund_manager_current_fund",A11)</f>
        <v>刘元海</v>
      </c>
      <c r="E11" s="22" t="str">
        <f>[1]!thsiFinD("ths_fund_establishment_date_fund",A11)</f>
        <v>2015-11-26</v>
      </c>
      <c r="F11" s="22" t="str">
        <f>[1]!thsiFinD("ths_service_sd_fund",A11,"100",1,"101")</f>
        <v>2016-04-27</v>
      </c>
      <c r="G11" s="23">
        <f>[1]!thsiFinD("ths_fund_scale_fund",A11,1)/100000000</f>
        <v>51.695712188999998</v>
      </c>
      <c r="H11" s="24">
        <f>IF($F11-H$1&gt;0,"",[1]!thsiFinD("ths_adjustment_nvg_ratio_fund",$A11,H$1,H$3,"")/100)</f>
        <v>-5.2565767909387995E-2</v>
      </c>
      <c r="I11" s="24"/>
      <c r="J11" s="24">
        <f>IF($F11-J$2&gt;0,"",[1]!thsiFinD("ths_adjustment_nvg_ratio_fund",$A11,J$2,J$3,"")/100)</f>
        <v>1.6727680141742002E-2</v>
      </c>
      <c r="K11" s="24">
        <f>IF($F11-K$2&gt;0,"",[1]!thsiFinD("ths_adjustment_nvg_ratio_fund",$A11,K$2,K$3,"")/100)</f>
        <v>0.33122388059701002</v>
      </c>
      <c r="L11" s="24"/>
      <c r="M11" s="24"/>
      <c r="N11" s="25">
        <f>IF($F11-N$1&gt;0,"",[1]!thsiFinD("ths_adjustment_nvg_ratio_fund",$A11,N$1,N$3,"")/100)</f>
        <v>0.32857240134827004</v>
      </c>
      <c r="O11" s="25">
        <f>IF($F11-O$2&gt;0,"",[1]!thsiFinD("ths_adjustment_nvg_ratio_fund",$A11,O$2,O$3,"")/100)</f>
        <v>0.78688325120156</v>
      </c>
      <c r="P11" s="25"/>
      <c r="Q11" s="25"/>
      <c r="R11" s="25"/>
      <c r="S11" s="25">
        <f>IF($F11-S$1&gt;0,"",[1]!thsiFinD("ths_adjustment_nvg_ratio_fund",$A11,S$1,S$3,"")/100)</f>
        <v>0.32133633258352001</v>
      </c>
      <c r="T11" s="24">
        <f>IF($F11-T$2&gt;0,"",[1]!thsiFinD("ths_adjustment_nvg_ratio_fund",$A11,T$2,T$3,"")/100)</f>
        <v>0.44643933003976</v>
      </c>
      <c r="U11" s="24">
        <f>IF($F11-U$2&gt;0,"",[1]!thsiFinD("ths_adjustment_nvg_ratio_fund",$A11,U$2,U$3,"")/100)</f>
        <v>-0.33927789498826</v>
      </c>
      <c r="V11" s="24"/>
      <c r="W11" s="24"/>
      <c r="X11" s="31">
        <f>IF(X$2-F11&gt;0,[1]!thsiFinD("ths_max_retrace_rate_fund",A11,$X$2,$X$3)/100,[1]!thsiFinD("ths_max_retrace_rate_fund",A11,$F11,$X$3)/100)</f>
        <v>0.34482876829727999</v>
      </c>
      <c r="Y11" s="31"/>
      <c r="Z11" s="10">
        <v>0.12</v>
      </c>
    </row>
    <row r="12" spans="1:44" s="4" customFormat="1" ht="25" customHeight="1" x14ac:dyDescent="0.3">
      <c r="A12" s="5" t="s">
        <v>75</v>
      </c>
      <c r="B12" s="43" t="str">
        <f>[1]!thsiFinD("ths_fund_official_short_name_fund",A12)</f>
        <v>中泰兴为价值精选混合A</v>
      </c>
      <c r="C12" s="21" t="s">
        <v>6502</v>
      </c>
      <c r="D12" s="22" t="str">
        <f>[1]!thsiFinD("ths_fund_manager_current_fund",A12)</f>
        <v>姜诚</v>
      </c>
      <c r="E12" s="22" t="str">
        <f>[1]!thsiFinD("ths_fund_establishment_date_fund",A12)</f>
        <v>2022-01-18</v>
      </c>
      <c r="F12" s="22" t="str">
        <f>[1]!thsiFinD("ths_service_sd_fund",A12,"100",1,"101")</f>
        <v>2022-01-18</v>
      </c>
      <c r="G12" s="23">
        <f>[1]!thsiFinD("ths_fund_scale_fund",A12,1)/100000000</f>
        <v>16.0848657881</v>
      </c>
      <c r="H12" s="24">
        <f>IF($F12-H$1&gt;0,"",[1]!thsiFinD("ths_adjustment_nvg_ratio_fund",$A12,H$1,H$3,"")/100)</f>
        <v>1.6999460334593E-2</v>
      </c>
      <c r="I12" s="24"/>
      <c r="J12" s="24">
        <f>IF($F12-J$2&gt;0,"",[1]!thsiFinD("ths_adjustment_nvg_ratio_fund",$A12,J$2,J$3,"")/100)</f>
        <v>-8.7777329568374002E-2</v>
      </c>
      <c r="K12" s="24">
        <f>IF($F12-K$2&gt;0,"",[1]!thsiFinD("ths_adjustment_nvg_ratio_fund",$A12,K$2,K$3,"")/100)</f>
        <v>-6.7002227906592993E-2</v>
      </c>
      <c r="L12" s="24"/>
      <c r="M12" s="24"/>
      <c r="N12" s="25">
        <f>IF($F12-N$1&gt;0,"",[1]!thsiFinD("ths_adjustment_nvg_ratio_fund",$A12,N$1,N$3,"")/100)</f>
        <v>-4.4774858494550998E-2</v>
      </c>
      <c r="O12" s="25">
        <f>IF($F12-O$2&gt;0,"",[1]!thsiFinD("ths_adjustment_nvg_ratio_fund",$A12,O$2,O$3,"")/100)</f>
        <v>0.11291839037232</v>
      </c>
      <c r="P12" s="25"/>
      <c r="Q12" s="25"/>
      <c r="R12" s="25"/>
      <c r="S12" s="25">
        <f>IF($F12-S$1&gt;0,"",[1]!thsiFinD("ths_adjustment_nvg_ratio_fund",$A12,S$1,S$3,"")/100)</f>
        <v>0.14221170395869001</v>
      </c>
      <c r="T12" s="24">
        <f>IF($F12-T$2&gt;0,"",[1]!thsiFinD("ths_adjustment_nvg_ratio_fund",$A12,T$2,T$3,"")/100)</f>
        <v>-7.3819485953377006E-2</v>
      </c>
      <c r="U12" s="24" t="str">
        <f>IF($F12-U$2&gt;0,"",[1]!thsiFinD("ths_adjustment_nvg_ratio_fund",$A12,U$2,U$3,"")/100)</f>
        <v/>
      </c>
      <c r="V12" s="24"/>
      <c r="W12" s="24"/>
      <c r="X12" s="31">
        <f>IF(X$2-F12&gt;0,[1]!thsiFinD("ths_max_retrace_rate_fund",A12,$X$2,$X$3)/100,[1]!thsiFinD("ths_max_retrace_rate_fund",A12,$F12,$X$3)/100)</f>
        <v>0.21036120821008999</v>
      </c>
      <c r="Y12" s="31"/>
      <c r="Z12" s="10">
        <v>0.15</v>
      </c>
    </row>
    <row r="13" spans="1:44" s="15" customFormat="1" ht="25" customHeight="1" x14ac:dyDescent="0.3">
      <c r="B13" s="161" t="s">
        <v>69</v>
      </c>
      <c r="C13" s="161"/>
      <c r="D13" s="161"/>
      <c r="E13" s="161"/>
      <c r="F13" s="161"/>
      <c r="G13" s="161"/>
      <c r="H13" s="20">
        <f>VLOOKUP(H$3,净值曲线!$A:$F,6,1)/VLOOKUP(H$2,净值曲线!$A:$F,6,1)-1</f>
        <v>2.3315909536765211E-3</v>
      </c>
      <c r="I13" s="20"/>
      <c r="J13" s="20">
        <f>VLOOKUP(J$3,净值曲线!$A:$F,6,1)/VLOOKUP(J$2,净值曲线!$A:$F,6,1)-1</f>
        <v>-1.9810091032962385E-3</v>
      </c>
      <c r="K13" s="20">
        <f>VLOOKUP(K$3,净值曲线!$A:$F,6,1)/VLOOKUP(K$2,净值曲线!$A:$F,6,1)-1</f>
        <v>7.0843025599487186E-2</v>
      </c>
      <c r="L13" s="20"/>
      <c r="M13" s="20"/>
      <c r="N13" s="20">
        <f>VLOOKUP(N$3,净值曲线!$A:$F,6,1)/VLOOKUP(N$2,净值曲线!$A:$F,6,1)-1</f>
        <v>9.9692759011545284E-2</v>
      </c>
      <c r="O13" s="20">
        <f ca="1">VLOOKUP(O$3,净值曲线!$A:$F,6,0)/VLOOKUP(O$2,净值曲线!$A:$F,6,0)-1</f>
        <v>0.19729114147449311</v>
      </c>
      <c r="P13" s="20"/>
      <c r="Q13" s="20"/>
      <c r="R13" s="20"/>
      <c r="S13" s="20">
        <f ca="1">VLOOKUP(S$3,净值曲线!$A:$F,6,0)/VLOOKUP(S$2,净值曲线!$A:$F,6,0)-1</f>
        <v>8.6761757447196386E-2</v>
      </c>
      <c r="T13" s="20">
        <f ca="1">VLOOKUP(T$3,净值曲线!$A:$F,6,0)/VLOOKUP(T$2-2,净值曲线!$A:$F,6,0)-1</f>
        <v>-0.12732402222630024</v>
      </c>
      <c r="U13" s="20">
        <v>-0.193</v>
      </c>
      <c r="V13" s="15" t="s">
        <v>20</v>
      </c>
      <c r="W13" s="15" t="s">
        <v>20</v>
      </c>
      <c r="X13" s="29"/>
      <c r="Y13" s="38">
        <f ca="1">(VLOOKUP($D$3,净值曲线!A:Q,6,0)/(VLOOKUP($AA$13,净值曲线!A:Q,6,0))-1)</f>
        <v>7.455489999999898E-3</v>
      </c>
      <c r="Z13" s="14"/>
      <c r="AA13" s="37">
        <v>44462</v>
      </c>
    </row>
    <row r="14" spans="1:44" s="15" customFormat="1" ht="25" customHeight="1" x14ac:dyDescent="0.3">
      <c r="B14" s="161" t="s">
        <v>59</v>
      </c>
      <c r="C14" s="161"/>
      <c r="D14" s="161"/>
      <c r="E14" s="161"/>
      <c r="F14" s="161"/>
      <c r="G14" s="161"/>
      <c r="H14" s="20">
        <f>VLOOKUP(H$3,净值曲线!$A:$K,11,1)/VLOOKUP(H$2,净值曲线!$A:$K,11,1)-1</f>
        <v>-7.1910290335451821E-3</v>
      </c>
      <c r="I14" s="20" t="e">
        <f ca="1">VLOOKUP(I$3,净值曲线!$A:$K,11,1)/VLOOKUP(I$2,净值曲线!$A:$K,11,1)-1</f>
        <v>#N/A</v>
      </c>
      <c r="J14" s="20">
        <f>VLOOKUP(J$3,净值曲线!$A:$K,11,1)/VLOOKUP(J$2,净值曲线!$A:$K,11,1)-1</f>
        <v>4.0235146486624851E-2</v>
      </c>
      <c r="K14" s="20">
        <f>VLOOKUP(K$3,净值曲线!$A:$K,11,1)/VLOOKUP(K$2,净值曲线!$A:$K,11,1)-1</f>
        <v>0.18081186050600717</v>
      </c>
      <c r="L14" s="20">
        <f>VLOOKUP(L$3,净值曲线!$A:$K,11,1)/VLOOKUP(L$2,净值曲线!$A:$K,11,1)-1</f>
        <v>0.17109510774336112</v>
      </c>
      <c r="M14" s="20">
        <f>VLOOKUP(M$3,净值曲线!$A:$K,11,1)/VLOOKUP(M$2,净值曲线!$A:$K,11,1)-1</f>
        <v>0.45680783286728466</v>
      </c>
      <c r="N14" s="20">
        <f>VLOOKUP(N$3,净值曲线!$A:$K,11,1)/VLOOKUP(N$2,净值曲线!$A:$K,11,1)-1</f>
        <v>0.17399576679129103</v>
      </c>
      <c r="O14" s="20">
        <f>VLOOKUP(O$3,净值曲线!$A:$K,11,1)/VLOOKUP(O$2,净值曲线!$A:$K,11,1)-1</f>
        <v>0.30369662205226278</v>
      </c>
      <c r="P14" s="20" t="e">
        <f ca="1">VLOOKUP(P$3,净值曲线!$A:$K,11,1)/VLOOKUP(P$2,净值曲线!$A:$K,11,1)-1</f>
        <v>#NAME?</v>
      </c>
      <c r="Q14" s="20">
        <f>VLOOKUP(Q$3,净值曲线!$A:$K,11,1)/VLOOKUP(Q$2,净值曲线!$A:$K,11,1)-1</f>
        <v>9.5275625408670628E-3</v>
      </c>
      <c r="R14" s="20">
        <f>VLOOKUP(R$3,净值曲线!$A:$K,11,1)/VLOOKUP(R$2,净值曲线!$A:$K,11,1)-1</f>
        <v>3.7433340756889422E-2</v>
      </c>
      <c r="S14" s="20">
        <f>VLOOKUP(S$3,净值曲线!$A:$K,11,1)/VLOOKUP(S$2,净值曲线!$A:$K,11,1)-1</f>
        <v>3.9992478522703934E-2</v>
      </c>
      <c r="T14" s="20">
        <f>VLOOKUP(T$3,净值曲线!$A:$K,11,1)/VLOOKUP(T$2,净值曲线!$A:$K,11,1)-1</f>
        <v>-0.14608740246002294</v>
      </c>
      <c r="U14" s="20">
        <f>VLOOKUP(U$3,净值曲线!$A:$K,11,1)/VLOOKUP(U$2,净值曲线!$A:$K,11,1)-1</f>
        <v>-0.21795022835901767</v>
      </c>
      <c r="V14" s="15" t="s">
        <v>20</v>
      </c>
      <c r="W14" s="15" t="s">
        <v>20</v>
      </c>
      <c r="X14" s="29"/>
      <c r="Y14" s="29"/>
      <c r="Z14" s="14"/>
    </row>
    <row r="15" spans="1:44" s="15" customFormat="1" ht="25" customHeight="1" x14ac:dyDescent="0.3">
      <c r="B15" s="162" t="s">
        <v>66</v>
      </c>
      <c r="C15" s="162"/>
      <c r="D15" s="162"/>
      <c r="E15" s="162"/>
      <c r="F15" s="162"/>
      <c r="G15" s="162"/>
      <c r="H15" s="20">
        <f>VLOOKUP(H$3,净值曲线!$A:$K,9,1)/VLOOKUP(H$2,净值曲线!$A:$K,9,1)-1</f>
        <v>-2.4839019437535859E-3</v>
      </c>
      <c r="I15" s="20" t="e">
        <f ca="1">VLOOKUP(I$3,净值曲线!$A:$K,9,0)/VLOOKUP(I$2,净值曲线!$A:$K,9,0)-1</f>
        <v>#N/A</v>
      </c>
      <c r="J15" s="20">
        <f>VLOOKUP(J$3,净值曲线!$A:$K,9,1)/VLOOKUP(J$2,净值曲线!$A:$K,9,1)-1</f>
        <v>3.1371594171596406E-3</v>
      </c>
      <c r="K15" s="20">
        <f>VLOOKUP(K$3,净值曲线!$A:$K,9,1)/VLOOKUP(K$2,净值曲线!$A:$K,9,1)-1</f>
        <v>9.9832448042348032E-2</v>
      </c>
      <c r="L15" s="20">
        <f>VLOOKUP(L$3,净值曲线!$A:$K,9,1)/VLOOKUP(L$2,净值曲线!$A:$K,9,1)-1</f>
        <v>7.9014020443966215E-2</v>
      </c>
      <c r="M15" s="20">
        <f>VLOOKUP(M$3,净值曲线!$A:$K,9,1)/VLOOKUP(M$2,净值曲线!$A:$K,9,1)-1</f>
        <v>0.29291581126884703</v>
      </c>
      <c r="N15" s="20">
        <f>VLOOKUP(N$3,净值曲线!$A:$K,9,1)/VLOOKUP(N$2,净值曲线!$A:$K,9,1)-1</f>
        <v>7.9247577079232689E-2</v>
      </c>
      <c r="O15" s="20">
        <f>VLOOKUP(O$3,净值曲线!$A:$K,9,1)/VLOOKUP(O$2,净值曲线!$A:$K,9,1)-1</f>
        <v>0.20887859175399281</v>
      </c>
      <c r="P15" s="20" t="e">
        <f ca="1">VLOOKUP(P$3,净值曲线!$A:$K,9,1)/VLOOKUP(P$2,净值曲线!$A:$K,9,1)-1</f>
        <v>#NAME?</v>
      </c>
      <c r="Q15" s="20">
        <f>VLOOKUP(Q$3,净值曲线!$A:$K,9,1)/VLOOKUP(Q$2,净值曲线!$A:$K,9,1)-1</f>
        <v>1.5495307323092344E-2</v>
      </c>
      <c r="R15" s="20">
        <f>VLOOKUP(R$3,净值曲线!$A:$K,9,1)/VLOOKUP(R$2,净值曲线!$A:$K,9,1)-1</f>
        <v>2.961802149356707E-2</v>
      </c>
      <c r="S15" s="20">
        <f>VLOOKUP(S$3,净值曲线!$A:$K,9,1)/VLOOKUP(S$2,净值曲线!$A:$K,9,1)-1</f>
        <v>0.12202815371631659</v>
      </c>
      <c r="T15" s="20">
        <f>VLOOKUP(T$3,净值曲线!$A:$K,9,1)/VLOOKUP(T$2,净值曲线!$A:$K,9,1)-1</f>
        <v>-0.10373211026018081</v>
      </c>
      <c r="U15" s="20">
        <f>VLOOKUP(U$3,净值曲线!$A:$K,9,1)/VLOOKUP(U$2,净值曲线!$A:$K,9,1)-1</f>
        <v>-0.21316080945625127</v>
      </c>
      <c r="V15" s="20">
        <f>VLOOKUP(V$3,净值曲线!$A:$K,9,1)/VLOOKUP(V$2,净值曲线!$A:$K,9,1)-1</f>
        <v>-7.5563452413303089E-3</v>
      </c>
      <c r="W15" s="20">
        <f>VLOOKUP(W$3,净值曲线!$A:$K,9,1)/VLOOKUP(W$2,净值曲线!$A:$K,9,1)-1</f>
        <v>0.25788143936805263</v>
      </c>
      <c r="X15" s="29"/>
      <c r="Y15" s="38" t="e">
        <f ca="1">(VLOOKUP($D$3,净值曲线!A:Q,9,0)/(VLOOKUP($AA$18,净值曲线!A:Q,9,0))-1)</f>
        <v>#N/A</v>
      </c>
      <c r="Z15" s="14"/>
      <c r="AQ15" s="20"/>
      <c r="AR15" s="20"/>
    </row>
    <row r="16" spans="1:44" s="15" customFormat="1" ht="25" customHeight="1" x14ac:dyDescent="0.3">
      <c r="B16" s="161" t="s">
        <v>25</v>
      </c>
      <c r="C16" s="161"/>
      <c r="D16" s="161"/>
      <c r="E16" s="161"/>
      <c r="F16" s="161"/>
      <c r="G16" s="161"/>
      <c r="H16" s="20">
        <f>H13-H14</f>
        <v>9.5226199872217032E-3</v>
      </c>
      <c r="I16" s="20"/>
      <c r="J16" s="20">
        <f>J13-J14</f>
        <v>-4.2216155589921089E-2</v>
      </c>
      <c r="K16" s="20">
        <f>K13-K14</f>
        <v>-0.10996883490651999</v>
      </c>
      <c r="L16" s="20"/>
      <c r="M16" s="20"/>
      <c r="N16" s="20">
        <f>N13-N14</f>
        <v>-7.4303007779745744E-2</v>
      </c>
      <c r="O16" s="20">
        <f ca="1">O13-O14</f>
        <v>-0.10640548057776966</v>
      </c>
      <c r="P16" s="20"/>
      <c r="Q16" s="20"/>
      <c r="R16" s="20"/>
      <c r="S16" s="20">
        <f ca="1">S13-S14</f>
        <v>4.6769278924492452E-2</v>
      </c>
      <c r="T16" s="32">
        <f ca="1">T13-T14</f>
        <v>1.8763380233722704E-2</v>
      </c>
      <c r="U16" s="32">
        <f>U13-U14</f>
        <v>2.4950228359017668E-2</v>
      </c>
      <c r="V16" s="13" t="s">
        <v>20</v>
      </c>
      <c r="W16" s="13" t="s">
        <v>20</v>
      </c>
      <c r="X16" s="29"/>
      <c r="Y16" s="29"/>
      <c r="Z16" s="14"/>
    </row>
    <row r="17" spans="3:26" x14ac:dyDescent="0.3">
      <c r="X17" s="28"/>
      <c r="Y17" s="28"/>
    </row>
    <row r="18" spans="3:26" x14ac:dyDescent="0.3">
      <c r="X18" s="28"/>
      <c r="Y18" s="28"/>
    </row>
    <row r="19" spans="3:26" x14ac:dyDescent="0.3">
      <c r="X19" s="28"/>
      <c r="Y19" s="28"/>
    </row>
    <row r="20" spans="3:26" x14ac:dyDescent="0.3">
      <c r="X20" s="28"/>
      <c r="Y20" s="28"/>
    </row>
    <row r="21" spans="3:26" x14ac:dyDescent="0.3">
      <c r="X21" s="28"/>
      <c r="Y21" s="28"/>
    </row>
    <row r="22" spans="3:26" x14ac:dyDescent="0.3">
      <c r="C22" s="16"/>
      <c r="F22" s="28"/>
      <c r="G22" s="66"/>
      <c r="V22" s="6"/>
      <c r="Z22" s="6"/>
    </row>
    <row r="23" spans="3:26" x14ac:dyDescent="0.3">
      <c r="C23" s="16"/>
      <c r="D23" s="16"/>
      <c r="E23" s="16"/>
      <c r="F23" s="16"/>
      <c r="G23" s="16"/>
      <c r="H23" s="16"/>
      <c r="V23" s="6"/>
      <c r="Z23" s="6"/>
    </row>
    <row r="24" spans="3:26" x14ac:dyDescent="0.3">
      <c r="C24" s="16"/>
      <c r="F24" s="28"/>
      <c r="G24" s="28"/>
      <c r="V24" s="6"/>
      <c r="Z24" s="6"/>
    </row>
    <row r="25" spans="3:26" x14ac:dyDescent="0.3">
      <c r="C25" s="16"/>
      <c r="F25" s="28"/>
      <c r="G25" s="28"/>
      <c r="V25" s="6"/>
      <c r="Z25" s="6"/>
    </row>
    <row r="26" spans="3:26" x14ac:dyDescent="0.3">
      <c r="D26" s="64"/>
      <c r="F26" s="28"/>
      <c r="G26" s="28"/>
      <c r="V26" s="6"/>
      <c r="Z26" s="6"/>
    </row>
    <row r="27" spans="3:26" x14ac:dyDescent="0.3">
      <c r="C27" s="16"/>
      <c r="D27" s="64"/>
      <c r="F27" s="28"/>
      <c r="G27" s="28"/>
      <c r="V27" s="6"/>
      <c r="Z27" s="6"/>
    </row>
    <row r="28" spans="3:26" x14ac:dyDescent="0.3">
      <c r="C28" s="16"/>
      <c r="D28" s="64"/>
      <c r="F28" s="28"/>
      <c r="G28" s="28"/>
      <c r="V28" s="6"/>
      <c r="Z28" s="6"/>
    </row>
    <row r="29" spans="3:26" x14ac:dyDescent="0.3">
      <c r="C29" s="154"/>
      <c r="D29" s="65"/>
      <c r="F29" s="28"/>
      <c r="V29" s="6"/>
      <c r="Z29" s="6"/>
    </row>
    <row r="30" spans="3:26" x14ac:dyDescent="0.3">
      <c r="C30" s="16"/>
      <c r="D30" s="64"/>
      <c r="F30" s="28"/>
      <c r="V30" s="6"/>
      <c r="Z30" s="6"/>
    </row>
    <row r="31" spans="3:26" x14ac:dyDescent="0.3">
      <c r="C31" s="16"/>
      <c r="D31" s="64"/>
      <c r="F31" s="28"/>
      <c r="V31" s="6"/>
      <c r="Z31" s="6"/>
    </row>
    <row r="32" spans="3:26" x14ac:dyDescent="0.3">
      <c r="C32" s="16"/>
      <c r="D32" s="64"/>
      <c r="E32" s="63"/>
      <c r="F32" s="63"/>
      <c r="V32" s="6"/>
      <c r="Z32" s="6"/>
    </row>
    <row r="33" spans="3:26" x14ac:dyDescent="0.3">
      <c r="C33" s="16"/>
      <c r="D33" s="64"/>
      <c r="E33" s="63"/>
      <c r="F33" s="63"/>
      <c r="V33" s="6"/>
      <c r="Z33" s="6"/>
    </row>
    <row r="34" spans="3:26" x14ac:dyDescent="0.3">
      <c r="C34" s="16"/>
      <c r="D34" s="64"/>
      <c r="E34" s="63"/>
      <c r="F34" s="63"/>
      <c r="V34" s="6"/>
      <c r="Z34" s="6"/>
    </row>
    <row r="35" spans="3:26" x14ac:dyDescent="0.3">
      <c r="C35" s="154"/>
      <c r="D35" s="65"/>
      <c r="F35" s="28"/>
      <c r="V35" s="6"/>
      <c r="Z35" s="6"/>
    </row>
    <row r="36" spans="3:26" x14ac:dyDescent="0.3">
      <c r="C36" s="154"/>
      <c r="D36" s="65"/>
      <c r="V36" s="6"/>
      <c r="Z36" s="6"/>
    </row>
    <row r="37" spans="3:26" x14ac:dyDescent="0.3">
      <c r="D37" s="64"/>
      <c r="V37" s="6"/>
      <c r="Z37" s="6"/>
    </row>
    <row r="38" spans="3:26" x14ac:dyDescent="0.3">
      <c r="D38" s="64"/>
      <c r="M38" s="16"/>
      <c r="N38" s="16"/>
      <c r="Q38" s="28"/>
      <c r="R38" s="28"/>
      <c r="S38" s="17"/>
      <c r="V38" s="6"/>
      <c r="Z38" s="6"/>
    </row>
    <row r="39" spans="3:26" x14ac:dyDescent="0.3">
      <c r="M39" s="16"/>
      <c r="N39" s="16"/>
      <c r="Q39" s="28"/>
      <c r="R39" s="28"/>
      <c r="S39" s="17"/>
      <c r="V39" s="6"/>
      <c r="Z39" s="6"/>
    </row>
    <row r="40" spans="3:26" x14ac:dyDescent="0.3">
      <c r="M40" s="16"/>
      <c r="N40" s="16"/>
      <c r="Q40" s="28"/>
      <c r="R40" s="28"/>
      <c r="S40" s="17"/>
      <c r="V40" s="6"/>
      <c r="Z40" s="6"/>
    </row>
    <row r="41" spans="3:26" x14ac:dyDescent="0.3">
      <c r="M41" s="16"/>
      <c r="N41" s="16"/>
      <c r="Q41" s="28"/>
      <c r="R41" s="28"/>
      <c r="S41" s="17"/>
      <c r="V41" s="6"/>
      <c r="Z41" s="6"/>
    </row>
    <row r="42" spans="3:26" x14ac:dyDescent="0.3">
      <c r="M42" s="16"/>
      <c r="N42" s="16"/>
      <c r="Q42" s="28"/>
      <c r="R42" s="28"/>
      <c r="S42" s="17"/>
      <c r="V42" s="6"/>
      <c r="Z42" s="6"/>
    </row>
    <row r="43" spans="3:26" x14ac:dyDescent="0.3">
      <c r="M43" s="16"/>
      <c r="N43" s="16"/>
      <c r="Q43" s="28"/>
      <c r="R43" s="28"/>
      <c r="S43" s="17"/>
      <c r="V43" s="6"/>
      <c r="Z43" s="6"/>
    </row>
    <row r="44" spans="3:26" x14ac:dyDescent="0.3">
      <c r="X44" s="28"/>
      <c r="Y44" s="28"/>
    </row>
    <row r="45" spans="3:26" x14ac:dyDescent="0.3">
      <c r="X45" s="28"/>
      <c r="Y45" s="28"/>
    </row>
    <row r="46" spans="3:26" x14ac:dyDescent="0.3">
      <c r="X46" s="28"/>
      <c r="Y46" s="28"/>
    </row>
    <row r="47" spans="3:26" x14ac:dyDescent="0.3">
      <c r="X47" s="28"/>
      <c r="Y47" s="28"/>
    </row>
    <row r="48" spans="3:26" x14ac:dyDescent="0.3">
      <c r="X48" s="28"/>
      <c r="Y48" s="28"/>
    </row>
    <row r="49" spans="1:44" x14ac:dyDescent="0.3">
      <c r="X49" s="28"/>
      <c r="Y49" s="28"/>
    </row>
    <row r="50" spans="1:44" x14ac:dyDescent="0.3">
      <c r="X50" s="28"/>
      <c r="Y50" s="28"/>
    </row>
    <row r="51" spans="1:44" x14ac:dyDescent="0.3">
      <c r="X51" s="28"/>
      <c r="Y51" s="28"/>
    </row>
    <row r="52" spans="1:44" x14ac:dyDescent="0.3">
      <c r="X52" s="28"/>
      <c r="Y52" s="28"/>
    </row>
    <row r="53" spans="1:44" x14ac:dyDescent="0.3">
      <c r="X53" s="28"/>
      <c r="Y53" s="28"/>
    </row>
    <row r="54" spans="1:44" x14ac:dyDescent="0.3">
      <c r="X54" s="28"/>
      <c r="Y54" s="28"/>
    </row>
    <row r="55" spans="1:44" x14ac:dyDescent="0.3">
      <c r="X55" s="28"/>
      <c r="Y55" s="28"/>
    </row>
    <row r="56" spans="1:44" x14ac:dyDescent="0.3">
      <c r="X56" s="28"/>
      <c r="Y56" s="28"/>
    </row>
    <row r="57" spans="1:44" s="17" customForma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6"/>
      <c r="W57" s="6"/>
      <c r="X57" s="28"/>
      <c r="Y57" s="28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1:44" s="17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6"/>
      <c r="W58" s="6"/>
      <c r="X58" s="28"/>
      <c r="Y58" s="28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1:44" s="17" customForma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16"/>
      <c r="W59" s="6"/>
      <c r="X59" s="28"/>
      <c r="Y59" s="28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s="17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16"/>
      <c r="W60" s="6"/>
      <c r="X60" s="28"/>
      <c r="Y60" s="28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s="17" customForma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16"/>
      <c r="W61" s="6"/>
      <c r="X61" s="28"/>
      <c r="Y61" s="28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s="17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16"/>
      <c r="W62" s="6"/>
      <c r="X62" s="28"/>
      <c r="Y62" s="28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s="17" customForma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6"/>
      <c r="W63" s="6"/>
      <c r="X63" s="28"/>
      <c r="Y63" s="28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s="17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16"/>
      <c r="W64" s="6"/>
      <c r="X64" s="28"/>
      <c r="Y64" s="28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s="17" customForma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16"/>
      <c r="W65" s="6"/>
      <c r="X65" s="28"/>
      <c r="Y65" s="28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s="17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6"/>
      <c r="W66" s="6"/>
      <c r="X66" s="28"/>
      <c r="Y66" s="28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s="17" customForma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16"/>
      <c r="W67" s="6"/>
      <c r="X67" s="28"/>
      <c r="Y67" s="28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s="17" customForma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16"/>
      <c r="W68" s="6"/>
      <c r="X68" s="28"/>
      <c r="Y68" s="28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s="17" customForma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6"/>
      <c r="W69" s="6"/>
      <c r="X69" s="28"/>
      <c r="Y69" s="28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s="17" customForma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16"/>
      <c r="W70" s="6"/>
      <c r="X70" s="28"/>
      <c r="Y70" s="28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s="17" customForma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16"/>
      <c r="W71" s="6"/>
      <c r="X71" s="28"/>
      <c r="Y71" s="28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s="17" customForma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16"/>
      <c r="W72" s="6"/>
      <c r="X72" s="28"/>
      <c r="Y72" s="28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s="17" customForma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16"/>
      <c r="W73" s="6"/>
      <c r="X73" s="28"/>
      <c r="Y73" s="28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s="17" customForma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16"/>
      <c r="W74" s="6"/>
      <c r="X74" s="28"/>
      <c r="Y74" s="28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s="17" customForma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6"/>
      <c r="W75" s="6"/>
      <c r="X75" s="28"/>
      <c r="Y75" s="28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s="17" customForma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6"/>
      <c r="W76" s="6"/>
      <c r="X76" s="28"/>
      <c r="Y76" s="28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s="17" customForma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6"/>
      <c r="W77" s="6"/>
      <c r="X77" s="28"/>
      <c r="Y77" s="28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s="17" customForma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6"/>
      <c r="W78" s="6"/>
      <c r="X78" s="28"/>
      <c r="Y78" s="28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s="17" customForma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6"/>
      <c r="W79" s="6"/>
      <c r="X79" s="28"/>
      <c r="Y79" s="28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s="17" customForma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6"/>
      <c r="W80" s="6"/>
      <c r="X80" s="28"/>
      <c r="Y80" s="28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s="17" customForma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6"/>
      <c r="W81" s="6"/>
      <c r="X81" s="28"/>
      <c r="Y81" s="28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s="17" customForma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6"/>
      <c r="W82" s="6"/>
      <c r="X82" s="28"/>
      <c r="Y82" s="28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s="17" customForma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6"/>
      <c r="W83" s="6"/>
      <c r="X83" s="28"/>
      <c r="Y83" s="28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s="17" customForma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6"/>
      <c r="W84" s="6"/>
      <c r="X84" s="28"/>
      <c r="Y84" s="28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s="17" customForma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6"/>
      <c r="W85" s="6"/>
      <c r="X85" s="28"/>
      <c r="Y85" s="28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s="17" customForma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6"/>
      <c r="W86" s="6"/>
      <c r="X86" s="28"/>
      <c r="Y86" s="28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s="17" customForma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6"/>
      <c r="W87" s="6"/>
      <c r="X87" s="28"/>
      <c r="Y87" s="28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s="17" customForma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6"/>
      <c r="W88" s="6"/>
      <c r="X88" s="28"/>
      <c r="Y88" s="28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s="17" customForma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6"/>
      <c r="W89" s="6"/>
      <c r="X89" s="28"/>
      <c r="Y89" s="28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s="17" customForma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6"/>
      <c r="W90" s="6"/>
      <c r="X90" s="28"/>
      <c r="Y90" s="28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s="17" customForma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6"/>
      <c r="W91" s="6"/>
      <c r="X91" s="28"/>
      <c r="Y91" s="28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s="17" customForma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6"/>
      <c r="W92" s="6"/>
      <c r="X92" s="28"/>
      <c r="Y92" s="28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s="17" customForma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6"/>
      <c r="W93" s="6"/>
      <c r="X93" s="28"/>
      <c r="Y93" s="28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s="17" customForma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6"/>
      <c r="W94" s="6"/>
      <c r="X94" s="28"/>
      <c r="Y94" s="28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s="17" customForma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6"/>
      <c r="W95" s="6"/>
      <c r="X95" s="28"/>
      <c r="Y95" s="28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s="17" customForma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6"/>
      <c r="W96" s="6"/>
      <c r="X96" s="28"/>
      <c r="Y96" s="28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s="17" customForma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6"/>
      <c r="W97" s="6"/>
      <c r="X97" s="28"/>
      <c r="Y97" s="28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s="17" customForma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6"/>
      <c r="W98" s="6"/>
      <c r="X98" s="28"/>
      <c r="Y98" s="28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s="17" customForma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6"/>
      <c r="W99" s="6"/>
      <c r="X99" s="28"/>
      <c r="Y99" s="28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s="17" customForma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6"/>
      <c r="W100" s="6"/>
      <c r="X100" s="28"/>
      <c r="Y100" s="28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s="17" customForma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6"/>
      <c r="W101" s="6"/>
      <c r="X101" s="28"/>
      <c r="Y101" s="28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s="17" customForma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6"/>
      <c r="W102" s="6"/>
      <c r="X102" s="28"/>
      <c r="Y102" s="28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s="17" customForma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6"/>
      <c r="W103" s="6"/>
      <c r="X103" s="28"/>
      <c r="Y103" s="28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s="17" customForma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6"/>
      <c r="W104" s="6"/>
      <c r="X104" s="28"/>
      <c r="Y104" s="28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s="17" customForma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6"/>
      <c r="W105" s="6"/>
      <c r="X105" s="28"/>
      <c r="Y105" s="28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s="17" customForma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6"/>
      <c r="W106" s="6"/>
      <c r="X106" s="28"/>
      <c r="Y106" s="28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s="17" customForma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6"/>
      <c r="W107" s="6"/>
      <c r="X107" s="28"/>
      <c r="Y107" s="28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s="17" customForma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6"/>
      <c r="W108" s="6"/>
      <c r="X108" s="28"/>
      <c r="Y108" s="28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s="17" customForma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6"/>
      <c r="W109" s="6"/>
      <c r="X109" s="28"/>
      <c r="Y109" s="28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s="17" customForma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6"/>
      <c r="W110" s="6"/>
      <c r="X110" s="28"/>
      <c r="Y110" s="28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s="17" customForma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6"/>
      <c r="W111" s="6"/>
      <c r="X111" s="28"/>
      <c r="Y111" s="28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s="17" customForma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6"/>
      <c r="W112" s="6"/>
      <c r="X112" s="28"/>
      <c r="Y112" s="28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s="17" customForma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6"/>
      <c r="W113" s="6"/>
      <c r="X113" s="28"/>
      <c r="Y113" s="28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s="17" customForma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6"/>
      <c r="W114" s="6"/>
      <c r="X114" s="28"/>
      <c r="Y114" s="28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s="17" customForma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6"/>
      <c r="W115" s="6"/>
      <c r="X115" s="28"/>
      <c r="Y115" s="28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s="17" customForma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6"/>
      <c r="W116" s="6"/>
      <c r="X116" s="28"/>
      <c r="Y116" s="28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s="17" customForma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6"/>
      <c r="W117" s="6"/>
      <c r="X117" s="28"/>
      <c r="Y117" s="28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s="17" customForma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6"/>
      <c r="W118" s="6"/>
      <c r="X118" s="28"/>
      <c r="Y118" s="28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s="17" customForma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6"/>
      <c r="W119" s="6"/>
      <c r="X119" s="28"/>
      <c r="Y119" s="28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s="17" customForma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6"/>
      <c r="W120" s="6"/>
      <c r="X120" s="28"/>
      <c r="Y120" s="28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s="17" customForma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6"/>
      <c r="W121" s="6"/>
      <c r="X121" s="28"/>
      <c r="Y121" s="28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s="17" customForma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6"/>
      <c r="W122" s="6"/>
      <c r="X122" s="28"/>
      <c r="Y122" s="28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s="17" customForma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6"/>
      <c r="W123" s="6"/>
      <c r="X123" s="28"/>
      <c r="Y123" s="28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s="17" customForma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6"/>
      <c r="W124" s="6"/>
      <c r="X124" s="28"/>
      <c r="Y124" s="28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s="17" customForma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6"/>
      <c r="W125" s="6"/>
      <c r="X125" s="28"/>
      <c r="Y125" s="28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s="17" customForma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6"/>
      <c r="W126" s="6"/>
      <c r="X126" s="28"/>
      <c r="Y126" s="28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s="17" customForma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6"/>
      <c r="W127" s="6"/>
      <c r="X127" s="28"/>
      <c r="Y127" s="28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s="17" customForma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6"/>
      <c r="W128" s="6"/>
      <c r="X128" s="28"/>
      <c r="Y128" s="28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s="17" customForma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6"/>
      <c r="W129" s="6"/>
      <c r="X129" s="28"/>
      <c r="Y129" s="28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s="17" customForma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6"/>
      <c r="W130" s="6"/>
      <c r="X130" s="28"/>
      <c r="Y130" s="28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s="17" customForma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16"/>
      <c r="W131" s="6"/>
      <c r="X131" s="28"/>
      <c r="Y131" s="28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s="17" customForma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6"/>
      <c r="W132" s="6"/>
      <c r="X132" s="28"/>
      <c r="Y132" s="28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s="17" customForma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6"/>
      <c r="W133" s="6"/>
      <c r="X133" s="28"/>
      <c r="Y133" s="28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s="17" customForma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6"/>
      <c r="W134" s="6"/>
      <c r="X134" s="28"/>
      <c r="Y134" s="28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s="17" customForma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6"/>
      <c r="W135" s="6"/>
      <c r="X135" s="28"/>
      <c r="Y135" s="28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s="17" customForma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6"/>
      <c r="W136" s="6"/>
      <c r="X136" s="28"/>
      <c r="Y136" s="28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s="17" customForma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6"/>
      <c r="W137" s="6"/>
      <c r="X137" s="28"/>
      <c r="Y137" s="28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s="17" customForma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6"/>
      <c r="W138" s="6"/>
      <c r="X138" s="28"/>
      <c r="Y138" s="28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s="17" customForma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6"/>
      <c r="W139" s="6"/>
      <c r="X139" s="28"/>
      <c r="Y139" s="28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s="17" customForma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6"/>
      <c r="W140" s="6"/>
      <c r="X140" s="28"/>
      <c r="Y140" s="28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s="17" customForma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6"/>
      <c r="W141" s="6"/>
      <c r="X141" s="28"/>
      <c r="Y141" s="28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s="17" customForma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6"/>
      <c r="W142" s="6"/>
      <c r="X142" s="28"/>
      <c r="Y142" s="28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s="17" customForma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6"/>
      <c r="W143" s="6"/>
      <c r="X143" s="28"/>
      <c r="Y143" s="28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s="17" customForma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6"/>
      <c r="W144" s="6"/>
      <c r="X144" s="28"/>
      <c r="Y144" s="28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s="17" customForma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6"/>
      <c r="W145" s="6"/>
      <c r="X145" s="28"/>
      <c r="Y145" s="28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s="17" customForma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6"/>
      <c r="W146" s="6"/>
      <c r="X146" s="28"/>
      <c r="Y146" s="28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s="17" customForma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6"/>
      <c r="W147" s="6"/>
      <c r="X147" s="28"/>
      <c r="Y147" s="28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s="17" customForma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6"/>
      <c r="W148" s="6"/>
      <c r="X148" s="28"/>
      <c r="Y148" s="28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s="17" customForma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6"/>
      <c r="W149" s="6"/>
      <c r="X149" s="28"/>
      <c r="Y149" s="28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s="17" customForma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6"/>
      <c r="W150" s="6"/>
      <c r="X150" s="28"/>
      <c r="Y150" s="28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s="17" customForma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6"/>
      <c r="W151" s="6"/>
      <c r="X151" s="28"/>
      <c r="Y151" s="28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s="17" customForma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6"/>
      <c r="W152" s="6"/>
      <c r="X152" s="28"/>
      <c r="Y152" s="28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1:44" s="17" customForma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6"/>
      <c r="W153" s="6"/>
      <c r="X153" s="28"/>
      <c r="Y153" s="28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1:44" s="17" customForma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6"/>
      <c r="W154" s="6"/>
      <c r="X154" s="28"/>
      <c r="Y154" s="28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1:44" s="17" customForma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6"/>
      <c r="W155" s="6"/>
      <c r="X155" s="28"/>
      <c r="Y155" s="28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1:44" s="17" customForma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6"/>
      <c r="W156" s="6"/>
      <c r="X156" s="28"/>
      <c r="Y156" s="28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1:44" s="17" customForma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6"/>
      <c r="W157" s="6"/>
      <c r="X157" s="28"/>
      <c r="Y157" s="28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1:44" s="17" customForma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6"/>
      <c r="W158" s="6"/>
      <c r="X158" s="28"/>
      <c r="Y158" s="28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1:44" s="17" customForma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6"/>
      <c r="W159" s="6"/>
      <c r="X159" s="28"/>
      <c r="Y159" s="28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1:44" s="17" customForma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6"/>
      <c r="W160" s="6"/>
      <c r="X160" s="28"/>
      <c r="Y160" s="28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1:44" s="17" customForma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6"/>
      <c r="W161" s="6"/>
      <c r="X161" s="28"/>
      <c r="Y161" s="28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1:44" s="17" customForma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6"/>
      <c r="W162" s="6"/>
      <c r="X162" s="28"/>
      <c r="Y162" s="28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1:44" s="17" customForma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6"/>
      <c r="W163" s="6"/>
      <c r="X163" s="28"/>
      <c r="Y163" s="28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1:44" s="17" customForma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6"/>
      <c r="W164" s="6"/>
      <c r="X164" s="28"/>
      <c r="Y164" s="28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1:44" s="17" customForma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6"/>
      <c r="W165" s="6"/>
      <c r="X165" s="28"/>
      <c r="Y165" s="28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1:44" s="17" customForma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6"/>
      <c r="W166" s="6"/>
      <c r="X166" s="28"/>
      <c r="Y166" s="28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1:44" s="17" customForma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6"/>
      <c r="W167" s="6"/>
      <c r="X167" s="28"/>
      <c r="Y167" s="28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1:44" s="17" customForma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6"/>
      <c r="W168" s="6"/>
      <c r="X168" s="28"/>
      <c r="Y168" s="28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1:44" s="17" customForma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6"/>
      <c r="W169" s="6"/>
      <c r="X169" s="28"/>
      <c r="Y169" s="28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1:44" s="17" customForma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6"/>
      <c r="W170" s="6"/>
      <c r="X170" s="28"/>
      <c r="Y170" s="28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1:44" s="17" customForma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6"/>
      <c r="W171" s="6"/>
      <c r="X171" s="28"/>
      <c r="Y171" s="28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1:44" s="17" customForma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6"/>
      <c r="W172" s="6"/>
      <c r="X172" s="28"/>
      <c r="Y172" s="28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1:44" s="17" customForma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6"/>
      <c r="W173" s="6"/>
      <c r="X173" s="28"/>
      <c r="Y173" s="28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1:44" s="17" customForma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6"/>
      <c r="W174" s="6"/>
      <c r="X174" s="28"/>
      <c r="Y174" s="28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1:44" s="17" customForma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6"/>
      <c r="W175" s="6"/>
      <c r="X175" s="28"/>
      <c r="Y175" s="28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1:44" s="17" customForma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6"/>
      <c r="W176" s="6"/>
      <c r="X176" s="28"/>
      <c r="Y176" s="28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1:44" s="17" customForma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6"/>
      <c r="W177" s="6"/>
      <c r="X177" s="28"/>
      <c r="Y177" s="28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1:44" s="17" customForma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6"/>
      <c r="W178" s="6"/>
      <c r="X178" s="28"/>
      <c r="Y178" s="28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1:44" s="17" customForma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6"/>
      <c r="W179" s="6"/>
      <c r="X179" s="28"/>
      <c r="Y179" s="28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1:44" s="17" customForma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6"/>
      <c r="W180" s="6"/>
      <c r="X180" s="28"/>
      <c r="Y180" s="28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1:44" s="17" customForma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6"/>
      <c r="W181" s="6"/>
      <c r="X181" s="28"/>
      <c r="Y181" s="28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1:44" s="17" customForma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6"/>
      <c r="W182" s="6"/>
      <c r="X182" s="28"/>
      <c r="Y182" s="28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1:44" s="17" customForma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6"/>
      <c r="W183" s="6"/>
      <c r="X183" s="28"/>
      <c r="Y183" s="28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1:44" s="17" customForma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6"/>
      <c r="W184" s="6"/>
      <c r="X184" s="28"/>
      <c r="Y184" s="28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1:44" s="17" customForma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6"/>
      <c r="W185" s="6"/>
      <c r="X185" s="28"/>
      <c r="Y185" s="28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1:44" s="17" customForma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6"/>
      <c r="W186" s="6"/>
      <c r="X186" s="28"/>
      <c r="Y186" s="28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1:44" s="17" customForma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6"/>
      <c r="W187" s="6"/>
      <c r="X187" s="28"/>
      <c r="Y187" s="28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1:44" s="17" customForma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6"/>
      <c r="W188" s="6"/>
      <c r="X188" s="28"/>
      <c r="Y188" s="28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1:44" s="17" customForma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6"/>
      <c r="W189" s="6"/>
      <c r="X189" s="28"/>
      <c r="Y189" s="28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1:44" s="17" customForma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6"/>
      <c r="W190" s="6"/>
      <c r="X190" s="28"/>
      <c r="Y190" s="28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1:44" s="17" customForma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6"/>
      <c r="W191" s="6"/>
      <c r="X191" s="28"/>
      <c r="Y191" s="28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1:44" s="17" customForma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16"/>
      <c r="W192" s="6"/>
      <c r="X192" s="28"/>
      <c r="Y192" s="28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1:44" s="17" customForma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6"/>
      <c r="W193" s="6"/>
      <c r="X193" s="28"/>
      <c r="Y193" s="28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1:44" s="17" customForma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6"/>
      <c r="W194" s="6"/>
      <c r="X194" s="28"/>
      <c r="Y194" s="28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1:44" s="17" customForma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6"/>
      <c r="W195" s="6"/>
      <c r="X195" s="28"/>
      <c r="Y195" s="28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1:44" s="17" customForma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6"/>
      <c r="W196" s="6"/>
      <c r="X196" s="28"/>
      <c r="Y196" s="28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1:44" s="17" customForma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6"/>
      <c r="W197" s="6"/>
      <c r="X197" s="28"/>
      <c r="Y197" s="28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1:44" s="17" customForma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16"/>
      <c r="W198" s="6"/>
      <c r="X198" s="28"/>
      <c r="Y198" s="28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1:44" s="17" customForma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16"/>
      <c r="W199" s="6"/>
      <c r="X199" s="28"/>
      <c r="Y199" s="28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1:44" s="17" customForma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16"/>
      <c r="W200" s="6"/>
      <c r="X200" s="28"/>
      <c r="Y200" s="28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1:44" s="17" customForma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16"/>
      <c r="W201" s="6"/>
      <c r="X201" s="28"/>
      <c r="Y201" s="28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s="17" customForma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6"/>
      <c r="W202" s="6"/>
      <c r="X202" s="28"/>
      <c r="Y202" s="28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1:44" s="17" customForma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6"/>
      <c r="W203" s="6"/>
      <c r="X203" s="28"/>
      <c r="Y203" s="28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1:44" s="17" customForma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16"/>
      <c r="W204" s="6"/>
      <c r="X204" s="28"/>
      <c r="Y204" s="28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1:44" s="17" customForma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16"/>
      <c r="W205" s="6"/>
      <c r="X205" s="28"/>
      <c r="Y205" s="28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1:44" s="17" customForma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16"/>
      <c r="W206" s="6"/>
      <c r="X206" s="28"/>
      <c r="Y206" s="28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1:44" s="17" customForma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16"/>
      <c r="W207" s="6"/>
      <c r="X207" s="28"/>
      <c r="Y207" s="28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1:44" s="17" customForma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6"/>
      <c r="W208" s="6"/>
      <c r="X208" s="28"/>
      <c r="Y208" s="28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1:44" s="17" customForma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6"/>
      <c r="W209" s="6"/>
      <c r="X209" s="28"/>
      <c r="Y209" s="28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1:44" s="17" customForma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16"/>
      <c r="W210" s="6"/>
      <c r="X210" s="28"/>
      <c r="Y210" s="28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1:44" s="17" customForma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16"/>
      <c r="W211" s="6"/>
      <c r="X211" s="28"/>
      <c r="Y211" s="28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1:44" s="17" customForma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16"/>
      <c r="W212" s="6"/>
      <c r="X212" s="28"/>
      <c r="Y212" s="28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1:44" s="17" customForma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16"/>
      <c r="W213" s="6"/>
      <c r="X213" s="28"/>
      <c r="Y213" s="28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1:44" s="17" customForma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6"/>
      <c r="W214" s="6"/>
      <c r="X214" s="28"/>
      <c r="Y214" s="28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1:44" s="17" customForma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6"/>
      <c r="W215" s="6"/>
      <c r="X215" s="28"/>
      <c r="Y215" s="28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1:44" s="17" customForma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16"/>
      <c r="W216" s="6"/>
      <c r="X216" s="28"/>
      <c r="Y216" s="28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1:44" s="17" customForma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16"/>
      <c r="W217" s="6"/>
      <c r="X217" s="28"/>
      <c r="Y217" s="28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1:44" s="17" customForma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16"/>
      <c r="W218" s="6"/>
      <c r="X218" s="28"/>
      <c r="Y218" s="28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1:44" s="17" customForma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16"/>
      <c r="W219" s="6"/>
      <c r="X219" s="28"/>
      <c r="Y219" s="28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1:44" s="17" customForma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6"/>
      <c r="W220" s="6"/>
      <c r="X220" s="28"/>
      <c r="Y220" s="28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1:44" s="17" customForma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6"/>
      <c r="W221" s="6"/>
      <c r="X221" s="28"/>
      <c r="Y221" s="28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1:44" s="17" customForma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16"/>
      <c r="W222" s="6"/>
      <c r="X222" s="28"/>
      <c r="Y222" s="28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1:44" s="17" customForma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16"/>
      <c r="W223" s="6"/>
      <c r="X223" s="28"/>
      <c r="Y223" s="28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1:44" s="17" customForma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16"/>
      <c r="W224" s="6"/>
      <c r="X224" s="28"/>
      <c r="Y224" s="28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1:44" s="17" customForma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16"/>
      <c r="W225" s="6"/>
      <c r="X225" s="28"/>
      <c r="Y225" s="28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1:44" s="17" customForma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6"/>
      <c r="W226" s="6"/>
      <c r="X226" s="28"/>
      <c r="Y226" s="28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1:44" s="17" customForma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6"/>
      <c r="W227" s="6"/>
      <c r="X227" s="28"/>
      <c r="Y227" s="28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1:44" s="17" customForma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16"/>
      <c r="W228" s="6"/>
      <c r="X228" s="28"/>
      <c r="Y228" s="28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1:44" s="17" customForma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16"/>
      <c r="W229" s="6"/>
      <c r="X229" s="28"/>
      <c r="Y229" s="28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1:44" s="17" customForma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16"/>
      <c r="W230" s="6"/>
      <c r="X230" s="28"/>
      <c r="Y230" s="28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1:44" s="17" customForma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16"/>
      <c r="W231" s="6"/>
      <c r="X231" s="28"/>
      <c r="Y231" s="28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1:44" s="17" customForma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6"/>
      <c r="W232" s="6"/>
      <c r="X232" s="28"/>
      <c r="Y232" s="28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1:44" s="17" customForma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6"/>
      <c r="W233" s="6"/>
      <c r="X233" s="28"/>
      <c r="Y233" s="28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1:44" s="17" customForma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16"/>
      <c r="W234" s="6"/>
      <c r="X234" s="28"/>
      <c r="Y234" s="28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1:44" s="17" customForma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16"/>
      <c r="W235" s="6"/>
      <c r="X235" s="28"/>
      <c r="Y235" s="28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1:44" s="17" customForma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16"/>
      <c r="W236" s="6"/>
      <c r="X236" s="28"/>
      <c r="Y236" s="28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1:44" s="17" customForma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16"/>
      <c r="W237" s="6"/>
      <c r="X237" s="28"/>
      <c r="Y237" s="28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1:44" s="17" customForma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6"/>
      <c r="W238" s="6"/>
      <c r="X238" s="28"/>
      <c r="Y238" s="28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1:44" s="17" customForma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16"/>
      <c r="W239" s="6"/>
      <c r="X239" s="28"/>
      <c r="Y239" s="28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1:44" s="17" customForma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16"/>
      <c r="W240" s="6"/>
      <c r="X240" s="28"/>
      <c r="Y240" s="28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1:44" s="17" customForma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16"/>
      <c r="W241" s="6"/>
      <c r="X241" s="28"/>
      <c r="Y241" s="28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1:44" s="17" customForma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16"/>
      <c r="W242" s="6"/>
      <c r="X242" s="28"/>
      <c r="Y242" s="28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1:44" s="17" customForma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16"/>
      <c r="W243" s="6"/>
      <c r="X243" s="28"/>
      <c r="Y243" s="28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1:44" s="17" customForma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16"/>
      <c r="W244" s="6"/>
      <c r="X244" s="28"/>
      <c r="Y244" s="28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1:44" s="17" customForma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16"/>
      <c r="W245" s="6"/>
      <c r="X245" s="28"/>
      <c r="Y245" s="28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1:44" s="17" customForma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16"/>
      <c r="W246" s="6"/>
      <c r="X246" s="28"/>
      <c r="Y246" s="28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1:44" s="17" customForma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16"/>
      <c r="W247" s="6"/>
      <c r="X247" s="28"/>
      <c r="Y247" s="28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1:44" s="17" customForma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16"/>
      <c r="W248" s="6"/>
      <c r="X248" s="28"/>
      <c r="Y248" s="28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1:44" s="17" customForma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16"/>
      <c r="W249" s="6"/>
      <c r="X249" s="28"/>
      <c r="Y249" s="28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1:44" s="17" customForma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6"/>
      <c r="W250" s="6"/>
      <c r="X250" s="28"/>
      <c r="Y250" s="28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1:44" s="17" customForma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16"/>
      <c r="W251" s="6"/>
      <c r="X251" s="28"/>
      <c r="Y251" s="28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1:44" s="17" customForma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16"/>
      <c r="W252" s="6"/>
      <c r="X252" s="28"/>
      <c r="Y252" s="28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1:44" s="17" customForma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16"/>
      <c r="W253" s="6"/>
      <c r="X253" s="28"/>
      <c r="Y253" s="28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1:44" s="17" customForma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16"/>
      <c r="W254" s="6"/>
      <c r="X254" s="28"/>
      <c r="Y254" s="28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1:44" s="17" customForma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16"/>
      <c r="W255" s="6"/>
      <c r="X255" s="28"/>
      <c r="Y255" s="28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1:44" s="17" customForma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6"/>
      <c r="W256" s="6"/>
      <c r="X256" s="28"/>
      <c r="Y256" s="28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1:44" s="17" customForma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16"/>
      <c r="W257" s="6"/>
      <c r="X257" s="28"/>
      <c r="Y257" s="28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1:44" s="17" customForma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16"/>
      <c r="W258" s="6"/>
      <c r="X258" s="28"/>
      <c r="Y258" s="28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1:44" s="17" customForma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16"/>
      <c r="W259" s="6"/>
      <c r="X259" s="28"/>
      <c r="Y259" s="28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1:44" s="17" customForma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6"/>
      <c r="W260" s="6"/>
      <c r="X260" s="28"/>
      <c r="Y260" s="28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1:44" s="17" customForma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16"/>
      <c r="W261" s="6"/>
      <c r="X261" s="28"/>
      <c r="Y261" s="28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1:44" s="17" customForma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6"/>
      <c r="W262" s="6"/>
      <c r="X262" s="28"/>
      <c r="Y262" s="28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1:44" s="17" customForma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16"/>
      <c r="W263" s="6"/>
      <c r="X263" s="28"/>
      <c r="Y263" s="28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1:44" s="17" customForma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16"/>
      <c r="W264" s="6"/>
      <c r="X264" s="28"/>
      <c r="Y264" s="28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1:44" s="17" customForma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16"/>
      <c r="W265" s="6"/>
      <c r="X265" s="28"/>
      <c r="Y265" s="28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1:44" s="17" customForma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6"/>
      <c r="W266" s="6"/>
      <c r="X266" s="28"/>
      <c r="Y266" s="28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1:44" s="17" customForma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16"/>
      <c r="W267" s="6"/>
      <c r="X267" s="28"/>
      <c r="Y267" s="28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1:44" s="17" customForma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6"/>
      <c r="W268" s="6"/>
      <c r="X268" s="28"/>
      <c r="Y268" s="28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1:44" s="17" customForma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16"/>
      <c r="W269" s="6"/>
      <c r="X269" s="28"/>
      <c r="Y269" s="28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1:44" s="17" customForma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16"/>
      <c r="W270" s="6"/>
      <c r="X270" s="28"/>
      <c r="Y270" s="28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1:44" s="17" customForma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16"/>
      <c r="W271" s="6"/>
      <c r="X271" s="28"/>
      <c r="Y271" s="28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1:44" s="17" customForma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6"/>
      <c r="W272" s="6"/>
      <c r="X272" s="28"/>
      <c r="Y272" s="28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1:44" s="17" customForma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16"/>
      <c r="W273" s="6"/>
      <c r="X273" s="28"/>
      <c r="Y273" s="28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1:44" s="17" customForma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6"/>
      <c r="W274" s="6"/>
      <c r="X274" s="28"/>
      <c r="Y274" s="28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1:44" s="17" customForma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16"/>
      <c r="W275" s="6"/>
      <c r="X275" s="28"/>
      <c r="Y275" s="28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1:44" s="17" customForma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6"/>
      <c r="W276" s="6"/>
      <c r="X276" s="28"/>
      <c r="Y276" s="28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1:44" s="17" customForma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16"/>
      <c r="W277" s="6"/>
      <c r="X277" s="28"/>
      <c r="Y277" s="28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1:44" s="17" customForma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6"/>
      <c r="W278" s="6"/>
      <c r="X278" s="28"/>
      <c r="Y278" s="28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1:44" s="17" customForma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16"/>
      <c r="W279" s="6"/>
      <c r="X279" s="28"/>
      <c r="Y279" s="28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1:44" s="17" customForma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6"/>
      <c r="W280" s="6"/>
      <c r="X280" s="28"/>
      <c r="Y280" s="28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1:44" s="17" customForma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16"/>
      <c r="W281" s="6"/>
      <c r="X281" s="28"/>
      <c r="Y281" s="28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1:44" s="17" customForma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16"/>
      <c r="W282" s="6"/>
      <c r="X282" s="28"/>
      <c r="Y282" s="28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1:44" s="17" customForma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6"/>
      <c r="W283" s="6"/>
      <c r="X283" s="28"/>
      <c r="Y283" s="28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1:44" s="17" customForma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6"/>
      <c r="W284" s="6"/>
      <c r="X284" s="28"/>
      <c r="Y284" s="28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1:44" s="17" customForma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16"/>
      <c r="W285" s="6"/>
      <c r="X285" s="28"/>
      <c r="Y285" s="28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1:44" s="17" customForma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6"/>
      <c r="W286" s="6"/>
      <c r="X286" s="28"/>
      <c r="Y286" s="28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1:44" s="17" customForma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16"/>
      <c r="W287" s="6"/>
      <c r="X287" s="28"/>
      <c r="Y287" s="28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1:44" s="17" customForma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16"/>
      <c r="W288" s="6"/>
      <c r="X288" s="28"/>
      <c r="Y288" s="28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1:44" s="17" customForma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16"/>
      <c r="W289" s="6"/>
      <c r="X289" s="28"/>
      <c r="Y289" s="28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1:44" s="17" customForma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6"/>
      <c r="W290" s="6"/>
      <c r="X290" s="28"/>
      <c r="Y290" s="28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1:44" s="17" customForma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16"/>
      <c r="W291" s="6"/>
      <c r="X291" s="28"/>
      <c r="Y291" s="28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1:44" s="17" customForma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6"/>
      <c r="W292" s="6"/>
      <c r="X292" s="28"/>
      <c r="Y292" s="28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1:44" s="17" customForma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16"/>
      <c r="W293" s="6"/>
      <c r="X293" s="28"/>
      <c r="Y293" s="28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1:44" s="17" customForma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16"/>
      <c r="W294" s="6"/>
      <c r="X294" s="28"/>
      <c r="Y294" s="28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1:44" s="17" customForma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16"/>
      <c r="W295" s="6"/>
      <c r="X295" s="28"/>
      <c r="Y295" s="28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1:44" s="17" customForma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6"/>
      <c r="W296" s="6"/>
      <c r="X296" s="28"/>
      <c r="Y296" s="28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1:44" s="17" customForma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16"/>
      <c r="W297" s="6"/>
      <c r="X297" s="28"/>
      <c r="Y297" s="28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1:44" s="17" customForma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6"/>
      <c r="W298" s="6"/>
      <c r="X298" s="28"/>
      <c r="Y298" s="28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1:44" s="17" customForma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16"/>
      <c r="W299" s="6"/>
      <c r="X299" s="28"/>
      <c r="Y299" s="28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1:44" s="17" customForma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16"/>
      <c r="W300" s="6"/>
      <c r="X300" s="28"/>
      <c r="Y300" s="28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1:44" s="17" customForma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16"/>
      <c r="W301" s="6"/>
      <c r="X301" s="28"/>
      <c r="Y301" s="28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1:44" s="17" customForma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6"/>
      <c r="W302" s="6"/>
      <c r="X302" s="28"/>
      <c r="Y302" s="28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1:44" s="17" customForma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16"/>
      <c r="W303" s="6"/>
      <c r="X303" s="28"/>
      <c r="Y303" s="28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1:44" s="17" customForma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16"/>
      <c r="W304" s="6"/>
      <c r="X304" s="28"/>
      <c r="Y304" s="28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1:44" s="17" customForma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16"/>
      <c r="W305" s="6"/>
      <c r="X305" s="28"/>
      <c r="Y305" s="28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1:44" s="17" customForma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16"/>
      <c r="W306" s="6"/>
      <c r="X306" s="28"/>
      <c r="Y306" s="28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1:44" s="17" customForma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16"/>
      <c r="W307" s="6"/>
      <c r="X307" s="28"/>
      <c r="Y307" s="28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1:44" s="17" customForma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6"/>
      <c r="W308" s="6"/>
      <c r="X308" s="28"/>
      <c r="Y308" s="28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1:44" s="17" customForma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16"/>
      <c r="W309" s="6"/>
      <c r="X309" s="28"/>
      <c r="Y309" s="28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1:44" s="17" customForma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16"/>
      <c r="W310" s="6"/>
      <c r="X310" s="28"/>
      <c r="Y310" s="28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1:44" s="17" customForma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16"/>
      <c r="W311" s="6"/>
      <c r="X311" s="28"/>
      <c r="Y311" s="28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1:44" s="17" customForma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16"/>
      <c r="W312" s="6"/>
      <c r="X312" s="28"/>
      <c r="Y312" s="28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1:44" s="17" customForma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16"/>
      <c r="W313" s="6"/>
      <c r="X313" s="28"/>
      <c r="Y313" s="28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1:44" s="17" customForma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16"/>
      <c r="W314" s="6"/>
      <c r="X314" s="28"/>
      <c r="Y314" s="28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1:44" s="17" customForma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16"/>
      <c r="W315" s="6"/>
      <c r="X315" s="28"/>
      <c r="Y315" s="28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1:44" s="17" customForma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16"/>
      <c r="W316" s="6"/>
      <c r="X316" s="28"/>
      <c r="Y316" s="28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1:44" s="17" customForma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16"/>
      <c r="W317" s="6"/>
      <c r="X317" s="28"/>
      <c r="Y317" s="28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1:44" s="17" customForma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16"/>
      <c r="W318" s="6"/>
      <c r="X318" s="28"/>
      <c r="Y318" s="28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1:44" s="17" customForma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16"/>
      <c r="W319" s="6"/>
      <c r="X319" s="28"/>
      <c r="Y319" s="28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1:44" s="17" customForma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16"/>
      <c r="W320" s="6"/>
      <c r="X320" s="28"/>
      <c r="Y320" s="28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1:44" s="17" customForma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16"/>
      <c r="W321" s="6"/>
      <c r="X321" s="28"/>
      <c r="Y321" s="28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1:44" s="17" customForma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16"/>
      <c r="W322" s="6"/>
      <c r="X322" s="28"/>
      <c r="Y322" s="28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1:44" s="17" customForma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16"/>
      <c r="W323" s="6"/>
      <c r="X323" s="28"/>
      <c r="Y323" s="28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1:44" s="17" customForma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16"/>
      <c r="W324" s="6"/>
      <c r="X324" s="28"/>
      <c r="Y324" s="28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1:44" s="17" customForma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16"/>
      <c r="W325" s="6"/>
      <c r="X325" s="28"/>
      <c r="Y325" s="28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1:44" s="17" customForma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16"/>
      <c r="W326" s="6"/>
      <c r="X326" s="28"/>
      <c r="Y326" s="28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1:44" s="17" customForma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16"/>
      <c r="W327" s="6"/>
      <c r="X327" s="28"/>
      <c r="Y327" s="28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1:44" s="17" customForma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16"/>
      <c r="W328" s="6"/>
      <c r="X328" s="28"/>
      <c r="Y328" s="28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1:44" s="17" customForma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16"/>
      <c r="W329" s="6"/>
      <c r="X329" s="28"/>
      <c r="Y329" s="28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1:44" s="17" customForma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16"/>
      <c r="W330" s="6"/>
      <c r="X330" s="28"/>
      <c r="Y330" s="28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1:44" s="17" customForma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16"/>
      <c r="W331" s="6"/>
      <c r="X331" s="28"/>
      <c r="Y331" s="28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1:44" s="17" customForma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16"/>
      <c r="W332" s="6"/>
      <c r="X332" s="28"/>
      <c r="Y332" s="28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1:44" s="17" customForma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16"/>
      <c r="W333" s="6"/>
      <c r="X333" s="28"/>
      <c r="Y333" s="28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1:44" s="17" customForma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16"/>
      <c r="W334" s="6"/>
      <c r="X334" s="28"/>
      <c r="Y334" s="28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1:44" s="17" customForma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16"/>
      <c r="W335" s="6"/>
      <c r="X335" s="28"/>
      <c r="Y335" s="28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1:44" s="17" customForma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16"/>
      <c r="W336" s="6"/>
      <c r="X336" s="28"/>
      <c r="Y336" s="28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1:44" s="17" customForma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16"/>
      <c r="W337" s="6"/>
      <c r="X337" s="28"/>
      <c r="Y337" s="28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1:44" s="17" customForma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16"/>
      <c r="W338" s="6"/>
      <c r="X338" s="28"/>
      <c r="Y338" s="28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1:44" s="17" customForma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16"/>
      <c r="W339" s="6"/>
      <c r="X339" s="28"/>
      <c r="Y339" s="28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1:44" s="17" customForma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16"/>
      <c r="W340" s="6"/>
      <c r="X340" s="28"/>
      <c r="Y340" s="28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1:44" s="17" customForma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16"/>
      <c r="W341" s="6"/>
      <c r="X341" s="28"/>
      <c r="Y341" s="28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1:44" s="17" customForma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16"/>
      <c r="W342" s="6"/>
      <c r="X342" s="28"/>
      <c r="Y342" s="28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1:44" s="17" customForma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16"/>
      <c r="W343" s="6"/>
      <c r="X343" s="28"/>
      <c r="Y343" s="28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1:44" s="17" customForma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16"/>
      <c r="W344" s="6"/>
      <c r="X344" s="28"/>
      <c r="Y344" s="28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1:44" s="17" customForma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16"/>
      <c r="W345" s="6"/>
      <c r="X345" s="28"/>
      <c r="Y345" s="28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1:44" s="17" customForma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16"/>
      <c r="W346" s="6"/>
      <c r="X346" s="28"/>
      <c r="Y346" s="28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1:44" s="17" customForma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16"/>
      <c r="W347" s="6"/>
      <c r="X347" s="28"/>
      <c r="Y347" s="28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1:44" s="17" customForma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16"/>
      <c r="W348" s="6"/>
      <c r="X348" s="28"/>
      <c r="Y348" s="28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1:44" s="17" customForma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16"/>
      <c r="W349" s="6"/>
      <c r="X349" s="28"/>
      <c r="Y349" s="28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1:44" s="17" customForma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16"/>
      <c r="W350" s="6"/>
      <c r="X350" s="28"/>
      <c r="Y350" s="28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1:44" s="17" customForma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16"/>
      <c r="W351" s="6"/>
      <c r="X351" s="28"/>
      <c r="Y351" s="28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1:44" s="17" customForma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16"/>
      <c r="W352" s="6"/>
      <c r="X352" s="28"/>
      <c r="Y352" s="28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1:44" s="17" customForma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16"/>
      <c r="W353" s="6"/>
      <c r="X353" s="28"/>
      <c r="Y353" s="28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1:44" s="17" customForma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16"/>
      <c r="W354" s="6"/>
      <c r="X354" s="28"/>
      <c r="Y354" s="28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1:44" s="17" customForma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16"/>
      <c r="W355" s="6"/>
      <c r="X355" s="28"/>
      <c r="Y355" s="28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1:44" s="17" customForma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16"/>
      <c r="W356" s="6"/>
      <c r="X356" s="28"/>
      <c r="Y356" s="28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1:44" s="17" customForma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16"/>
      <c r="W357" s="6"/>
      <c r="X357" s="28"/>
      <c r="Y357" s="28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1:44" s="17" customForma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16"/>
      <c r="W358" s="6"/>
      <c r="X358" s="28"/>
      <c r="Y358" s="28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1:44" s="17" customForma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16"/>
      <c r="W359" s="6"/>
      <c r="X359" s="28"/>
      <c r="Y359" s="28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1:44" s="17" customForma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16"/>
      <c r="W360" s="6"/>
      <c r="X360" s="28"/>
      <c r="Y360" s="28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1:44" s="17" customForma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16"/>
      <c r="W361" s="6"/>
      <c r="X361" s="28"/>
      <c r="Y361" s="28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1:44" s="17" customForma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16"/>
      <c r="W362" s="6"/>
      <c r="X362" s="28"/>
      <c r="Y362" s="28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1:44" s="17" customForma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16"/>
      <c r="W363" s="6"/>
      <c r="X363" s="28"/>
      <c r="Y363" s="28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1:44" s="17" customForma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16"/>
      <c r="W364" s="6"/>
      <c r="X364" s="28"/>
      <c r="Y364" s="28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1:44" s="17" customForma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16"/>
      <c r="W365" s="6"/>
      <c r="X365" s="28"/>
      <c r="Y365" s="28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1:44" s="17" customForma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16"/>
      <c r="W366" s="6"/>
      <c r="X366" s="28"/>
      <c r="Y366" s="28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1:44" s="17" customForma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16"/>
      <c r="W367" s="6"/>
      <c r="X367" s="28"/>
      <c r="Y367" s="28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1:44" s="17" customForma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16"/>
      <c r="W368" s="6"/>
      <c r="X368" s="28"/>
      <c r="Y368" s="28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1:44" s="17" customForma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16"/>
      <c r="W369" s="6"/>
      <c r="X369" s="28"/>
      <c r="Y369" s="28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1:44" s="17" customForma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16"/>
      <c r="W370" s="6"/>
      <c r="X370" s="28"/>
      <c r="Y370" s="28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1:44" s="17" customForma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16"/>
      <c r="W371" s="6"/>
      <c r="X371" s="28"/>
      <c r="Y371" s="28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1:44" s="17" customForma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16"/>
      <c r="W372" s="6"/>
      <c r="X372" s="28"/>
      <c r="Y372" s="28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1:44" s="17" customForma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16"/>
      <c r="W373" s="6"/>
      <c r="X373" s="28"/>
      <c r="Y373" s="28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1:44" s="17" customForma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16"/>
      <c r="W374" s="6"/>
      <c r="X374" s="28"/>
      <c r="Y374" s="28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1:44" s="17" customForma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16"/>
      <c r="W375" s="6"/>
      <c r="X375" s="28"/>
      <c r="Y375" s="28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1:44" s="17" customForma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16"/>
      <c r="W376" s="6"/>
      <c r="X376" s="28"/>
      <c r="Y376" s="28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1:44" s="17" customForma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16"/>
      <c r="W377" s="6"/>
      <c r="X377" s="28"/>
      <c r="Y377" s="28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1:44" s="17" customForma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16"/>
      <c r="W378" s="6"/>
      <c r="X378" s="28"/>
      <c r="Y378" s="28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1:44" s="17" customForma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16"/>
      <c r="W379" s="6"/>
      <c r="X379" s="28"/>
      <c r="Y379" s="28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1:44" s="17" customForma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16"/>
      <c r="W380" s="6"/>
      <c r="X380" s="28"/>
      <c r="Y380" s="28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1:44" s="17" customForma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16"/>
      <c r="W381" s="6"/>
      <c r="X381" s="28"/>
      <c r="Y381" s="28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1:44" s="17" customForma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16"/>
      <c r="W382" s="6"/>
      <c r="X382" s="28"/>
      <c r="Y382" s="28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1:44" s="17" customForma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16"/>
      <c r="W383" s="6"/>
      <c r="X383" s="28"/>
      <c r="Y383" s="28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1:44" s="17" customForma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16"/>
      <c r="W384" s="6"/>
      <c r="X384" s="28"/>
      <c r="Y384" s="28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1:44" s="17" customForma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16"/>
      <c r="W385" s="6"/>
      <c r="X385" s="28"/>
      <c r="Y385" s="28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1:44" s="17" customForma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16"/>
      <c r="W386" s="6"/>
      <c r="X386" s="28"/>
      <c r="Y386" s="28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1:44" s="17" customForma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16"/>
      <c r="W387" s="6"/>
      <c r="X387" s="28"/>
      <c r="Y387" s="28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1:44" s="17" customForma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16"/>
      <c r="W388" s="6"/>
      <c r="X388" s="28"/>
      <c r="Y388" s="28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1:44" s="17" customForma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16"/>
      <c r="W389" s="6"/>
      <c r="X389" s="28"/>
      <c r="Y389" s="28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1:44" s="17" customForma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16"/>
      <c r="W390" s="6"/>
      <c r="X390" s="28"/>
      <c r="Y390" s="28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1:44" s="17" customForma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16"/>
      <c r="W391" s="6"/>
      <c r="X391" s="28"/>
      <c r="Y391" s="28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1:44" s="17" customForma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16"/>
      <c r="W392" s="6"/>
      <c r="X392" s="28"/>
      <c r="Y392" s="28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1:44" s="17" customForma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16"/>
      <c r="W393" s="6"/>
      <c r="X393" s="28"/>
      <c r="Y393" s="28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1:44" s="17" customForma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16"/>
      <c r="W394" s="6"/>
      <c r="X394" s="28"/>
      <c r="Y394" s="28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1:44" s="17" customForma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16"/>
      <c r="W395" s="6"/>
      <c r="X395" s="28"/>
      <c r="Y395" s="28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1:44" s="17" customForma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16"/>
      <c r="W396" s="6"/>
      <c r="X396" s="28"/>
      <c r="Y396" s="28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1:44" s="17" customForma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16"/>
      <c r="W397" s="6"/>
      <c r="X397" s="28"/>
      <c r="Y397" s="28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1:44" s="17" customForma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16"/>
      <c r="W398" s="6"/>
      <c r="X398" s="28"/>
      <c r="Y398" s="28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1:44" s="17" customForma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16"/>
      <c r="W399" s="6"/>
      <c r="X399" s="28"/>
      <c r="Y399" s="28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1:44" s="17" customForma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16"/>
      <c r="W400" s="6"/>
      <c r="X400" s="28"/>
      <c r="Y400" s="28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1:44" s="17" customForma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16"/>
      <c r="W401" s="6"/>
      <c r="X401" s="28"/>
      <c r="Y401" s="28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1:44" s="17" customForma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16"/>
      <c r="W402" s="6"/>
      <c r="X402" s="28"/>
      <c r="Y402" s="28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1:44" s="17" customForma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16"/>
      <c r="W403" s="6"/>
      <c r="X403" s="28"/>
      <c r="Y403" s="28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1:44" s="17" customForma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16"/>
      <c r="W404" s="6"/>
      <c r="X404" s="28"/>
      <c r="Y404" s="28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1:44" s="17" customForma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16"/>
      <c r="W405" s="6"/>
      <c r="X405" s="28"/>
      <c r="Y405" s="28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1:44" s="17" customForma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16"/>
      <c r="W406" s="6"/>
      <c r="X406" s="28"/>
      <c r="Y406" s="28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1:44" s="17" customForma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16"/>
      <c r="W407" s="6"/>
      <c r="X407" s="28"/>
      <c r="Y407" s="28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1:44" s="17" customForma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16"/>
      <c r="W408" s="6"/>
      <c r="X408" s="28"/>
      <c r="Y408" s="28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1:44" s="17" customForma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16"/>
      <c r="W409" s="6"/>
      <c r="X409" s="28"/>
      <c r="Y409" s="28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1:44" s="17" customForma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16"/>
      <c r="W410" s="6"/>
      <c r="X410" s="28"/>
      <c r="Y410" s="28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1:44" s="17" customForma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16"/>
      <c r="W411" s="6"/>
      <c r="X411" s="28"/>
      <c r="Y411" s="28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1:44" s="17" customForma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16"/>
      <c r="W412" s="6"/>
      <c r="X412" s="28"/>
      <c r="Y412" s="28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1:44" s="17" customForma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16"/>
      <c r="W413" s="6"/>
      <c r="X413" s="28"/>
      <c r="Y413" s="28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1:44" s="17" customForma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16"/>
      <c r="W414" s="6"/>
      <c r="X414" s="28"/>
      <c r="Y414" s="28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1:44" s="17" customForma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16"/>
      <c r="W415" s="6"/>
      <c r="X415" s="28"/>
      <c r="Y415" s="28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1:44" s="17" customForma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16"/>
      <c r="W416" s="6"/>
      <c r="X416" s="28"/>
      <c r="Y416" s="28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1:44" s="17" customForma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16"/>
      <c r="W417" s="6"/>
      <c r="X417" s="28"/>
      <c r="Y417" s="28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1:44" s="17" customForma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16"/>
      <c r="W418" s="6"/>
      <c r="X418" s="28"/>
      <c r="Y418" s="28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1:44" s="17" customForma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16"/>
      <c r="W419" s="6"/>
      <c r="X419" s="28"/>
      <c r="Y419" s="28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1:44" s="17" customForma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16"/>
      <c r="W420" s="6"/>
      <c r="X420" s="28"/>
      <c r="Y420" s="28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1:44" s="17" customForma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16"/>
      <c r="W421" s="6"/>
      <c r="X421" s="28"/>
      <c r="Y421" s="28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1:44" s="17" customForma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16"/>
      <c r="W422" s="6"/>
      <c r="X422" s="28"/>
      <c r="Y422" s="28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1:44" s="17" customForma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16"/>
      <c r="W423" s="6"/>
      <c r="X423" s="28"/>
      <c r="Y423" s="28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1:44" s="17" customForma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16"/>
      <c r="W424" s="6"/>
      <c r="X424" s="28"/>
      <c r="Y424" s="28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1:44" s="17" customForma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16"/>
      <c r="W425" s="6"/>
      <c r="X425" s="28"/>
      <c r="Y425" s="28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1:44" s="17" customForma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16"/>
      <c r="W426" s="6"/>
      <c r="X426" s="28"/>
      <c r="Y426" s="28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1:44" s="17" customForma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16"/>
      <c r="W427" s="6"/>
      <c r="X427" s="28"/>
      <c r="Y427" s="28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1:44" s="17" customForma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16"/>
      <c r="W428" s="6"/>
      <c r="X428" s="28"/>
      <c r="Y428" s="28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1:44" s="17" customForma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16"/>
      <c r="W429" s="6"/>
      <c r="X429" s="28"/>
      <c r="Y429" s="28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1:44" s="17" customForma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16"/>
      <c r="W430" s="6"/>
      <c r="X430" s="28"/>
      <c r="Y430" s="28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1:44" s="17" customForma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16"/>
      <c r="W431" s="6"/>
      <c r="X431" s="28"/>
      <c r="Y431" s="28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1:44" s="17" customForma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16"/>
      <c r="W432" s="6"/>
      <c r="X432" s="28"/>
      <c r="Y432" s="28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1:44" s="17" customForma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16"/>
      <c r="W433" s="6"/>
      <c r="X433" s="28"/>
      <c r="Y433" s="28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1:44" s="17" customForma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16"/>
      <c r="W434" s="6"/>
      <c r="X434" s="28"/>
      <c r="Y434" s="28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1:44" s="17" customForma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16"/>
      <c r="W435" s="6"/>
      <c r="X435" s="28"/>
      <c r="Y435" s="28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1:44" s="17" customForma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16"/>
      <c r="W436" s="6"/>
      <c r="X436" s="28"/>
      <c r="Y436" s="28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1:44" s="17" customForma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16"/>
      <c r="W437" s="6"/>
      <c r="X437" s="28"/>
      <c r="Y437" s="28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1:44" s="17" customForma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16"/>
      <c r="W438" s="6"/>
      <c r="X438" s="28"/>
      <c r="Y438" s="28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1:44" s="17" customForma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16"/>
      <c r="W439" s="6"/>
      <c r="X439" s="28"/>
      <c r="Y439" s="28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1:44" s="17" customForma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16"/>
      <c r="W440" s="6"/>
      <c r="X440" s="28"/>
      <c r="Y440" s="28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1:44" s="17" customForma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16"/>
      <c r="W441" s="6"/>
      <c r="X441" s="28"/>
      <c r="Y441" s="28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1:44" s="17" customForma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16"/>
      <c r="W442" s="6"/>
      <c r="X442" s="28"/>
      <c r="Y442" s="28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1:44" s="17" customForma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16"/>
      <c r="W443" s="6"/>
      <c r="X443" s="28"/>
      <c r="Y443" s="28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1:44" s="17" customForma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16"/>
      <c r="W444" s="6"/>
      <c r="X444" s="28"/>
      <c r="Y444" s="28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1:44" s="17" customForma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16"/>
      <c r="W445" s="6"/>
      <c r="X445" s="28"/>
      <c r="Y445" s="28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1:44" s="17" customForma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16"/>
      <c r="W446" s="6"/>
      <c r="X446" s="28"/>
      <c r="Y446" s="28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1:44" s="17" customForma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16"/>
      <c r="W447" s="6"/>
      <c r="X447" s="28"/>
      <c r="Y447" s="28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1:44" s="17" customForma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16"/>
      <c r="W448" s="6"/>
      <c r="X448" s="28"/>
      <c r="Y448" s="28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1:44" s="17" customForma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16"/>
      <c r="W449" s="6"/>
      <c r="X449" s="28"/>
      <c r="Y449" s="28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1:44" s="17" customForma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16"/>
      <c r="W450" s="6"/>
      <c r="X450" s="28"/>
      <c r="Y450" s="28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1:44" s="17" customForma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16"/>
      <c r="W451" s="6"/>
      <c r="X451" s="28"/>
      <c r="Y451" s="28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1:44" s="17" customForma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16"/>
      <c r="W452" s="6"/>
      <c r="X452" s="28"/>
      <c r="Y452" s="28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1:44" s="17" customForma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16"/>
      <c r="W453" s="6"/>
      <c r="X453" s="28"/>
      <c r="Y453" s="28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1:44" s="17" customForma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16"/>
      <c r="W454" s="6"/>
      <c r="X454" s="28"/>
      <c r="Y454" s="28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1:44" s="17" customForma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16"/>
      <c r="W455" s="6"/>
      <c r="X455" s="28"/>
      <c r="Y455" s="28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1:44" s="17" customForma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16"/>
      <c r="W456" s="6"/>
      <c r="X456" s="28"/>
      <c r="Y456" s="28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1:44" s="17" customForma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16"/>
      <c r="W457" s="6"/>
      <c r="X457" s="28"/>
      <c r="Y457" s="28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1:44" s="17" customForma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16"/>
      <c r="W458" s="6"/>
      <c r="X458" s="28"/>
      <c r="Y458" s="28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1:44" s="17" customForma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16"/>
      <c r="W459" s="6"/>
      <c r="X459" s="28"/>
      <c r="Y459" s="28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1:44" s="17" customForma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16"/>
      <c r="W460" s="6"/>
      <c r="X460" s="28"/>
      <c r="Y460" s="28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1:44" s="17" customForma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16"/>
      <c r="W461" s="6"/>
      <c r="X461" s="28"/>
      <c r="Y461" s="28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1:44" s="17" customForma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16"/>
      <c r="W462" s="6"/>
      <c r="X462" s="28"/>
      <c r="Y462" s="28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1:44" s="17" customForma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16"/>
      <c r="W463" s="6"/>
      <c r="X463" s="28"/>
      <c r="Y463" s="28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1:44" s="17" customForma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16"/>
      <c r="W464" s="6"/>
      <c r="X464" s="28"/>
      <c r="Y464" s="28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1:44" s="17" customForma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16"/>
      <c r="W465" s="6"/>
      <c r="X465" s="28"/>
      <c r="Y465" s="28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1:44" s="17" customForma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16"/>
      <c r="W466" s="6"/>
      <c r="X466" s="28"/>
      <c r="Y466" s="28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1:44" s="17" customForma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16"/>
      <c r="W467" s="6"/>
      <c r="X467" s="28"/>
      <c r="Y467" s="28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1:44" s="17" customForma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16"/>
      <c r="W468" s="6"/>
      <c r="X468" s="28"/>
      <c r="Y468" s="28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1:44" s="17" customForma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16"/>
      <c r="W469" s="6"/>
      <c r="X469" s="28"/>
      <c r="Y469" s="28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1:44" s="17" customForma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16"/>
      <c r="W470" s="6"/>
      <c r="X470" s="28"/>
      <c r="Y470" s="28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1:44" s="17" customForma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16"/>
      <c r="W471" s="6"/>
      <c r="X471" s="28"/>
      <c r="Y471" s="28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1:44" s="17" customForma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16"/>
      <c r="W472" s="6"/>
      <c r="X472" s="28"/>
      <c r="Y472" s="28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1:44" s="17" customForma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16"/>
      <c r="W473" s="6"/>
      <c r="X473" s="28"/>
      <c r="Y473" s="28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1:44" s="17" customForma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16"/>
      <c r="W474" s="6"/>
      <c r="X474" s="28"/>
      <c r="Y474" s="28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1:44" s="17" customForma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16"/>
      <c r="W475" s="6"/>
      <c r="X475" s="28"/>
      <c r="Y475" s="28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1:44" s="17" customForma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16"/>
      <c r="W476" s="6"/>
      <c r="X476" s="28"/>
      <c r="Y476" s="28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1:44" s="17" customForma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16"/>
      <c r="W477" s="6"/>
      <c r="X477" s="28"/>
      <c r="Y477" s="28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1:44" s="17" customForma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16"/>
      <c r="W478" s="6"/>
      <c r="X478" s="28"/>
      <c r="Y478" s="28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1:44" s="17" customForma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16"/>
      <c r="W479" s="6"/>
      <c r="X479" s="28"/>
      <c r="Y479" s="28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1:44" s="17" customForma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16"/>
      <c r="W480" s="6"/>
      <c r="X480" s="28"/>
      <c r="Y480" s="28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1:44" s="17" customForma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16"/>
      <c r="W481" s="6"/>
      <c r="X481" s="28"/>
      <c r="Y481" s="28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1:44" s="17" customForma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16"/>
      <c r="W482" s="6"/>
      <c r="X482" s="28"/>
      <c r="Y482" s="28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1:44" s="17" customForma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16"/>
      <c r="W483" s="6"/>
      <c r="X483" s="28"/>
      <c r="Y483" s="28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1:44" s="17" customForma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16"/>
      <c r="W484" s="6"/>
      <c r="X484" s="28"/>
      <c r="Y484" s="28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1:44" s="17" customForma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16"/>
      <c r="W485" s="6"/>
      <c r="X485" s="28"/>
      <c r="Y485" s="28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1:44" s="17" customForma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16"/>
      <c r="W486" s="6"/>
      <c r="X486" s="28"/>
      <c r="Y486" s="28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1:44" s="17" customForma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16"/>
      <c r="W487" s="6"/>
      <c r="X487" s="28"/>
      <c r="Y487" s="28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1:44" s="17" customForma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16"/>
      <c r="W488" s="6"/>
      <c r="X488" s="28"/>
      <c r="Y488" s="28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1:44" s="17" customForma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16"/>
      <c r="W489" s="6"/>
      <c r="X489" s="28"/>
      <c r="Y489" s="28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1:44" s="17" customForma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16"/>
      <c r="W490" s="6"/>
      <c r="X490" s="28"/>
      <c r="Y490" s="28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1:44" s="17" customForma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16"/>
      <c r="W491" s="6"/>
      <c r="X491" s="28"/>
      <c r="Y491" s="28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1:44" s="17" customForma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16"/>
      <c r="W492" s="6"/>
      <c r="X492" s="28"/>
      <c r="Y492" s="28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1:44" s="17" customForma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16"/>
      <c r="W493" s="6"/>
      <c r="X493" s="28"/>
      <c r="Y493" s="28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1:44" s="17" customForma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16"/>
      <c r="W494" s="6"/>
      <c r="X494" s="28"/>
      <c r="Y494" s="28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1:44" s="17" customForma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16"/>
      <c r="W495" s="6"/>
      <c r="X495" s="28"/>
      <c r="Y495" s="28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1:44" s="17" customForma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16"/>
      <c r="W496" s="6"/>
      <c r="X496" s="28"/>
      <c r="Y496" s="28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1:44" s="17" customForma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16"/>
      <c r="W497" s="6"/>
      <c r="X497" s="28"/>
      <c r="Y497" s="28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1:44" s="17" customForma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16"/>
      <c r="W498" s="6"/>
      <c r="X498" s="28"/>
      <c r="Y498" s="28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1:44" s="17" customForma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16"/>
      <c r="W499" s="6"/>
      <c r="X499" s="28"/>
      <c r="Y499" s="28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1:44" s="17" customForma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16"/>
      <c r="W500" s="6"/>
      <c r="X500" s="28"/>
      <c r="Y500" s="28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1:44" s="17" customForma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16"/>
      <c r="W501" s="6"/>
      <c r="X501" s="28"/>
      <c r="Y501" s="28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1:44" s="17" customForma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16"/>
      <c r="W502" s="6"/>
      <c r="X502" s="28"/>
      <c r="Y502" s="28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1:44" s="17" customForma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16"/>
      <c r="W503" s="6"/>
      <c r="X503" s="28"/>
      <c r="Y503" s="28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1:44" s="17" customForma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16"/>
      <c r="W504" s="6"/>
      <c r="X504" s="28"/>
      <c r="Y504" s="28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1:44" s="17" customForma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16"/>
      <c r="W505" s="6"/>
      <c r="X505" s="28"/>
      <c r="Y505" s="28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1:44" s="17" customForma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16"/>
      <c r="W506" s="6"/>
      <c r="X506" s="28"/>
      <c r="Y506" s="28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1:44" s="17" customForma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16"/>
      <c r="W507" s="6"/>
      <c r="X507" s="28"/>
      <c r="Y507" s="28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1:44" s="17" customForma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16"/>
      <c r="W508" s="6"/>
      <c r="X508" s="28"/>
      <c r="Y508" s="28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1:44" s="17" customForma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16"/>
      <c r="W509" s="6"/>
      <c r="X509" s="28"/>
      <c r="Y509" s="28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1:44" s="17" customForma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16"/>
      <c r="W510" s="6"/>
      <c r="X510" s="28"/>
      <c r="Y510" s="28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1:44" s="17" customForma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16"/>
      <c r="W511" s="6"/>
      <c r="X511" s="28"/>
      <c r="Y511" s="28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1:44" s="17" customForma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16"/>
      <c r="W512" s="6"/>
      <c r="X512" s="28"/>
      <c r="Y512" s="28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1:44" s="17" customForma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16"/>
      <c r="W513" s="6"/>
      <c r="X513" s="28"/>
      <c r="Y513" s="28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1:44" s="17" customForma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16"/>
      <c r="W514" s="6"/>
      <c r="X514" s="28"/>
      <c r="Y514" s="28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1:44" s="17" customForma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16"/>
      <c r="W515" s="6"/>
      <c r="X515" s="28"/>
      <c r="Y515" s="28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1:44" s="17" customForma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16"/>
      <c r="W516" s="6"/>
      <c r="X516" s="28"/>
      <c r="Y516" s="28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1:44" s="17" customForma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16"/>
      <c r="W517" s="6"/>
      <c r="X517" s="28"/>
      <c r="Y517" s="28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1:44" s="17" customForma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16"/>
      <c r="W518" s="6"/>
      <c r="X518" s="28"/>
      <c r="Y518" s="28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1:44" s="17" customForma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16"/>
      <c r="W519" s="6"/>
      <c r="X519" s="28"/>
      <c r="Y519" s="28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1:44" s="17" customForma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16"/>
      <c r="W520" s="6"/>
      <c r="X520" s="28"/>
      <c r="Y520" s="28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1:44" s="17" customForma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16"/>
      <c r="W521" s="6"/>
      <c r="X521" s="28"/>
      <c r="Y521" s="28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1:44" s="17" customForma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16"/>
      <c r="W522" s="6"/>
      <c r="X522" s="28"/>
      <c r="Y522" s="28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1:44" s="17" customForma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16"/>
      <c r="W523" s="6"/>
      <c r="X523" s="28"/>
      <c r="Y523" s="28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1:44" s="17" customForma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16"/>
      <c r="W524" s="6"/>
      <c r="X524" s="28"/>
      <c r="Y524" s="28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1:44" s="17" customForma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16"/>
      <c r="W525" s="6"/>
      <c r="X525" s="28"/>
      <c r="Y525" s="28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1:44" s="17" customForma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16"/>
      <c r="W526" s="6"/>
      <c r="X526" s="28"/>
      <c r="Y526" s="28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1:44" s="17" customForma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16"/>
      <c r="W527" s="6"/>
      <c r="X527" s="28"/>
      <c r="Y527" s="28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1:44" s="17" customForma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16"/>
      <c r="W528" s="6"/>
      <c r="X528" s="28"/>
      <c r="Y528" s="28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1:44" s="17" customForma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16"/>
      <c r="W529" s="6"/>
      <c r="X529" s="28"/>
      <c r="Y529" s="28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1:44" s="17" customForma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16"/>
      <c r="W530" s="6"/>
      <c r="X530" s="28"/>
      <c r="Y530" s="28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1:44" s="17" customForma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16"/>
      <c r="W531" s="6"/>
      <c r="X531" s="28"/>
      <c r="Y531" s="28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1:44" s="17" customForma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16"/>
      <c r="W532" s="6"/>
      <c r="X532" s="28"/>
      <c r="Y532" s="28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1:44" s="17" customForma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16"/>
      <c r="W533" s="6"/>
      <c r="X533" s="28"/>
      <c r="Y533" s="28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1:44" s="17" customForma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16"/>
      <c r="W534" s="6"/>
      <c r="X534" s="28"/>
      <c r="Y534" s="28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1:44" s="17" customForma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16"/>
      <c r="W535" s="6"/>
      <c r="X535" s="28"/>
      <c r="Y535" s="28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1:44" s="17" customForma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16"/>
      <c r="W536" s="6"/>
      <c r="X536" s="28"/>
      <c r="Y536" s="28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1:44" s="17" customForma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16"/>
      <c r="W537" s="6"/>
      <c r="X537" s="28"/>
      <c r="Y537" s="28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1:44" s="17" customForma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16"/>
      <c r="W538" s="6"/>
      <c r="X538" s="28"/>
      <c r="Y538" s="28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1:44" s="17" customForma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16"/>
      <c r="W539" s="6"/>
      <c r="X539" s="28"/>
      <c r="Y539" s="28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1:44" s="17" customForma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16"/>
      <c r="W540" s="6"/>
      <c r="X540" s="28"/>
      <c r="Y540" s="28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1:44" s="17" customForma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16"/>
      <c r="W541" s="6"/>
      <c r="X541" s="28"/>
      <c r="Y541" s="28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1:44" s="17" customForma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16"/>
      <c r="W542" s="6"/>
      <c r="X542" s="28"/>
      <c r="Y542" s="28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1:44" s="17" customForma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16"/>
      <c r="W543" s="6"/>
      <c r="X543" s="28"/>
      <c r="Y543" s="28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1:44" s="17" customForma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16"/>
      <c r="W544" s="6"/>
      <c r="X544" s="28"/>
      <c r="Y544" s="28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1:44" s="17" customForma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16"/>
      <c r="W545" s="6"/>
      <c r="X545" s="28"/>
      <c r="Y545" s="28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1:44" s="17" customForma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16"/>
      <c r="W546" s="6"/>
      <c r="X546" s="28"/>
      <c r="Y546" s="28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1:44" s="17" customForma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16"/>
      <c r="W547" s="6"/>
      <c r="X547" s="28"/>
      <c r="Y547" s="28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1:44" s="17" customForma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16"/>
      <c r="W548" s="6"/>
      <c r="X548" s="28"/>
      <c r="Y548" s="28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1:44" s="17" customForma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16"/>
      <c r="W549" s="6"/>
      <c r="X549" s="28"/>
      <c r="Y549" s="28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1:44" s="17" customForma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16"/>
      <c r="W550" s="6"/>
      <c r="X550" s="28"/>
      <c r="Y550" s="28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1:44" s="17" customForma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16"/>
      <c r="W551" s="6"/>
      <c r="X551" s="28"/>
      <c r="Y551" s="28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1:44" s="17" customForma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16"/>
      <c r="W552" s="6"/>
      <c r="X552" s="28"/>
      <c r="Y552" s="28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1:44" s="17" customForma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16"/>
      <c r="W553" s="6"/>
      <c r="X553" s="28"/>
      <c r="Y553" s="28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1:44" s="17" customForma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16"/>
      <c r="W554" s="6"/>
      <c r="X554" s="28"/>
      <c r="Y554" s="28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1:44" s="17" customForma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16"/>
      <c r="W555" s="6"/>
      <c r="X555" s="28"/>
      <c r="Y555" s="28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1:44" s="17" customForma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16"/>
      <c r="W556" s="6"/>
      <c r="X556" s="28"/>
      <c r="Y556" s="28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1:44" s="17" customForma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16"/>
      <c r="W557" s="6"/>
      <c r="X557" s="28"/>
      <c r="Y557" s="28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1:44" s="17" customForma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16"/>
      <c r="W558" s="6"/>
      <c r="X558" s="28"/>
      <c r="Y558" s="28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1:44" s="17" customForma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16"/>
      <c r="W559" s="6"/>
      <c r="X559" s="28"/>
      <c r="Y559" s="28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1:44" s="17" customForma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16"/>
      <c r="W560" s="6"/>
      <c r="X560" s="28"/>
      <c r="Y560" s="28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1:44" s="17" customForma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16"/>
      <c r="W561" s="6"/>
      <c r="X561" s="28"/>
      <c r="Y561" s="28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1:44" s="17" customForma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16"/>
      <c r="W562" s="6"/>
      <c r="X562" s="28"/>
      <c r="Y562" s="28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1:44" s="17" customForma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16"/>
      <c r="W563" s="6"/>
      <c r="X563" s="28"/>
      <c r="Y563" s="28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1:44" s="17" customForma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16"/>
      <c r="W564" s="6"/>
      <c r="X564" s="28"/>
      <c r="Y564" s="28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1:44" s="17" customForma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16"/>
      <c r="W565" s="6"/>
      <c r="X565" s="28"/>
      <c r="Y565" s="28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1:44" s="17" customForma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16"/>
      <c r="W566" s="6"/>
      <c r="X566" s="28"/>
      <c r="Y566" s="28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1:44" s="17" customForma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16"/>
      <c r="W567" s="6"/>
      <c r="X567" s="28"/>
      <c r="Y567" s="28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1:44" s="17" customForma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16"/>
      <c r="W568" s="6"/>
      <c r="X568" s="28"/>
      <c r="Y568" s="28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1:44" s="17" customForma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16"/>
      <c r="W569" s="6"/>
      <c r="X569" s="28"/>
      <c r="Y569" s="28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1:44" s="17" customForma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16"/>
      <c r="W570" s="6"/>
      <c r="X570" s="28"/>
      <c r="Y570" s="28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1:44" s="17" customForma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16"/>
      <c r="W571" s="6"/>
      <c r="X571" s="28"/>
      <c r="Y571" s="28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1:44" s="17" customForma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16"/>
      <c r="W572" s="6"/>
      <c r="X572" s="28"/>
      <c r="Y572" s="28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1:44" s="17" customForma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16"/>
      <c r="W573" s="6"/>
      <c r="X573" s="28"/>
      <c r="Y573" s="28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1:44" s="17" customForma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16"/>
      <c r="W574" s="6"/>
      <c r="X574" s="28"/>
      <c r="Y574" s="28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1:44" s="17" customForma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16"/>
      <c r="W575" s="6"/>
      <c r="X575" s="28"/>
      <c r="Y575" s="28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1:44" s="17" customForma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16"/>
      <c r="W576" s="6"/>
      <c r="X576" s="28"/>
      <c r="Y576" s="28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1:44" s="17" customForma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16"/>
      <c r="W577" s="6"/>
      <c r="X577" s="28"/>
      <c r="Y577" s="28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1:44" s="17" customForma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16"/>
      <c r="W578" s="6"/>
      <c r="X578" s="28"/>
      <c r="Y578" s="28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1:44" s="17" customForma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16"/>
      <c r="W579" s="6"/>
      <c r="X579" s="28"/>
      <c r="Y579" s="28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1:44" s="17" customForma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16"/>
      <c r="W580" s="6"/>
      <c r="X580" s="28"/>
      <c r="Y580" s="28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1:44" s="17" customForma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16"/>
      <c r="W581" s="6"/>
      <c r="X581" s="28"/>
      <c r="Y581" s="28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1:44" s="17" customForma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16"/>
      <c r="W582" s="6"/>
      <c r="X582" s="28"/>
      <c r="Y582" s="28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1:44" s="17" customForma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16"/>
      <c r="W583" s="6"/>
      <c r="X583" s="28"/>
      <c r="Y583" s="28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1:44" s="17" customForma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16"/>
      <c r="W584" s="6"/>
      <c r="X584" s="28"/>
      <c r="Y584" s="28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1:44" s="17" customForma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16"/>
      <c r="W585" s="6"/>
      <c r="X585" s="28"/>
      <c r="Y585" s="28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1:44" s="17" customForma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16"/>
      <c r="W586" s="6"/>
      <c r="X586" s="28"/>
      <c r="Y586" s="28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1:44" s="17" customForma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16"/>
      <c r="W587" s="6"/>
      <c r="X587" s="28"/>
      <c r="Y587" s="28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1:44" s="17" customForma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16"/>
      <c r="W588" s="6"/>
      <c r="X588" s="28"/>
      <c r="Y588" s="28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1:44" s="17" customForma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16"/>
      <c r="W589" s="6"/>
      <c r="X589" s="28"/>
      <c r="Y589" s="28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1:44" s="17" customForma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16"/>
      <c r="W590" s="6"/>
      <c r="X590" s="28"/>
      <c r="Y590" s="28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1:44" s="17" customForma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16"/>
      <c r="W591" s="6"/>
      <c r="X591" s="28"/>
      <c r="Y591" s="28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1:44" s="17" customForma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16"/>
      <c r="W592" s="6"/>
      <c r="X592" s="28"/>
      <c r="Y592" s="28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1:44" s="17" customForma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16"/>
      <c r="W593" s="6"/>
      <c r="X593" s="28"/>
      <c r="Y593" s="28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1:44" s="17" customForma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16"/>
      <c r="W594" s="6"/>
      <c r="X594" s="28"/>
      <c r="Y594" s="28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1:44" s="17" customForma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16"/>
      <c r="W595" s="6"/>
      <c r="X595" s="28"/>
      <c r="Y595" s="28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1:44" s="17" customForma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16"/>
      <c r="W596" s="6"/>
      <c r="X596" s="28"/>
      <c r="Y596" s="28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1:44" s="17" customForma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16"/>
      <c r="W597" s="6"/>
      <c r="X597" s="28"/>
      <c r="Y597" s="28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1:44" s="17" customForma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16"/>
      <c r="W598" s="6"/>
      <c r="X598" s="28"/>
      <c r="Y598" s="28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1:44" s="17" customForma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16"/>
      <c r="W599" s="6"/>
      <c r="X599" s="28"/>
      <c r="Y599" s="28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1:44" s="17" customForma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16"/>
      <c r="W600" s="6"/>
      <c r="X600" s="28"/>
      <c r="Y600" s="28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1:44" s="17" customForma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16"/>
      <c r="W601" s="6"/>
      <c r="X601" s="28"/>
      <c r="Y601" s="28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1:44" s="17" customForma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16"/>
      <c r="W602" s="6"/>
      <c r="X602" s="28"/>
      <c r="Y602" s="28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1:44" s="17" customForma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16"/>
      <c r="W603" s="6"/>
      <c r="X603" s="28"/>
      <c r="Y603" s="28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1:44" s="17" customForma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16"/>
      <c r="W604" s="6"/>
      <c r="X604" s="28"/>
      <c r="Y604" s="28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1:44" s="17" customForma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16"/>
      <c r="W605" s="6"/>
      <c r="X605" s="28"/>
      <c r="Y605" s="28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1:44" s="17" customForma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16"/>
      <c r="W606" s="6"/>
      <c r="X606" s="28"/>
      <c r="Y606" s="28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1:44" s="17" customForma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16"/>
      <c r="W607" s="6"/>
      <c r="X607" s="28"/>
      <c r="Y607" s="28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1:44" s="17" customForma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16"/>
      <c r="W608" s="6"/>
      <c r="X608" s="28"/>
      <c r="Y608" s="28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1:44" s="17" customForma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16"/>
      <c r="W609" s="6"/>
      <c r="X609" s="28"/>
      <c r="Y609" s="28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1:44" s="17" customForma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16"/>
      <c r="W610" s="6"/>
      <c r="X610" s="28"/>
      <c r="Y610" s="28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1:44" s="17" customForma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16"/>
      <c r="W611" s="6"/>
      <c r="X611" s="28"/>
      <c r="Y611" s="28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1:44" s="17" customForma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16"/>
      <c r="W612" s="6"/>
      <c r="X612" s="28"/>
      <c r="Y612" s="28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1:44" s="17" customForma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16"/>
      <c r="W613" s="6"/>
      <c r="X613" s="28"/>
      <c r="Y613" s="28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1:44" s="17" customForma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16"/>
      <c r="W614" s="6"/>
      <c r="X614" s="28"/>
      <c r="Y614" s="28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1:44" s="17" customForma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16"/>
      <c r="W615" s="6"/>
      <c r="X615" s="28"/>
      <c r="Y615" s="28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1:44" s="17" customForma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16"/>
      <c r="W616" s="6"/>
      <c r="X616" s="28"/>
      <c r="Y616" s="28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1:44" s="17" customForma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16"/>
      <c r="W617" s="6"/>
      <c r="X617" s="28"/>
      <c r="Y617" s="28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1:44" s="17" customForma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16"/>
      <c r="W618" s="6"/>
      <c r="X618" s="28"/>
      <c r="Y618" s="28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1:44" s="17" customForma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16"/>
      <c r="W619" s="6"/>
      <c r="X619" s="28"/>
      <c r="Y619" s="28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1:44" s="17" customForma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16"/>
      <c r="W620" s="6"/>
      <c r="X620" s="28"/>
      <c r="Y620" s="28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1:44" s="17" customForma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16"/>
      <c r="W621" s="6"/>
      <c r="X621" s="28"/>
      <c r="Y621" s="28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1:44" s="17" customForma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16"/>
      <c r="W622" s="6"/>
      <c r="X622" s="28"/>
      <c r="Y622" s="28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1:44" s="17" customForma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16"/>
      <c r="W623" s="6"/>
      <c r="X623" s="28"/>
      <c r="Y623" s="28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1:44" s="17" customForma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16"/>
      <c r="W624" s="6"/>
      <c r="X624" s="28"/>
      <c r="Y624" s="28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1:44" s="17" customForma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16"/>
      <c r="W625" s="6"/>
      <c r="X625" s="28"/>
      <c r="Y625" s="28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1:44" s="17" customForma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16"/>
      <c r="W626" s="6"/>
      <c r="X626" s="28"/>
      <c r="Y626" s="28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1:44" s="17" customForma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16"/>
      <c r="W627" s="6"/>
      <c r="X627" s="28"/>
      <c r="Y627" s="28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1:44" s="17" customForma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16"/>
      <c r="W628" s="6"/>
      <c r="X628" s="28"/>
      <c r="Y628" s="28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1:44" s="17" customForma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16"/>
      <c r="W629" s="6"/>
      <c r="X629" s="28"/>
      <c r="Y629" s="28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1:44" s="17" customForma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16"/>
      <c r="W630" s="6"/>
      <c r="X630" s="28"/>
      <c r="Y630" s="28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1:44" s="17" customForma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16"/>
      <c r="W631" s="6"/>
      <c r="X631" s="28"/>
      <c r="Y631" s="28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1:44" s="17" customForma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16"/>
      <c r="W632" s="6"/>
      <c r="X632" s="28"/>
      <c r="Y632" s="28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1:44" s="17" customForma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16"/>
      <c r="W633" s="6"/>
      <c r="X633" s="28"/>
      <c r="Y633" s="28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1:44" s="17" customForma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16"/>
      <c r="W634" s="6"/>
      <c r="X634" s="28"/>
      <c r="Y634" s="28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1:44" s="17" customForma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16"/>
      <c r="W635" s="6"/>
      <c r="X635" s="28"/>
      <c r="Y635" s="28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1:44" s="17" customForma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16"/>
      <c r="W636" s="6"/>
      <c r="X636" s="28"/>
      <c r="Y636" s="28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1:44" s="17" customForma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16"/>
      <c r="W637" s="6"/>
      <c r="X637" s="28"/>
      <c r="Y637" s="28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1:44" s="17" customForma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16"/>
      <c r="W638" s="6"/>
      <c r="X638" s="28"/>
      <c r="Y638" s="28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1:44" s="17" customForma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16"/>
      <c r="W639" s="6"/>
      <c r="X639" s="28"/>
      <c r="Y639" s="28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1:44" s="17" customForma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16"/>
      <c r="W640" s="6"/>
      <c r="X640" s="28"/>
      <c r="Y640" s="28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1:44" s="17" customForma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16"/>
      <c r="W641" s="6"/>
      <c r="X641" s="28"/>
      <c r="Y641" s="28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1:44" s="17" customForma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16"/>
      <c r="W642" s="6"/>
      <c r="X642" s="28"/>
      <c r="Y642" s="28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1:44" s="17" customForma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16"/>
      <c r="W643" s="6"/>
      <c r="X643" s="28"/>
      <c r="Y643" s="28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1:44" s="17" customForma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16"/>
      <c r="W644" s="6"/>
      <c r="X644" s="28"/>
      <c r="Y644" s="28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1:44" s="17" customForma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16"/>
      <c r="W645" s="6"/>
      <c r="X645" s="28"/>
      <c r="Y645" s="28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 spans="1:44" s="17" customForma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16"/>
      <c r="W646" s="6"/>
      <c r="X646" s="28"/>
      <c r="Y646" s="28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 spans="1:44" s="17" customForma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16"/>
      <c r="W647" s="6"/>
      <c r="X647" s="28"/>
      <c r="Y647" s="28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 spans="1:44" s="17" customForma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16"/>
      <c r="W648" s="6"/>
      <c r="X648" s="28"/>
      <c r="Y648" s="28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</sheetData>
  <autoFilter ref="A1:AB16"/>
  <mergeCells count="4">
    <mergeCell ref="B15:G15"/>
    <mergeCell ref="B14:G14"/>
    <mergeCell ref="B16:G16"/>
    <mergeCell ref="B13:G13"/>
  </mergeCells>
  <phoneticPr fontId="6" type="noConversion"/>
  <conditionalFormatting sqref="T8:T12">
    <cfRule type="cellIs" dxfId="31" priority="110" operator="greaterThan">
      <formula>#REF!</formula>
    </cfRule>
  </conditionalFormatting>
  <conditionalFormatting sqref="U8:U12">
    <cfRule type="cellIs" dxfId="30" priority="111" operator="greaterThan">
      <formula>#REF!</formula>
    </cfRule>
  </conditionalFormatting>
  <conditionalFormatting sqref="Z14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6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I12">
    <cfRule type="cellIs" dxfId="29" priority="63" operator="greaterThan">
      <formula>#REF!</formula>
    </cfRule>
  </conditionalFormatting>
  <conditionalFormatting sqref="G5:G12">
    <cfRule type="containsText" dxfId="28" priority="66" operator="containsText" text="大额">
      <formula>NOT(ISERROR(SEARCH("大额",G5)))</formula>
    </cfRule>
  </conditionalFormatting>
  <conditionalFormatting sqref="J5:J12">
    <cfRule type="cellIs" dxfId="27" priority="67" operator="greaterThan">
      <formula>#REF!</formula>
    </cfRule>
  </conditionalFormatting>
  <conditionalFormatting sqref="K5:M12">
    <cfRule type="cellIs" dxfId="26" priority="68" operator="greaterThan">
      <formula>#REF!</formula>
    </cfRule>
  </conditionalFormatting>
  <conditionalFormatting sqref="T5:T6">
    <cfRule type="cellIs" dxfId="25" priority="69" operator="greaterThan">
      <formula>#REF!</formula>
    </cfRule>
  </conditionalFormatting>
  <conditionalFormatting sqref="U5:U6">
    <cfRule type="cellIs" dxfId="24" priority="70" operator="greaterThan">
      <formula>#REF!</formula>
    </cfRule>
  </conditionalFormatting>
  <conditionalFormatting sqref="V5:V12">
    <cfRule type="cellIs" dxfId="23" priority="71" operator="greaterThan">
      <formula>#REF!</formula>
    </cfRule>
  </conditionalFormatting>
  <conditionalFormatting sqref="W5:W12">
    <cfRule type="cellIs" dxfId="22" priority="72" operator="greaterThan">
      <formula>#REF!</formula>
    </cfRule>
  </conditionalFormatting>
  <conditionalFormatting sqref="H5:I12">
    <cfRule type="cellIs" dxfId="21" priority="65" operator="greaterThan">
      <formula>#REF!</formula>
    </cfRule>
  </conditionalFormatting>
  <conditionalFormatting sqref="H5:I12">
    <cfRule type="cellIs" dxfId="20" priority="64" operator="greaterThan">
      <formula>#REF!</formula>
    </cfRule>
  </conditionalFormatting>
  <conditionalFormatting sqref="N5:R5 N6:N12">
    <cfRule type="cellIs" dxfId="19" priority="33" operator="greaterThan">
      <formula>$O$14</formula>
    </cfRule>
  </conditionalFormatting>
  <conditionalFormatting sqref="O6:R12">
    <cfRule type="cellIs" dxfId="18" priority="32" operator="greaterThan">
      <formula>$O$14</formula>
    </cfRule>
  </conditionalFormatting>
  <conditionalFormatting sqref="Z13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5:S12">
    <cfRule type="cellIs" dxfId="17" priority="10" operator="greaterThan">
      <formula>$S$14</formula>
    </cfRule>
  </conditionalFormatting>
  <conditionalFormatting sqref="AE7:AE8 AF8:AL8">
    <cfRule type="cellIs" dxfId="16" priority="5" operator="greaterThan">
      <formula>#REF!</formula>
    </cfRule>
  </conditionalFormatting>
  <conditionalFormatting sqref="Z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R645"/>
  <sheetViews>
    <sheetView zoomScale="90" zoomScaleNormal="90" workbookViewId="0">
      <selection activeCell="H19" sqref="H19"/>
    </sheetView>
  </sheetViews>
  <sheetFormatPr defaultColWidth="8.08203125" defaultRowHeight="16.5" x14ac:dyDescent="0.3"/>
  <cols>
    <col min="1" max="1" width="10.9140625" style="6" customWidth="1"/>
    <col min="2" max="2" width="16.6640625" style="6" bestFit="1" customWidth="1"/>
    <col min="3" max="3" width="17.58203125" style="6" customWidth="1"/>
    <col min="4" max="4" width="10.58203125" style="6" customWidth="1"/>
    <col min="5" max="5" width="11.6640625" style="6" customWidth="1"/>
    <col min="6" max="6" width="12.58203125" style="6" customWidth="1"/>
    <col min="7" max="7" width="12.75" style="6" customWidth="1"/>
    <col min="8" max="8" width="12.83203125" style="6" customWidth="1"/>
    <col min="9" max="9" width="11.4140625" style="6" hidden="1" customWidth="1"/>
    <col min="10" max="10" width="14.83203125" style="6" customWidth="1"/>
    <col min="11" max="11" width="13.9140625" style="6" customWidth="1"/>
    <col min="12" max="13" width="13.9140625" style="6" hidden="1" customWidth="1"/>
    <col min="14" max="14" width="13.9140625" style="6" customWidth="1"/>
    <col min="15" max="15" width="12" style="6" customWidth="1"/>
    <col min="16" max="18" width="12" style="6" hidden="1" customWidth="1"/>
    <col min="19" max="19" width="12" style="6" customWidth="1"/>
    <col min="20" max="20" width="10.6640625" style="6" customWidth="1"/>
    <col min="21" max="21" width="12.6640625" style="6" customWidth="1"/>
    <col min="22" max="22" width="10.1640625" style="16" bestFit="1" customWidth="1"/>
    <col min="23" max="23" width="10" style="6" bestFit="1" customWidth="1"/>
    <col min="24" max="25" width="12.9140625" style="6" customWidth="1"/>
    <col min="26" max="26" width="8.08203125" style="17"/>
    <col min="27" max="27" width="10.1640625" style="6" bestFit="1" customWidth="1"/>
    <col min="28" max="28" width="10.4140625" style="6" customWidth="1"/>
    <col min="29" max="29" width="16.5" style="6" customWidth="1"/>
    <col min="30" max="30" width="10.75" style="6" customWidth="1"/>
    <col min="31" max="32" width="8.08203125" style="6"/>
    <col min="33" max="33" width="11" style="6" bestFit="1" customWidth="1"/>
    <col min="34" max="35" width="8.83203125" style="6" customWidth="1"/>
    <col min="36" max="39" width="8.08203125" style="6" customWidth="1"/>
    <col min="40" max="40" width="8.08203125" style="6"/>
    <col min="41" max="41" width="7.25" style="6" bestFit="1" customWidth="1"/>
    <col min="42" max="16384" width="8.08203125" style="6"/>
  </cols>
  <sheetData>
    <row r="1" spans="1:44" x14ac:dyDescent="0.3">
      <c r="A1" s="36"/>
      <c r="B1" s="36"/>
      <c r="H1" s="9">
        <f>金牛组合持仓!H1</f>
        <v>46202</v>
      </c>
      <c r="I1" s="9"/>
      <c r="J1" s="9">
        <f>J2+1</f>
        <v>46176</v>
      </c>
      <c r="K1" s="9">
        <f>K2+1</f>
        <v>46115</v>
      </c>
      <c r="L1" s="9">
        <f>L2+1</f>
        <v>46021</v>
      </c>
      <c r="M1" s="9">
        <f>M2+1</f>
        <v>45841</v>
      </c>
      <c r="N1" s="9">
        <v>46027</v>
      </c>
      <c r="O1" s="9">
        <v>45659</v>
      </c>
      <c r="P1" s="9" t="e">
        <f ca="1">P2+1</f>
        <v>#NAME?</v>
      </c>
      <c r="Q1" s="9">
        <f>Q2+1</f>
        <v>45778</v>
      </c>
      <c r="R1" s="9">
        <f>R2+1</f>
        <v>45808</v>
      </c>
      <c r="S1" s="9">
        <v>45293</v>
      </c>
      <c r="T1" s="16"/>
      <c r="V1" s="6"/>
      <c r="AA1" s="6" t="s">
        <v>56</v>
      </c>
      <c r="AB1" s="6" t="s">
        <v>57</v>
      </c>
    </row>
    <row r="2" spans="1:44" s="3" customFormat="1" ht="20.5" customHeight="1" x14ac:dyDescent="0.3">
      <c r="A2" s="7"/>
      <c r="B2" s="8"/>
      <c r="C2" s="8"/>
      <c r="D2" s="9">
        <f>D3</f>
        <v>46206</v>
      </c>
      <c r="E2" s="8"/>
      <c r="F2" s="8"/>
      <c r="H2" s="9">
        <f>金牛组合持仓!H2</f>
        <v>46199</v>
      </c>
      <c r="I2" s="9"/>
      <c r="J2" s="18">
        <f>EDATE(J3,-1)-1</f>
        <v>46175</v>
      </c>
      <c r="K2" s="9">
        <f>EDATE(K3,-3)-1</f>
        <v>46114</v>
      </c>
      <c r="L2" s="9">
        <f>EDATE(L3,-6)-5</f>
        <v>46020</v>
      </c>
      <c r="M2" s="9">
        <f>EDATE(M3,-12)-1</f>
        <v>45840</v>
      </c>
      <c r="N2" s="9">
        <v>46022</v>
      </c>
      <c r="O2" s="9">
        <v>45657</v>
      </c>
      <c r="P2" s="70" t="e">
        <f ca="1">[2]!TDays("2025-03-31","2025-05-31","Period=M","Direction=H","cols=3;rows=1")</f>
        <v>#NAME?</v>
      </c>
      <c r="Q2" s="60">
        <v>45777</v>
      </c>
      <c r="R2" s="60">
        <v>45807</v>
      </c>
      <c r="S2" s="9">
        <v>45289</v>
      </c>
      <c r="T2" s="9">
        <v>44927</v>
      </c>
      <c r="U2" s="9">
        <v>44562</v>
      </c>
      <c r="V2" s="9">
        <v>44197</v>
      </c>
      <c r="W2" s="9">
        <v>43831</v>
      </c>
      <c r="X2" s="11">
        <f>DATE(YEAR(D3)-3,MONTH(H3),DAY(H3))</f>
        <v>45110</v>
      </c>
      <c r="Y2" s="11"/>
      <c r="Z2" s="10"/>
      <c r="AA2" s="6" t="s">
        <v>39</v>
      </c>
      <c r="AB2" s="6" t="s">
        <v>62</v>
      </c>
    </row>
    <row r="3" spans="1:44" s="3" customFormat="1" ht="23.5" customHeight="1" x14ac:dyDescent="0.3">
      <c r="A3" s="8"/>
      <c r="B3" s="8"/>
      <c r="C3" s="8"/>
      <c r="D3" s="18">
        <f>金牛组合持仓!D3</f>
        <v>46206</v>
      </c>
      <c r="E3" s="8"/>
      <c r="F3" s="8"/>
      <c r="H3" s="9">
        <f>D3</f>
        <v>46206</v>
      </c>
      <c r="I3" s="9">
        <f>D3</f>
        <v>46206</v>
      </c>
      <c r="J3" s="9">
        <f>D3</f>
        <v>46206</v>
      </c>
      <c r="K3" s="9">
        <f>H3</f>
        <v>46206</v>
      </c>
      <c r="L3" s="9">
        <f>I3</f>
        <v>46206</v>
      </c>
      <c r="M3" s="9">
        <f>J3</f>
        <v>46206</v>
      </c>
      <c r="N3" s="9">
        <f>D3</f>
        <v>46206</v>
      </c>
      <c r="O3" s="9">
        <v>46022</v>
      </c>
      <c r="P3" s="70" t="e">
        <f ca="1">[2]!TDays("2025-04-30","2025-06-30","Period=M","Direction=H","cols=3;rows=1")</f>
        <v>#NAME?</v>
      </c>
      <c r="Q3" s="60">
        <v>45807</v>
      </c>
      <c r="R3" s="60">
        <v>45838</v>
      </c>
      <c r="S3" s="9">
        <v>45657</v>
      </c>
      <c r="T3" s="9">
        <v>45289</v>
      </c>
      <c r="U3" s="9">
        <v>44926</v>
      </c>
      <c r="V3" s="9">
        <v>44561</v>
      </c>
      <c r="W3" s="9">
        <v>44196</v>
      </c>
      <c r="X3" s="11">
        <f>金牛组合持仓!X3</f>
        <v>46206</v>
      </c>
      <c r="Y3" s="11"/>
      <c r="Z3" s="10"/>
      <c r="AA3" s="3" t="s">
        <v>66</v>
      </c>
      <c r="AB3" s="3" t="s">
        <v>67</v>
      </c>
      <c r="AQ3" s="4"/>
      <c r="AR3" s="4"/>
    </row>
    <row r="4" spans="1:44" s="4" customFormat="1" ht="25" customHeight="1" x14ac:dyDescent="0.3">
      <c r="A4" s="12" t="s">
        <v>0</v>
      </c>
      <c r="B4" s="12" t="s">
        <v>14</v>
      </c>
      <c r="C4" s="152" t="s">
        <v>15</v>
      </c>
      <c r="D4" s="12" t="s">
        <v>16</v>
      </c>
      <c r="E4" s="12" t="s">
        <v>17</v>
      </c>
      <c r="F4" s="12" t="s">
        <v>18</v>
      </c>
      <c r="G4" s="12" t="s">
        <v>26</v>
      </c>
      <c r="H4" s="12" t="s">
        <v>7069</v>
      </c>
      <c r="I4" s="12"/>
      <c r="J4" s="12" t="s">
        <v>7</v>
      </c>
      <c r="K4" s="12" t="s">
        <v>8</v>
      </c>
      <c r="L4" s="12"/>
      <c r="M4" s="12"/>
      <c r="N4" s="12" t="s">
        <v>7077</v>
      </c>
      <c r="O4" s="12" t="s">
        <v>7078</v>
      </c>
      <c r="P4" s="12" t="s">
        <v>7079</v>
      </c>
      <c r="Q4" s="12" t="s">
        <v>7080</v>
      </c>
      <c r="R4" s="12" t="s">
        <v>7081</v>
      </c>
      <c r="S4" s="12" t="s">
        <v>7068</v>
      </c>
      <c r="T4" s="12" t="s">
        <v>41</v>
      </c>
      <c r="U4" s="12" t="s">
        <v>13</v>
      </c>
      <c r="V4" s="12" t="s">
        <v>11</v>
      </c>
      <c r="W4" s="12" t="s">
        <v>12</v>
      </c>
      <c r="X4" s="27" t="s">
        <v>36</v>
      </c>
      <c r="Y4" s="27"/>
      <c r="Z4" s="12" t="s">
        <v>19</v>
      </c>
    </row>
    <row r="5" spans="1:44" s="4" customFormat="1" ht="25" customHeight="1" x14ac:dyDescent="0.3">
      <c r="A5" s="5" t="s">
        <v>6493</v>
      </c>
      <c r="B5" s="43" t="str">
        <f>[1]!thsiFinD("ths_fund_official_short_name_fund",A5)</f>
        <v>华泰柏瑞中证科技100ETF联接A</v>
      </c>
      <c r="C5" s="21"/>
      <c r="D5" s="22" t="str">
        <f>[1]!thsiFinD("ths_fund_manager_current_fund",A5)</f>
        <v>胡亦清,柳叶青</v>
      </c>
      <c r="E5" s="22" t="str">
        <f>[1]!thsiFinD("ths_fund_establishment_date_fund",A5)</f>
        <v>2020-02-26</v>
      </c>
      <c r="F5" s="22" t="str">
        <f>[1]!thsiFinD("ths_service_sd_fund",A5,"100",1,"101")</f>
        <v>2026-06-16</v>
      </c>
      <c r="G5" s="23">
        <f>[1]!thsiFinD("ths_fund_scale_fund",A5,1)/100000000</f>
        <v>2.0407510347</v>
      </c>
      <c r="H5" s="24">
        <f>IF($F5-H$1&gt;0,"",[1]!thsiFinD("ths_adjustment_nvg_ratio_fund",$A5,H$1,H$3,"")/100)</f>
        <v>1.7761324419246001E-2</v>
      </c>
      <c r="I5" s="24" t="e">
        <f>IF($F5-#REF!&gt;0,"",[1]!thsiFinD("ths_adjustment_nvg_ratio_fund",$A5,#REF!,I$3,"")/100)</f>
        <v>#REF!</v>
      </c>
      <c r="J5" s="24" t="str">
        <f>IF($F5-J$2&gt;0,"",[1]!thsiFinD("ths_adjustment_nvg_ratio_fund",$A5,J$2,J$3,"")/100)</f>
        <v/>
      </c>
      <c r="K5" s="24" t="str">
        <f>IF($F5-K$2&gt;0,"",[1]!thsiFinD("ths_adjustment_nvg_ratio_fund",$A5,K$2,K$3,"")/100)</f>
        <v/>
      </c>
      <c r="L5" s="24"/>
      <c r="M5" s="24"/>
      <c r="N5" s="25" t="str">
        <f>IF($F5-N$1&gt;0,"",[1]!thsiFinD("ths_adjustment_nvg_ratio_fund",$A5,N$1,N$3,"")/100)</f>
        <v/>
      </c>
      <c r="O5" s="25" t="str">
        <f>IF($F5-O$2&gt;0,"",[1]!thsiFinD("ths_adjustment_nvg_ratio_fund",$A5,O$2,O$3,"")/100)</f>
        <v/>
      </c>
      <c r="P5" s="25"/>
      <c r="Q5" s="25"/>
      <c r="R5" s="25"/>
      <c r="S5" s="25" t="str">
        <f>IF($F5-S$1&gt;0,"",[1]!thsiFinD("ths_adjustment_nvg_ratio_fund",$A5,S$1,S$3,"")/100)</f>
        <v/>
      </c>
      <c r="T5" s="24" t="str">
        <f>IF($F5-T$2&gt;0,"",[1]!thsiFinD("ths_adjustment_nvg_ratio_fund",$A5,T$2,T$3,"")/100)</f>
        <v/>
      </c>
      <c r="U5" s="24" t="str">
        <f>IF($F5-U$2&gt;0,"",[1]!thsiFinD("ths_adjustment_nvg_ratio_fund",$A5,U$2,U$3,"")/100)</f>
        <v/>
      </c>
      <c r="V5" s="24" t="str">
        <f>IF($F5-V$2&gt;0,"",[1]!thsiFinD("ths_adjustment_nvg_ratio_fund",$A5,V$2,V$3,"")/100)</f>
        <v/>
      </c>
      <c r="W5" s="24"/>
      <c r="X5" s="31">
        <f>IF(X$2-F5&gt;0,[1]!thsiFinD("ths_max_retrace_rate_fund",A5,$X$2,$X$3)/100,[1]!thsiFinD("ths_max_retrace_rate_fund",A5,$F5,$X$3)/100)</f>
        <v>3.3000039530104004E-2</v>
      </c>
      <c r="Y5" s="31"/>
      <c r="Z5" s="10">
        <v>0.49</v>
      </c>
      <c r="AC5" s="45" t="s">
        <v>40</v>
      </c>
      <c r="AD5" s="46" t="s">
        <v>47</v>
      </c>
      <c r="AE5" s="46" t="s">
        <v>38</v>
      </c>
      <c r="AF5" s="46" t="s">
        <v>7</v>
      </c>
      <c r="AG5" s="46" t="s">
        <v>34</v>
      </c>
      <c r="AH5" s="46" t="s">
        <v>6496</v>
      </c>
      <c r="AI5" s="46">
        <v>2025</v>
      </c>
      <c r="AJ5" s="46" t="s">
        <v>63</v>
      </c>
      <c r="AK5" s="46">
        <v>2023</v>
      </c>
      <c r="AL5" s="46">
        <v>2022</v>
      </c>
      <c r="AM5" s="46" t="s">
        <v>45</v>
      </c>
    </row>
    <row r="6" spans="1:44" s="4" customFormat="1" ht="25" customHeight="1" x14ac:dyDescent="0.3">
      <c r="A6" s="5" t="s">
        <v>6494</v>
      </c>
      <c r="B6" s="43" t="str">
        <f>[1]!thsiFinD("ths_fund_official_short_name_fund",A6)</f>
        <v>易方达中证半导体材料设备主题ETF联接发起式C</v>
      </c>
      <c r="C6" s="21"/>
      <c r="D6" s="22" t="str">
        <f>[1]!thsiFinD("ths_fund_manager_current_fund",A6)</f>
        <v>肖宛远</v>
      </c>
      <c r="E6" s="22" t="str">
        <f>[1]!thsiFinD("ths_fund_establishment_date_fund",A6)</f>
        <v>2024-11-26</v>
      </c>
      <c r="F6" s="22" t="str">
        <f>[1]!thsiFinD("ths_service_sd_fund",A6,"100",1,"101")</f>
        <v>2026-02-07</v>
      </c>
      <c r="G6" s="23">
        <f>[1]!thsiFinD("ths_fund_scale_fund",A6,1)/100000000</f>
        <v>17.144653723599998</v>
      </c>
      <c r="H6" s="24">
        <f>IF($F6-H$1&gt;0,"",[1]!thsiFinD("ths_adjustment_nvg_ratio_fund",$A6,H$1,H$3,"")/100)</f>
        <v>-1.3609980652477999E-2</v>
      </c>
      <c r="I6" s="24" t="e">
        <f>IF($F6-#REF!&gt;0,"",[1]!thsiFinD("ths_adjustment_nvg_ratio_fund",$A6,#REF!,I$3,"")/100)</f>
        <v>#REF!</v>
      </c>
      <c r="J6" s="24">
        <f>IF($F6-J$2&gt;0,"",[1]!thsiFinD("ths_adjustment_nvg_ratio_fund",$A6,J$2,J$3,"")/100)</f>
        <v>0.48146292585170003</v>
      </c>
      <c r="K6" s="24">
        <f>IF($F6-K$2&gt;0,"",[1]!thsiFinD("ths_adjustment_nvg_ratio_fund",$A6,K$2,K$3,"")/100)</f>
        <v>1.0031161089283001</v>
      </c>
      <c r="L6" s="24"/>
      <c r="M6" s="24"/>
      <c r="N6" s="25" t="str">
        <f>IF($F6-N$1&gt;0,"",[1]!thsiFinD("ths_adjustment_nvg_ratio_fund",$A6,N$1,N$3,"")/100)</f>
        <v/>
      </c>
      <c r="O6" s="25" t="str">
        <f>IF($F6-O$2&gt;0,"",[1]!thsiFinD("ths_adjustment_nvg_ratio_fund",$A6,O$2,O$3,"")/100)</f>
        <v/>
      </c>
      <c r="P6" s="25"/>
      <c r="Q6" s="25"/>
      <c r="R6" s="25"/>
      <c r="S6" s="25" t="str">
        <f>IF($F6-S$1&gt;0,"",[1]!thsiFinD("ths_adjustment_nvg_ratio_fund",$A6,S$1,S$3,"")/100)</f>
        <v/>
      </c>
      <c r="T6" s="24" t="str">
        <f>IF($F6-T$2&gt;0,"",[1]!thsiFinD("ths_adjustment_nvg_ratio_fund",$A6,T$2,T$3,"")/100)</f>
        <v/>
      </c>
      <c r="U6" s="24" t="str">
        <f>IF($F6-U$2&gt;0,"",[1]!thsiFinD("ths_adjustment_nvg_ratio_fund",$A6,U$2,U$3,"")/100)</f>
        <v/>
      </c>
      <c r="V6" s="24"/>
      <c r="W6" s="24"/>
      <c r="X6" s="31">
        <f>IF(X$2-F6&gt;0,[1]!thsiFinD("ths_max_retrace_rate_fund",A6,$X$2,$X$3)/100,[1]!thsiFinD("ths_max_retrace_rate_fund",A6,$F6,$X$3)/100)</f>
        <v>0.17948568429645997</v>
      </c>
      <c r="Y6" s="31"/>
      <c r="Z6" s="10">
        <v>0.16669999999999999</v>
      </c>
      <c r="AC6" s="47" t="s">
        <v>6551</v>
      </c>
      <c r="AD6" s="48">
        <v>44554</v>
      </c>
      <c r="AE6" s="51">
        <f>H10</f>
        <v>-1.2048387714180819E-5</v>
      </c>
      <c r="AF6" s="52">
        <f>J10</f>
        <v>0.12713494361897792</v>
      </c>
      <c r="AG6" s="52">
        <f>K10</f>
        <v>0.34484590523526149</v>
      </c>
      <c r="AH6" s="51">
        <f>N10</f>
        <v>0.27178286501257487</v>
      </c>
      <c r="AI6" s="52">
        <f ca="1">O10</f>
        <v>0.31247761638801919</v>
      </c>
      <c r="AJ6" s="52">
        <f t="shared" ref="AJ6:AL7" ca="1" si="0">S10</f>
        <v>-1.0125383690584466E-2</v>
      </c>
      <c r="AK6" s="52">
        <f t="shared" ca="1" si="0"/>
        <v>-0.13325088896887893</v>
      </c>
      <c r="AL6" s="52">
        <f t="shared" si="0"/>
        <v>-0.222</v>
      </c>
      <c r="AM6" s="52">
        <f ca="1">Y10</f>
        <v>0.12295830000000008</v>
      </c>
    </row>
    <row r="7" spans="1:44" s="4" customFormat="1" ht="25" customHeight="1" x14ac:dyDescent="0.3">
      <c r="A7" s="5" t="s">
        <v>7063</v>
      </c>
      <c r="B7" s="43" t="str">
        <f>[1]!thsiFinD("ths_fund_official_short_name_fund",A7)</f>
        <v>国泰中证全指通信设备ETF联接C</v>
      </c>
      <c r="C7" s="21"/>
      <c r="D7" s="22" t="str">
        <f>[1]!thsiFinD("ths_fund_manager_current_fund",A7)</f>
        <v>艾小军</v>
      </c>
      <c r="E7" s="22" t="str">
        <f>[1]!thsiFinD("ths_fund_establishment_date_fund",A7)</f>
        <v>2019-09-03</v>
      </c>
      <c r="F7" s="22" t="str">
        <f>[1]!thsiFinD("ths_service_sd_fund",A7,"100",1,"101")</f>
        <v>2019-09-03</v>
      </c>
      <c r="G7" s="23">
        <f>[1]!thsiFinD("ths_fund_scale_fund",A7,1)/100000000</f>
        <v>18.894888567100001</v>
      </c>
      <c r="H7" s="24">
        <f>IF($F7-H$1&gt;0,"",[1]!thsiFinD("ths_adjustment_nvg_ratio_fund",$A7,H$1,H$3,"")/100)</f>
        <v>-9.5603819116566999E-2</v>
      </c>
      <c r="I7" s="24" t="e">
        <f>IF($F7-#REF!&gt;0,"",[1]!thsiFinD("ths_adjustment_nvg_ratio_fund",$A7,#REF!,I$3,"")/100)</f>
        <v>#REF!</v>
      </c>
      <c r="J7" s="24">
        <f>IF($F7-J$2&gt;0,"",[1]!thsiFinD("ths_adjustment_nvg_ratio_fund",$A7,J$2,J$3,"")/100)</f>
        <v>3.1866500670370002E-2</v>
      </c>
      <c r="K7" s="24">
        <f>IF($F7-K$2&gt;0,"",[1]!thsiFinD("ths_adjustment_nvg_ratio_fund",$A7,K$2,K$3,"")/100)</f>
        <v>0.41442683206983999</v>
      </c>
      <c r="L7" s="24"/>
      <c r="M7" s="24"/>
      <c r="N7" s="25">
        <f>IF($F7-N$1&gt;0,"",[1]!thsiFinD("ths_adjustment_nvg_ratio_fund",$A7,N$1,N$3,"")/100)</f>
        <v>0.50785431900080003</v>
      </c>
      <c r="O7" s="25">
        <f>IF($F7-O$2&gt;0,"",[1]!thsiFinD("ths_adjustment_nvg_ratio_fund",$A7,O$2,O$3,"")/100)</f>
        <v>1.0878743608473</v>
      </c>
      <c r="P7" s="25"/>
      <c r="Q7" s="25"/>
      <c r="R7" s="25"/>
      <c r="S7" s="25">
        <f>IF($F7-S$1&gt;0,"",[1]!thsiFinD("ths_adjustment_nvg_ratio_fund",$A7,S$1,S$3,"")/100)</f>
        <v>0.30751081399920999</v>
      </c>
      <c r="T7" s="24">
        <f>IF($F7-T$2&gt;0,"",[1]!thsiFinD("ths_adjustment_nvg_ratio_fund",$A7,T$2,T$3,"")/100)</f>
        <v>0.25348120764017001</v>
      </c>
      <c r="U7" s="24">
        <f>IF($F7-U$2&gt;0,"",[1]!thsiFinD("ths_adjustment_nvg_ratio_fund",$A7,U$2,U$3,"")/100)</f>
        <v>-0.25434163374070001</v>
      </c>
      <c r="V7" s="24"/>
      <c r="W7" s="24"/>
      <c r="X7" s="31">
        <f>IF(X$2-F7&gt;0,[1]!thsiFinD("ths_max_retrace_rate_fund",A7,$X$2,$X$3)/100,[1]!thsiFinD("ths_max_retrace_rate_fund",A7,$F7,$X$3)/100)</f>
        <v>0.32324281150159995</v>
      </c>
      <c r="Y7" s="31"/>
      <c r="Z7" s="10">
        <v>0.16669999999999999</v>
      </c>
      <c r="AC7" s="49" t="s">
        <v>65</v>
      </c>
      <c r="AD7" s="49" t="s">
        <v>9</v>
      </c>
      <c r="AE7" s="67">
        <f>H11</f>
        <v>-7.1910290335451821E-3</v>
      </c>
      <c r="AF7" s="68">
        <f>J11</f>
        <v>4.0235146486624851E-2</v>
      </c>
      <c r="AG7" s="68">
        <f>K11</f>
        <v>0.18081186050600717</v>
      </c>
      <c r="AH7" s="68">
        <f>N11</f>
        <v>0.17399576679129103</v>
      </c>
      <c r="AI7" s="68">
        <f>O11</f>
        <v>0.30369662205226278</v>
      </c>
      <c r="AJ7" s="68">
        <f t="shared" si="0"/>
        <v>3.9992478522703934E-2</v>
      </c>
      <c r="AK7" s="68">
        <f t="shared" si="0"/>
        <v>-0.14608740246002294</v>
      </c>
      <c r="AL7" s="68">
        <f t="shared" si="0"/>
        <v>-0.21795022835901767</v>
      </c>
      <c r="AM7" s="67" t="s">
        <v>9</v>
      </c>
    </row>
    <row r="8" spans="1:44" s="4" customFormat="1" ht="25" customHeight="1" x14ac:dyDescent="0.3">
      <c r="A8" s="5" t="s">
        <v>7064</v>
      </c>
      <c r="B8" s="43" t="str">
        <f>[1]!thsiFinD("ths_fund_official_short_name_fund",A8)</f>
        <v>招商中证机器人ETF发起联接C</v>
      </c>
      <c r="C8" s="21"/>
      <c r="D8" s="22" t="str">
        <f>[1]!thsiFinD("ths_fund_manager_current_fund",A8)</f>
        <v>许荣漫</v>
      </c>
      <c r="E8" s="22" t="str">
        <f>[1]!thsiFinD("ths_fund_establishment_date_fund",A8)</f>
        <v>2024-01-19</v>
      </c>
      <c r="F8" s="22" t="str">
        <f>[1]!thsiFinD("ths_service_sd_fund",A8,"100",1,"101")</f>
        <v>2024-01-19</v>
      </c>
      <c r="G8" s="23">
        <f>[1]!thsiFinD("ths_fund_scale_fund",A8,1)/100000000</f>
        <v>10.956938643199999</v>
      </c>
      <c r="H8" s="24">
        <f>IF($F8-H$1&gt;0,"",[1]!thsiFinD("ths_adjustment_nvg_ratio_fund",$A8,H$1,H$3,"")/100)</f>
        <v>8.4704339532665998E-2</v>
      </c>
      <c r="I8" s="24" t="e">
        <f>IF($F8-#REF!&gt;0,"",[1]!thsiFinD("ths_adjustment_nvg_ratio_fund",$A8,#REF!,I$3,"")/100)</f>
        <v>#REF!</v>
      </c>
      <c r="J8" s="24">
        <f>IF($F8-J$2&gt;0,"",[1]!thsiFinD("ths_adjustment_nvg_ratio_fund",$A8,J$2,J$3,"")/100)</f>
        <v>7.9876565189009999E-2</v>
      </c>
      <c r="K8" s="24">
        <f>IF($F8-K$2&gt;0,"",[1]!thsiFinD("ths_adjustment_nvg_ratio_fund",$A8,K$2,K$3,"")/100)</f>
        <v>0.25513863981238999</v>
      </c>
      <c r="L8" s="24"/>
      <c r="M8" s="24"/>
      <c r="N8" s="25">
        <f>IF($F8-N$1&gt;0,"",[1]!thsiFinD("ths_adjustment_nvg_ratio_fund",$A8,N$1,N$3,"")/100)</f>
        <v>0.16587647360327998</v>
      </c>
      <c r="O8" s="25">
        <f>IF($F8-O$2&gt;0,"",[1]!thsiFinD("ths_adjustment_nvg_ratio_fund",$A8,O$2,O$3,"")/100)</f>
        <v>0.26698595665232999</v>
      </c>
      <c r="P8" s="25"/>
      <c r="Q8" s="25"/>
      <c r="R8" s="25"/>
      <c r="S8" s="25" t="str">
        <f>IF($F8-S$1&gt;0,"",[1]!thsiFinD("ths_adjustment_nvg_ratio_fund",$A8,S$1,S$3,"")/100)</f>
        <v/>
      </c>
      <c r="T8" s="24" t="str">
        <f>IF($F8-T$2&gt;0,"",[1]!thsiFinD("ths_adjustment_nvg_ratio_fund",$A8,T$2,T$3,"")/100)</f>
        <v/>
      </c>
      <c r="U8" s="24" t="str">
        <f>IF($F8-U$2&gt;0,"",[1]!thsiFinD("ths_adjustment_nvg_ratio_fund",$A8,U$2,U$3,"")/100)</f>
        <v/>
      </c>
      <c r="V8" s="24" t="str">
        <f>IF($F8-V$2&gt;0,"",[1]!thsiFinD("ths_adjustment_nvg_ratio_fund",$A8,V$2,V$3,"")/100)</f>
        <v/>
      </c>
      <c r="W8" s="24" t="str">
        <f>IF($F8-W$2&gt;0,"",[1]!thsiFinD("ths_adjustment_nvg_ratio_fund",$A8,W$2,W$3,"")/100)</f>
        <v/>
      </c>
      <c r="X8" s="31">
        <f>IF(X$2-F8&gt;0,[1]!thsiFinD("ths_max_retrace_rate_fund",A8,$X$2,$X$3)/100,[1]!thsiFinD("ths_max_retrace_rate_fund",A8,$F8,$X$3)/100)</f>
        <v>0.28032841823055998</v>
      </c>
      <c r="Y8" s="31"/>
      <c r="Z8" s="10">
        <v>0.1666</v>
      </c>
      <c r="AC8" s="47" t="s">
        <v>66</v>
      </c>
      <c r="AD8" s="48" t="s">
        <v>9</v>
      </c>
      <c r="AE8" s="52" t="e">
        <f>#REF!</f>
        <v>#REF!</v>
      </c>
      <c r="AF8" s="52" t="e">
        <f>#REF!</f>
        <v>#REF!</v>
      </c>
      <c r="AG8" s="52" t="e">
        <f>#REF!</f>
        <v>#REF!</v>
      </c>
      <c r="AH8" s="52" t="e">
        <f>#REF!</f>
        <v>#REF!</v>
      </c>
      <c r="AI8" s="52" t="e">
        <f>#REF!</f>
        <v>#REF!</v>
      </c>
      <c r="AJ8" s="52" t="e">
        <f>#REF!</f>
        <v>#REF!</v>
      </c>
      <c r="AK8" s="52" t="e">
        <f>#REF!</f>
        <v>#REF!</v>
      </c>
      <c r="AL8" s="52" t="e">
        <f>#REF!</f>
        <v>#REF!</v>
      </c>
      <c r="AM8" s="52" t="s">
        <v>9</v>
      </c>
    </row>
    <row r="9" spans="1:44" s="4" customFormat="1" ht="25" customHeight="1" x14ac:dyDescent="0.3">
      <c r="A9" s="5" t="s">
        <v>6495</v>
      </c>
      <c r="B9" s="43" t="str">
        <f>[1]!thsiFinD("ths_fund_official_short_name_fund",A9)</f>
        <v>嘉实快线货币A</v>
      </c>
      <c r="C9" s="21"/>
      <c r="D9" s="22" t="str">
        <f>[1]!thsiFinD("ths_fund_manager_current_fund",A9)</f>
        <v>张文玥</v>
      </c>
      <c r="E9" s="22" t="str">
        <f>[1]!thsiFinD("ths_fund_establishment_date_fund",A9)</f>
        <v>2015-06-25</v>
      </c>
      <c r="F9" s="22" t="str">
        <f>[1]!thsiFinD("ths_service_sd_fund",A9,"100",1,"101")</f>
        <v>2015-07-14</v>
      </c>
      <c r="G9" s="23">
        <f>[1]!thsiFinD("ths_fund_scale_fund",A9,1)/100000000</f>
        <v>418.39645276099998</v>
      </c>
      <c r="H9" s="24">
        <f>IF($F9-H$1&gt;0,"",[1]!thsiFinD("ths_adjustment_nvg_ratio_fund",$A9,H$1,H$3,"")/100)</f>
        <v>1.7402207178452E-4</v>
      </c>
      <c r="I9" s="24" t="e">
        <f>IF($F9-#REF!&gt;0,"",[1]!thsiFinD("ths_adjustment_nvg_ratio_fund",$A9,#REF!,I$3,"")/100)</f>
        <v>#REF!</v>
      </c>
      <c r="J9" s="24">
        <f>IF($F9-J$2&gt;0,"",[1]!thsiFinD("ths_adjustment_nvg_ratio_fund",$A9,J$2,J$3,"")/100)</f>
        <v>1.1296075487459E-3</v>
      </c>
      <c r="K9" s="24">
        <f>IF($F9-K$2&gt;0,"",[1]!thsiFinD("ths_adjustment_nvg_ratio_fund",$A9,K$2,K$3,"")/100)</f>
        <v>3.3493562386395E-3</v>
      </c>
      <c r="L9" s="24"/>
      <c r="M9" s="24"/>
      <c r="N9" s="25">
        <f>IF($F9-N$1&gt;0,"",[1]!thsiFinD("ths_adjustment_nvg_ratio_fund",$A9,N$1,N$3,"")/100)</f>
        <v>6.7019538229310003E-3</v>
      </c>
      <c r="O9" s="25">
        <f>IF($F9-O$2&gt;0,"",[1]!thsiFinD("ths_adjustment_nvg_ratio_fund",$A9,O$2,O$3,"")/100)</f>
        <v>1.5501787889809E-2</v>
      </c>
      <c r="P9" s="25"/>
      <c r="Q9" s="25"/>
      <c r="R9" s="25"/>
      <c r="S9" s="25">
        <f>IF($F9-S$1&gt;0,"",[1]!thsiFinD("ths_adjustment_nvg_ratio_fund",$A9,S$1,S$3,"")/100)</f>
        <v>1.9153958569136001E-2</v>
      </c>
      <c r="T9" s="24">
        <f>IF($F9-T$2&gt;0,"",[1]!thsiFinD("ths_adjustment_nvg_ratio_fund",$A9,T$2,T$3,"")/100)</f>
        <v>2.1438965102343999E-2</v>
      </c>
      <c r="U9" s="24">
        <f>IF($F9-U$2&gt;0,"",[1]!thsiFinD("ths_adjustment_nvg_ratio_fund",$A9,U$2,U$3,"")/100)</f>
        <v>2.0646824252174997E-2</v>
      </c>
      <c r="V9" s="24">
        <f>IF($F9-V$2&gt;0,"",[1]!thsiFinD("ths_adjustment_nvg_ratio_fund",$A9,V$2,V$3,"")/100)</f>
        <v>2.5145138023185E-2</v>
      </c>
      <c r="W9" s="24">
        <f>IF($F9-W$2&gt;0,"",[1]!thsiFinD("ths_adjustment_nvg_ratio_fund",$A9,W$2,W$3,"")/100)</f>
        <v>2.4331491907227002E-2</v>
      </c>
      <c r="X9" s="31" t="s">
        <v>7170</v>
      </c>
      <c r="Y9" s="31"/>
      <c r="Z9" s="10">
        <v>0.01</v>
      </c>
    </row>
    <row r="10" spans="1:44" s="15" customFormat="1" ht="25" customHeight="1" x14ac:dyDescent="0.3">
      <c r="B10" s="161" t="s">
        <v>6551</v>
      </c>
      <c r="C10" s="161"/>
      <c r="D10" s="161"/>
      <c r="E10" s="161"/>
      <c r="F10" s="161"/>
      <c r="G10" s="161"/>
      <c r="H10" s="20">
        <f>VLOOKUP(H$3,净值曲线!$A:$G,7,1)/VLOOKUP(H$2,净值曲线!$A:$G,7,1)-1</f>
        <v>-1.2048387714180819E-5</v>
      </c>
      <c r="I10" s="20" t="e">
        <f ca="1">VLOOKUP(I$3,净值曲线!$A:$G,7,0)/VLOOKUP(#REF!,净值曲线!$A:$G,7,0)-1</f>
        <v>#REF!</v>
      </c>
      <c r="J10" s="20">
        <f>VLOOKUP(J$3,净值曲线!$A:$G,7,1)/VLOOKUP(J$2,净值曲线!$A:$G,7,1)-1</f>
        <v>0.12713494361897792</v>
      </c>
      <c r="K10" s="20">
        <f>VLOOKUP(K$3,净值曲线!$A:$G,7,1)/VLOOKUP(K$2,净值曲线!$A:$G,7,1)-1</f>
        <v>0.34484590523526149</v>
      </c>
      <c r="L10" s="20"/>
      <c r="M10" s="20"/>
      <c r="N10" s="20">
        <f>VLOOKUP(N$3,净值曲线!$A:$G,7,1)/VLOOKUP(N$2,净值曲线!$A:$G,7,1)-1</f>
        <v>0.27178286501257487</v>
      </c>
      <c r="O10" s="20">
        <f ca="1">VLOOKUP(O$3,净值曲线!$A:$G,7,0)/VLOOKUP(O$2,净值曲线!$A:$G,7,0)-1</f>
        <v>0.31247761638801919</v>
      </c>
      <c r="P10" s="20"/>
      <c r="Q10" s="20"/>
      <c r="R10" s="20"/>
      <c r="S10" s="20">
        <f ca="1">VLOOKUP(S$3,净值曲线!$A:$G,7,0)/VLOOKUP(S$2,净值曲线!$A:$G,7,0)-1</f>
        <v>-1.0125383690584466E-2</v>
      </c>
      <c r="T10" s="20">
        <f ca="1">VLOOKUP(T$3,净值曲线!$A:$G,7,0)/VLOOKUP(T$2-2,净值曲线!$A:$G,7,0)-1</f>
        <v>-0.13325088896887893</v>
      </c>
      <c r="U10" s="20">
        <v>-0.222</v>
      </c>
      <c r="V10" s="15" t="s">
        <v>20</v>
      </c>
      <c r="W10" s="15" t="s">
        <v>20</v>
      </c>
      <c r="X10" s="29"/>
      <c r="Y10" s="38">
        <f ca="1">(VLOOKUP($D$3,净值曲线!A:Q,7,0)/(VLOOKUP($AA$10,净值曲线!A:Q,7,0))-1)</f>
        <v>0.12295830000000008</v>
      </c>
      <c r="Z10" s="14"/>
      <c r="AA10" s="37">
        <v>44553</v>
      </c>
    </row>
    <row r="11" spans="1:44" s="15" customFormat="1" ht="25" customHeight="1" x14ac:dyDescent="0.3">
      <c r="B11" s="161" t="s">
        <v>60</v>
      </c>
      <c r="C11" s="161"/>
      <c r="D11" s="161"/>
      <c r="E11" s="161"/>
      <c r="F11" s="161"/>
      <c r="G11" s="161"/>
      <c r="H11" s="20">
        <f>VLOOKUP(H$3,净值曲线!$A:$K,11,1)/VLOOKUP(H$2,净值曲线!$A:$K,11,1)-1</f>
        <v>-7.1910290335451821E-3</v>
      </c>
      <c r="I11" s="20" t="e">
        <f ca="1">VLOOKUP(I$3,净值曲线!$A:$K,11,1)/VLOOKUP(I$2,净值曲线!$A:$K,11,1)-1</f>
        <v>#N/A</v>
      </c>
      <c r="J11" s="20">
        <f>VLOOKUP(J$3,净值曲线!$A:$K,11,1)/VLOOKUP(J$2,净值曲线!$A:$K,11,1)-1</f>
        <v>4.0235146486624851E-2</v>
      </c>
      <c r="K11" s="20">
        <f>VLOOKUP(K$3,净值曲线!$A:$K,11,1)/VLOOKUP(K$2,净值曲线!$A:$K,11,1)-1</f>
        <v>0.18081186050600717</v>
      </c>
      <c r="L11" s="20">
        <f>VLOOKUP(L$3,净值曲线!$A:$K,11,1)/VLOOKUP(L$2,净值曲线!$A:$K,11,1)-1</f>
        <v>0.17109510774336112</v>
      </c>
      <c r="M11" s="20">
        <f>VLOOKUP(M$3,净值曲线!$A:$K,11,1)/VLOOKUP(M$2,净值曲线!$A:$K,11,1)-1</f>
        <v>0.45680783286728466</v>
      </c>
      <c r="N11" s="20">
        <f>VLOOKUP(N$3,净值曲线!$A:$K,11,1)/VLOOKUP(N$2,净值曲线!$A:$K,11,1)-1</f>
        <v>0.17399576679129103</v>
      </c>
      <c r="O11" s="20">
        <f>VLOOKUP(O$3,净值曲线!$A:$K,11,1)/VLOOKUP(O$2,净值曲线!$A:$K,11,1)-1</f>
        <v>0.30369662205226278</v>
      </c>
      <c r="P11" s="20" t="e">
        <f ca="1">VLOOKUP(P$3,净值曲线!$A:$K,11,1)/VLOOKUP(P$2,净值曲线!$A:$K,11,1)-1</f>
        <v>#NAME?</v>
      </c>
      <c r="Q11" s="20">
        <f>VLOOKUP(Q$3,净值曲线!$A:$K,11,1)/VLOOKUP(Q$2,净值曲线!$A:$K,11,1)-1</f>
        <v>9.5275625408670628E-3</v>
      </c>
      <c r="R11" s="20">
        <f>VLOOKUP(R$3,净值曲线!$A:$K,11,1)/VLOOKUP(R$2,净值曲线!$A:$K,11,1)-1</f>
        <v>3.7433340756889422E-2</v>
      </c>
      <c r="S11" s="20">
        <f>VLOOKUP(S$3,净值曲线!$A:$K,11,1)/VLOOKUP(S$2,净值曲线!$A:$K,11,1)-1</f>
        <v>3.9992478522703934E-2</v>
      </c>
      <c r="T11" s="20">
        <f>VLOOKUP(T$3,净值曲线!$A:$K,11,1)/VLOOKUP(T$2,净值曲线!$A:$K,11,1)-1</f>
        <v>-0.14608740246002294</v>
      </c>
      <c r="U11" s="20">
        <f>VLOOKUP(U$3,净值曲线!$A:$K,11,1)/VLOOKUP(U$2,净值曲线!$A:$K,11,1)-1</f>
        <v>-0.21795022835901767</v>
      </c>
      <c r="V11" s="15" t="s">
        <v>20</v>
      </c>
      <c r="W11" s="15" t="s">
        <v>20</v>
      </c>
      <c r="X11" s="29"/>
      <c r="Y11" s="29"/>
      <c r="Z11" s="14"/>
    </row>
    <row r="12" spans="1:44" s="15" customFormat="1" ht="25" customHeight="1" x14ac:dyDescent="0.3">
      <c r="B12" s="162" t="s">
        <v>66</v>
      </c>
      <c r="C12" s="162"/>
      <c r="D12" s="162"/>
      <c r="E12" s="162"/>
      <c r="F12" s="162"/>
      <c r="G12" s="162"/>
      <c r="H12" s="20">
        <f>VLOOKUP(H$3,净值曲线!$A:$K,9,1)/VLOOKUP(H$2,净值曲线!$A:$K,9,1)-1</f>
        <v>-2.4839019437535859E-3</v>
      </c>
      <c r="I12" s="20" t="e">
        <f ca="1">VLOOKUP(I$3,净值曲线!$A:$K,9,0)/VLOOKUP(I$2,净值曲线!$A:$K,9,0)-1</f>
        <v>#N/A</v>
      </c>
      <c r="J12" s="20">
        <f>VLOOKUP(J$3,净值曲线!$A:$K,9,1)/VLOOKUP(J$2,净值曲线!$A:$K,9,1)-1</f>
        <v>3.1371594171596406E-3</v>
      </c>
      <c r="K12" s="20">
        <f>VLOOKUP(K$3,净值曲线!$A:$K,9,1)/VLOOKUP(K$2,净值曲线!$A:$K,9,1)-1</f>
        <v>9.9832448042348032E-2</v>
      </c>
      <c r="L12" s="20">
        <f>VLOOKUP(L$3,净值曲线!$A:$K,9,1)/VLOOKUP(L$2,净值曲线!$A:$K,9,1)-1</f>
        <v>7.9014020443966215E-2</v>
      </c>
      <c r="M12" s="20">
        <f>VLOOKUP(M$3,净值曲线!$A:$K,9,1)/VLOOKUP(M$2,净值曲线!$A:$K,9,1)-1</f>
        <v>0.29291581126884703</v>
      </c>
      <c r="N12" s="20">
        <f>VLOOKUP(N$3,净值曲线!$A:$K,9,1)/VLOOKUP(N$2,净值曲线!$A:$K,9,1)-1</f>
        <v>7.9247577079232689E-2</v>
      </c>
      <c r="O12" s="20">
        <f>VLOOKUP(O$3,净值曲线!$A:$K,9,1)/VLOOKUP(O$2,净值曲线!$A:$K,9,1)-1</f>
        <v>0.20887859175399281</v>
      </c>
      <c r="P12" s="20" t="e">
        <f ca="1">VLOOKUP(P$3,净值曲线!$A:$K,9,1)/VLOOKUP(P$2,净值曲线!$A:$K,9,1)-1</f>
        <v>#NAME?</v>
      </c>
      <c r="Q12" s="20">
        <f>VLOOKUP(Q$3,净值曲线!$A:$K,9,1)/VLOOKUP(Q$2,净值曲线!$A:$K,9,1)-1</f>
        <v>1.5495307323092344E-2</v>
      </c>
      <c r="R12" s="20">
        <f>VLOOKUP(R$3,净值曲线!$A:$K,9,1)/VLOOKUP(R$2,净值曲线!$A:$K,9,1)-1</f>
        <v>2.961802149356707E-2</v>
      </c>
      <c r="S12" s="20">
        <f>VLOOKUP(S$3,净值曲线!$A:$K,9,1)/VLOOKUP(S$2,净值曲线!$A:$K,9,1)-1</f>
        <v>0.12202815371631659</v>
      </c>
      <c r="T12" s="20">
        <f>VLOOKUP(T$3,净值曲线!$A:$K,9,1)/VLOOKUP(T$2,净值曲线!$A:$K,9,1)-1</f>
        <v>-0.10373211026018081</v>
      </c>
      <c r="U12" s="20">
        <f>VLOOKUP(U$3,净值曲线!$A:$K,9,1)/VLOOKUP(U$2,净值曲线!$A:$K,9,1)-1</f>
        <v>-0.21316080945625127</v>
      </c>
      <c r="V12" s="20">
        <f>VLOOKUP(V$3,净值曲线!$A:$K,9,1)/VLOOKUP(V$2,净值曲线!$A:$K,9,1)-1</f>
        <v>-7.5563452413303089E-3</v>
      </c>
      <c r="W12" s="20">
        <f>VLOOKUP(W$3,净值曲线!$A:$K,9,1)/VLOOKUP(W$2,净值曲线!$A:$K,9,1)-1</f>
        <v>0.25788143936805263</v>
      </c>
      <c r="X12" s="29"/>
      <c r="Y12" s="38" t="e">
        <f ca="1">(VLOOKUP($D$3,净值曲线!A:Q,9,0)/(VLOOKUP(#REF!,净值曲线!A:Q,9,0))-1)</f>
        <v>#REF!</v>
      </c>
      <c r="Z12" s="14"/>
      <c r="AQ12" s="20"/>
      <c r="AR12" s="20"/>
    </row>
    <row r="13" spans="1:44" s="15" customFormat="1" ht="25" customHeight="1" x14ac:dyDescent="0.3">
      <c r="B13" s="161" t="s">
        <v>37</v>
      </c>
      <c r="C13" s="161"/>
      <c r="D13" s="161"/>
      <c r="E13" s="161"/>
      <c r="F13" s="161"/>
      <c r="G13" s="161"/>
      <c r="H13" s="20">
        <f>H10-H11</f>
        <v>7.1789806458310013E-3</v>
      </c>
      <c r="I13" s="20" t="e">
        <f ca="1">I10-I11</f>
        <v>#REF!</v>
      </c>
      <c r="J13" s="20">
        <f>J10-J11</f>
        <v>8.6899797132353074E-2</v>
      </c>
      <c r="K13" s="20">
        <f>K10-K11</f>
        <v>0.16403404472925431</v>
      </c>
      <c r="L13" s="20"/>
      <c r="M13" s="20"/>
      <c r="N13" s="20">
        <f>N10-N11</f>
        <v>9.7787098221283841E-2</v>
      </c>
      <c r="O13" s="20">
        <f ca="1">O10-O11</f>
        <v>8.7809943357564091E-3</v>
      </c>
      <c r="P13" s="20"/>
      <c r="Q13" s="20"/>
      <c r="R13" s="20"/>
      <c r="S13" s="20">
        <f ca="1">S10-S11</f>
        <v>-5.01178622132884E-2</v>
      </c>
      <c r="T13" s="35">
        <f ca="1">T10-T11</f>
        <v>1.2836513491144008E-2</v>
      </c>
      <c r="U13" s="35">
        <f>U10-U11</f>
        <v>-4.0497716409823303E-3</v>
      </c>
      <c r="V13" s="15" t="s">
        <v>20</v>
      </c>
      <c r="W13" s="15" t="s">
        <v>20</v>
      </c>
      <c r="X13" s="29"/>
      <c r="Y13" s="29"/>
      <c r="Z13" s="14"/>
    </row>
    <row r="14" spans="1:44" x14ac:dyDescent="0.3">
      <c r="X14" s="28"/>
      <c r="Y14" s="28"/>
    </row>
    <row r="15" spans="1:44" x14ac:dyDescent="0.3">
      <c r="X15" s="28"/>
      <c r="Y15" s="28"/>
    </row>
    <row r="16" spans="1:44" x14ac:dyDescent="0.3">
      <c r="X16" s="28"/>
      <c r="Y16" s="28"/>
    </row>
    <row r="17" spans="3:26" x14ac:dyDescent="0.3">
      <c r="X17" s="28"/>
      <c r="Y17" s="28"/>
    </row>
    <row r="18" spans="3:26" x14ac:dyDescent="0.3">
      <c r="X18" s="28"/>
      <c r="Y18" s="28"/>
    </row>
    <row r="19" spans="3:26" x14ac:dyDescent="0.3">
      <c r="C19" s="16"/>
      <c r="F19" s="28"/>
      <c r="G19" s="66"/>
      <c r="V19" s="6"/>
      <c r="Z19" s="6"/>
    </row>
    <row r="20" spans="3:26" x14ac:dyDescent="0.3">
      <c r="C20" s="16"/>
      <c r="D20" s="16"/>
      <c r="E20" s="16"/>
      <c r="F20" s="16"/>
      <c r="G20" s="16"/>
      <c r="H20" s="16"/>
      <c r="V20" s="6"/>
      <c r="Z20" s="6"/>
    </row>
    <row r="21" spans="3:26" x14ac:dyDescent="0.3">
      <c r="C21" s="16"/>
      <c r="F21" s="28"/>
      <c r="G21" s="28"/>
      <c r="V21" s="6"/>
      <c r="Z21" s="6"/>
    </row>
    <row r="22" spans="3:26" x14ac:dyDescent="0.3">
      <c r="C22" s="16"/>
      <c r="F22" s="28"/>
      <c r="G22" s="28"/>
      <c r="V22" s="6"/>
      <c r="Z22" s="6"/>
    </row>
    <row r="23" spans="3:26" x14ac:dyDescent="0.3">
      <c r="D23" s="64"/>
      <c r="F23" s="28"/>
      <c r="G23" s="28"/>
      <c r="V23" s="6"/>
      <c r="Z23" s="6"/>
    </row>
    <row r="24" spans="3:26" x14ac:dyDescent="0.3">
      <c r="C24" s="16"/>
      <c r="D24" s="64"/>
      <c r="F24" s="28"/>
      <c r="G24" s="28"/>
      <c r="V24" s="6"/>
      <c r="Z24" s="6"/>
    </row>
    <row r="25" spans="3:26" x14ac:dyDescent="0.3">
      <c r="C25" s="16"/>
      <c r="D25" s="64"/>
      <c r="F25" s="28"/>
      <c r="G25" s="28"/>
      <c r="V25" s="6"/>
      <c r="Z25" s="6"/>
    </row>
    <row r="26" spans="3:26" x14ac:dyDescent="0.3">
      <c r="C26" s="154"/>
      <c r="D26" s="65"/>
      <c r="F26" s="28"/>
      <c r="V26" s="6"/>
      <c r="Z26" s="6"/>
    </row>
    <row r="27" spans="3:26" x14ac:dyDescent="0.3">
      <c r="C27" s="16"/>
      <c r="D27" s="64"/>
      <c r="F27" s="28"/>
      <c r="V27" s="6"/>
      <c r="Z27" s="6"/>
    </row>
    <row r="28" spans="3:26" x14ac:dyDescent="0.3">
      <c r="C28" s="16"/>
      <c r="D28" s="64"/>
      <c r="F28" s="28"/>
      <c r="V28" s="6"/>
      <c r="Z28" s="6"/>
    </row>
    <row r="29" spans="3:26" x14ac:dyDescent="0.3">
      <c r="C29" s="16"/>
      <c r="D29" s="64"/>
      <c r="E29" s="63"/>
      <c r="F29" s="63"/>
      <c r="V29" s="6"/>
      <c r="Z29" s="6"/>
    </row>
    <row r="30" spans="3:26" x14ac:dyDescent="0.3">
      <c r="C30" s="16"/>
      <c r="D30" s="64"/>
      <c r="E30" s="63"/>
      <c r="F30" s="63"/>
      <c r="V30" s="6"/>
      <c r="Z30" s="6"/>
    </row>
    <row r="31" spans="3:26" x14ac:dyDescent="0.3">
      <c r="C31" s="16"/>
      <c r="D31" s="64"/>
      <c r="E31" s="63"/>
      <c r="F31" s="63"/>
      <c r="V31" s="6"/>
      <c r="Z31" s="6"/>
    </row>
    <row r="32" spans="3:26" x14ac:dyDescent="0.3">
      <c r="C32" s="154"/>
      <c r="D32" s="65"/>
      <c r="F32" s="28"/>
      <c r="V32" s="6"/>
      <c r="Z32" s="6"/>
    </row>
    <row r="33" spans="3:26" x14ac:dyDescent="0.3">
      <c r="C33" s="154"/>
      <c r="D33" s="65"/>
      <c r="V33" s="6"/>
      <c r="Z33" s="6"/>
    </row>
    <row r="34" spans="3:26" x14ac:dyDescent="0.3">
      <c r="D34" s="64"/>
      <c r="V34" s="6"/>
      <c r="Z34" s="6"/>
    </row>
    <row r="35" spans="3:26" x14ac:dyDescent="0.3">
      <c r="D35" s="64"/>
      <c r="M35" s="16"/>
      <c r="N35" s="16"/>
      <c r="Q35" s="28"/>
      <c r="R35" s="28"/>
      <c r="S35" s="17"/>
      <c r="V35" s="6"/>
      <c r="Z35" s="6"/>
    </row>
    <row r="36" spans="3:26" x14ac:dyDescent="0.3">
      <c r="M36" s="16"/>
      <c r="N36" s="16"/>
      <c r="Q36" s="28"/>
      <c r="R36" s="28"/>
      <c r="S36" s="17"/>
      <c r="V36" s="6"/>
      <c r="Z36" s="6"/>
    </row>
    <row r="37" spans="3:26" x14ac:dyDescent="0.3">
      <c r="M37" s="16"/>
      <c r="N37" s="16"/>
      <c r="Q37" s="28"/>
      <c r="R37" s="28"/>
      <c r="S37" s="17"/>
      <c r="V37" s="6"/>
      <c r="Z37" s="6"/>
    </row>
    <row r="38" spans="3:26" x14ac:dyDescent="0.3">
      <c r="M38" s="16"/>
      <c r="N38" s="16"/>
      <c r="Q38" s="28"/>
      <c r="R38" s="28"/>
      <c r="S38" s="17"/>
      <c r="V38" s="6"/>
      <c r="Z38" s="6"/>
    </row>
    <row r="39" spans="3:26" x14ac:dyDescent="0.3">
      <c r="M39" s="16"/>
      <c r="N39" s="16"/>
      <c r="Q39" s="28"/>
      <c r="R39" s="28"/>
      <c r="S39" s="17"/>
      <c r="V39" s="6"/>
      <c r="Z39" s="6"/>
    </row>
    <row r="40" spans="3:26" x14ac:dyDescent="0.3">
      <c r="M40" s="16"/>
      <c r="N40" s="16"/>
      <c r="Q40" s="28"/>
      <c r="R40" s="28"/>
      <c r="S40" s="17"/>
      <c r="V40" s="6"/>
      <c r="Z40" s="6"/>
    </row>
    <row r="41" spans="3:26" x14ac:dyDescent="0.3">
      <c r="X41" s="28"/>
      <c r="Y41" s="28"/>
    </row>
    <row r="42" spans="3:26" x14ac:dyDescent="0.3">
      <c r="X42" s="28"/>
      <c r="Y42" s="28"/>
    </row>
    <row r="43" spans="3:26" x14ac:dyDescent="0.3">
      <c r="X43" s="28"/>
      <c r="Y43" s="28"/>
    </row>
    <row r="44" spans="3:26" x14ac:dyDescent="0.3">
      <c r="X44" s="28"/>
      <c r="Y44" s="28"/>
    </row>
    <row r="45" spans="3:26" x14ac:dyDescent="0.3">
      <c r="X45" s="28"/>
      <c r="Y45" s="28"/>
    </row>
    <row r="46" spans="3:26" x14ac:dyDescent="0.3">
      <c r="X46" s="28"/>
      <c r="Y46" s="28"/>
    </row>
    <row r="47" spans="3:26" x14ac:dyDescent="0.3">
      <c r="X47" s="28"/>
      <c r="Y47" s="28"/>
    </row>
    <row r="48" spans="3:26" x14ac:dyDescent="0.3">
      <c r="X48" s="28"/>
      <c r="Y48" s="28"/>
    </row>
    <row r="49" spans="1:44" x14ac:dyDescent="0.3">
      <c r="X49" s="28"/>
      <c r="Y49" s="28"/>
    </row>
    <row r="50" spans="1:44" x14ac:dyDescent="0.3">
      <c r="X50" s="28"/>
      <c r="Y50" s="28"/>
    </row>
    <row r="51" spans="1:44" x14ac:dyDescent="0.3">
      <c r="X51" s="28"/>
      <c r="Y51" s="28"/>
    </row>
    <row r="52" spans="1:44" x14ac:dyDescent="0.3">
      <c r="X52" s="28"/>
      <c r="Y52" s="28"/>
    </row>
    <row r="53" spans="1:44" x14ac:dyDescent="0.3">
      <c r="X53" s="28"/>
      <c r="Y53" s="28"/>
    </row>
    <row r="54" spans="1:44" s="17" customForma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6"/>
      <c r="W54" s="6"/>
      <c r="X54" s="28"/>
      <c r="Y54" s="28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1:44" s="17" customForma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16"/>
      <c r="W55" s="6"/>
      <c r="X55" s="28"/>
      <c r="Y55" s="28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1:44" s="17" customForma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16"/>
      <c r="W56" s="6"/>
      <c r="X56" s="28"/>
      <c r="Y56" s="28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1:44" s="17" customForma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6"/>
      <c r="W57" s="6"/>
      <c r="X57" s="28"/>
      <c r="Y57" s="28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1:44" s="17" customForma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6"/>
      <c r="W58" s="6"/>
      <c r="X58" s="28"/>
      <c r="Y58" s="28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1:44" s="17" customForma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16"/>
      <c r="W59" s="6"/>
      <c r="X59" s="28"/>
      <c r="Y59" s="28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s="17" customForma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16"/>
      <c r="W60" s="6"/>
      <c r="X60" s="28"/>
      <c r="Y60" s="28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s="17" customForma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16"/>
      <c r="W61" s="6"/>
      <c r="X61" s="28"/>
      <c r="Y61" s="28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s="17" customForma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16"/>
      <c r="W62" s="6"/>
      <c r="X62" s="28"/>
      <c r="Y62" s="28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s="17" customForma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6"/>
      <c r="W63" s="6"/>
      <c r="X63" s="28"/>
      <c r="Y63" s="28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s="17" customForma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16"/>
      <c r="W64" s="6"/>
      <c r="X64" s="28"/>
      <c r="Y64" s="28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s="17" customForma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16"/>
      <c r="W65" s="6"/>
      <c r="X65" s="28"/>
      <c r="Y65" s="28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s="17" customForma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6"/>
      <c r="W66" s="6"/>
      <c r="X66" s="28"/>
      <c r="Y66" s="28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s="17" customForma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16"/>
      <c r="W67" s="6"/>
      <c r="X67" s="28"/>
      <c r="Y67" s="28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s="17" customForma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16"/>
      <c r="W68" s="6"/>
      <c r="X68" s="28"/>
      <c r="Y68" s="28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s="17" customForma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6"/>
      <c r="W69" s="6"/>
      <c r="X69" s="28"/>
      <c r="Y69" s="28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s="17" customForma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16"/>
      <c r="W70" s="6"/>
      <c r="X70" s="28"/>
      <c r="Y70" s="28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s="17" customForma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16"/>
      <c r="W71" s="6"/>
      <c r="X71" s="28"/>
      <c r="Y71" s="28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s="17" customForma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16"/>
      <c r="W72" s="6"/>
      <c r="X72" s="28"/>
      <c r="Y72" s="28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s="17" customForma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16"/>
      <c r="W73" s="6"/>
      <c r="X73" s="28"/>
      <c r="Y73" s="28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s="17" customForma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16"/>
      <c r="W74" s="6"/>
      <c r="X74" s="28"/>
      <c r="Y74" s="28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s="17" customForma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6"/>
      <c r="W75" s="6"/>
      <c r="X75" s="28"/>
      <c r="Y75" s="28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s="17" customForma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6"/>
      <c r="W76" s="6"/>
      <c r="X76" s="28"/>
      <c r="Y76" s="28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s="17" customForma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6"/>
      <c r="W77" s="6"/>
      <c r="X77" s="28"/>
      <c r="Y77" s="28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s="17" customForma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6"/>
      <c r="W78" s="6"/>
      <c r="X78" s="28"/>
      <c r="Y78" s="28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s="17" customForma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6"/>
      <c r="W79" s="6"/>
      <c r="X79" s="28"/>
      <c r="Y79" s="28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s="17" customForma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6"/>
      <c r="W80" s="6"/>
      <c r="X80" s="28"/>
      <c r="Y80" s="28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s="17" customForma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6"/>
      <c r="W81" s="6"/>
      <c r="X81" s="28"/>
      <c r="Y81" s="28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s="17" customForma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6"/>
      <c r="W82" s="6"/>
      <c r="X82" s="28"/>
      <c r="Y82" s="28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s="17" customForma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6"/>
      <c r="W83" s="6"/>
      <c r="X83" s="28"/>
      <c r="Y83" s="28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s="17" customForma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6"/>
      <c r="W84" s="6"/>
      <c r="X84" s="28"/>
      <c r="Y84" s="28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s="17" customForma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6"/>
      <c r="W85" s="6"/>
      <c r="X85" s="28"/>
      <c r="Y85" s="28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s="17" customForma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6"/>
      <c r="W86" s="6"/>
      <c r="X86" s="28"/>
      <c r="Y86" s="28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s="17" customForma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6"/>
      <c r="W87" s="6"/>
      <c r="X87" s="28"/>
      <c r="Y87" s="28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s="17" customForma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6"/>
      <c r="W88" s="6"/>
      <c r="X88" s="28"/>
      <c r="Y88" s="28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s="17" customForma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6"/>
      <c r="W89" s="6"/>
      <c r="X89" s="28"/>
      <c r="Y89" s="28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s="17" customForma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6"/>
      <c r="W90" s="6"/>
      <c r="X90" s="28"/>
      <c r="Y90" s="28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s="17" customForma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6"/>
      <c r="W91" s="6"/>
      <c r="X91" s="28"/>
      <c r="Y91" s="28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s="17" customForma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6"/>
      <c r="W92" s="6"/>
      <c r="X92" s="28"/>
      <c r="Y92" s="28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s="17" customForma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6"/>
      <c r="W93" s="6"/>
      <c r="X93" s="28"/>
      <c r="Y93" s="28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s="17" customForma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6"/>
      <c r="W94" s="6"/>
      <c r="X94" s="28"/>
      <c r="Y94" s="28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s="17" customForma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6"/>
      <c r="W95" s="6"/>
      <c r="X95" s="28"/>
      <c r="Y95" s="28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s="17" customForma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6"/>
      <c r="W96" s="6"/>
      <c r="X96" s="28"/>
      <c r="Y96" s="28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s="17" customForma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6"/>
      <c r="W97" s="6"/>
      <c r="X97" s="28"/>
      <c r="Y97" s="28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s="17" customForma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6"/>
      <c r="W98" s="6"/>
      <c r="X98" s="28"/>
      <c r="Y98" s="28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s="17" customForma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6"/>
      <c r="W99" s="6"/>
      <c r="X99" s="28"/>
      <c r="Y99" s="28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s="17" customForma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6"/>
      <c r="W100" s="6"/>
      <c r="X100" s="28"/>
      <c r="Y100" s="28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s="17" customForma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6"/>
      <c r="W101" s="6"/>
      <c r="X101" s="28"/>
      <c r="Y101" s="28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s="17" customForma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6"/>
      <c r="W102" s="6"/>
      <c r="X102" s="28"/>
      <c r="Y102" s="28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s="17" customForma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6"/>
      <c r="W103" s="6"/>
      <c r="X103" s="28"/>
      <c r="Y103" s="28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s="17" customForma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6"/>
      <c r="W104" s="6"/>
      <c r="X104" s="28"/>
      <c r="Y104" s="28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s="17" customForma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6"/>
      <c r="W105" s="6"/>
      <c r="X105" s="28"/>
      <c r="Y105" s="28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s="17" customForma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6"/>
      <c r="W106" s="6"/>
      <c r="X106" s="28"/>
      <c r="Y106" s="28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s="17" customForma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6"/>
      <c r="W107" s="6"/>
      <c r="X107" s="28"/>
      <c r="Y107" s="28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s="17" customForma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6"/>
      <c r="W108" s="6"/>
      <c r="X108" s="28"/>
      <c r="Y108" s="28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s="17" customForma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6"/>
      <c r="W109" s="6"/>
      <c r="X109" s="28"/>
      <c r="Y109" s="28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s="17" customForma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6"/>
      <c r="W110" s="6"/>
      <c r="X110" s="28"/>
      <c r="Y110" s="28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s="17" customForma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6"/>
      <c r="W111" s="6"/>
      <c r="X111" s="28"/>
      <c r="Y111" s="28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s="17" customForma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6"/>
      <c r="W112" s="6"/>
      <c r="X112" s="28"/>
      <c r="Y112" s="28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s="17" customForma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6"/>
      <c r="W113" s="6"/>
      <c r="X113" s="28"/>
      <c r="Y113" s="28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s="17" customForma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6"/>
      <c r="W114" s="6"/>
      <c r="X114" s="28"/>
      <c r="Y114" s="28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s="17" customForma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6"/>
      <c r="W115" s="6"/>
      <c r="X115" s="28"/>
      <c r="Y115" s="28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s="17" customForma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6"/>
      <c r="W116" s="6"/>
      <c r="X116" s="28"/>
      <c r="Y116" s="28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s="17" customForma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6"/>
      <c r="W117" s="6"/>
      <c r="X117" s="28"/>
      <c r="Y117" s="28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s="17" customForma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6"/>
      <c r="W118" s="6"/>
      <c r="X118" s="28"/>
      <c r="Y118" s="28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s="17" customForma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6"/>
      <c r="W119" s="6"/>
      <c r="X119" s="28"/>
      <c r="Y119" s="28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s="17" customForma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6"/>
      <c r="W120" s="6"/>
      <c r="X120" s="28"/>
      <c r="Y120" s="28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s="17" customForma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6"/>
      <c r="W121" s="6"/>
      <c r="X121" s="28"/>
      <c r="Y121" s="28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s="17" customForma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6"/>
      <c r="W122" s="6"/>
      <c r="X122" s="28"/>
      <c r="Y122" s="28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s="17" customForma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6"/>
      <c r="W123" s="6"/>
      <c r="X123" s="28"/>
      <c r="Y123" s="28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s="17" customForma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6"/>
      <c r="W124" s="6"/>
      <c r="X124" s="28"/>
      <c r="Y124" s="28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s="17" customForma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6"/>
      <c r="W125" s="6"/>
      <c r="X125" s="28"/>
      <c r="Y125" s="28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s="17" customForma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6"/>
      <c r="W126" s="6"/>
      <c r="X126" s="28"/>
      <c r="Y126" s="28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s="17" customForma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6"/>
      <c r="W127" s="6"/>
      <c r="X127" s="28"/>
      <c r="Y127" s="28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s="17" customForma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6"/>
      <c r="W128" s="6"/>
      <c r="X128" s="28"/>
      <c r="Y128" s="28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s="17" customForma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6"/>
      <c r="W129" s="6"/>
      <c r="X129" s="28"/>
      <c r="Y129" s="28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s="17" customForma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6"/>
      <c r="W130" s="6"/>
      <c r="X130" s="28"/>
      <c r="Y130" s="28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s="17" customForma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16"/>
      <c r="W131" s="6"/>
      <c r="X131" s="28"/>
      <c r="Y131" s="28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s="17" customForma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6"/>
      <c r="W132" s="6"/>
      <c r="X132" s="28"/>
      <c r="Y132" s="28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s="17" customForma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6"/>
      <c r="W133" s="6"/>
      <c r="X133" s="28"/>
      <c r="Y133" s="28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s="17" customForma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6"/>
      <c r="W134" s="6"/>
      <c r="X134" s="28"/>
      <c r="Y134" s="28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s="17" customForma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6"/>
      <c r="W135" s="6"/>
      <c r="X135" s="28"/>
      <c r="Y135" s="28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s="17" customForma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6"/>
      <c r="W136" s="6"/>
      <c r="X136" s="28"/>
      <c r="Y136" s="28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s="17" customForma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6"/>
      <c r="W137" s="6"/>
      <c r="X137" s="28"/>
      <c r="Y137" s="28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s="17" customForma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6"/>
      <c r="W138" s="6"/>
      <c r="X138" s="28"/>
      <c r="Y138" s="28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s="17" customForma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6"/>
      <c r="W139" s="6"/>
      <c r="X139" s="28"/>
      <c r="Y139" s="28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s="17" customForma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6"/>
      <c r="W140" s="6"/>
      <c r="X140" s="28"/>
      <c r="Y140" s="28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s="17" customForma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6"/>
      <c r="W141" s="6"/>
      <c r="X141" s="28"/>
      <c r="Y141" s="28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s="17" customForma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6"/>
      <c r="W142" s="6"/>
      <c r="X142" s="28"/>
      <c r="Y142" s="28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s="17" customForma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6"/>
      <c r="W143" s="6"/>
      <c r="X143" s="28"/>
      <c r="Y143" s="28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s="17" customForma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6"/>
      <c r="W144" s="6"/>
      <c r="X144" s="28"/>
      <c r="Y144" s="28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s="17" customForma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6"/>
      <c r="W145" s="6"/>
      <c r="X145" s="28"/>
      <c r="Y145" s="28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s="17" customForma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6"/>
      <c r="W146" s="6"/>
      <c r="X146" s="28"/>
      <c r="Y146" s="28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s="17" customForma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6"/>
      <c r="W147" s="6"/>
      <c r="X147" s="28"/>
      <c r="Y147" s="28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s="17" customForma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6"/>
      <c r="W148" s="6"/>
      <c r="X148" s="28"/>
      <c r="Y148" s="28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s="17" customForma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6"/>
      <c r="W149" s="6"/>
      <c r="X149" s="28"/>
      <c r="Y149" s="28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s="17" customForma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6"/>
      <c r="W150" s="6"/>
      <c r="X150" s="28"/>
      <c r="Y150" s="28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s="17" customForma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6"/>
      <c r="W151" s="6"/>
      <c r="X151" s="28"/>
      <c r="Y151" s="28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s="17" customForma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6"/>
      <c r="W152" s="6"/>
      <c r="X152" s="28"/>
      <c r="Y152" s="28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1:44" s="17" customForma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6"/>
      <c r="W153" s="6"/>
      <c r="X153" s="28"/>
      <c r="Y153" s="28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1:44" s="17" customForma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6"/>
      <c r="W154" s="6"/>
      <c r="X154" s="28"/>
      <c r="Y154" s="28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1:44" s="17" customForma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6"/>
      <c r="W155" s="6"/>
      <c r="X155" s="28"/>
      <c r="Y155" s="28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1:44" s="17" customForma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6"/>
      <c r="W156" s="6"/>
      <c r="X156" s="28"/>
      <c r="Y156" s="28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1:44" s="17" customForma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6"/>
      <c r="W157" s="6"/>
      <c r="X157" s="28"/>
      <c r="Y157" s="28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1:44" s="17" customForma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6"/>
      <c r="W158" s="6"/>
      <c r="X158" s="28"/>
      <c r="Y158" s="28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1:44" s="17" customForma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6"/>
      <c r="W159" s="6"/>
      <c r="X159" s="28"/>
      <c r="Y159" s="28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1:44" s="17" customForma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6"/>
      <c r="W160" s="6"/>
      <c r="X160" s="28"/>
      <c r="Y160" s="28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1:44" s="17" customForma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6"/>
      <c r="W161" s="6"/>
      <c r="X161" s="28"/>
      <c r="Y161" s="28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1:44" s="17" customForma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6"/>
      <c r="W162" s="6"/>
      <c r="X162" s="28"/>
      <c r="Y162" s="28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1:44" s="17" customForma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6"/>
      <c r="W163" s="6"/>
      <c r="X163" s="28"/>
      <c r="Y163" s="28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1:44" s="17" customForma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6"/>
      <c r="W164" s="6"/>
      <c r="X164" s="28"/>
      <c r="Y164" s="28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1:44" s="17" customForma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6"/>
      <c r="W165" s="6"/>
      <c r="X165" s="28"/>
      <c r="Y165" s="28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1:44" s="17" customForma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6"/>
      <c r="W166" s="6"/>
      <c r="X166" s="28"/>
      <c r="Y166" s="28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1:44" s="17" customForma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6"/>
      <c r="W167" s="6"/>
      <c r="X167" s="28"/>
      <c r="Y167" s="28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1:44" s="17" customForma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6"/>
      <c r="W168" s="6"/>
      <c r="X168" s="28"/>
      <c r="Y168" s="28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1:44" s="17" customForma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6"/>
      <c r="W169" s="6"/>
      <c r="X169" s="28"/>
      <c r="Y169" s="28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1:44" s="17" customForma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6"/>
      <c r="W170" s="6"/>
      <c r="X170" s="28"/>
      <c r="Y170" s="28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1:44" s="17" customForma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6"/>
      <c r="W171" s="6"/>
      <c r="X171" s="28"/>
      <c r="Y171" s="28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1:44" s="17" customForma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6"/>
      <c r="W172" s="6"/>
      <c r="X172" s="28"/>
      <c r="Y172" s="28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1:44" s="17" customForma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6"/>
      <c r="W173" s="6"/>
      <c r="X173" s="28"/>
      <c r="Y173" s="28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1:44" s="17" customForma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6"/>
      <c r="W174" s="6"/>
      <c r="X174" s="28"/>
      <c r="Y174" s="28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1:44" s="17" customForma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6"/>
      <c r="W175" s="6"/>
      <c r="X175" s="28"/>
      <c r="Y175" s="28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1:44" s="17" customForma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6"/>
      <c r="W176" s="6"/>
      <c r="X176" s="28"/>
      <c r="Y176" s="28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1:44" s="17" customForma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6"/>
      <c r="W177" s="6"/>
      <c r="X177" s="28"/>
      <c r="Y177" s="28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1:44" s="17" customForma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6"/>
      <c r="W178" s="6"/>
      <c r="X178" s="28"/>
      <c r="Y178" s="28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1:44" s="17" customForma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6"/>
      <c r="W179" s="6"/>
      <c r="X179" s="28"/>
      <c r="Y179" s="28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1:44" s="17" customForma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6"/>
      <c r="W180" s="6"/>
      <c r="X180" s="28"/>
      <c r="Y180" s="28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1:44" s="17" customForma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6"/>
      <c r="W181" s="6"/>
      <c r="X181" s="28"/>
      <c r="Y181" s="28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1:44" s="17" customForma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6"/>
      <c r="W182" s="6"/>
      <c r="X182" s="28"/>
      <c r="Y182" s="28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1:44" s="17" customForma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6"/>
      <c r="W183" s="6"/>
      <c r="X183" s="28"/>
      <c r="Y183" s="28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1:44" s="17" customForma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6"/>
      <c r="W184" s="6"/>
      <c r="X184" s="28"/>
      <c r="Y184" s="28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1:44" s="17" customForma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6"/>
      <c r="W185" s="6"/>
      <c r="X185" s="28"/>
      <c r="Y185" s="28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1:44" s="17" customForma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6"/>
      <c r="W186" s="6"/>
      <c r="X186" s="28"/>
      <c r="Y186" s="28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1:44" s="17" customForma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6"/>
      <c r="W187" s="6"/>
      <c r="X187" s="28"/>
      <c r="Y187" s="28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1:44" s="17" customForma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6"/>
      <c r="W188" s="6"/>
      <c r="X188" s="28"/>
      <c r="Y188" s="28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1:44" s="17" customForma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6"/>
      <c r="W189" s="6"/>
      <c r="X189" s="28"/>
      <c r="Y189" s="28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1:44" s="17" customForma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6"/>
      <c r="W190" s="6"/>
      <c r="X190" s="28"/>
      <c r="Y190" s="28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1:44" s="17" customForma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6"/>
      <c r="W191" s="6"/>
      <c r="X191" s="28"/>
      <c r="Y191" s="28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1:44" s="17" customForma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16"/>
      <c r="W192" s="6"/>
      <c r="X192" s="28"/>
      <c r="Y192" s="28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1:44" s="17" customForma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6"/>
      <c r="W193" s="6"/>
      <c r="X193" s="28"/>
      <c r="Y193" s="28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1:44" s="17" customForma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6"/>
      <c r="W194" s="6"/>
      <c r="X194" s="28"/>
      <c r="Y194" s="28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1:44" s="17" customForma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6"/>
      <c r="W195" s="6"/>
      <c r="X195" s="28"/>
      <c r="Y195" s="28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1:44" s="17" customForma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6"/>
      <c r="W196" s="6"/>
      <c r="X196" s="28"/>
      <c r="Y196" s="28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1:44" s="17" customForma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6"/>
      <c r="W197" s="6"/>
      <c r="X197" s="28"/>
      <c r="Y197" s="28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1:44" s="17" customForma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16"/>
      <c r="W198" s="6"/>
      <c r="X198" s="28"/>
      <c r="Y198" s="28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1:44" s="17" customForma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16"/>
      <c r="W199" s="6"/>
      <c r="X199" s="28"/>
      <c r="Y199" s="28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1:44" s="17" customForma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16"/>
      <c r="W200" s="6"/>
      <c r="X200" s="28"/>
      <c r="Y200" s="28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1:44" s="17" customForma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16"/>
      <c r="W201" s="6"/>
      <c r="X201" s="28"/>
      <c r="Y201" s="28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s="17" customForma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6"/>
      <c r="W202" s="6"/>
      <c r="X202" s="28"/>
      <c r="Y202" s="28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1:44" s="17" customForma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6"/>
      <c r="W203" s="6"/>
      <c r="X203" s="28"/>
      <c r="Y203" s="28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1:44" s="17" customForma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16"/>
      <c r="W204" s="6"/>
      <c r="X204" s="28"/>
      <c r="Y204" s="28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1:44" s="17" customForma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16"/>
      <c r="W205" s="6"/>
      <c r="X205" s="28"/>
      <c r="Y205" s="28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1:44" s="17" customForma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16"/>
      <c r="W206" s="6"/>
      <c r="X206" s="28"/>
      <c r="Y206" s="28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1:44" s="17" customForma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16"/>
      <c r="W207" s="6"/>
      <c r="X207" s="28"/>
      <c r="Y207" s="28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1:44" s="17" customForma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6"/>
      <c r="W208" s="6"/>
      <c r="X208" s="28"/>
      <c r="Y208" s="28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1:44" s="17" customForma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6"/>
      <c r="W209" s="6"/>
      <c r="X209" s="28"/>
      <c r="Y209" s="28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1:44" s="17" customForma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16"/>
      <c r="W210" s="6"/>
      <c r="X210" s="28"/>
      <c r="Y210" s="28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1:44" s="17" customForma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16"/>
      <c r="W211" s="6"/>
      <c r="X211" s="28"/>
      <c r="Y211" s="28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1:44" s="17" customForma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16"/>
      <c r="W212" s="6"/>
      <c r="X212" s="28"/>
      <c r="Y212" s="28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1:44" s="17" customForma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16"/>
      <c r="W213" s="6"/>
      <c r="X213" s="28"/>
      <c r="Y213" s="28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1:44" s="17" customForma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6"/>
      <c r="W214" s="6"/>
      <c r="X214" s="28"/>
      <c r="Y214" s="28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1:44" s="17" customForma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6"/>
      <c r="W215" s="6"/>
      <c r="X215" s="28"/>
      <c r="Y215" s="28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1:44" s="17" customForma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16"/>
      <c r="W216" s="6"/>
      <c r="X216" s="28"/>
      <c r="Y216" s="28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1:44" s="17" customForma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16"/>
      <c r="W217" s="6"/>
      <c r="X217" s="28"/>
      <c r="Y217" s="28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1:44" s="17" customForma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16"/>
      <c r="W218" s="6"/>
      <c r="X218" s="28"/>
      <c r="Y218" s="28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1:44" s="17" customForma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16"/>
      <c r="W219" s="6"/>
      <c r="X219" s="28"/>
      <c r="Y219" s="28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1:44" s="17" customForma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6"/>
      <c r="W220" s="6"/>
      <c r="X220" s="28"/>
      <c r="Y220" s="28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1:44" s="17" customForma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6"/>
      <c r="W221" s="6"/>
      <c r="X221" s="28"/>
      <c r="Y221" s="28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1:44" s="17" customForma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16"/>
      <c r="W222" s="6"/>
      <c r="X222" s="28"/>
      <c r="Y222" s="28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1:44" s="17" customForma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16"/>
      <c r="W223" s="6"/>
      <c r="X223" s="28"/>
      <c r="Y223" s="28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1:44" s="17" customForma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16"/>
      <c r="W224" s="6"/>
      <c r="X224" s="28"/>
      <c r="Y224" s="28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1:44" s="17" customForma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16"/>
      <c r="W225" s="6"/>
      <c r="X225" s="28"/>
      <c r="Y225" s="28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1:44" s="17" customForma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6"/>
      <c r="W226" s="6"/>
      <c r="X226" s="28"/>
      <c r="Y226" s="28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1:44" s="17" customForma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6"/>
      <c r="W227" s="6"/>
      <c r="X227" s="28"/>
      <c r="Y227" s="28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1:44" s="17" customForma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16"/>
      <c r="W228" s="6"/>
      <c r="X228" s="28"/>
      <c r="Y228" s="28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1:44" s="17" customForma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16"/>
      <c r="W229" s="6"/>
      <c r="X229" s="28"/>
      <c r="Y229" s="28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1:44" s="17" customForma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16"/>
      <c r="W230" s="6"/>
      <c r="X230" s="28"/>
      <c r="Y230" s="28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1:44" s="17" customForma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16"/>
      <c r="W231" s="6"/>
      <c r="X231" s="28"/>
      <c r="Y231" s="28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1:44" s="17" customForma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6"/>
      <c r="W232" s="6"/>
      <c r="X232" s="28"/>
      <c r="Y232" s="28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1:44" s="17" customForma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6"/>
      <c r="W233" s="6"/>
      <c r="X233" s="28"/>
      <c r="Y233" s="28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1:44" s="17" customForma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16"/>
      <c r="W234" s="6"/>
      <c r="X234" s="28"/>
      <c r="Y234" s="28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1:44" s="17" customForma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16"/>
      <c r="W235" s="6"/>
      <c r="X235" s="28"/>
      <c r="Y235" s="28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1:44" s="17" customForma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16"/>
      <c r="W236" s="6"/>
      <c r="X236" s="28"/>
      <c r="Y236" s="28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1:44" s="17" customForma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16"/>
      <c r="W237" s="6"/>
      <c r="X237" s="28"/>
      <c r="Y237" s="28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1:44" s="17" customForma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6"/>
      <c r="W238" s="6"/>
      <c r="X238" s="28"/>
      <c r="Y238" s="28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1:44" s="17" customForma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16"/>
      <c r="W239" s="6"/>
      <c r="X239" s="28"/>
      <c r="Y239" s="28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1:44" s="17" customForma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16"/>
      <c r="W240" s="6"/>
      <c r="X240" s="28"/>
      <c r="Y240" s="28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1:44" s="17" customForma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16"/>
      <c r="W241" s="6"/>
      <c r="X241" s="28"/>
      <c r="Y241" s="28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1:44" s="17" customForma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16"/>
      <c r="W242" s="6"/>
      <c r="X242" s="28"/>
      <c r="Y242" s="28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1:44" s="17" customForma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16"/>
      <c r="W243" s="6"/>
      <c r="X243" s="28"/>
      <c r="Y243" s="28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1:44" s="17" customForma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16"/>
      <c r="W244" s="6"/>
      <c r="X244" s="28"/>
      <c r="Y244" s="28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1:44" s="17" customForma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16"/>
      <c r="W245" s="6"/>
      <c r="X245" s="28"/>
      <c r="Y245" s="28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1:44" s="17" customForma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16"/>
      <c r="W246" s="6"/>
      <c r="X246" s="28"/>
      <c r="Y246" s="28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1:44" s="17" customForma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16"/>
      <c r="W247" s="6"/>
      <c r="X247" s="28"/>
      <c r="Y247" s="28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1:44" s="17" customForma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16"/>
      <c r="W248" s="6"/>
      <c r="X248" s="28"/>
      <c r="Y248" s="28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1:44" s="17" customForma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16"/>
      <c r="W249" s="6"/>
      <c r="X249" s="28"/>
      <c r="Y249" s="28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1:44" s="17" customForma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6"/>
      <c r="W250" s="6"/>
      <c r="X250" s="28"/>
      <c r="Y250" s="28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1:44" s="17" customForma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16"/>
      <c r="W251" s="6"/>
      <c r="X251" s="28"/>
      <c r="Y251" s="28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1:44" s="17" customForma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16"/>
      <c r="W252" s="6"/>
      <c r="X252" s="28"/>
      <c r="Y252" s="28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1:44" s="17" customForma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16"/>
      <c r="W253" s="6"/>
      <c r="X253" s="28"/>
      <c r="Y253" s="28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1:44" s="17" customForma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16"/>
      <c r="W254" s="6"/>
      <c r="X254" s="28"/>
      <c r="Y254" s="28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1:44" s="17" customForma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16"/>
      <c r="W255" s="6"/>
      <c r="X255" s="28"/>
      <c r="Y255" s="28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1:44" s="17" customForma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6"/>
      <c r="W256" s="6"/>
      <c r="X256" s="28"/>
      <c r="Y256" s="28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1:44" s="17" customForma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16"/>
      <c r="W257" s="6"/>
      <c r="X257" s="28"/>
      <c r="Y257" s="28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1:44" s="17" customForma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16"/>
      <c r="W258" s="6"/>
      <c r="X258" s="28"/>
      <c r="Y258" s="28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1:44" s="17" customForma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16"/>
      <c r="W259" s="6"/>
      <c r="X259" s="28"/>
      <c r="Y259" s="28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1:44" s="17" customForma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6"/>
      <c r="W260" s="6"/>
      <c r="X260" s="28"/>
      <c r="Y260" s="28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1:44" s="17" customForma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16"/>
      <c r="W261" s="6"/>
      <c r="X261" s="28"/>
      <c r="Y261" s="28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1:44" s="17" customForma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6"/>
      <c r="W262" s="6"/>
      <c r="X262" s="28"/>
      <c r="Y262" s="28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1:44" s="17" customForma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16"/>
      <c r="W263" s="6"/>
      <c r="X263" s="28"/>
      <c r="Y263" s="28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1:44" s="17" customForma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16"/>
      <c r="W264" s="6"/>
      <c r="X264" s="28"/>
      <c r="Y264" s="28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1:44" s="17" customForma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16"/>
      <c r="W265" s="6"/>
      <c r="X265" s="28"/>
      <c r="Y265" s="28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1:44" s="17" customForma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6"/>
      <c r="W266" s="6"/>
      <c r="X266" s="28"/>
      <c r="Y266" s="28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1:44" s="17" customForma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16"/>
      <c r="W267" s="6"/>
      <c r="X267" s="28"/>
      <c r="Y267" s="28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1:44" s="17" customForma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6"/>
      <c r="W268" s="6"/>
      <c r="X268" s="28"/>
      <c r="Y268" s="28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1:44" s="17" customForma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16"/>
      <c r="W269" s="6"/>
      <c r="X269" s="28"/>
      <c r="Y269" s="28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1:44" s="17" customForma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16"/>
      <c r="W270" s="6"/>
      <c r="X270" s="28"/>
      <c r="Y270" s="28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1:44" s="17" customForma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16"/>
      <c r="W271" s="6"/>
      <c r="X271" s="28"/>
      <c r="Y271" s="28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1:44" s="17" customForma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6"/>
      <c r="W272" s="6"/>
      <c r="X272" s="28"/>
      <c r="Y272" s="28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1:44" s="17" customForma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16"/>
      <c r="W273" s="6"/>
      <c r="X273" s="28"/>
      <c r="Y273" s="28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1:44" s="17" customForma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6"/>
      <c r="W274" s="6"/>
      <c r="X274" s="28"/>
      <c r="Y274" s="28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1:44" s="17" customForma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16"/>
      <c r="W275" s="6"/>
      <c r="X275" s="28"/>
      <c r="Y275" s="28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1:44" s="17" customForma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6"/>
      <c r="W276" s="6"/>
      <c r="X276" s="28"/>
      <c r="Y276" s="28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1:44" s="17" customForma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16"/>
      <c r="W277" s="6"/>
      <c r="X277" s="28"/>
      <c r="Y277" s="28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1:44" s="17" customForma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6"/>
      <c r="W278" s="6"/>
      <c r="X278" s="28"/>
      <c r="Y278" s="28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1:44" s="17" customForma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16"/>
      <c r="W279" s="6"/>
      <c r="X279" s="28"/>
      <c r="Y279" s="28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1:44" s="17" customForma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6"/>
      <c r="W280" s="6"/>
      <c r="X280" s="28"/>
      <c r="Y280" s="28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1:44" s="17" customForma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16"/>
      <c r="W281" s="6"/>
      <c r="X281" s="28"/>
      <c r="Y281" s="28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1:44" s="17" customForma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16"/>
      <c r="W282" s="6"/>
      <c r="X282" s="28"/>
      <c r="Y282" s="28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1:44" s="17" customForma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6"/>
      <c r="W283" s="6"/>
      <c r="X283" s="28"/>
      <c r="Y283" s="28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1:44" s="17" customForma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6"/>
      <c r="W284" s="6"/>
      <c r="X284" s="28"/>
      <c r="Y284" s="28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1:44" s="17" customForma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16"/>
      <c r="W285" s="6"/>
      <c r="X285" s="28"/>
      <c r="Y285" s="28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1:44" s="17" customForma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6"/>
      <c r="W286" s="6"/>
      <c r="X286" s="28"/>
      <c r="Y286" s="28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1:44" s="17" customForma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16"/>
      <c r="W287" s="6"/>
      <c r="X287" s="28"/>
      <c r="Y287" s="28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1:44" s="17" customForma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16"/>
      <c r="W288" s="6"/>
      <c r="X288" s="28"/>
      <c r="Y288" s="28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1:44" s="17" customForma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16"/>
      <c r="W289" s="6"/>
      <c r="X289" s="28"/>
      <c r="Y289" s="28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1:44" s="17" customForma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6"/>
      <c r="W290" s="6"/>
      <c r="X290" s="28"/>
      <c r="Y290" s="28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1:44" s="17" customForma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16"/>
      <c r="W291" s="6"/>
      <c r="X291" s="28"/>
      <c r="Y291" s="28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1:44" s="17" customForma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6"/>
      <c r="W292" s="6"/>
      <c r="X292" s="28"/>
      <c r="Y292" s="28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1:44" s="17" customForma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16"/>
      <c r="W293" s="6"/>
      <c r="X293" s="28"/>
      <c r="Y293" s="28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1:44" s="17" customForma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16"/>
      <c r="W294" s="6"/>
      <c r="X294" s="28"/>
      <c r="Y294" s="28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1:44" s="17" customForma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16"/>
      <c r="W295" s="6"/>
      <c r="X295" s="28"/>
      <c r="Y295" s="28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1:44" s="17" customForma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6"/>
      <c r="W296" s="6"/>
      <c r="X296" s="28"/>
      <c r="Y296" s="28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1:44" s="17" customForma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16"/>
      <c r="W297" s="6"/>
      <c r="X297" s="28"/>
      <c r="Y297" s="28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1:44" s="17" customForma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6"/>
      <c r="W298" s="6"/>
      <c r="X298" s="28"/>
      <c r="Y298" s="28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1:44" s="17" customForma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16"/>
      <c r="W299" s="6"/>
      <c r="X299" s="28"/>
      <c r="Y299" s="28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1:44" s="17" customForma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16"/>
      <c r="W300" s="6"/>
      <c r="X300" s="28"/>
      <c r="Y300" s="28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1:44" s="17" customForma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16"/>
      <c r="W301" s="6"/>
      <c r="X301" s="28"/>
      <c r="Y301" s="28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1:44" s="17" customForma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6"/>
      <c r="W302" s="6"/>
      <c r="X302" s="28"/>
      <c r="Y302" s="28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1:44" s="17" customForma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16"/>
      <c r="W303" s="6"/>
      <c r="X303" s="28"/>
      <c r="Y303" s="28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1:44" s="17" customForma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16"/>
      <c r="W304" s="6"/>
      <c r="X304" s="28"/>
      <c r="Y304" s="28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1:44" s="17" customForma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16"/>
      <c r="W305" s="6"/>
      <c r="X305" s="28"/>
      <c r="Y305" s="28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1:44" s="17" customForma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16"/>
      <c r="W306" s="6"/>
      <c r="X306" s="28"/>
      <c r="Y306" s="28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1:44" s="17" customForma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16"/>
      <c r="W307" s="6"/>
      <c r="X307" s="28"/>
      <c r="Y307" s="28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1:44" s="17" customForma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6"/>
      <c r="W308" s="6"/>
      <c r="X308" s="28"/>
      <c r="Y308" s="28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1:44" s="17" customForma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16"/>
      <c r="W309" s="6"/>
      <c r="X309" s="28"/>
      <c r="Y309" s="28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1:44" s="17" customForma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16"/>
      <c r="W310" s="6"/>
      <c r="X310" s="28"/>
      <c r="Y310" s="28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1:44" s="17" customForma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16"/>
      <c r="W311" s="6"/>
      <c r="X311" s="28"/>
      <c r="Y311" s="28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1:44" s="17" customForma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16"/>
      <c r="W312" s="6"/>
      <c r="X312" s="28"/>
      <c r="Y312" s="28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1:44" s="17" customForma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16"/>
      <c r="W313" s="6"/>
      <c r="X313" s="28"/>
      <c r="Y313" s="28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1:44" s="17" customForma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16"/>
      <c r="W314" s="6"/>
      <c r="X314" s="28"/>
      <c r="Y314" s="28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1:44" s="17" customForma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16"/>
      <c r="W315" s="6"/>
      <c r="X315" s="28"/>
      <c r="Y315" s="28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1:44" s="17" customForma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16"/>
      <c r="W316" s="6"/>
      <c r="X316" s="28"/>
      <c r="Y316" s="28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1:44" s="17" customForma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16"/>
      <c r="W317" s="6"/>
      <c r="X317" s="28"/>
      <c r="Y317" s="28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1:44" s="17" customForma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16"/>
      <c r="W318" s="6"/>
      <c r="X318" s="28"/>
      <c r="Y318" s="28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1:44" s="17" customForma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16"/>
      <c r="W319" s="6"/>
      <c r="X319" s="28"/>
      <c r="Y319" s="28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1:44" s="17" customForma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16"/>
      <c r="W320" s="6"/>
      <c r="X320" s="28"/>
      <c r="Y320" s="28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1:44" s="17" customForma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16"/>
      <c r="W321" s="6"/>
      <c r="X321" s="28"/>
      <c r="Y321" s="28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1:44" s="17" customForma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16"/>
      <c r="W322" s="6"/>
      <c r="X322" s="28"/>
      <c r="Y322" s="28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1:44" s="17" customForma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16"/>
      <c r="W323" s="6"/>
      <c r="X323" s="28"/>
      <c r="Y323" s="28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1:44" s="17" customForma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16"/>
      <c r="W324" s="6"/>
      <c r="X324" s="28"/>
      <c r="Y324" s="28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1:44" s="17" customForma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16"/>
      <c r="W325" s="6"/>
      <c r="X325" s="28"/>
      <c r="Y325" s="28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1:44" s="17" customForma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16"/>
      <c r="W326" s="6"/>
      <c r="X326" s="28"/>
      <c r="Y326" s="28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1:44" s="17" customForma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16"/>
      <c r="W327" s="6"/>
      <c r="X327" s="28"/>
      <c r="Y327" s="28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1:44" s="17" customForma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16"/>
      <c r="W328" s="6"/>
      <c r="X328" s="28"/>
      <c r="Y328" s="28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1:44" s="17" customForma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16"/>
      <c r="W329" s="6"/>
      <c r="X329" s="28"/>
      <c r="Y329" s="28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1:44" s="17" customForma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16"/>
      <c r="W330" s="6"/>
      <c r="X330" s="28"/>
      <c r="Y330" s="28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1:44" s="17" customForma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16"/>
      <c r="W331" s="6"/>
      <c r="X331" s="28"/>
      <c r="Y331" s="28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1:44" s="17" customForma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16"/>
      <c r="W332" s="6"/>
      <c r="X332" s="28"/>
      <c r="Y332" s="28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1:44" s="17" customForma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16"/>
      <c r="W333" s="6"/>
      <c r="X333" s="28"/>
      <c r="Y333" s="28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1:44" s="17" customForma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16"/>
      <c r="W334" s="6"/>
      <c r="X334" s="28"/>
      <c r="Y334" s="28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1:44" s="17" customForma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16"/>
      <c r="W335" s="6"/>
      <c r="X335" s="28"/>
      <c r="Y335" s="28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1:44" s="17" customForma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16"/>
      <c r="W336" s="6"/>
      <c r="X336" s="28"/>
      <c r="Y336" s="28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1:44" s="17" customForma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16"/>
      <c r="W337" s="6"/>
      <c r="X337" s="28"/>
      <c r="Y337" s="28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1:44" s="17" customForma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16"/>
      <c r="W338" s="6"/>
      <c r="X338" s="28"/>
      <c r="Y338" s="28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1:44" s="17" customForma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16"/>
      <c r="W339" s="6"/>
      <c r="X339" s="28"/>
      <c r="Y339" s="28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1:44" s="17" customForma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16"/>
      <c r="W340" s="6"/>
      <c r="X340" s="28"/>
      <c r="Y340" s="28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1:44" s="17" customForma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16"/>
      <c r="W341" s="6"/>
      <c r="X341" s="28"/>
      <c r="Y341" s="28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1:44" s="17" customForma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16"/>
      <c r="W342" s="6"/>
      <c r="X342" s="28"/>
      <c r="Y342" s="28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1:44" s="17" customForma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16"/>
      <c r="W343" s="6"/>
      <c r="X343" s="28"/>
      <c r="Y343" s="28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1:44" s="17" customForma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16"/>
      <c r="W344" s="6"/>
      <c r="X344" s="28"/>
      <c r="Y344" s="28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1:44" s="17" customForma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16"/>
      <c r="W345" s="6"/>
      <c r="X345" s="28"/>
      <c r="Y345" s="28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1:44" s="17" customForma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16"/>
      <c r="W346" s="6"/>
      <c r="X346" s="28"/>
      <c r="Y346" s="28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1:44" s="17" customForma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16"/>
      <c r="W347" s="6"/>
      <c r="X347" s="28"/>
      <c r="Y347" s="28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1:44" s="17" customForma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16"/>
      <c r="W348" s="6"/>
      <c r="X348" s="28"/>
      <c r="Y348" s="28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1:44" s="17" customForma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16"/>
      <c r="W349" s="6"/>
      <c r="X349" s="28"/>
      <c r="Y349" s="28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1:44" s="17" customForma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16"/>
      <c r="W350" s="6"/>
      <c r="X350" s="28"/>
      <c r="Y350" s="28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1:44" s="17" customForma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16"/>
      <c r="W351" s="6"/>
      <c r="X351" s="28"/>
      <c r="Y351" s="28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1:44" s="17" customForma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16"/>
      <c r="W352" s="6"/>
      <c r="X352" s="28"/>
      <c r="Y352" s="28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1:44" s="17" customForma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16"/>
      <c r="W353" s="6"/>
      <c r="X353" s="28"/>
      <c r="Y353" s="28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1:44" s="17" customForma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16"/>
      <c r="W354" s="6"/>
      <c r="X354" s="28"/>
      <c r="Y354" s="28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1:44" s="17" customForma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16"/>
      <c r="W355" s="6"/>
      <c r="X355" s="28"/>
      <c r="Y355" s="28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1:44" s="17" customForma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16"/>
      <c r="W356" s="6"/>
      <c r="X356" s="28"/>
      <c r="Y356" s="28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1:44" s="17" customForma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16"/>
      <c r="W357" s="6"/>
      <c r="X357" s="28"/>
      <c r="Y357" s="28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1:44" s="17" customForma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16"/>
      <c r="W358" s="6"/>
      <c r="X358" s="28"/>
      <c r="Y358" s="28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1:44" s="17" customForma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16"/>
      <c r="W359" s="6"/>
      <c r="X359" s="28"/>
      <c r="Y359" s="28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1:44" s="17" customForma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16"/>
      <c r="W360" s="6"/>
      <c r="X360" s="28"/>
      <c r="Y360" s="28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1:44" s="17" customForma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16"/>
      <c r="W361" s="6"/>
      <c r="X361" s="28"/>
      <c r="Y361" s="28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1:44" s="17" customForma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16"/>
      <c r="W362" s="6"/>
      <c r="X362" s="28"/>
      <c r="Y362" s="28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1:44" s="17" customForma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16"/>
      <c r="W363" s="6"/>
      <c r="X363" s="28"/>
      <c r="Y363" s="28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1:44" s="17" customForma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16"/>
      <c r="W364" s="6"/>
      <c r="X364" s="28"/>
      <c r="Y364" s="28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1:44" s="17" customForma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16"/>
      <c r="W365" s="6"/>
      <c r="X365" s="28"/>
      <c r="Y365" s="28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1:44" s="17" customForma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16"/>
      <c r="W366" s="6"/>
      <c r="X366" s="28"/>
      <c r="Y366" s="28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1:44" s="17" customForma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16"/>
      <c r="W367" s="6"/>
      <c r="X367" s="28"/>
      <c r="Y367" s="28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1:44" s="17" customForma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16"/>
      <c r="W368" s="6"/>
      <c r="X368" s="28"/>
      <c r="Y368" s="28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1:44" s="17" customForma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16"/>
      <c r="W369" s="6"/>
      <c r="X369" s="28"/>
      <c r="Y369" s="28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1:44" s="17" customForma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16"/>
      <c r="W370" s="6"/>
      <c r="X370" s="28"/>
      <c r="Y370" s="28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1:44" s="17" customForma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16"/>
      <c r="W371" s="6"/>
      <c r="X371" s="28"/>
      <c r="Y371" s="28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1:44" s="17" customForma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16"/>
      <c r="W372" s="6"/>
      <c r="X372" s="28"/>
      <c r="Y372" s="28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1:44" s="17" customForma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16"/>
      <c r="W373" s="6"/>
      <c r="X373" s="28"/>
      <c r="Y373" s="28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1:44" s="17" customForma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16"/>
      <c r="W374" s="6"/>
      <c r="X374" s="28"/>
      <c r="Y374" s="28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1:44" s="17" customForma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16"/>
      <c r="W375" s="6"/>
      <c r="X375" s="28"/>
      <c r="Y375" s="28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1:44" s="17" customForma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16"/>
      <c r="W376" s="6"/>
      <c r="X376" s="28"/>
      <c r="Y376" s="28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1:44" s="17" customForma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16"/>
      <c r="W377" s="6"/>
      <c r="X377" s="28"/>
      <c r="Y377" s="28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1:44" s="17" customForma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16"/>
      <c r="W378" s="6"/>
      <c r="X378" s="28"/>
      <c r="Y378" s="28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1:44" s="17" customForma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16"/>
      <c r="W379" s="6"/>
      <c r="X379" s="28"/>
      <c r="Y379" s="28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1:44" s="17" customForma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16"/>
      <c r="W380" s="6"/>
      <c r="X380" s="28"/>
      <c r="Y380" s="28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1:44" s="17" customForma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16"/>
      <c r="W381" s="6"/>
      <c r="X381" s="28"/>
      <c r="Y381" s="28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1:44" s="17" customForma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16"/>
      <c r="W382" s="6"/>
      <c r="X382" s="28"/>
      <c r="Y382" s="28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1:44" s="17" customForma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16"/>
      <c r="W383" s="6"/>
      <c r="X383" s="28"/>
      <c r="Y383" s="28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1:44" s="17" customForma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16"/>
      <c r="W384" s="6"/>
      <c r="X384" s="28"/>
      <c r="Y384" s="28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1:44" s="17" customForma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16"/>
      <c r="W385" s="6"/>
      <c r="X385" s="28"/>
      <c r="Y385" s="28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1:44" s="17" customForma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16"/>
      <c r="W386" s="6"/>
      <c r="X386" s="28"/>
      <c r="Y386" s="28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1:44" s="17" customForma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16"/>
      <c r="W387" s="6"/>
      <c r="X387" s="28"/>
      <c r="Y387" s="28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1:44" s="17" customForma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16"/>
      <c r="W388" s="6"/>
      <c r="X388" s="28"/>
      <c r="Y388" s="28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1:44" s="17" customForma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16"/>
      <c r="W389" s="6"/>
      <c r="X389" s="28"/>
      <c r="Y389" s="28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1:44" s="17" customForma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16"/>
      <c r="W390" s="6"/>
      <c r="X390" s="28"/>
      <c r="Y390" s="28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1:44" s="17" customForma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16"/>
      <c r="W391" s="6"/>
      <c r="X391" s="28"/>
      <c r="Y391" s="28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1:44" s="17" customForma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16"/>
      <c r="W392" s="6"/>
      <c r="X392" s="28"/>
      <c r="Y392" s="28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1:44" s="17" customForma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16"/>
      <c r="W393" s="6"/>
      <c r="X393" s="28"/>
      <c r="Y393" s="28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1:44" s="17" customForma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16"/>
      <c r="W394" s="6"/>
      <c r="X394" s="28"/>
      <c r="Y394" s="28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1:44" s="17" customForma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16"/>
      <c r="W395" s="6"/>
      <c r="X395" s="28"/>
      <c r="Y395" s="28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1:44" s="17" customForma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16"/>
      <c r="W396" s="6"/>
      <c r="X396" s="28"/>
      <c r="Y396" s="28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1:44" s="17" customForma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16"/>
      <c r="W397" s="6"/>
      <c r="X397" s="28"/>
      <c r="Y397" s="28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1:44" s="17" customForma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16"/>
      <c r="W398" s="6"/>
      <c r="X398" s="28"/>
      <c r="Y398" s="28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1:44" s="17" customForma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16"/>
      <c r="W399" s="6"/>
      <c r="X399" s="28"/>
      <c r="Y399" s="28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1:44" s="17" customForma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16"/>
      <c r="W400" s="6"/>
      <c r="X400" s="28"/>
      <c r="Y400" s="28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1:44" s="17" customForma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16"/>
      <c r="W401" s="6"/>
      <c r="X401" s="28"/>
      <c r="Y401" s="28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1:44" s="17" customForma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16"/>
      <c r="W402" s="6"/>
      <c r="X402" s="28"/>
      <c r="Y402" s="28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1:44" s="17" customForma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16"/>
      <c r="W403" s="6"/>
      <c r="X403" s="28"/>
      <c r="Y403" s="28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1:44" s="17" customForma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16"/>
      <c r="W404" s="6"/>
      <c r="X404" s="28"/>
      <c r="Y404" s="28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1:44" s="17" customForma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16"/>
      <c r="W405" s="6"/>
      <c r="X405" s="28"/>
      <c r="Y405" s="28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1:44" s="17" customForma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16"/>
      <c r="W406" s="6"/>
      <c r="X406" s="28"/>
      <c r="Y406" s="28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1:44" s="17" customForma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16"/>
      <c r="W407" s="6"/>
      <c r="X407" s="28"/>
      <c r="Y407" s="28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1:44" s="17" customForma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16"/>
      <c r="W408" s="6"/>
      <c r="X408" s="28"/>
      <c r="Y408" s="28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1:44" s="17" customForma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16"/>
      <c r="W409" s="6"/>
      <c r="X409" s="28"/>
      <c r="Y409" s="28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1:44" s="17" customForma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16"/>
      <c r="W410" s="6"/>
      <c r="X410" s="28"/>
      <c r="Y410" s="28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1:44" s="17" customForma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16"/>
      <c r="W411" s="6"/>
      <c r="X411" s="28"/>
      <c r="Y411" s="28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1:44" s="17" customForma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16"/>
      <c r="W412" s="6"/>
      <c r="X412" s="28"/>
      <c r="Y412" s="28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1:44" s="17" customForma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16"/>
      <c r="W413" s="6"/>
      <c r="X413" s="28"/>
      <c r="Y413" s="28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1:44" s="17" customForma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16"/>
      <c r="W414" s="6"/>
      <c r="X414" s="28"/>
      <c r="Y414" s="28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1:44" s="17" customForma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16"/>
      <c r="W415" s="6"/>
      <c r="X415" s="28"/>
      <c r="Y415" s="28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1:44" s="17" customForma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16"/>
      <c r="W416" s="6"/>
      <c r="X416" s="28"/>
      <c r="Y416" s="28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1:44" s="17" customForma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16"/>
      <c r="W417" s="6"/>
      <c r="X417" s="28"/>
      <c r="Y417" s="28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1:44" s="17" customForma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16"/>
      <c r="W418" s="6"/>
      <c r="X418" s="28"/>
      <c r="Y418" s="28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1:44" s="17" customForma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16"/>
      <c r="W419" s="6"/>
      <c r="X419" s="28"/>
      <c r="Y419" s="28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1:44" s="17" customForma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16"/>
      <c r="W420" s="6"/>
      <c r="X420" s="28"/>
      <c r="Y420" s="28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1:44" s="17" customForma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16"/>
      <c r="W421" s="6"/>
      <c r="X421" s="28"/>
      <c r="Y421" s="28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1:44" s="17" customForma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16"/>
      <c r="W422" s="6"/>
      <c r="X422" s="28"/>
      <c r="Y422" s="28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1:44" s="17" customForma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16"/>
      <c r="W423" s="6"/>
      <c r="X423" s="28"/>
      <c r="Y423" s="28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1:44" s="17" customForma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16"/>
      <c r="W424" s="6"/>
      <c r="X424" s="28"/>
      <c r="Y424" s="28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1:44" s="17" customForma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16"/>
      <c r="W425" s="6"/>
      <c r="X425" s="28"/>
      <c r="Y425" s="28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1:44" s="17" customForma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16"/>
      <c r="W426" s="6"/>
      <c r="X426" s="28"/>
      <c r="Y426" s="28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1:44" s="17" customForma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16"/>
      <c r="W427" s="6"/>
      <c r="X427" s="28"/>
      <c r="Y427" s="28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1:44" s="17" customForma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16"/>
      <c r="W428" s="6"/>
      <c r="X428" s="28"/>
      <c r="Y428" s="28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1:44" s="17" customForma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16"/>
      <c r="W429" s="6"/>
      <c r="X429" s="28"/>
      <c r="Y429" s="28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1:44" s="17" customForma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16"/>
      <c r="W430" s="6"/>
      <c r="X430" s="28"/>
      <c r="Y430" s="28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1:44" s="17" customForma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16"/>
      <c r="W431" s="6"/>
      <c r="X431" s="28"/>
      <c r="Y431" s="28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1:44" s="17" customForma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16"/>
      <c r="W432" s="6"/>
      <c r="X432" s="28"/>
      <c r="Y432" s="28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1:44" s="17" customForma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16"/>
      <c r="W433" s="6"/>
      <c r="X433" s="28"/>
      <c r="Y433" s="28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1:44" s="17" customForma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16"/>
      <c r="W434" s="6"/>
      <c r="X434" s="28"/>
      <c r="Y434" s="28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1:44" s="17" customForma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16"/>
      <c r="W435" s="6"/>
      <c r="X435" s="28"/>
      <c r="Y435" s="28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1:44" s="17" customForma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16"/>
      <c r="W436" s="6"/>
      <c r="X436" s="28"/>
      <c r="Y436" s="28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1:44" s="17" customForma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16"/>
      <c r="W437" s="6"/>
      <c r="X437" s="28"/>
      <c r="Y437" s="28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1:44" s="17" customForma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16"/>
      <c r="W438" s="6"/>
      <c r="X438" s="28"/>
      <c r="Y438" s="28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1:44" s="17" customForma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16"/>
      <c r="W439" s="6"/>
      <c r="X439" s="28"/>
      <c r="Y439" s="28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1:44" s="17" customForma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16"/>
      <c r="W440" s="6"/>
      <c r="X440" s="28"/>
      <c r="Y440" s="28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1:44" s="17" customForma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16"/>
      <c r="W441" s="6"/>
      <c r="X441" s="28"/>
      <c r="Y441" s="28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1:44" s="17" customForma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16"/>
      <c r="W442" s="6"/>
      <c r="X442" s="28"/>
      <c r="Y442" s="28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1:44" s="17" customForma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16"/>
      <c r="W443" s="6"/>
      <c r="X443" s="28"/>
      <c r="Y443" s="28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1:44" s="17" customForma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16"/>
      <c r="W444" s="6"/>
      <c r="X444" s="28"/>
      <c r="Y444" s="28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1:44" s="17" customForma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16"/>
      <c r="W445" s="6"/>
      <c r="X445" s="28"/>
      <c r="Y445" s="28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1:44" s="17" customForma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16"/>
      <c r="W446" s="6"/>
      <c r="X446" s="28"/>
      <c r="Y446" s="28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1:44" s="17" customForma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16"/>
      <c r="W447" s="6"/>
      <c r="X447" s="28"/>
      <c r="Y447" s="28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1:44" s="17" customForma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16"/>
      <c r="W448" s="6"/>
      <c r="X448" s="28"/>
      <c r="Y448" s="28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1:44" s="17" customForma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16"/>
      <c r="W449" s="6"/>
      <c r="X449" s="28"/>
      <c r="Y449" s="28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1:44" s="17" customForma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16"/>
      <c r="W450" s="6"/>
      <c r="X450" s="28"/>
      <c r="Y450" s="28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1:44" s="17" customForma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16"/>
      <c r="W451" s="6"/>
      <c r="X451" s="28"/>
      <c r="Y451" s="28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1:44" s="17" customForma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16"/>
      <c r="W452" s="6"/>
      <c r="X452" s="28"/>
      <c r="Y452" s="28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1:44" s="17" customForma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16"/>
      <c r="W453" s="6"/>
      <c r="X453" s="28"/>
      <c r="Y453" s="28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1:44" s="17" customForma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16"/>
      <c r="W454" s="6"/>
      <c r="X454" s="28"/>
      <c r="Y454" s="28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1:44" s="17" customForma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16"/>
      <c r="W455" s="6"/>
      <c r="X455" s="28"/>
      <c r="Y455" s="28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1:44" s="17" customForma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16"/>
      <c r="W456" s="6"/>
      <c r="X456" s="28"/>
      <c r="Y456" s="28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1:44" s="17" customForma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16"/>
      <c r="W457" s="6"/>
      <c r="X457" s="28"/>
      <c r="Y457" s="28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1:44" s="17" customForma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16"/>
      <c r="W458" s="6"/>
      <c r="X458" s="28"/>
      <c r="Y458" s="28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1:44" s="17" customForma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16"/>
      <c r="W459" s="6"/>
      <c r="X459" s="28"/>
      <c r="Y459" s="28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1:44" s="17" customForma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16"/>
      <c r="W460" s="6"/>
      <c r="X460" s="28"/>
      <c r="Y460" s="28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1:44" s="17" customForma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16"/>
      <c r="W461" s="6"/>
      <c r="X461" s="28"/>
      <c r="Y461" s="28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1:44" s="17" customForma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16"/>
      <c r="W462" s="6"/>
      <c r="X462" s="28"/>
      <c r="Y462" s="28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1:44" s="17" customForma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16"/>
      <c r="W463" s="6"/>
      <c r="X463" s="28"/>
      <c r="Y463" s="28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1:44" s="17" customForma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16"/>
      <c r="W464" s="6"/>
      <c r="X464" s="28"/>
      <c r="Y464" s="28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1:44" s="17" customForma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16"/>
      <c r="W465" s="6"/>
      <c r="X465" s="28"/>
      <c r="Y465" s="28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1:44" s="17" customForma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16"/>
      <c r="W466" s="6"/>
      <c r="X466" s="28"/>
      <c r="Y466" s="28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1:44" s="17" customForma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16"/>
      <c r="W467" s="6"/>
      <c r="X467" s="28"/>
      <c r="Y467" s="28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1:44" s="17" customForma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16"/>
      <c r="W468" s="6"/>
      <c r="X468" s="28"/>
      <c r="Y468" s="28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1:44" s="17" customForma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16"/>
      <c r="W469" s="6"/>
      <c r="X469" s="28"/>
      <c r="Y469" s="28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1:44" s="17" customForma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16"/>
      <c r="W470" s="6"/>
      <c r="X470" s="28"/>
      <c r="Y470" s="28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1:44" s="17" customForma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16"/>
      <c r="W471" s="6"/>
      <c r="X471" s="28"/>
      <c r="Y471" s="28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1:44" s="17" customForma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16"/>
      <c r="W472" s="6"/>
      <c r="X472" s="28"/>
      <c r="Y472" s="28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1:44" s="17" customForma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16"/>
      <c r="W473" s="6"/>
      <c r="X473" s="28"/>
      <c r="Y473" s="28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1:44" s="17" customForma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16"/>
      <c r="W474" s="6"/>
      <c r="X474" s="28"/>
      <c r="Y474" s="28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1:44" s="17" customForma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16"/>
      <c r="W475" s="6"/>
      <c r="X475" s="28"/>
      <c r="Y475" s="28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1:44" s="17" customForma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16"/>
      <c r="W476" s="6"/>
      <c r="X476" s="28"/>
      <c r="Y476" s="28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1:44" s="17" customForma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16"/>
      <c r="W477" s="6"/>
      <c r="X477" s="28"/>
      <c r="Y477" s="28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1:44" s="17" customForma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16"/>
      <c r="W478" s="6"/>
      <c r="X478" s="28"/>
      <c r="Y478" s="28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1:44" s="17" customForma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16"/>
      <c r="W479" s="6"/>
      <c r="X479" s="28"/>
      <c r="Y479" s="28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1:44" s="17" customForma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16"/>
      <c r="W480" s="6"/>
      <c r="X480" s="28"/>
      <c r="Y480" s="28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1:44" s="17" customForma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16"/>
      <c r="W481" s="6"/>
      <c r="X481" s="28"/>
      <c r="Y481" s="28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1:44" s="17" customForma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16"/>
      <c r="W482" s="6"/>
      <c r="X482" s="28"/>
      <c r="Y482" s="28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1:44" s="17" customForma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16"/>
      <c r="W483" s="6"/>
      <c r="X483" s="28"/>
      <c r="Y483" s="28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1:44" s="17" customForma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16"/>
      <c r="W484" s="6"/>
      <c r="X484" s="28"/>
      <c r="Y484" s="28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1:44" s="17" customForma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16"/>
      <c r="W485" s="6"/>
      <c r="X485" s="28"/>
      <c r="Y485" s="28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1:44" s="17" customForma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16"/>
      <c r="W486" s="6"/>
      <c r="X486" s="28"/>
      <c r="Y486" s="28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1:44" s="17" customForma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16"/>
      <c r="W487" s="6"/>
      <c r="X487" s="28"/>
      <c r="Y487" s="28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1:44" s="17" customForma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16"/>
      <c r="W488" s="6"/>
      <c r="X488" s="28"/>
      <c r="Y488" s="28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1:44" s="17" customForma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16"/>
      <c r="W489" s="6"/>
      <c r="X489" s="28"/>
      <c r="Y489" s="28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1:44" s="17" customForma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16"/>
      <c r="W490" s="6"/>
      <c r="X490" s="28"/>
      <c r="Y490" s="28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1:44" s="17" customForma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16"/>
      <c r="W491" s="6"/>
      <c r="X491" s="28"/>
      <c r="Y491" s="28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1:44" s="17" customForma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16"/>
      <c r="W492" s="6"/>
      <c r="X492" s="28"/>
      <c r="Y492" s="28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1:44" s="17" customForma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16"/>
      <c r="W493" s="6"/>
      <c r="X493" s="28"/>
      <c r="Y493" s="28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1:44" s="17" customForma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16"/>
      <c r="W494" s="6"/>
      <c r="X494" s="28"/>
      <c r="Y494" s="28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1:44" s="17" customForma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16"/>
      <c r="W495" s="6"/>
      <c r="X495" s="28"/>
      <c r="Y495" s="28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1:44" s="17" customForma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16"/>
      <c r="W496" s="6"/>
      <c r="X496" s="28"/>
      <c r="Y496" s="28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1:44" s="17" customForma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16"/>
      <c r="W497" s="6"/>
      <c r="X497" s="28"/>
      <c r="Y497" s="28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1:44" s="17" customForma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16"/>
      <c r="W498" s="6"/>
      <c r="X498" s="28"/>
      <c r="Y498" s="28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1:44" s="17" customForma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16"/>
      <c r="W499" s="6"/>
      <c r="X499" s="28"/>
      <c r="Y499" s="28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1:44" s="17" customForma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16"/>
      <c r="W500" s="6"/>
      <c r="X500" s="28"/>
      <c r="Y500" s="28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1:44" s="17" customForma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16"/>
      <c r="W501" s="6"/>
      <c r="X501" s="28"/>
      <c r="Y501" s="28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1:44" s="17" customForma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16"/>
      <c r="W502" s="6"/>
      <c r="X502" s="28"/>
      <c r="Y502" s="28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1:44" s="17" customForma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16"/>
      <c r="W503" s="6"/>
      <c r="X503" s="28"/>
      <c r="Y503" s="28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1:44" s="17" customForma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16"/>
      <c r="W504" s="6"/>
      <c r="X504" s="28"/>
      <c r="Y504" s="28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1:44" s="17" customForma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16"/>
      <c r="W505" s="6"/>
      <c r="X505" s="28"/>
      <c r="Y505" s="28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1:44" s="17" customForma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16"/>
      <c r="W506" s="6"/>
      <c r="X506" s="28"/>
      <c r="Y506" s="28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1:44" s="17" customForma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16"/>
      <c r="W507" s="6"/>
      <c r="X507" s="28"/>
      <c r="Y507" s="28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1:44" s="17" customForma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16"/>
      <c r="W508" s="6"/>
      <c r="X508" s="28"/>
      <c r="Y508" s="28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1:44" s="17" customForma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16"/>
      <c r="W509" s="6"/>
      <c r="X509" s="28"/>
      <c r="Y509" s="28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1:44" s="17" customForma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16"/>
      <c r="W510" s="6"/>
      <c r="X510" s="28"/>
      <c r="Y510" s="28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1:44" s="17" customForma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16"/>
      <c r="W511" s="6"/>
      <c r="X511" s="28"/>
      <c r="Y511" s="28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1:44" s="17" customForma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16"/>
      <c r="W512" s="6"/>
      <c r="X512" s="28"/>
      <c r="Y512" s="28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1:44" s="17" customForma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16"/>
      <c r="W513" s="6"/>
      <c r="X513" s="28"/>
      <c r="Y513" s="28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1:44" s="17" customForma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16"/>
      <c r="W514" s="6"/>
      <c r="X514" s="28"/>
      <c r="Y514" s="28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1:44" s="17" customForma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16"/>
      <c r="W515" s="6"/>
      <c r="X515" s="28"/>
      <c r="Y515" s="28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1:44" s="17" customForma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16"/>
      <c r="W516" s="6"/>
      <c r="X516" s="28"/>
      <c r="Y516" s="28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1:44" s="17" customForma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16"/>
      <c r="W517" s="6"/>
      <c r="X517" s="28"/>
      <c r="Y517" s="28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1:44" s="17" customForma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16"/>
      <c r="W518" s="6"/>
      <c r="X518" s="28"/>
      <c r="Y518" s="28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1:44" s="17" customForma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16"/>
      <c r="W519" s="6"/>
      <c r="X519" s="28"/>
      <c r="Y519" s="28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1:44" s="17" customForma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16"/>
      <c r="W520" s="6"/>
      <c r="X520" s="28"/>
      <c r="Y520" s="28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1:44" s="17" customForma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16"/>
      <c r="W521" s="6"/>
      <c r="X521" s="28"/>
      <c r="Y521" s="28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1:44" s="17" customForma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16"/>
      <c r="W522" s="6"/>
      <c r="X522" s="28"/>
      <c r="Y522" s="28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1:44" s="17" customForma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16"/>
      <c r="W523" s="6"/>
      <c r="X523" s="28"/>
      <c r="Y523" s="28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1:44" s="17" customForma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16"/>
      <c r="W524" s="6"/>
      <c r="X524" s="28"/>
      <c r="Y524" s="28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1:44" s="17" customForma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16"/>
      <c r="W525" s="6"/>
      <c r="X525" s="28"/>
      <c r="Y525" s="28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1:44" s="17" customForma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16"/>
      <c r="W526" s="6"/>
      <c r="X526" s="28"/>
      <c r="Y526" s="28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1:44" s="17" customForma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16"/>
      <c r="W527" s="6"/>
      <c r="X527" s="28"/>
      <c r="Y527" s="28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1:44" s="17" customForma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16"/>
      <c r="W528" s="6"/>
      <c r="X528" s="28"/>
      <c r="Y528" s="28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1:44" s="17" customForma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16"/>
      <c r="W529" s="6"/>
      <c r="X529" s="28"/>
      <c r="Y529" s="28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1:44" s="17" customForma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16"/>
      <c r="W530" s="6"/>
      <c r="X530" s="28"/>
      <c r="Y530" s="28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1:44" s="17" customForma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16"/>
      <c r="W531" s="6"/>
      <c r="X531" s="28"/>
      <c r="Y531" s="28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1:44" s="17" customForma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16"/>
      <c r="W532" s="6"/>
      <c r="X532" s="28"/>
      <c r="Y532" s="28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1:44" s="17" customForma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16"/>
      <c r="W533" s="6"/>
      <c r="X533" s="28"/>
      <c r="Y533" s="28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1:44" s="17" customForma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16"/>
      <c r="W534" s="6"/>
      <c r="X534" s="28"/>
      <c r="Y534" s="28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1:44" s="17" customForma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16"/>
      <c r="W535" s="6"/>
      <c r="X535" s="28"/>
      <c r="Y535" s="28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1:44" s="17" customForma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16"/>
      <c r="W536" s="6"/>
      <c r="X536" s="28"/>
      <c r="Y536" s="28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1:44" s="17" customForma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16"/>
      <c r="W537" s="6"/>
      <c r="X537" s="28"/>
      <c r="Y537" s="28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1:44" s="17" customForma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16"/>
      <c r="W538" s="6"/>
      <c r="X538" s="28"/>
      <c r="Y538" s="28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1:44" s="17" customForma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16"/>
      <c r="W539" s="6"/>
      <c r="X539" s="28"/>
      <c r="Y539" s="28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1:44" s="17" customForma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16"/>
      <c r="W540" s="6"/>
      <c r="X540" s="28"/>
      <c r="Y540" s="28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1:44" s="17" customForma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16"/>
      <c r="W541" s="6"/>
      <c r="X541" s="28"/>
      <c r="Y541" s="28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1:44" s="17" customForma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16"/>
      <c r="W542" s="6"/>
      <c r="X542" s="28"/>
      <c r="Y542" s="28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1:44" s="17" customForma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16"/>
      <c r="W543" s="6"/>
      <c r="X543" s="28"/>
      <c r="Y543" s="28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1:44" s="17" customForma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16"/>
      <c r="W544" s="6"/>
      <c r="X544" s="28"/>
      <c r="Y544" s="28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1:44" s="17" customForma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16"/>
      <c r="W545" s="6"/>
      <c r="X545" s="28"/>
      <c r="Y545" s="28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1:44" s="17" customForma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16"/>
      <c r="W546" s="6"/>
      <c r="X546" s="28"/>
      <c r="Y546" s="28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1:44" s="17" customForma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16"/>
      <c r="W547" s="6"/>
      <c r="X547" s="28"/>
      <c r="Y547" s="28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1:44" s="17" customForma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16"/>
      <c r="W548" s="6"/>
      <c r="X548" s="28"/>
      <c r="Y548" s="28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1:44" s="17" customForma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16"/>
      <c r="W549" s="6"/>
      <c r="X549" s="28"/>
      <c r="Y549" s="28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1:44" s="17" customForma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16"/>
      <c r="W550" s="6"/>
      <c r="X550" s="28"/>
      <c r="Y550" s="28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1:44" s="17" customForma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16"/>
      <c r="W551" s="6"/>
      <c r="X551" s="28"/>
      <c r="Y551" s="28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1:44" s="17" customForma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16"/>
      <c r="W552" s="6"/>
      <c r="X552" s="28"/>
      <c r="Y552" s="28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1:44" s="17" customForma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16"/>
      <c r="W553" s="6"/>
      <c r="X553" s="28"/>
      <c r="Y553" s="28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1:44" s="17" customForma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16"/>
      <c r="W554" s="6"/>
      <c r="X554" s="28"/>
      <c r="Y554" s="28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1:44" s="17" customForma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16"/>
      <c r="W555" s="6"/>
      <c r="X555" s="28"/>
      <c r="Y555" s="28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1:44" s="17" customForma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16"/>
      <c r="W556" s="6"/>
      <c r="X556" s="28"/>
      <c r="Y556" s="28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1:44" s="17" customForma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16"/>
      <c r="W557" s="6"/>
      <c r="X557" s="28"/>
      <c r="Y557" s="28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1:44" s="17" customForma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16"/>
      <c r="W558" s="6"/>
      <c r="X558" s="28"/>
      <c r="Y558" s="28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1:44" s="17" customForma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16"/>
      <c r="W559" s="6"/>
      <c r="X559" s="28"/>
      <c r="Y559" s="28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1:44" s="17" customForma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16"/>
      <c r="W560" s="6"/>
      <c r="X560" s="28"/>
      <c r="Y560" s="28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1:44" s="17" customForma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16"/>
      <c r="W561" s="6"/>
      <c r="X561" s="28"/>
      <c r="Y561" s="28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1:44" s="17" customForma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16"/>
      <c r="W562" s="6"/>
      <c r="X562" s="28"/>
      <c r="Y562" s="28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1:44" s="17" customForma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16"/>
      <c r="W563" s="6"/>
      <c r="X563" s="28"/>
      <c r="Y563" s="28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1:44" s="17" customForma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16"/>
      <c r="W564" s="6"/>
      <c r="X564" s="28"/>
      <c r="Y564" s="28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1:44" s="17" customForma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16"/>
      <c r="W565" s="6"/>
      <c r="X565" s="28"/>
      <c r="Y565" s="28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1:44" s="17" customForma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16"/>
      <c r="W566" s="6"/>
      <c r="X566" s="28"/>
      <c r="Y566" s="28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1:44" s="17" customForma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16"/>
      <c r="W567" s="6"/>
      <c r="X567" s="28"/>
      <c r="Y567" s="28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1:44" s="17" customForma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16"/>
      <c r="W568" s="6"/>
      <c r="X568" s="28"/>
      <c r="Y568" s="28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1:44" s="17" customForma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16"/>
      <c r="W569" s="6"/>
      <c r="X569" s="28"/>
      <c r="Y569" s="28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1:44" s="17" customForma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16"/>
      <c r="W570" s="6"/>
      <c r="X570" s="28"/>
      <c r="Y570" s="28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1:44" s="17" customForma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16"/>
      <c r="W571" s="6"/>
      <c r="X571" s="28"/>
      <c r="Y571" s="28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1:44" s="17" customForma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16"/>
      <c r="W572" s="6"/>
      <c r="X572" s="28"/>
      <c r="Y572" s="28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1:44" s="17" customForma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16"/>
      <c r="W573" s="6"/>
      <c r="X573" s="28"/>
      <c r="Y573" s="28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1:44" s="17" customForma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16"/>
      <c r="W574" s="6"/>
      <c r="X574" s="28"/>
      <c r="Y574" s="28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1:44" s="17" customForma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16"/>
      <c r="W575" s="6"/>
      <c r="X575" s="28"/>
      <c r="Y575" s="28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1:44" s="17" customForma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16"/>
      <c r="W576" s="6"/>
      <c r="X576" s="28"/>
      <c r="Y576" s="28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1:44" s="17" customForma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16"/>
      <c r="W577" s="6"/>
      <c r="X577" s="28"/>
      <c r="Y577" s="28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1:44" s="17" customForma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16"/>
      <c r="W578" s="6"/>
      <c r="X578" s="28"/>
      <c r="Y578" s="28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1:44" s="17" customForma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16"/>
      <c r="W579" s="6"/>
      <c r="X579" s="28"/>
      <c r="Y579" s="28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1:44" s="17" customForma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16"/>
      <c r="W580" s="6"/>
      <c r="X580" s="28"/>
      <c r="Y580" s="28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1:44" s="17" customForma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16"/>
      <c r="W581" s="6"/>
      <c r="X581" s="28"/>
      <c r="Y581" s="28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1:44" s="17" customForma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16"/>
      <c r="W582" s="6"/>
      <c r="X582" s="28"/>
      <c r="Y582" s="28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1:44" s="17" customForma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16"/>
      <c r="W583" s="6"/>
      <c r="X583" s="28"/>
      <c r="Y583" s="28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1:44" s="17" customForma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16"/>
      <c r="W584" s="6"/>
      <c r="X584" s="28"/>
      <c r="Y584" s="28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1:44" s="17" customForma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16"/>
      <c r="W585" s="6"/>
      <c r="X585" s="28"/>
      <c r="Y585" s="28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1:44" s="17" customForma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16"/>
      <c r="W586" s="6"/>
      <c r="X586" s="28"/>
      <c r="Y586" s="28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1:44" s="17" customForma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16"/>
      <c r="W587" s="6"/>
      <c r="X587" s="28"/>
      <c r="Y587" s="28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1:44" s="17" customForma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16"/>
      <c r="W588" s="6"/>
      <c r="X588" s="28"/>
      <c r="Y588" s="28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1:44" s="17" customForma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16"/>
      <c r="W589" s="6"/>
      <c r="X589" s="28"/>
      <c r="Y589" s="28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1:44" s="17" customForma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16"/>
      <c r="W590" s="6"/>
      <c r="X590" s="28"/>
      <c r="Y590" s="28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1:44" s="17" customForma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16"/>
      <c r="W591" s="6"/>
      <c r="X591" s="28"/>
      <c r="Y591" s="28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1:44" s="17" customForma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16"/>
      <c r="W592" s="6"/>
      <c r="X592" s="28"/>
      <c r="Y592" s="28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1:44" s="17" customForma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16"/>
      <c r="W593" s="6"/>
      <c r="X593" s="28"/>
      <c r="Y593" s="28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1:44" s="17" customForma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16"/>
      <c r="W594" s="6"/>
      <c r="X594" s="28"/>
      <c r="Y594" s="28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1:44" s="17" customForma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16"/>
      <c r="W595" s="6"/>
      <c r="X595" s="28"/>
      <c r="Y595" s="28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1:44" s="17" customForma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16"/>
      <c r="W596" s="6"/>
      <c r="X596" s="28"/>
      <c r="Y596" s="28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1:44" s="17" customForma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16"/>
      <c r="W597" s="6"/>
      <c r="X597" s="28"/>
      <c r="Y597" s="28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1:44" s="17" customForma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16"/>
      <c r="W598" s="6"/>
      <c r="X598" s="28"/>
      <c r="Y598" s="28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1:44" s="17" customForma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16"/>
      <c r="W599" s="6"/>
      <c r="X599" s="28"/>
      <c r="Y599" s="28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1:44" s="17" customForma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16"/>
      <c r="W600" s="6"/>
      <c r="X600" s="28"/>
      <c r="Y600" s="28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1:44" s="17" customForma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16"/>
      <c r="W601" s="6"/>
      <c r="X601" s="28"/>
      <c r="Y601" s="28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1:44" s="17" customForma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16"/>
      <c r="W602" s="6"/>
      <c r="X602" s="28"/>
      <c r="Y602" s="28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1:44" s="17" customForma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16"/>
      <c r="W603" s="6"/>
      <c r="X603" s="28"/>
      <c r="Y603" s="28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1:44" s="17" customForma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16"/>
      <c r="W604" s="6"/>
      <c r="X604" s="28"/>
      <c r="Y604" s="28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1:44" s="17" customForma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16"/>
      <c r="W605" s="6"/>
      <c r="X605" s="28"/>
      <c r="Y605" s="28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1:44" s="17" customForma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16"/>
      <c r="W606" s="6"/>
      <c r="X606" s="28"/>
      <c r="Y606" s="28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1:44" s="17" customForma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16"/>
      <c r="W607" s="6"/>
      <c r="X607" s="28"/>
      <c r="Y607" s="28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1:44" s="17" customForma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16"/>
      <c r="W608" s="6"/>
      <c r="X608" s="28"/>
      <c r="Y608" s="28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1:44" s="17" customForma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16"/>
      <c r="W609" s="6"/>
      <c r="X609" s="28"/>
      <c r="Y609" s="28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1:44" s="17" customForma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16"/>
      <c r="W610" s="6"/>
      <c r="X610" s="28"/>
      <c r="Y610" s="28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1:44" s="17" customForma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16"/>
      <c r="W611" s="6"/>
      <c r="X611" s="28"/>
      <c r="Y611" s="28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1:44" s="17" customForma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16"/>
      <c r="W612" s="6"/>
      <c r="X612" s="28"/>
      <c r="Y612" s="28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1:44" s="17" customForma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16"/>
      <c r="W613" s="6"/>
      <c r="X613" s="28"/>
      <c r="Y613" s="28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1:44" s="17" customForma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16"/>
      <c r="W614" s="6"/>
      <c r="X614" s="28"/>
      <c r="Y614" s="28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1:44" s="17" customForma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16"/>
      <c r="W615" s="6"/>
      <c r="X615" s="28"/>
      <c r="Y615" s="28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1:44" s="17" customForma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16"/>
      <c r="W616" s="6"/>
      <c r="X616" s="28"/>
      <c r="Y616" s="28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1:44" s="17" customForma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16"/>
      <c r="W617" s="6"/>
      <c r="X617" s="28"/>
      <c r="Y617" s="28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1:44" s="17" customForma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16"/>
      <c r="W618" s="6"/>
      <c r="X618" s="28"/>
      <c r="Y618" s="28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1:44" s="17" customForma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16"/>
      <c r="W619" s="6"/>
      <c r="X619" s="28"/>
      <c r="Y619" s="28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1:44" s="17" customForma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16"/>
      <c r="W620" s="6"/>
      <c r="X620" s="28"/>
      <c r="Y620" s="28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1:44" s="17" customForma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16"/>
      <c r="W621" s="6"/>
      <c r="X621" s="28"/>
      <c r="Y621" s="28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1:44" s="17" customForma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16"/>
      <c r="W622" s="6"/>
      <c r="X622" s="28"/>
      <c r="Y622" s="28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1:44" s="17" customForma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16"/>
      <c r="W623" s="6"/>
      <c r="X623" s="28"/>
      <c r="Y623" s="28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1:44" s="17" customForma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16"/>
      <c r="W624" s="6"/>
      <c r="X624" s="28"/>
      <c r="Y624" s="28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1:44" s="17" customForma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16"/>
      <c r="W625" s="6"/>
      <c r="X625" s="28"/>
      <c r="Y625" s="28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1:44" s="17" customForma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16"/>
      <c r="W626" s="6"/>
      <c r="X626" s="28"/>
      <c r="Y626" s="28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1:44" s="17" customForma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16"/>
      <c r="W627" s="6"/>
      <c r="X627" s="28"/>
      <c r="Y627" s="28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1:44" s="17" customForma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16"/>
      <c r="W628" s="6"/>
      <c r="X628" s="28"/>
      <c r="Y628" s="28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1:44" s="17" customForma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16"/>
      <c r="W629" s="6"/>
      <c r="X629" s="28"/>
      <c r="Y629" s="28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1:44" s="17" customForma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16"/>
      <c r="W630" s="6"/>
      <c r="X630" s="28"/>
      <c r="Y630" s="28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1:44" s="17" customForma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16"/>
      <c r="W631" s="6"/>
      <c r="X631" s="28"/>
      <c r="Y631" s="28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1:44" s="17" customForma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16"/>
      <c r="W632" s="6"/>
      <c r="X632" s="28"/>
      <c r="Y632" s="28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1:44" s="17" customForma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16"/>
      <c r="W633" s="6"/>
      <c r="X633" s="28"/>
      <c r="Y633" s="28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1:44" s="17" customForma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16"/>
      <c r="W634" s="6"/>
      <c r="X634" s="28"/>
      <c r="Y634" s="28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1:44" s="17" customForma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16"/>
      <c r="W635" s="6"/>
      <c r="X635" s="28"/>
      <c r="Y635" s="28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1:44" s="17" customForma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16"/>
      <c r="W636" s="6"/>
      <c r="X636" s="28"/>
      <c r="Y636" s="28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1:44" s="17" customForma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16"/>
      <c r="W637" s="6"/>
      <c r="X637" s="28"/>
      <c r="Y637" s="28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1:44" s="17" customForma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16"/>
      <c r="W638" s="6"/>
      <c r="X638" s="28"/>
      <c r="Y638" s="28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1:44" s="17" customForma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16"/>
      <c r="W639" s="6"/>
      <c r="X639" s="28"/>
      <c r="Y639" s="28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1:44" s="17" customForma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16"/>
      <c r="W640" s="6"/>
      <c r="X640" s="28"/>
      <c r="Y640" s="28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1:44" s="17" customForma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16"/>
      <c r="W641" s="6"/>
      <c r="X641" s="28"/>
      <c r="Y641" s="28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1:44" s="17" customForma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16"/>
      <c r="W642" s="6"/>
      <c r="X642" s="28"/>
      <c r="Y642" s="28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1:44" s="17" customForma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16"/>
      <c r="W643" s="6"/>
      <c r="X643" s="28"/>
      <c r="Y643" s="28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1:44" s="17" customForma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16"/>
      <c r="W644" s="6"/>
      <c r="X644" s="28"/>
      <c r="Y644" s="28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1:44" s="17" customForma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16"/>
      <c r="W645" s="6"/>
      <c r="X645" s="28"/>
      <c r="Y645" s="28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</sheetData>
  <autoFilter ref="A1:AB13"/>
  <mergeCells count="4">
    <mergeCell ref="B11:G11"/>
    <mergeCell ref="B13:G13"/>
    <mergeCell ref="B12:G12"/>
    <mergeCell ref="B10:G10"/>
  </mergeCells>
  <phoneticPr fontId="6" type="noConversion"/>
  <conditionalFormatting sqref="Z11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3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H9">
    <cfRule type="cellIs" dxfId="15" priority="43" operator="greaterThan">
      <formula>#REF!</formula>
    </cfRule>
  </conditionalFormatting>
  <conditionalFormatting sqref="G5:G9">
    <cfRule type="containsText" dxfId="14" priority="46" operator="containsText" text="大额">
      <formula>NOT(ISERROR(SEARCH("大额",G5)))</formula>
    </cfRule>
  </conditionalFormatting>
  <conditionalFormatting sqref="J5:J9">
    <cfRule type="cellIs" dxfId="13" priority="47" operator="greaterThan">
      <formula>#REF!</formula>
    </cfRule>
  </conditionalFormatting>
  <conditionalFormatting sqref="K5:M9">
    <cfRule type="cellIs" dxfId="12" priority="48" operator="greaterThan">
      <formula>#REF!</formula>
    </cfRule>
  </conditionalFormatting>
  <conditionalFormatting sqref="T5:T9">
    <cfRule type="cellIs" dxfId="11" priority="49" operator="greaterThan">
      <formula>#REF!</formula>
    </cfRule>
  </conditionalFormatting>
  <conditionalFormatting sqref="U5:U9">
    <cfRule type="cellIs" dxfId="10" priority="50" operator="greaterThan">
      <formula>#REF!</formula>
    </cfRule>
  </conditionalFormatting>
  <conditionalFormatting sqref="V5:V9">
    <cfRule type="cellIs" dxfId="9" priority="51" operator="greaterThan">
      <formula>#REF!</formula>
    </cfRule>
  </conditionalFormatting>
  <conditionalFormatting sqref="W5:W9">
    <cfRule type="cellIs" dxfId="8" priority="52" operator="greaterThan">
      <formula>#REF!</formula>
    </cfRule>
  </conditionalFormatting>
  <conditionalFormatting sqref="H5:H9">
    <cfRule type="cellIs" dxfId="7" priority="45" operator="greaterThan">
      <formula>#REF!</formula>
    </cfRule>
  </conditionalFormatting>
  <conditionalFormatting sqref="H5:H9">
    <cfRule type="cellIs" dxfId="6" priority="44" operator="greaterThan">
      <formula>#REF!</formula>
    </cfRule>
  </conditionalFormatting>
  <conditionalFormatting sqref="N5:R5 N6:N9">
    <cfRule type="cellIs" dxfId="5" priority="29" operator="greaterThan">
      <formula>$O$11</formula>
    </cfRule>
  </conditionalFormatting>
  <conditionalFormatting sqref="O6:R9">
    <cfRule type="cellIs" dxfId="4" priority="28" operator="greaterThan">
      <formula>$O$11</formula>
    </cfRule>
  </conditionalFormatting>
  <conditionalFormatting sqref="Z10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">
    <cfRule type="cellIs" dxfId="3" priority="18" operator="greaterThan">
      <formula>$I$11</formula>
    </cfRule>
  </conditionalFormatting>
  <conditionalFormatting sqref="I6:I9">
    <cfRule type="cellIs" dxfId="2" priority="17" operator="greaterThan">
      <formula>$I$11</formula>
    </cfRule>
  </conditionalFormatting>
  <conditionalFormatting sqref="S5:S9">
    <cfRule type="cellIs" dxfId="1" priority="8" operator="greaterThan">
      <formula>$S$11</formula>
    </cfRule>
  </conditionalFormatting>
  <conditionalFormatting sqref="AE6 AE8:AL8">
    <cfRule type="cellIs" dxfId="0" priority="3" operator="greaterThan">
      <formula>#REF!</formula>
    </cfRule>
  </conditionalFormatting>
  <conditionalFormatting sqref="Z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587"/>
  <sheetViews>
    <sheetView workbookViewId="0">
      <pane xSplit="7" ySplit="10" topLeftCell="H1570" activePane="bottomRight" state="frozen"/>
      <selection pane="topRight" activeCell="I1" sqref="I1"/>
      <selection pane="bottomLeft" activeCell="A10" sqref="A10"/>
      <selection pane="bottomRight" activeCell="B1585" sqref="B1585:K1585"/>
    </sheetView>
  </sheetViews>
  <sheetFormatPr defaultRowHeight="14" x14ac:dyDescent="0.3"/>
  <cols>
    <col min="1" max="1" width="10.4140625" style="71" customWidth="1"/>
    <col min="2" max="3" width="8.08203125" style="58" customWidth="1"/>
    <col min="4" max="4" width="9.25" style="58" customWidth="1"/>
    <col min="5" max="5" width="9.9140625" style="58" customWidth="1"/>
    <col min="6" max="7" width="8.6640625" style="58" customWidth="1"/>
    <col min="8" max="9" width="8.6640625" style="72" bestFit="1" customWidth="1"/>
    <col min="10" max="10" width="9.58203125" style="73" bestFit="1" customWidth="1"/>
    <col min="11" max="11" width="9.58203125" style="73" customWidth="1"/>
    <col min="12" max="12" width="8.08203125" style="73"/>
    <col min="13" max="13" width="9.58203125" style="73" bestFit="1" customWidth="1"/>
    <col min="14" max="14" width="8.08203125" style="73"/>
    <col min="15" max="15" width="8.08203125" style="74"/>
    <col min="16" max="17" width="8.08203125" style="73"/>
  </cols>
  <sheetData>
    <row r="1" spans="1:17" x14ac:dyDescent="0.3">
      <c r="A1" s="155">
        <f ca="1">TODAY()-3</f>
        <v>46207</v>
      </c>
      <c r="H1" s="72" t="s">
        <v>6785</v>
      </c>
      <c r="I1" s="72" t="s">
        <v>6786</v>
      </c>
      <c r="J1" s="72" t="s">
        <v>6787</v>
      </c>
      <c r="K1" s="72" t="s">
        <v>6788</v>
      </c>
      <c r="L1" s="72" t="s">
        <v>6582</v>
      </c>
      <c r="M1" s="72" t="s">
        <v>27</v>
      </c>
    </row>
    <row r="2" spans="1:17" x14ac:dyDescent="0.3">
      <c r="A2" s="71" t="str">
        <f ca="1">[1]!HX_AutoDate(1,"2019-12-17",A1,-1,-1,0,0,0,0,0,"SSE",1585,0)</f>
        <v>日期</v>
      </c>
      <c r="B2" s="58" t="s">
        <v>7020</v>
      </c>
      <c r="C2" s="58" t="s">
        <v>7021</v>
      </c>
      <c r="D2" s="58" t="s">
        <v>7017</v>
      </c>
      <c r="E2" s="58" t="s">
        <v>7018</v>
      </c>
      <c r="F2" s="58" t="s">
        <v>7016</v>
      </c>
      <c r="G2" s="58" t="s">
        <v>7019</v>
      </c>
      <c r="H2" s="72" t="str">
        <f>[1]!thsiFinD("ths_stock_short_name_stock",H1)</f>
        <v>沪深300</v>
      </c>
      <c r="I2" s="72" t="str">
        <f>[1]!thsiFinD("ths_stock_short_name_stock",I1)</f>
        <v>中证800</v>
      </c>
      <c r="J2" s="72" t="str">
        <f>[1]!thsiFinD("ths_stock_short_name_stock",J1)</f>
        <v>偏股基金</v>
      </c>
      <c r="K2" s="72" t="s">
        <v>6789</v>
      </c>
      <c r="L2" s="72" t="str">
        <f>[1]!thsiFinD("ths_stock_short_name_stock",L1)</f>
        <v>科技100</v>
      </c>
      <c r="M2" s="72" t="str">
        <f>[1]!thsiFinD("ths_stock_short_name_stock",M1)</f>
        <v>医药100</v>
      </c>
      <c r="Q2" s="73" t="s">
        <v>6790</v>
      </c>
    </row>
    <row r="3" spans="1:17" ht="15.5" x14ac:dyDescent="0.35">
      <c r="A3" s="80">
        <v>43816</v>
      </c>
      <c r="B3" s="58" t="s">
        <v>113</v>
      </c>
      <c r="C3" s="58" t="str">
        <f ca="1">IFERROR(VLOOKUP($C3,[3]神鹿净值!$B:$C,2,0),"")</f>
        <v/>
      </c>
      <c r="D3" s="58" t="str">
        <f ca="1">IFERROR(VLOOKUP($C3,'[3]2年净值'!$B:$C,2,0),"")</f>
        <v/>
      </c>
      <c r="E3" s="58" t="str">
        <f ca="1">IFERROR(VLOOKUP($C3,'[3]2年白金净值'!$B:$C,2,0),"")</f>
        <v/>
      </c>
      <c r="F3" s="58" t="str">
        <f ca="1">IFERROR(VLOOKUP($C3,'[3]3年净值'!$B:$C,2,0),"")</f>
        <v/>
      </c>
      <c r="G3" s="58" t="str">
        <f ca="1">IFERROR(VLOOKUP($C3,[3]黑马净值!#REF!,2,0),"")</f>
        <v/>
      </c>
      <c r="H3" s="75">
        <f>[1]!thsiFinD("ths_close_price_index",H$1,$A3)</f>
        <v>4041.7995999999998</v>
      </c>
      <c r="I3" s="75">
        <f>[1]!thsiFinD("ths_close_price_index",I$1,$A3)</f>
        <v>4228.8087999999998</v>
      </c>
      <c r="J3" s="75">
        <f>[1]!thsiFinD("ths_close_price_index",J$1,$A3)</f>
        <v>1240.6876</v>
      </c>
      <c r="K3" s="76">
        <f>IF([1]!thsiFinD("ths_close_price_index",K$1,$A3)/[1]!thsiFinD("ths_close_price_index",K$1,$A$3)=0,K2,[1]!thsiFinD("ths_close_price_index",K$1,$A3)/[1]!thsiFinD("ths_close_price_index",K$1,$A$3))</f>
        <v>1</v>
      </c>
      <c r="L3" s="75">
        <f>[1]!thsiFinD("ths_close_price_index",L$1,$A3)</f>
        <v>2412.6212</v>
      </c>
      <c r="M3" s="75">
        <f>[1]!thsiFinD("ths_close_price_index",M$1,$A3)</f>
        <v>12820.598099999999</v>
      </c>
    </row>
    <row r="4" spans="1:17" ht="15.5" x14ac:dyDescent="0.35">
      <c r="A4" s="80">
        <v>43817</v>
      </c>
      <c r="B4" s="58" t="s">
        <v>114</v>
      </c>
      <c r="C4" s="58" t="str">
        <f ca="1">IFERROR(VLOOKUP($C4,[3]神鹿净值!$B:$C,2,0),"")</f>
        <v/>
      </c>
      <c r="D4" s="58" t="str">
        <f ca="1">IFERROR(VLOOKUP($C4,'[3]2年净值'!$B:$C,2,0),"")</f>
        <v/>
      </c>
      <c r="E4" s="58" t="str">
        <f ca="1">IFERROR(VLOOKUP($C4,'[3]2年白金净值'!$B:$C,2,0),"")</f>
        <v/>
      </c>
      <c r="F4" s="58" t="str">
        <f ca="1">IFERROR(VLOOKUP($C4,'[3]3年净值'!$B:$C,2,0),"")</f>
        <v/>
      </c>
      <c r="G4" s="58" t="str">
        <f ca="1">IFERROR(VLOOKUP($C4,[3]黑马净值!#REF!,2,0),"")</f>
        <v/>
      </c>
      <c r="H4" s="75">
        <f>[1]!thsiFinD("ths_close_price_index",H$1,$A4)</f>
        <v>4032.7826</v>
      </c>
      <c r="I4" s="75">
        <f>[1]!thsiFinD("ths_close_price_index",I$1,$A4)</f>
        <v>4221.4483</v>
      </c>
      <c r="J4" s="75">
        <f>[1]!thsiFinD("ths_close_price_index",J$1,$A4)</f>
        <v>1236.7635</v>
      </c>
      <c r="K4" s="76">
        <f>IF([1]!thsiFinD("ths_close_price_index",K$1,$A4)/[1]!thsiFinD("ths_close_price_index",K$1,$A$3)=0,K3,[1]!thsiFinD("ths_close_price_index",K$1,$A4)/[1]!thsiFinD("ths_close_price_index",K$1,$A$3))</f>
        <v>0.99683715707322296</v>
      </c>
      <c r="L4" s="75">
        <f>[1]!thsiFinD("ths_close_price_index",L$1,$A4)</f>
        <v>2405.0437999999999</v>
      </c>
      <c r="M4" s="75">
        <f>[1]!thsiFinD("ths_close_price_index",M$1,$A4)</f>
        <v>12721.4038</v>
      </c>
    </row>
    <row r="5" spans="1:17" ht="15.5" x14ac:dyDescent="0.35">
      <c r="A5" s="80">
        <v>43818</v>
      </c>
      <c r="B5" s="58" t="s">
        <v>115</v>
      </c>
      <c r="C5" s="58" t="str">
        <f ca="1">IFERROR(VLOOKUP($C5,[3]神鹿净值!$B:$C,2,0),"")</f>
        <v/>
      </c>
      <c r="D5" s="58" t="str">
        <f ca="1">IFERROR(VLOOKUP($C5,'[3]2年净值'!$B:$C,2,0),"")</f>
        <v/>
      </c>
      <c r="E5" s="58" t="str">
        <f ca="1">IFERROR(VLOOKUP($C5,'[3]2年白金净值'!$B:$C,2,0),"")</f>
        <v/>
      </c>
      <c r="F5" s="58" t="str">
        <f ca="1">IFERROR(VLOOKUP($C5,'[3]3年净值'!$B:$C,2,0),"")</f>
        <v/>
      </c>
      <c r="G5" s="58" t="str">
        <f ca="1">IFERROR(VLOOKUP($C5,[3]黑马净值!#REF!,2,0),"")</f>
        <v/>
      </c>
      <c r="H5" s="75">
        <f>[1]!thsiFinD("ths_close_price_index",H$1,$A5)</f>
        <v>4027.1495</v>
      </c>
      <c r="I5" s="75">
        <f>[1]!thsiFinD("ths_close_price_index",I$1,$A5)</f>
        <v>4218.2394999999997</v>
      </c>
      <c r="J5" s="75">
        <f>[1]!thsiFinD("ths_close_price_index",J$1,$A5)</f>
        <v>1232.7276999999999</v>
      </c>
      <c r="K5" s="76">
        <f>IF([1]!thsiFinD("ths_close_price_index",K$1,$A5)/[1]!thsiFinD("ths_close_price_index",K$1,$A$3)=0,K4,[1]!thsiFinD("ths_close_price_index",K$1,$A5)/[1]!thsiFinD("ths_close_price_index",K$1,$A$3))</f>
        <v>0.99358428342477179</v>
      </c>
      <c r="L5" s="75">
        <f>[1]!thsiFinD("ths_close_price_index",L$1,$A5)</f>
        <v>2395.5023999999999</v>
      </c>
      <c r="M5" s="75">
        <f>[1]!thsiFinD("ths_close_price_index",M$1,$A5)</f>
        <v>12783.815399999999</v>
      </c>
    </row>
    <row r="6" spans="1:17" ht="15.5" x14ac:dyDescent="0.35">
      <c r="A6" s="80">
        <v>43819</v>
      </c>
      <c r="B6" s="58" t="s">
        <v>116</v>
      </c>
      <c r="C6" s="58" t="str">
        <f ca="1">IFERROR(VLOOKUP($C6,[3]神鹿净值!$B:$C,2,0),"")</f>
        <v/>
      </c>
      <c r="D6" s="58" t="str">
        <f ca="1">IFERROR(VLOOKUP($C6,'[3]2年净值'!$B:$C,2,0),"")</f>
        <v/>
      </c>
      <c r="E6" s="58" t="str">
        <f ca="1">IFERROR(VLOOKUP($C6,'[3]2年白金净值'!$B:$C,2,0),"")</f>
        <v/>
      </c>
      <c r="F6" s="58" t="str">
        <f ca="1">IFERROR(VLOOKUP($C6,'[3]3年净值'!$B:$C,2,0),"")</f>
        <v/>
      </c>
      <c r="G6" s="58" t="str">
        <f ca="1">IFERROR(VLOOKUP($C6,[3]黑马净值!#REF!,2,0),"")</f>
        <v/>
      </c>
      <c r="H6" s="75">
        <f>[1]!thsiFinD("ths_close_price_index",H$1,$A6)</f>
        <v>4017.2527</v>
      </c>
      <c r="I6" s="75">
        <f>[1]!thsiFinD("ths_close_price_index",I$1,$A6)</f>
        <v>4199.3455999999996</v>
      </c>
      <c r="J6" s="75">
        <f>[1]!thsiFinD("ths_close_price_index",J$1,$A6)</f>
        <v>1226.9611</v>
      </c>
      <c r="K6" s="76">
        <f>IF([1]!thsiFinD("ths_close_price_index",K$1,$A6)/[1]!thsiFinD("ths_close_price_index",K$1,$A$3)=0,K5,[1]!thsiFinD("ths_close_price_index",K$1,$A6)/[1]!thsiFinD("ths_close_price_index",K$1,$A$3))</f>
        <v>0.98893637689294223</v>
      </c>
      <c r="L6" s="75">
        <f>[1]!thsiFinD("ths_close_price_index",L$1,$A6)</f>
        <v>2373.1442000000002</v>
      </c>
      <c r="M6" s="75">
        <f>[1]!thsiFinD("ths_close_price_index",M$1,$A6)</f>
        <v>12646.407300000001</v>
      </c>
    </row>
    <row r="7" spans="1:17" ht="15.5" x14ac:dyDescent="0.35">
      <c r="A7" s="80">
        <v>43822</v>
      </c>
      <c r="B7" s="58" t="s">
        <v>117</v>
      </c>
      <c r="C7" s="58" t="str">
        <f ca="1">IFERROR(VLOOKUP($C7,[3]神鹿净值!$B:$C,2,0),"")</f>
        <v/>
      </c>
      <c r="D7" s="58" t="str">
        <f ca="1">IFERROR(VLOOKUP($C7,'[3]2年净值'!$B:$C,2,0),"")</f>
        <v/>
      </c>
      <c r="E7" s="58" t="str">
        <f ca="1">IFERROR(VLOOKUP($C7,'[3]2年白金净值'!$B:$C,2,0),"")</f>
        <v/>
      </c>
      <c r="F7" s="58" t="str">
        <f ca="1">IFERROR(VLOOKUP($C7,'[3]3年净值'!$B:$C,2,0),"")</f>
        <v/>
      </c>
      <c r="G7" s="58" t="str">
        <f ca="1">IFERROR(VLOOKUP($C7,[3]黑马净值!#REF!,2,0),"")</f>
        <v/>
      </c>
      <c r="H7" s="75">
        <f>[1]!thsiFinD("ths_close_price_index",H$1,$A7)</f>
        <v>3967.0962</v>
      </c>
      <c r="I7" s="75">
        <f>[1]!thsiFinD("ths_close_price_index",I$1,$A7)</f>
        <v>4140.0549000000001</v>
      </c>
      <c r="J7" s="75">
        <f>[1]!thsiFinD("ths_close_price_index",J$1,$A7)</f>
        <v>1212.6469</v>
      </c>
      <c r="K7" s="76">
        <f>IF([1]!thsiFinD("ths_close_price_index",K$1,$A7)/[1]!thsiFinD("ths_close_price_index",K$1,$A$3)=0,K6,[1]!thsiFinD("ths_close_price_index",K$1,$A7)/[1]!thsiFinD("ths_close_price_index",K$1,$A$3))</f>
        <v>0.97739906484114125</v>
      </c>
      <c r="L7" s="75">
        <f>[1]!thsiFinD("ths_close_price_index",L$1,$A7)</f>
        <v>2336.5610999999999</v>
      </c>
      <c r="M7" s="75">
        <f>[1]!thsiFinD("ths_close_price_index",M$1,$A7)</f>
        <v>12506.7158</v>
      </c>
    </row>
    <row r="8" spans="1:17" ht="15.5" x14ac:dyDescent="0.35">
      <c r="A8" s="80">
        <v>43823</v>
      </c>
      <c r="B8" s="58" t="s">
        <v>118</v>
      </c>
      <c r="C8" s="58" t="str">
        <f ca="1">IFERROR(VLOOKUP($C8,[3]神鹿净值!$B:$C,2,0),"")</f>
        <v/>
      </c>
      <c r="D8" s="58" t="str">
        <f ca="1">IFERROR(VLOOKUP($C8,'[3]2年净值'!$B:$C,2,0),"")</f>
        <v/>
      </c>
      <c r="E8" s="58" t="str">
        <f ca="1">IFERROR(VLOOKUP($C8,'[3]2年白金净值'!$B:$C,2,0),"")</f>
        <v/>
      </c>
      <c r="F8" s="58" t="str">
        <f ca="1">IFERROR(VLOOKUP($C8,'[3]3年净值'!$B:$C,2,0),"")</f>
        <v/>
      </c>
      <c r="G8" s="58" t="str">
        <f ca="1">IFERROR(VLOOKUP($C8,[3]黑马净值!#REF!,2,0),"")</f>
        <v/>
      </c>
      <c r="H8" s="75">
        <f>[1]!thsiFinD("ths_close_price_index",H$1,$A8)</f>
        <v>3992.9580999999998</v>
      </c>
      <c r="I8" s="75">
        <f>[1]!thsiFinD("ths_close_price_index",I$1,$A8)</f>
        <v>4175.6363000000001</v>
      </c>
      <c r="J8" s="75">
        <f>[1]!thsiFinD("ths_close_price_index",J$1,$A8)</f>
        <v>1224.5228999999999</v>
      </c>
      <c r="K8" s="76">
        <f>IF([1]!thsiFinD("ths_close_price_index",K$1,$A8)/[1]!thsiFinD("ths_close_price_index",K$1,$A$3)=0,K7,[1]!thsiFinD("ths_close_price_index",K$1,$A8)/[1]!thsiFinD("ths_close_price_index",K$1,$A$3))</f>
        <v>0.9869711763057839</v>
      </c>
      <c r="L8" s="75">
        <f>[1]!thsiFinD("ths_close_price_index",L$1,$A8)</f>
        <v>2369.8530000000001</v>
      </c>
      <c r="M8" s="75">
        <f>[1]!thsiFinD("ths_close_price_index",M$1,$A8)</f>
        <v>12572.2318</v>
      </c>
    </row>
    <row r="9" spans="1:17" ht="15.5" x14ac:dyDescent="0.35">
      <c r="A9" s="80">
        <v>43824</v>
      </c>
      <c r="B9" s="58" t="s">
        <v>119</v>
      </c>
      <c r="C9" s="58" t="str">
        <f ca="1">IFERROR(VLOOKUP($C9,[3]神鹿净值!$B:$C,2,0),"")</f>
        <v/>
      </c>
      <c r="D9" s="58" t="str">
        <f ca="1">IFERROR(VLOOKUP($C9,'[3]2年净值'!$B:$C,2,0),"")</f>
        <v/>
      </c>
      <c r="E9" s="58" t="str">
        <f ca="1">IFERROR(VLOOKUP($C9,'[3]2年白金净值'!$B:$C,2,0),"")</f>
        <v/>
      </c>
      <c r="F9" s="58" t="str">
        <f ca="1">IFERROR(VLOOKUP($C9,'[3]3年净值'!$B:$C,2,0),"")</f>
        <v/>
      </c>
      <c r="G9" s="58" t="str">
        <f ca="1">IFERROR(VLOOKUP($C9,[3]黑马净值!#REF!,2,0),"")</f>
        <v/>
      </c>
      <c r="H9" s="75">
        <f>[1]!thsiFinD("ths_close_price_index",H$1,$A9)</f>
        <v>3990.8670999999999</v>
      </c>
      <c r="I9" s="75">
        <f>[1]!thsiFinD("ths_close_price_index",I$1,$A9)</f>
        <v>4178.0240999999996</v>
      </c>
      <c r="J9" s="75">
        <f>[1]!thsiFinD("ths_close_price_index",J$1,$A9)</f>
        <v>1227.8928000000001</v>
      </c>
      <c r="K9" s="76">
        <f>IF([1]!thsiFinD("ths_close_price_index",K$1,$A9)/[1]!thsiFinD("ths_close_price_index",K$1,$A$3)=0,K8,[1]!thsiFinD("ths_close_price_index",K$1,$A9)/[1]!thsiFinD("ths_close_price_index",K$1,$A$3))</f>
        <v>0.98968733144427345</v>
      </c>
      <c r="L9" s="75">
        <f>[1]!thsiFinD("ths_close_price_index",L$1,$A9)</f>
        <v>2390.0727999999999</v>
      </c>
      <c r="M9" s="75">
        <f>[1]!thsiFinD("ths_close_price_index",M$1,$A9)</f>
        <v>12580.8917</v>
      </c>
    </row>
    <row r="10" spans="1:17" ht="15.5" x14ac:dyDescent="0.35">
      <c r="A10" s="80">
        <v>43825</v>
      </c>
      <c r="B10" s="58" t="s">
        <v>120</v>
      </c>
      <c r="C10" s="58" t="str">
        <f ca="1">IFERROR(VLOOKUP($C10,[3]神鹿净值!$B:$C,2,0),"")</f>
        <v/>
      </c>
      <c r="D10" s="58" t="str">
        <f ca="1">IFERROR(VLOOKUP($C10,'[3]2年净值'!$B:$C,2,0),"")</f>
        <v/>
      </c>
      <c r="E10" s="58" t="str">
        <f ca="1">IFERROR(VLOOKUP($C10,'[3]2年白金净值'!$B:$C,2,0),"")</f>
        <v/>
      </c>
      <c r="F10" s="58" t="str">
        <f ca="1">IFERROR(VLOOKUP($C10,'[3]3年净值'!$B:$C,2,0),"")</f>
        <v/>
      </c>
      <c r="G10" s="58" t="str">
        <f ca="1">IFERROR(VLOOKUP($C10,[3]黑马净值!#REF!,2,0),"")</f>
        <v/>
      </c>
      <c r="H10" s="75">
        <f>[1]!thsiFinD("ths_close_price_index",H$1,$A10)</f>
        <v>4025.9879000000001</v>
      </c>
      <c r="I10" s="75">
        <f>[1]!thsiFinD("ths_close_price_index",I$1,$A10)</f>
        <v>4212.9471999999996</v>
      </c>
      <c r="J10" s="75">
        <f>[1]!thsiFinD("ths_close_price_index",J$1,$A10)</f>
        <v>1234.5590999999999</v>
      </c>
      <c r="K10" s="76">
        <f>IF([1]!thsiFinD("ths_close_price_index",K$1,$A10)/[1]!thsiFinD("ths_close_price_index",K$1,$A$3)=0,K9,[1]!thsiFinD("ths_close_price_index",K$1,$A10)/[1]!thsiFinD("ths_close_price_index",K$1,$A$3))</f>
        <v>0.99506040037798393</v>
      </c>
      <c r="L10" s="75">
        <f>[1]!thsiFinD("ths_close_price_index",L$1,$A10)</f>
        <v>2398.7294999999999</v>
      </c>
      <c r="M10" s="75">
        <f>[1]!thsiFinD("ths_close_price_index",M$1,$A10)</f>
        <v>12656.248799999999</v>
      </c>
    </row>
    <row r="11" spans="1:17" ht="15.5" x14ac:dyDescent="0.35">
      <c r="A11" s="80">
        <v>43826</v>
      </c>
      <c r="B11" s="58" t="s">
        <v>121</v>
      </c>
      <c r="C11" s="58" t="str">
        <f ca="1">IFERROR(VLOOKUP($C11,[3]神鹿净值!$B:$C,2,0),"")</f>
        <v/>
      </c>
      <c r="D11" s="58" t="str">
        <f ca="1">IFERROR(VLOOKUP($C11,'[3]2年净值'!$B:$C,2,0),"")</f>
        <v/>
      </c>
      <c r="E11" s="58" t="str">
        <f ca="1">IFERROR(VLOOKUP($C11,'[3]2年白金净值'!$B:$C,2,0),"")</f>
        <v/>
      </c>
      <c r="F11" s="58" t="str">
        <f ca="1">IFERROR(VLOOKUP($C11,'[3]3年净值'!$B:$C,2,0),"")</f>
        <v/>
      </c>
      <c r="G11" s="58" t="str">
        <f ca="1">IFERROR(VLOOKUP($C11,[3]黑马净值!#REF!,2,0),"")</f>
        <v/>
      </c>
      <c r="H11" s="75">
        <f>[1]!thsiFinD("ths_close_price_index",H$1,$A11)</f>
        <v>4022.0277999999998</v>
      </c>
      <c r="I11" s="75">
        <f>[1]!thsiFinD("ths_close_price_index",I$1,$A11)</f>
        <v>4202.0933000000005</v>
      </c>
      <c r="J11" s="75">
        <f>[1]!thsiFinD("ths_close_price_index",J$1,$A11)</f>
        <v>1229.9589000000001</v>
      </c>
      <c r="K11" s="76">
        <f>IF([1]!thsiFinD("ths_close_price_index",K$1,$A11)/[1]!thsiFinD("ths_close_price_index",K$1,$A$3)=0,K10,[1]!thsiFinD("ths_close_price_index",K$1,$A11)/[1]!thsiFinD("ths_close_price_index",K$1,$A$3))</f>
        <v>0.99135261769360805</v>
      </c>
      <c r="L11" s="75">
        <f>[1]!thsiFinD("ths_close_price_index",L$1,$A11)</f>
        <v>2377.5664999999999</v>
      </c>
      <c r="M11" s="75">
        <f>[1]!thsiFinD("ths_close_price_index",M$1,$A11)</f>
        <v>12575.3009</v>
      </c>
    </row>
    <row r="12" spans="1:17" ht="15.5" x14ac:dyDescent="0.35">
      <c r="A12" s="80">
        <v>43829</v>
      </c>
      <c r="B12" s="58" t="s">
        <v>122</v>
      </c>
      <c r="C12" s="58" t="str">
        <f ca="1">IFERROR(VLOOKUP($C12,[3]神鹿净值!$B:$C,2,0),"")</f>
        <v/>
      </c>
      <c r="D12" s="58" t="str">
        <f ca="1">IFERROR(VLOOKUP($C12,'[3]2年净值'!$B:$C,2,0),"")</f>
        <v/>
      </c>
      <c r="E12" s="58" t="str">
        <f ca="1">IFERROR(VLOOKUP($C12,'[3]2年白金净值'!$B:$C,2,0),"")</f>
        <v/>
      </c>
      <c r="F12" s="58" t="str">
        <f ca="1">IFERROR(VLOOKUP($C12,'[3]3年净值'!$B:$C,2,0),"")</f>
        <v/>
      </c>
      <c r="G12" s="58" t="str">
        <f ca="1">IFERROR(VLOOKUP($C12,[3]黑马净值!#REF!,2,0),"")</f>
        <v/>
      </c>
      <c r="H12" s="75">
        <f>[1]!thsiFinD("ths_close_price_index",H$1,$A12)</f>
        <v>4081.6334000000002</v>
      </c>
      <c r="I12" s="75">
        <f>[1]!thsiFinD("ths_close_price_index",I$1,$A12)</f>
        <v>4261.6674000000003</v>
      </c>
      <c r="J12" s="75">
        <f>[1]!thsiFinD("ths_close_price_index",J$1,$A12)</f>
        <v>1244.6858</v>
      </c>
      <c r="K12" s="76">
        <f>IF([1]!thsiFinD("ths_close_price_index",K$1,$A12)/[1]!thsiFinD("ths_close_price_index",K$1,$A$3)=0,K11,[1]!thsiFinD("ths_close_price_index",K$1,$A12)/[1]!thsiFinD("ths_close_price_index",K$1,$A$3))</f>
        <v>1.0032225678728472</v>
      </c>
      <c r="L12" s="75">
        <f>[1]!thsiFinD("ths_close_price_index",L$1,$A12)</f>
        <v>2403.5754999999999</v>
      </c>
      <c r="M12" s="75">
        <f>[1]!thsiFinD("ths_close_price_index",M$1,$A12)</f>
        <v>12614.696400000001</v>
      </c>
    </row>
    <row r="13" spans="1:17" ht="15.5" x14ac:dyDescent="0.35">
      <c r="A13" s="80">
        <v>43830</v>
      </c>
      <c r="B13" s="58" t="s">
        <v>123</v>
      </c>
      <c r="C13" s="58" t="str">
        <f ca="1">IFERROR(VLOOKUP($C13,[3]神鹿净值!$B:$C,2,0),"")</f>
        <v/>
      </c>
      <c r="D13" s="58" t="str">
        <f ca="1">IFERROR(VLOOKUP($C13,'[3]2年净值'!$B:$C,2,0),"")</f>
        <v/>
      </c>
      <c r="E13" s="58" t="str">
        <f ca="1">IFERROR(VLOOKUP($C13,'[3]2年白金净值'!$B:$C,2,0),"")</f>
        <v/>
      </c>
      <c r="F13" s="58" t="str">
        <f ca="1">IFERROR(VLOOKUP($C13,'[3]3年净值'!$B:$C,2,0),"")</f>
        <v/>
      </c>
      <c r="G13" s="58" t="str">
        <f ca="1">IFERROR(VLOOKUP($C13,[3]黑马净值!#REF!,2,0),"")</f>
        <v/>
      </c>
      <c r="H13" s="75">
        <f>[1]!thsiFinD("ths_close_price_index",H$1,$A13)</f>
        <v>4096.5820999999996</v>
      </c>
      <c r="I13" s="75">
        <f>[1]!thsiFinD("ths_close_price_index",I$1,$A13)</f>
        <v>4278.5331999999999</v>
      </c>
      <c r="J13" s="75">
        <f>[1]!thsiFinD("ths_close_price_index",J$1,$A13)</f>
        <v>1250.8526999999999</v>
      </c>
      <c r="K13" s="76">
        <f>IF([1]!thsiFinD("ths_close_price_index",K$1,$A13)/[1]!thsiFinD("ths_close_price_index",K$1,$A$3)=0,K12,[1]!thsiFinD("ths_close_price_index",K$1,$A13)/[1]!thsiFinD("ths_close_price_index",K$1,$A$3))</f>
        <v>1.0081931180742034</v>
      </c>
      <c r="L13" s="75">
        <f>[1]!thsiFinD("ths_close_price_index",L$1,$A13)</f>
        <v>2424.3807999999999</v>
      </c>
      <c r="M13" s="75">
        <f>[1]!thsiFinD("ths_close_price_index",M$1,$A13)</f>
        <v>12906.827499999999</v>
      </c>
    </row>
    <row r="14" spans="1:17" ht="15.5" x14ac:dyDescent="0.35">
      <c r="A14" s="80">
        <v>43832</v>
      </c>
      <c r="B14" s="58" t="s">
        <v>124</v>
      </c>
      <c r="C14" s="58" t="str">
        <f ca="1">IFERROR(VLOOKUP($C14,[3]神鹿净值!$B:$C,2,0),"")</f>
        <v/>
      </c>
      <c r="D14" s="58" t="str">
        <f ca="1">IFERROR(VLOOKUP($C14,'[3]2年净值'!$B:$C,2,0),"")</f>
        <v/>
      </c>
      <c r="E14" s="58" t="str">
        <f ca="1">IFERROR(VLOOKUP($C14,'[3]2年白金净值'!$B:$C,2,0),"")</f>
        <v/>
      </c>
      <c r="F14" s="58" t="str">
        <f ca="1">IFERROR(VLOOKUP($C14,'[3]3年净值'!$B:$C,2,0),"")</f>
        <v/>
      </c>
      <c r="G14" s="58" t="str">
        <f ca="1">IFERROR(VLOOKUP($C14,[3]黑马净值!#REF!,2,0),"")</f>
        <v/>
      </c>
      <c r="H14" s="75">
        <f>[1]!thsiFinD("ths_close_price_index",H$1,$A14)</f>
        <v>4152.2407999999996</v>
      </c>
      <c r="I14" s="75">
        <f>[1]!thsiFinD("ths_close_price_index",I$1,$A14)</f>
        <v>4341.8496999999998</v>
      </c>
      <c r="J14" s="75">
        <f>[1]!thsiFinD("ths_close_price_index",J$1,$A14)</f>
        <v>1268.8851</v>
      </c>
      <c r="K14" s="76">
        <f>IF([1]!thsiFinD("ths_close_price_index",K$1,$A14)/[1]!thsiFinD("ths_close_price_index",K$1,$A$3)=0,K13,[1]!thsiFinD("ths_close_price_index",K$1,$A14)/[1]!thsiFinD("ths_close_price_index",K$1,$A$3))</f>
        <v>1.0227273166911639</v>
      </c>
      <c r="L14" s="75">
        <f>[1]!thsiFinD("ths_close_price_index",L$1,$A14)</f>
        <v>2488.1035999999999</v>
      </c>
      <c r="M14" s="75">
        <f>[1]!thsiFinD("ths_close_price_index",M$1,$A14)</f>
        <v>12954.809300000001</v>
      </c>
    </row>
    <row r="15" spans="1:17" ht="15.5" x14ac:dyDescent="0.35">
      <c r="A15" s="80">
        <v>43833</v>
      </c>
      <c r="B15" s="58" t="s">
        <v>125</v>
      </c>
      <c r="C15" s="58" t="str">
        <f ca="1">IFERROR(VLOOKUP($C15,[3]神鹿净值!$B:$C,2,0),"")</f>
        <v/>
      </c>
      <c r="D15" s="58" t="str">
        <f ca="1">IFERROR(VLOOKUP($C15,'[3]2年净值'!$B:$C,2,0),"")</f>
        <v/>
      </c>
      <c r="E15" s="58" t="str">
        <f ca="1">IFERROR(VLOOKUP($C15,'[3]2年白金净值'!$B:$C,2,0),"")</f>
        <v/>
      </c>
      <c r="F15" s="58" t="str">
        <f ca="1">IFERROR(VLOOKUP($C15,'[3]3年净值'!$B:$C,2,0),"")</f>
        <v/>
      </c>
      <c r="G15" s="58" t="str">
        <f ca="1">IFERROR(VLOOKUP($C15,[3]黑马净值!#REF!,2,0),"")</f>
        <v/>
      </c>
      <c r="H15" s="75">
        <f>[1]!thsiFinD("ths_close_price_index",H$1,$A15)</f>
        <v>4144.9648999999999</v>
      </c>
      <c r="I15" s="75">
        <f>[1]!thsiFinD("ths_close_price_index",I$1,$A15)</f>
        <v>4338.8483999999999</v>
      </c>
      <c r="J15" s="75">
        <f>[1]!thsiFinD("ths_close_price_index",J$1,$A15)</f>
        <v>1266.6944000000001</v>
      </c>
      <c r="K15" s="76">
        <f>IF([1]!thsiFinD("ths_close_price_index",K$1,$A15)/[1]!thsiFinD("ths_close_price_index",K$1,$A$3)=0,K14,[1]!thsiFinD("ths_close_price_index",K$1,$A15)/[1]!thsiFinD("ths_close_price_index",K$1,$A$3))</f>
        <v>1.0209616022599082</v>
      </c>
      <c r="L15" s="75">
        <f>[1]!thsiFinD("ths_close_price_index",L$1,$A15)</f>
        <v>2492.2492000000002</v>
      </c>
      <c r="M15" s="75">
        <f>[1]!thsiFinD("ths_close_price_index",M$1,$A15)</f>
        <v>12925.945900000001</v>
      </c>
    </row>
    <row r="16" spans="1:17" ht="15.5" x14ac:dyDescent="0.35">
      <c r="A16" s="80">
        <v>43836</v>
      </c>
      <c r="B16" s="58" t="s">
        <v>126</v>
      </c>
      <c r="C16" s="58" t="str">
        <f ca="1">IFERROR(VLOOKUP($C16,[3]神鹿净值!$B:$C,2,0),"")</f>
        <v/>
      </c>
      <c r="D16" s="58" t="str">
        <f ca="1">IFERROR(VLOOKUP($C16,'[3]2年净值'!$B:$C,2,0),"")</f>
        <v/>
      </c>
      <c r="E16" s="58" t="str">
        <f ca="1">IFERROR(VLOOKUP($C16,'[3]2年白金净值'!$B:$C,2,0),"")</f>
        <v/>
      </c>
      <c r="F16" s="58" t="str">
        <f ca="1">IFERROR(VLOOKUP($C16,'[3]3年净值'!$B:$C,2,0),"")</f>
        <v/>
      </c>
      <c r="G16" s="58" t="str">
        <f ca="1">IFERROR(VLOOKUP($C16,[3]黑马净值!#REF!,2,0),"")</f>
        <v/>
      </c>
      <c r="H16" s="75">
        <f>[1]!thsiFinD("ths_close_price_index",H$1,$A16)</f>
        <v>4129.2954</v>
      </c>
      <c r="I16" s="75">
        <f>[1]!thsiFinD("ths_close_price_index",I$1,$A16)</f>
        <v>4336.8172000000004</v>
      </c>
      <c r="J16" s="75">
        <f>[1]!thsiFinD("ths_close_price_index",J$1,$A16)</f>
        <v>1267.2833000000001</v>
      </c>
      <c r="K16" s="76">
        <f>IF([1]!thsiFinD("ths_close_price_index",K$1,$A16)/[1]!thsiFinD("ths_close_price_index",K$1,$A$3)=0,K15,[1]!thsiFinD("ths_close_price_index",K$1,$A16)/[1]!thsiFinD("ths_close_price_index",K$1,$A$3))</f>
        <v>1.0214362584102559</v>
      </c>
      <c r="L16" s="75">
        <f>[1]!thsiFinD("ths_close_price_index",L$1,$A16)</f>
        <v>2493.5288999999998</v>
      </c>
      <c r="M16" s="75">
        <f>[1]!thsiFinD("ths_close_price_index",M$1,$A16)</f>
        <v>12906.2263</v>
      </c>
    </row>
    <row r="17" spans="1:13" ht="15.5" x14ac:dyDescent="0.35">
      <c r="A17" s="80">
        <v>43837</v>
      </c>
      <c r="B17" s="58" t="s">
        <v>127</v>
      </c>
      <c r="C17" s="58" t="str">
        <f ca="1">IFERROR(VLOOKUP($C17,[3]神鹿净值!$B:$C,2,0),"")</f>
        <v/>
      </c>
      <c r="D17" s="58" t="str">
        <f ca="1">IFERROR(VLOOKUP($C17,'[3]2年净值'!$B:$C,2,0),"")</f>
        <v/>
      </c>
      <c r="E17" s="58" t="str">
        <f ca="1">IFERROR(VLOOKUP($C17,'[3]2年白金净值'!$B:$C,2,0),"")</f>
        <v/>
      </c>
      <c r="F17" s="58" t="str">
        <f ca="1">IFERROR(VLOOKUP($C17,'[3]3年净值'!$B:$C,2,0),"")</f>
        <v/>
      </c>
      <c r="G17" s="58" t="str">
        <f ca="1">IFERROR(VLOOKUP($C17,[3]黑马净值!#REF!,2,0),"")</f>
        <v/>
      </c>
      <c r="H17" s="75">
        <f>[1]!thsiFinD("ths_close_price_index",H$1,$A17)</f>
        <v>4160.2273999999998</v>
      </c>
      <c r="I17" s="75">
        <f>[1]!thsiFinD("ths_close_price_index",I$1,$A17)</f>
        <v>4373.9870000000001</v>
      </c>
      <c r="J17" s="75">
        <f>[1]!thsiFinD("ths_close_price_index",J$1,$A17)</f>
        <v>1279.1143</v>
      </c>
      <c r="K17" s="76">
        <f>IF([1]!thsiFinD("ths_close_price_index",K$1,$A17)/[1]!thsiFinD("ths_close_price_index",K$1,$A$3)=0,K16,[1]!thsiFinD("ths_close_price_index",K$1,$A17)/[1]!thsiFinD("ths_close_price_index",K$1,$A$3))</f>
        <v>1.0309720996647342</v>
      </c>
      <c r="L17" s="75">
        <f>[1]!thsiFinD("ths_close_price_index",L$1,$A17)</f>
        <v>2516.3672999999999</v>
      </c>
      <c r="M17" s="75">
        <f>[1]!thsiFinD("ths_close_price_index",M$1,$A17)</f>
        <v>13107.4746</v>
      </c>
    </row>
    <row r="18" spans="1:13" ht="15.5" x14ac:dyDescent="0.35">
      <c r="A18" s="80">
        <v>43838</v>
      </c>
      <c r="B18" s="58" t="s">
        <v>128</v>
      </c>
      <c r="C18" s="58" t="str">
        <f ca="1">IFERROR(VLOOKUP($C18,[3]神鹿净值!$B:$C,2,0),"")</f>
        <v/>
      </c>
      <c r="D18" s="58" t="str">
        <f ca="1">IFERROR(VLOOKUP($C18,'[3]2年净值'!$B:$C,2,0),"")</f>
        <v/>
      </c>
      <c r="E18" s="58" t="str">
        <f ca="1">IFERROR(VLOOKUP($C18,'[3]2年白金净值'!$B:$C,2,0),"")</f>
        <v/>
      </c>
      <c r="F18" s="58" t="str">
        <f ca="1">IFERROR(VLOOKUP($C18,'[3]3年净值'!$B:$C,2,0),"")</f>
        <v/>
      </c>
      <c r="G18" s="58" t="str">
        <f ca="1">IFERROR(VLOOKUP($C18,[3]黑马净值!#REF!,2,0),"")</f>
        <v/>
      </c>
      <c r="H18" s="75">
        <f>[1]!thsiFinD("ths_close_price_index",H$1,$A18)</f>
        <v>4112.3172000000004</v>
      </c>
      <c r="I18" s="75">
        <f>[1]!thsiFinD("ths_close_price_index",I$1,$A18)</f>
        <v>4321.1642000000002</v>
      </c>
      <c r="J18" s="75">
        <f>[1]!thsiFinD("ths_close_price_index",J$1,$A18)</f>
        <v>1267.6724999999999</v>
      </c>
      <c r="K18" s="76">
        <f>IF([1]!thsiFinD("ths_close_price_index",K$1,$A18)/[1]!thsiFinD("ths_close_price_index",K$1,$A$3)=0,K17,[1]!thsiFinD("ths_close_price_index",K$1,$A18)/[1]!thsiFinD("ths_close_price_index",K$1,$A$3))</f>
        <v>1.0217499554279417</v>
      </c>
      <c r="L18" s="75">
        <f>[1]!thsiFinD("ths_close_price_index",L$1,$A18)</f>
        <v>2496.5450000000001</v>
      </c>
      <c r="M18" s="75">
        <f>[1]!thsiFinD("ths_close_price_index",M$1,$A18)</f>
        <v>12938.177600000001</v>
      </c>
    </row>
    <row r="19" spans="1:13" ht="15.5" x14ac:dyDescent="0.35">
      <c r="A19" s="80">
        <v>43839</v>
      </c>
      <c r="B19" s="58" t="s">
        <v>129</v>
      </c>
      <c r="C19" s="58" t="str">
        <f ca="1">IFERROR(VLOOKUP($C19,[3]神鹿净值!$B:$C,2,0),"")</f>
        <v/>
      </c>
      <c r="D19" s="58" t="str">
        <f ca="1">IFERROR(VLOOKUP($C19,'[3]2年净值'!$B:$C,2,0),"")</f>
        <v/>
      </c>
      <c r="E19" s="58" t="str">
        <f ca="1">IFERROR(VLOOKUP($C19,'[3]2年白金净值'!$B:$C,2,0),"")</f>
        <v/>
      </c>
      <c r="F19" s="58" t="str">
        <f ca="1">IFERROR(VLOOKUP($C19,'[3]3年净值'!$B:$C,2,0),"")</f>
        <v/>
      </c>
      <c r="G19" s="58" t="str">
        <f ca="1">IFERROR(VLOOKUP($C19,[3]黑马净值!#REF!,2,0),"")</f>
        <v/>
      </c>
      <c r="H19" s="75">
        <f>[1]!thsiFinD("ths_close_price_index",H$1,$A19)</f>
        <v>4164.3697000000002</v>
      </c>
      <c r="I19" s="75">
        <f>[1]!thsiFinD("ths_close_price_index",I$1,$A19)</f>
        <v>4376.8428000000004</v>
      </c>
      <c r="J19" s="75">
        <f>[1]!thsiFinD("ths_close_price_index",J$1,$A19)</f>
        <v>1288.9413999999999</v>
      </c>
      <c r="K19" s="76">
        <f>IF([1]!thsiFinD("ths_close_price_index",K$1,$A19)/[1]!thsiFinD("ths_close_price_index",K$1,$A$3)=0,K18,[1]!thsiFinD("ths_close_price_index",K$1,$A19)/[1]!thsiFinD("ths_close_price_index",K$1,$A$3))</f>
        <v>1.0388927881603718</v>
      </c>
      <c r="L19" s="75">
        <f>[1]!thsiFinD("ths_close_price_index",L$1,$A19)</f>
        <v>2550.7570000000001</v>
      </c>
      <c r="M19" s="75">
        <f>[1]!thsiFinD("ths_close_price_index",M$1,$A19)</f>
        <v>13261.538</v>
      </c>
    </row>
    <row r="20" spans="1:13" ht="15.5" x14ac:dyDescent="0.35">
      <c r="A20" s="80">
        <v>43840</v>
      </c>
      <c r="B20" s="58" t="s">
        <v>130</v>
      </c>
      <c r="C20" s="58" t="str">
        <f ca="1">IFERROR(VLOOKUP($C20,[3]神鹿净值!$B:$C,2,0),"")</f>
        <v/>
      </c>
      <c r="D20" s="58" t="str">
        <f ca="1">IFERROR(VLOOKUP($C20,'[3]2年净值'!$B:$C,2,0),"")</f>
        <v/>
      </c>
      <c r="E20" s="58" t="str">
        <f ca="1">IFERROR(VLOOKUP($C20,'[3]2年白金净值'!$B:$C,2,0),"")</f>
        <v/>
      </c>
      <c r="F20" s="58" t="str">
        <f ca="1">IFERROR(VLOOKUP($C20,'[3]3年净值'!$B:$C,2,0),"")</f>
        <v/>
      </c>
      <c r="G20" s="58" t="str">
        <f ca="1">IFERROR(VLOOKUP($C20,[3]黑马净值!#REF!,2,0),"")</f>
        <v/>
      </c>
      <c r="H20" s="75">
        <f>[1]!thsiFinD("ths_close_price_index",H$1,$A20)</f>
        <v>4163.1849000000002</v>
      </c>
      <c r="I20" s="75">
        <f>[1]!thsiFinD("ths_close_price_index",I$1,$A20)</f>
        <v>4372.5590000000002</v>
      </c>
      <c r="J20" s="75">
        <f>[1]!thsiFinD("ths_close_price_index",J$1,$A20)</f>
        <v>1290.8326999999999</v>
      </c>
      <c r="K20" s="76">
        <f>IF([1]!thsiFinD("ths_close_price_index",K$1,$A20)/[1]!thsiFinD("ths_close_price_index",K$1,$A$3)=0,K19,[1]!thsiFinD("ths_close_price_index",K$1,$A20)/[1]!thsiFinD("ths_close_price_index",K$1,$A$3))</f>
        <v>1.0404171847933354</v>
      </c>
      <c r="L20" s="75">
        <f>[1]!thsiFinD("ths_close_price_index",L$1,$A20)</f>
        <v>2559.5691000000002</v>
      </c>
      <c r="M20" s="75">
        <f>[1]!thsiFinD("ths_close_price_index",M$1,$A20)</f>
        <v>13327.839400000001</v>
      </c>
    </row>
    <row r="21" spans="1:13" ht="15.5" x14ac:dyDescent="0.35">
      <c r="A21" s="80">
        <v>43843</v>
      </c>
      <c r="B21" s="58" t="s">
        <v>131</v>
      </c>
      <c r="C21" s="58" t="str">
        <f ca="1">IFERROR(VLOOKUP($C21,[3]神鹿净值!$B:$C,2,0),"")</f>
        <v/>
      </c>
      <c r="D21" s="58" t="str">
        <f ca="1">IFERROR(VLOOKUP($C21,'[3]2年净值'!$B:$C,2,0),"")</f>
        <v/>
      </c>
      <c r="E21" s="58" t="str">
        <f ca="1">IFERROR(VLOOKUP($C21,'[3]2年白金净值'!$B:$C,2,0),"")</f>
        <v/>
      </c>
      <c r="F21" s="58" t="str">
        <f ca="1">IFERROR(VLOOKUP($C21,'[3]3年净值'!$B:$C,2,0),"")</f>
        <v/>
      </c>
      <c r="G21" s="58" t="str">
        <f ca="1">IFERROR(VLOOKUP($C21,[3]黑马净值!#REF!,2,0),"")</f>
        <v/>
      </c>
      <c r="H21" s="75">
        <f>[1]!thsiFinD("ths_close_price_index",H$1,$A21)</f>
        <v>4203.9883</v>
      </c>
      <c r="I21" s="75">
        <f>[1]!thsiFinD("ths_close_price_index",I$1,$A21)</f>
        <v>4420.3672999999999</v>
      </c>
      <c r="J21" s="75">
        <f>[1]!thsiFinD("ths_close_price_index",J$1,$A21)</f>
        <v>1306.9708000000001</v>
      </c>
      <c r="K21" s="76">
        <f>IF([1]!thsiFinD("ths_close_price_index",K$1,$A21)/[1]!thsiFinD("ths_close_price_index",K$1,$A$3)=0,K20,[1]!thsiFinD("ths_close_price_index",K$1,$A21)/[1]!thsiFinD("ths_close_price_index",K$1,$A$3))</f>
        <v>1.0534245687633212</v>
      </c>
      <c r="L21" s="75">
        <f>[1]!thsiFinD("ths_close_price_index",L$1,$A21)</f>
        <v>2596.0695999999998</v>
      </c>
      <c r="M21" s="75">
        <f>[1]!thsiFinD("ths_close_price_index",M$1,$A21)</f>
        <v>13448.575199999999</v>
      </c>
    </row>
    <row r="22" spans="1:13" ht="15.5" x14ac:dyDescent="0.35">
      <c r="A22" s="80">
        <v>43844</v>
      </c>
      <c r="B22" s="58" t="s">
        <v>132</v>
      </c>
      <c r="C22" s="58" t="str">
        <f ca="1">IFERROR(VLOOKUP($C22,[3]神鹿净值!$B:$C,2,0),"")</f>
        <v/>
      </c>
      <c r="D22" s="58" t="str">
        <f ca="1">IFERROR(VLOOKUP($C22,'[3]2年净值'!$B:$C,2,0),"")</f>
        <v/>
      </c>
      <c r="E22" s="58" t="str">
        <f ca="1">IFERROR(VLOOKUP($C22,'[3]2年白金净值'!$B:$C,2,0),"")</f>
        <v/>
      </c>
      <c r="F22" s="58" t="str">
        <f ca="1">IFERROR(VLOOKUP($C22,'[3]3年净值'!$B:$C,2,0),"")</f>
        <v/>
      </c>
      <c r="G22" s="58" t="str">
        <f ca="1">IFERROR(VLOOKUP($C22,[3]黑马净值!#REF!,2,0),"")</f>
        <v/>
      </c>
      <c r="H22" s="75">
        <f>[1]!thsiFinD("ths_close_price_index",H$1,$A22)</f>
        <v>4189.8861999999999</v>
      </c>
      <c r="I22" s="75">
        <f>[1]!thsiFinD("ths_close_price_index",I$1,$A22)</f>
        <v>4405.8005999999996</v>
      </c>
      <c r="J22" s="75">
        <f>[1]!thsiFinD("ths_close_price_index",J$1,$A22)</f>
        <v>1300.7197000000001</v>
      </c>
      <c r="K22" s="76">
        <f>IF([1]!thsiFinD("ths_close_price_index",K$1,$A22)/[1]!thsiFinD("ths_close_price_index",K$1,$A$3)=0,K21,[1]!thsiFinD("ths_close_price_index",K$1,$A22)/[1]!thsiFinD("ths_close_price_index",K$1,$A$3))</f>
        <v>1.0483861529687248</v>
      </c>
      <c r="L22" s="75">
        <f>[1]!thsiFinD("ths_close_price_index",L$1,$A22)</f>
        <v>2580.7849999999999</v>
      </c>
      <c r="M22" s="75">
        <f>[1]!thsiFinD("ths_close_price_index",M$1,$A22)</f>
        <v>13414.4203</v>
      </c>
    </row>
    <row r="23" spans="1:13" ht="15.5" x14ac:dyDescent="0.35">
      <c r="A23" s="80">
        <v>43845</v>
      </c>
      <c r="B23" s="58" t="s">
        <v>133</v>
      </c>
      <c r="C23" s="58" t="str">
        <f ca="1">IFERROR(VLOOKUP($C23,[3]神鹿净值!$B:$C,2,0),"")</f>
        <v/>
      </c>
      <c r="D23" s="58" t="str">
        <f ca="1">IFERROR(VLOOKUP($C23,'[3]2年净值'!$B:$C,2,0),"")</f>
        <v/>
      </c>
      <c r="E23" s="58" t="str">
        <f ca="1">IFERROR(VLOOKUP($C23,'[3]2年白金净值'!$B:$C,2,0),"")</f>
        <v/>
      </c>
      <c r="F23" s="58" t="str">
        <f ca="1">IFERROR(VLOOKUP($C23,'[3]3年净值'!$B:$C,2,0),"")</f>
        <v/>
      </c>
      <c r="G23" s="58" t="str">
        <f ca="1">IFERROR(VLOOKUP($C23,[3]黑马净值!#REF!,2,0),"")</f>
        <v/>
      </c>
      <c r="H23" s="75">
        <f>[1]!thsiFinD("ths_close_price_index",H$1,$A23)</f>
        <v>4166.7344000000003</v>
      </c>
      <c r="I23" s="75">
        <f>[1]!thsiFinD("ths_close_price_index",I$1,$A23)</f>
        <v>4384.9897000000001</v>
      </c>
      <c r="J23" s="75">
        <f>[1]!thsiFinD("ths_close_price_index",J$1,$A23)</f>
        <v>1300.0908999999999</v>
      </c>
      <c r="K23" s="76">
        <f>IF([1]!thsiFinD("ths_close_price_index",K$1,$A23)/[1]!thsiFinD("ths_close_price_index",K$1,$A$3)=0,K22,[1]!thsiFinD("ths_close_price_index",K$1,$A23)/[1]!thsiFinD("ths_close_price_index",K$1,$A$3))</f>
        <v>1.0478793372320316</v>
      </c>
      <c r="L23" s="75">
        <f>[1]!thsiFinD("ths_close_price_index",L$1,$A23)</f>
        <v>2589.8872999999999</v>
      </c>
      <c r="M23" s="75">
        <f>[1]!thsiFinD("ths_close_price_index",M$1,$A23)</f>
        <v>13452.9941</v>
      </c>
    </row>
    <row r="24" spans="1:13" ht="15.5" x14ac:dyDescent="0.35">
      <c r="A24" s="80">
        <v>43846</v>
      </c>
      <c r="B24" s="58" t="s">
        <v>134</v>
      </c>
      <c r="C24" s="58" t="str">
        <f ca="1">IFERROR(VLOOKUP($C24,[3]神鹿净值!$B:$C,2,0),"")</f>
        <v/>
      </c>
      <c r="D24" s="58" t="str">
        <f ca="1">IFERROR(VLOOKUP($C24,'[3]2年净值'!$B:$C,2,0),"")</f>
        <v/>
      </c>
      <c r="E24" s="58" t="str">
        <f ca="1">IFERROR(VLOOKUP($C24,'[3]2年白金净值'!$B:$C,2,0),"")</f>
        <v/>
      </c>
      <c r="F24" s="58" t="str">
        <f ca="1">IFERROR(VLOOKUP($C24,'[3]3年净值'!$B:$C,2,0),"")</f>
        <v/>
      </c>
      <c r="G24" s="58" t="str">
        <f ca="1">IFERROR(VLOOKUP($C24,[3]黑马净值!#REF!,2,0),"")</f>
        <v/>
      </c>
      <c r="H24" s="75">
        <f>[1]!thsiFinD("ths_close_price_index",H$1,$A24)</f>
        <v>4149.0433999999996</v>
      </c>
      <c r="I24" s="75">
        <f>[1]!thsiFinD("ths_close_price_index",I$1,$A24)</f>
        <v>4370.4462999999996</v>
      </c>
      <c r="J24" s="75">
        <f>[1]!thsiFinD("ths_close_price_index",J$1,$A24)</f>
        <v>1300.8802000000001</v>
      </c>
      <c r="K24" s="76">
        <f>IF([1]!thsiFinD("ths_close_price_index",K$1,$A24)/[1]!thsiFinD("ths_close_price_index",K$1,$A$3)=0,K23,[1]!thsiFinD("ths_close_price_index",K$1,$A24)/[1]!thsiFinD("ths_close_price_index",K$1,$A$3))</f>
        <v>1.0485155167183102</v>
      </c>
      <c r="L24" s="75">
        <f>[1]!thsiFinD("ths_close_price_index",L$1,$A24)</f>
        <v>2587.9511000000002</v>
      </c>
      <c r="M24" s="75">
        <f>[1]!thsiFinD("ths_close_price_index",M$1,$A24)</f>
        <v>13456.1011</v>
      </c>
    </row>
    <row r="25" spans="1:13" ht="15.5" x14ac:dyDescent="0.35">
      <c r="A25" s="80">
        <v>43847</v>
      </c>
      <c r="B25" s="58" t="s">
        <v>135</v>
      </c>
      <c r="C25" s="58" t="str">
        <f ca="1">IFERROR(VLOOKUP($C25,[3]神鹿净值!$B:$C,2,0),"")</f>
        <v/>
      </c>
      <c r="D25" s="58" t="str">
        <f ca="1">IFERROR(VLOOKUP($C25,'[3]2年净值'!$B:$C,2,0),"")</f>
        <v/>
      </c>
      <c r="E25" s="58" t="str">
        <f ca="1">IFERROR(VLOOKUP($C25,'[3]2年白金净值'!$B:$C,2,0),"")</f>
        <v/>
      </c>
      <c r="F25" s="58" t="str">
        <f ca="1">IFERROR(VLOOKUP($C25,'[3]3年净值'!$B:$C,2,0),"")</f>
        <v/>
      </c>
      <c r="G25" s="58" t="str">
        <f ca="1">IFERROR(VLOOKUP($C25,[3]黑马净值!#REF!,2,0),"")</f>
        <v/>
      </c>
      <c r="H25" s="75">
        <f>[1]!thsiFinD("ths_close_price_index",H$1,$A25)</f>
        <v>4154.8530000000001</v>
      </c>
      <c r="I25" s="75">
        <f>[1]!thsiFinD("ths_close_price_index",I$1,$A25)</f>
        <v>4371.6733999999997</v>
      </c>
      <c r="J25" s="75">
        <f>[1]!thsiFinD("ths_close_price_index",J$1,$A25)</f>
        <v>1302.4439</v>
      </c>
      <c r="K25" s="76">
        <f>IF([1]!thsiFinD("ths_close_price_index",K$1,$A25)/[1]!thsiFinD("ths_close_price_index",K$1,$A$3)=0,K24,[1]!thsiFinD("ths_close_price_index",K$1,$A25)/[1]!thsiFinD("ths_close_price_index",K$1,$A$3))</f>
        <v>1.0497758662212793</v>
      </c>
      <c r="L25" s="75">
        <f>[1]!thsiFinD("ths_close_price_index",L$1,$A25)</f>
        <v>2596.12</v>
      </c>
      <c r="M25" s="75">
        <f>[1]!thsiFinD("ths_close_price_index",M$1,$A25)</f>
        <v>13509.228999999999</v>
      </c>
    </row>
    <row r="26" spans="1:13" ht="15.5" x14ac:dyDescent="0.35">
      <c r="A26" s="80">
        <v>43850</v>
      </c>
      <c r="B26" s="58" t="s">
        <v>136</v>
      </c>
      <c r="C26" s="58" t="str">
        <f ca="1">IFERROR(VLOOKUP($C26,[3]神鹿净值!$B:$C,2,0),"")</f>
        <v/>
      </c>
      <c r="D26" s="58" t="str">
        <f ca="1">IFERROR(VLOOKUP($C26,'[3]2年净值'!$B:$C,2,0),"")</f>
        <v/>
      </c>
      <c r="E26" s="58" t="str">
        <f ca="1">IFERROR(VLOOKUP($C26,'[3]2年白金净值'!$B:$C,2,0),"")</f>
        <v/>
      </c>
      <c r="F26" s="58" t="str">
        <f ca="1">IFERROR(VLOOKUP($C26,'[3]3年净值'!$B:$C,2,0),"")</f>
        <v/>
      </c>
      <c r="G26" s="58" t="str">
        <f ca="1">IFERROR(VLOOKUP($C26,[3]黑马净值!#REF!,2,0),"")</f>
        <v/>
      </c>
      <c r="H26" s="75">
        <f>[1]!thsiFinD("ths_close_price_index",H$1,$A26)</f>
        <v>4185.8303999999998</v>
      </c>
      <c r="I26" s="75">
        <f>[1]!thsiFinD("ths_close_price_index",I$1,$A26)</f>
        <v>4411.2909</v>
      </c>
      <c r="J26" s="75">
        <f>[1]!thsiFinD("ths_close_price_index",J$1,$A26)</f>
        <v>1316.0073</v>
      </c>
      <c r="K26" s="76">
        <f>IF([1]!thsiFinD("ths_close_price_index",K$1,$A26)/[1]!thsiFinD("ths_close_price_index",K$1,$A$3)=0,K25,[1]!thsiFinD("ths_close_price_index",K$1,$A26)/[1]!thsiFinD("ths_close_price_index",K$1,$A$3))</f>
        <v>1.060708029966609</v>
      </c>
      <c r="L26" s="75">
        <f>[1]!thsiFinD("ths_close_price_index",L$1,$A26)</f>
        <v>2648.4843000000001</v>
      </c>
      <c r="M26" s="75">
        <f>[1]!thsiFinD("ths_close_price_index",M$1,$A26)</f>
        <v>13826.2248</v>
      </c>
    </row>
    <row r="27" spans="1:13" ht="15.5" x14ac:dyDescent="0.35">
      <c r="A27" s="80">
        <v>43851</v>
      </c>
      <c r="B27" s="58" t="s">
        <v>137</v>
      </c>
      <c r="C27" s="58" t="str">
        <f ca="1">IFERROR(VLOOKUP($C27,[3]神鹿净值!$B:$C,2,0),"")</f>
        <v/>
      </c>
      <c r="D27" s="58" t="str">
        <f ca="1">IFERROR(VLOOKUP($C27,'[3]2年净值'!$B:$C,2,0),"")</f>
        <v/>
      </c>
      <c r="E27" s="58" t="str">
        <f ca="1">IFERROR(VLOOKUP($C27,'[3]2年白金净值'!$B:$C,2,0),"")</f>
        <v/>
      </c>
      <c r="F27" s="58" t="str">
        <f ca="1">IFERROR(VLOOKUP($C27,'[3]3年净值'!$B:$C,2,0),"")</f>
        <v/>
      </c>
      <c r="G27" s="58" t="str">
        <f ca="1">IFERROR(VLOOKUP($C27,[3]黑马净值!#REF!,2,0),"")</f>
        <v/>
      </c>
      <c r="H27" s="75">
        <f>[1]!thsiFinD("ths_close_price_index",H$1,$A27)</f>
        <v>4114.3085000000001</v>
      </c>
      <c r="I27" s="75">
        <f>[1]!thsiFinD("ths_close_price_index",I$1,$A27)</f>
        <v>4342.0694000000003</v>
      </c>
      <c r="J27" s="75">
        <f>[1]!thsiFinD("ths_close_price_index",J$1,$A27)</f>
        <v>1299.2755999999999</v>
      </c>
      <c r="K27" s="76">
        <f>IF([1]!thsiFinD("ths_close_price_index",K$1,$A27)/[1]!thsiFinD("ths_close_price_index",K$1,$A$3)=0,K26,[1]!thsiFinD("ths_close_price_index",K$1,$A27)/[1]!thsiFinD("ths_close_price_index",K$1,$A$3))</f>
        <v>1.0472222016243251</v>
      </c>
      <c r="L27" s="75">
        <f>[1]!thsiFinD("ths_close_price_index",L$1,$A27)</f>
        <v>2619.3292999999999</v>
      </c>
      <c r="M27" s="75">
        <f>[1]!thsiFinD("ths_close_price_index",M$1,$A27)</f>
        <v>14173.1842</v>
      </c>
    </row>
    <row r="28" spans="1:13" ht="15.5" x14ac:dyDescent="0.35">
      <c r="A28" s="80">
        <v>43852</v>
      </c>
      <c r="B28" s="58" t="s">
        <v>138</v>
      </c>
      <c r="C28" s="58" t="str">
        <f ca="1">IFERROR(VLOOKUP($C28,[3]神鹿净值!$B:$C,2,0),"")</f>
        <v/>
      </c>
      <c r="D28" s="58" t="str">
        <f ca="1">IFERROR(VLOOKUP($C28,'[3]2年净值'!$B:$C,2,0),"")</f>
        <v/>
      </c>
      <c r="E28" s="58" t="str">
        <f ca="1">IFERROR(VLOOKUP($C28,'[3]2年白金净值'!$B:$C,2,0),"")</f>
        <v/>
      </c>
      <c r="F28" s="58" t="str">
        <f ca="1">IFERROR(VLOOKUP($C28,'[3]3年净值'!$B:$C,2,0),"")</f>
        <v/>
      </c>
      <c r="G28" s="58" t="str">
        <f ca="1">IFERROR(VLOOKUP($C28,[3]黑马净值!#REF!,2,0),"")</f>
        <v/>
      </c>
      <c r="H28" s="75">
        <f>[1]!thsiFinD("ths_close_price_index",H$1,$A28)</f>
        <v>4131.9310999999998</v>
      </c>
      <c r="I28" s="75">
        <f>[1]!thsiFinD("ths_close_price_index",I$1,$A28)</f>
        <v>4366.0546000000004</v>
      </c>
      <c r="J28" s="75">
        <f>[1]!thsiFinD("ths_close_price_index",J$1,$A28)</f>
        <v>1312.461</v>
      </c>
      <c r="K28" s="76">
        <f>IF([1]!thsiFinD("ths_close_price_index",K$1,$A28)/[1]!thsiFinD("ths_close_price_index",K$1,$A$3)=0,K27,[1]!thsiFinD("ths_close_price_index",K$1,$A28)/[1]!thsiFinD("ths_close_price_index",K$1,$A$3))</f>
        <v>1.0578496956042762</v>
      </c>
      <c r="L28" s="75">
        <f>[1]!thsiFinD("ths_close_price_index",L$1,$A28)</f>
        <v>2660.4236999999998</v>
      </c>
      <c r="M28" s="75">
        <f>[1]!thsiFinD("ths_close_price_index",M$1,$A28)</f>
        <v>13971.137500000001</v>
      </c>
    </row>
    <row r="29" spans="1:13" ht="15.5" x14ac:dyDescent="0.35">
      <c r="A29" s="80">
        <v>43853</v>
      </c>
      <c r="B29" s="58" t="s">
        <v>139</v>
      </c>
      <c r="C29" s="58" t="str">
        <f ca="1">IFERROR(VLOOKUP($C29,[3]神鹿净值!$B:$C,2,0),"")</f>
        <v/>
      </c>
      <c r="D29" s="58" t="str">
        <f ca="1">IFERROR(VLOOKUP($C29,'[3]2年净值'!$B:$C,2,0),"")</f>
        <v/>
      </c>
      <c r="E29" s="58" t="str">
        <f ca="1">IFERROR(VLOOKUP($C29,'[3]2年白金净值'!$B:$C,2,0),"")</f>
        <v/>
      </c>
      <c r="F29" s="58" t="str">
        <f ca="1">IFERROR(VLOOKUP($C29,'[3]3年净值'!$B:$C,2,0),"")</f>
        <v/>
      </c>
      <c r="G29" s="58" t="str">
        <f ca="1">IFERROR(VLOOKUP($C29,[3]黑马净值!#REF!,2,0),"")</f>
        <v/>
      </c>
      <c r="H29" s="75">
        <f>[1]!thsiFinD("ths_close_price_index",H$1,$A29)</f>
        <v>4003.9013</v>
      </c>
      <c r="I29" s="75">
        <f>[1]!thsiFinD("ths_close_price_index",I$1,$A29)</f>
        <v>4225.9429</v>
      </c>
      <c r="J29" s="75">
        <f>[1]!thsiFinD("ths_close_price_index",J$1,$A29)</f>
        <v>1273.3920000000001</v>
      </c>
      <c r="K29" s="76">
        <f>IF([1]!thsiFinD("ths_close_price_index",K$1,$A29)/[1]!thsiFinD("ths_close_price_index",K$1,$A$3)=0,K28,[1]!thsiFinD("ths_close_price_index",K$1,$A29)/[1]!thsiFinD("ths_close_price_index",K$1,$A$3))</f>
        <v>1.0263598991397997</v>
      </c>
      <c r="L29" s="75">
        <f>[1]!thsiFinD("ths_close_price_index",L$1,$A29)</f>
        <v>2571.7478000000001</v>
      </c>
      <c r="M29" s="75">
        <f>[1]!thsiFinD("ths_close_price_index",M$1,$A29)</f>
        <v>13804.462299999999</v>
      </c>
    </row>
    <row r="30" spans="1:13" ht="15.5" x14ac:dyDescent="0.35">
      <c r="A30" s="80">
        <v>43864</v>
      </c>
      <c r="B30" s="58" t="s">
        <v>140</v>
      </c>
      <c r="C30" s="58" t="str">
        <f ca="1">IFERROR(VLOOKUP($C30,[3]神鹿净值!$B:$C,2,0),"")</f>
        <v/>
      </c>
      <c r="D30" s="58" t="str">
        <f ca="1">IFERROR(VLOOKUP($C30,'[3]2年净值'!$B:$C,2,0),"")</f>
        <v/>
      </c>
      <c r="E30" s="58" t="str">
        <f ca="1">IFERROR(VLOOKUP($C30,'[3]2年白金净值'!$B:$C,2,0),"")</f>
        <v/>
      </c>
      <c r="F30" s="58" t="str">
        <f ca="1">IFERROR(VLOOKUP($C30,'[3]3年净值'!$B:$C,2,0),"")</f>
        <v/>
      </c>
      <c r="G30" s="58" t="str">
        <f ca="1">IFERROR(VLOOKUP($C30,[3]黑马净值!#REF!,2,0),"")</f>
        <v/>
      </c>
      <c r="H30" s="75">
        <f>[1]!thsiFinD("ths_close_price_index",H$1,$A30)</f>
        <v>3688.3578000000002</v>
      </c>
      <c r="I30" s="75">
        <f>[1]!thsiFinD("ths_close_price_index",I$1,$A30)</f>
        <v>3884.5961000000002</v>
      </c>
      <c r="J30" s="75">
        <f>[1]!thsiFinD("ths_close_price_index",J$1,$A30)</f>
        <v>1183.0929000000001</v>
      </c>
      <c r="K30" s="76">
        <f>IF([1]!thsiFinD("ths_close_price_index",K$1,$A30)/[1]!thsiFinD("ths_close_price_index",K$1,$A$3)=0,K29,[1]!thsiFinD("ths_close_price_index",K$1,$A30)/[1]!thsiFinD("ths_close_price_index",K$1,$A$3))</f>
        <v>0.95357840281469741</v>
      </c>
      <c r="L30" s="75">
        <f>[1]!thsiFinD("ths_close_price_index",L$1,$A30)</f>
        <v>2348.9268000000002</v>
      </c>
      <c r="M30" s="75">
        <f>[1]!thsiFinD("ths_close_price_index",M$1,$A30)</f>
        <v>13460.0322</v>
      </c>
    </row>
    <row r="31" spans="1:13" ht="15.5" x14ac:dyDescent="0.35">
      <c r="A31" s="80">
        <v>43865</v>
      </c>
      <c r="B31" s="58" t="s">
        <v>141</v>
      </c>
      <c r="C31" s="58" t="str">
        <f ca="1">IFERROR(VLOOKUP($C31,[3]神鹿净值!$B:$C,2,0),"")</f>
        <v/>
      </c>
      <c r="D31" s="58" t="str">
        <f ca="1">IFERROR(VLOOKUP($C31,'[3]2年净值'!$B:$C,2,0),"")</f>
        <v/>
      </c>
      <c r="E31" s="58" t="str">
        <f ca="1">IFERROR(VLOOKUP($C31,'[3]2年白金净值'!$B:$C,2,0),"")</f>
        <v/>
      </c>
      <c r="F31" s="58" t="str">
        <f ca="1">IFERROR(VLOOKUP($C31,'[3]3年净值'!$B:$C,2,0),"")</f>
        <v/>
      </c>
      <c r="G31" s="58" t="str">
        <f ca="1">IFERROR(VLOOKUP($C31,[3]黑马净值!#REF!,2,0),"")</f>
        <v/>
      </c>
      <c r="H31" s="75">
        <f>[1]!thsiFinD("ths_close_price_index",H$1,$A31)</f>
        <v>3785.6376</v>
      </c>
      <c r="I31" s="75">
        <f>[1]!thsiFinD("ths_close_price_index",I$1,$A31)</f>
        <v>3978.5673999999999</v>
      </c>
      <c r="J31" s="75">
        <f>[1]!thsiFinD("ths_close_price_index",J$1,$A31)</f>
        <v>1224.0396000000001</v>
      </c>
      <c r="K31" s="76">
        <f>IF([1]!thsiFinD("ths_close_price_index",K$1,$A31)/[1]!thsiFinD("ths_close_price_index",K$1,$A$3)=0,K30,[1]!thsiFinD("ths_close_price_index",K$1,$A31)/[1]!thsiFinD("ths_close_price_index",K$1,$A$3))</f>
        <v>0.98658163424862155</v>
      </c>
      <c r="L31" s="75">
        <f>[1]!thsiFinD("ths_close_price_index",L$1,$A31)</f>
        <v>2433.3373999999999</v>
      </c>
      <c r="M31" s="75">
        <f>[1]!thsiFinD("ths_close_price_index",M$1,$A31)</f>
        <v>13966.9872</v>
      </c>
    </row>
    <row r="32" spans="1:13" ht="15.5" x14ac:dyDescent="0.35">
      <c r="A32" s="80">
        <v>43866</v>
      </c>
      <c r="B32" s="58" t="s">
        <v>142</v>
      </c>
      <c r="C32" s="58" t="str">
        <f ca="1">IFERROR(VLOOKUP($C32,[3]神鹿净值!$B:$C,2,0),"")</f>
        <v/>
      </c>
      <c r="D32" s="58" t="str">
        <f ca="1">IFERROR(VLOOKUP($C32,'[3]2年净值'!$B:$C,2,0),"")</f>
        <v/>
      </c>
      <c r="E32" s="58" t="str">
        <f ca="1">IFERROR(VLOOKUP($C32,'[3]2年白金净值'!$B:$C,2,0),"")</f>
        <v/>
      </c>
      <c r="F32" s="58" t="str">
        <f ca="1">IFERROR(VLOOKUP($C32,'[3]3年净值'!$B:$C,2,0),"")</f>
        <v/>
      </c>
      <c r="G32" s="58" t="str">
        <f ca="1">IFERROR(VLOOKUP($C32,[3]黑马净值!#REF!,2,0),"")</f>
        <v/>
      </c>
      <c r="H32" s="75">
        <f>[1]!thsiFinD("ths_close_price_index",H$1,$A32)</f>
        <v>3828.5272</v>
      </c>
      <c r="I32" s="75">
        <f>[1]!thsiFinD("ths_close_price_index",I$1,$A32)</f>
        <v>4037.3254000000002</v>
      </c>
      <c r="J32" s="75">
        <f>[1]!thsiFinD("ths_close_price_index",J$1,$A32)</f>
        <v>1242.1377</v>
      </c>
      <c r="K32" s="76">
        <f>IF([1]!thsiFinD("ths_close_price_index",K$1,$A32)/[1]!thsiFinD("ths_close_price_index",K$1,$A$3)=0,K31,[1]!thsiFinD("ths_close_price_index",K$1,$A32)/[1]!thsiFinD("ths_close_price_index",K$1,$A$3))</f>
        <v>1.0011687873724215</v>
      </c>
      <c r="L32" s="75">
        <f>[1]!thsiFinD("ths_close_price_index",L$1,$A32)</f>
        <v>2473.1617999999999</v>
      </c>
      <c r="M32" s="75">
        <f>[1]!thsiFinD("ths_close_price_index",M$1,$A32)</f>
        <v>14631.422399999999</v>
      </c>
    </row>
    <row r="33" spans="1:13" ht="15.5" x14ac:dyDescent="0.35">
      <c r="A33" s="80">
        <v>43867</v>
      </c>
      <c r="B33" s="58" t="s">
        <v>143</v>
      </c>
      <c r="C33" s="58" t="str">
        <f ca="1">IFERROR(VLOOKUP($C33,[3]神鹿净值!$B:$C,2,0),"")</f>
        <v/>
      </c>
      <c r="D33" s="58" t="str">
        <f ca="1">IFERROR(VLOOKUP($C33,'[3]2年净值'!$B:$C,2,0),"")</f>
        <v/>
      </c>
      <c r="E33" s="58" t="str">
        <f ca="1">IFERROR(VLOOKUP($C33,'[3]2年白金净值'!$B:$C,2,0),"")</f>
        <v/>
      </c>
      <c r="F33" s="58" t="str">
        <f ca="1">IFERROR(VLOOKUP($C33,'[3]3年净值'!$B:$C,2,0),"")</f>
        <v/>
      </c>
      <c r="G33" s="58" t="str">
        <f ca="1">IFERROR(VLOOKUP($C33,[3]黑马净值!#REF!,2,0),"")</f>
        <v/>
      </c>
      <c r="H33" s="75">
        <f>[1]!thsiFinD("ths_close_price_index",H$1,$A33)</f>
        <v>3899.7750999999998</v>
      </c>
      <c r="I33" s="75">
        <f>[1]!thsiFinD("ths_close_price_index",I$1,$A33)</f>
        <v>4124.7326999999996</v>
      </c>
      <c r="J33" s="75">
        <f>[1]!thsiFinD("ths_close_price_index",J$1,$A33)</f>
        <v>1271.7022999999999</v>
      </c>
      <c r="K33" s="76">
        <f>IF([1]!thsiFinD("ths_close_price_index",K$1,$A33)/[1]!thsiFinD("ths_close_price_index",K$1,$A$3)=0,K32,[1]!thsiFinD("ths_close_price_index",K$1,$A33)/[1]!thsiFinD("ths_close_price_index",K$1,$A$3))</f>
        <v>1.0249979930483708</v>
      </c>
      <c r="L33" s="75">
        <f>[1]!thsiFinD("ths_close_price_index",L$1,$A33)</f>
        <v>2539.1361999999999</v>
      </c>
      <c r="M33" s="75">
        <f>[1]!thsiFinD("ths_close_price_index",M$1,$A33)</f>
        <v>15189.874599999999</v>
      </c>
    </row>
    <row r="34" spans="1:13" ht="15.5" x14ac:dyDescent="0.35">
      <c r="A34" s="80">
        <v>43868</v>
      </c>
      <c r="B34" s="58" t="s">
        <v>144</v>
      </c>
      <c r="C34" s="58" t="str">
        <f ca="1">IFERROR(VLOOKUP($C34,[3]神鹿净值!$B:$C,2,0),"")</f>
        <v/>
      </c>
      <c r="D34" s="58" t="str">
        <f ca="1">IFERROR(VLOOKUP($C34,'[3]2年净值'!$B:$C,2,0),"")</f>
        <v/>
      </c>
      <c r="E34" s="58" t="str">
        <f ca="1">IFERROR(VLOOKUP($C34,'[3]2年白金净值'!$B:$C,2,0),"")</f>
        <v/>
      </c>
      <c r="F34" s="58" t="str">
        <f ca="1">IFERROR(VLOOKUP($C34,'[3]3年净值'!$B:$C,2,0),"")</f>
        <v/>
      </c>
      <c r="G34" s="58" t="str">
        <f ca="1">IFERROR(VLOOKUP($C34,[3]黑马净值!#REF!,2,0),"")</f>
        <v/>
      </c>
      <c r="H34" s="75">
        <f>[1]!thsiFinD("ths_close_price_index",H$1,$A34)</f>
        <v>3899.8692999999998</v>
      </c>
      <c r="I34" s="75">
        <f>[1]!thsiFinD("ths_close_price_index",I$1,$A34)</f>
        <v>4133.3303999999998</v>
      </c>
      <c r="J34" s="75">
        <f>[1]!thsiFinD("ths_close_price_index",J$1,$A34)</f>
        <v>1276.0103999999999</v>
      </c>
      <c r="K34" s="76">
        <f>IF([1]!thsiFinD("ths_close_price_index",K$1,$A34)/[1]!thsiFinD("ths_close_price_index",K$1,$A$3)=0,K33,[1]!thsiFinD("ths_close_price_index",K$1,$A34)/[1]!thsiFinD("ths_close_price_index",K$1,$A$3))</f>
        <v>1.0284703417685483</v>
      </c>
      <c r="L34" s="75">
        <f>[1]!thsiFinD("ths_close_price_index",L$1,$A34)</f>
        <v>2554.5944</v>
      </c>
      <c r="M34" s="75">
        <f>[1]!thsiFinD("ths_close_price_index",M$1,$A34)</f>
        <v>14939.557000000001</v>
      </c>
    </row>
    <row r="35" spans="1:13" ht="15.5" x14ac:dyDescent="0.35">
      <c r="A35" s="80">
        <v>43871</v>
      </c>
      <c r="B35" s="58" t="s">
        <v>145</v>
      </c>
      <c r="C35" s="58" t="str">
        <f ca="1">IFERROR(VLOOKUP($C35,[3]神鹿净值!$B:$C,2,0),"")</f>
        <v/>
      </c>
      <c r="D35" s="58" t="str">
        <f ca="1">IFERROR(VLOOKUP($C35,'[3]2年净值'!$B:$C,2,0),"")</f>
        <v/>
      </c>
      <c r="E35" s="58" t="str">
        <f ca="1">IFERROR(VLOOKUP($C35,'[3]2年白金净值'!$B:$C,2,0),"")</f>
        <v/>
      </c>
      <c r="F35" s="58" t="str">
        <f ca="1">IFERROR(VLOOKUP($C35,'[3]3年净值'!$B:$C,2,0),"")</f>
        <v/>
      </c>
      <c r="G35" s="58" t="str">
        <f ca="1">IFERROR(VLOOKUP($C35,[3]黑马净值!#REF!,2,0),"")</f>
        <v/>
      </c>
      <c r="H35" s="75">
        <f>[1]!thsiFinD("ths_close_price_index",H$1,$A35)</f>
        <v>3916.0052000000001</v>
      </c>
      <c r="I35" s="75">
        <f>[1]!thsiFinD("ths_close_price_index",I$1,$A35)</f>
        <v>4158.0306</v>
      </c>
      <c r="J35" s="75">
        <f>[1]!thsiFinD("ths_close_price_index",J$1,$A35)</f>
        <v>1283.7144000000001</v>
      </c>
      <c r="K35" s="76">
        <f>IF([1]!thsiFinD("ths_close_price_index",K$1,$A35)/[1]!thsiFinD("ths_close_price_index",K$1,$A$3)=0,K34,[1]!thsiFinD("ths_close_price_index",K$1,$A35)/[1]!thsiFinD("ths_close_price_index",K$1,$A$3))</f>
        <v>1.0346798017486434</v>
      </c>
      <c r="L35" s="75">
        <f>[1]!thsiFinD("ths_close_price_index",L$1,$A35)</f>
        <v>2579.8148999999999</v>
      </c>
      <c r="M35" s="75">
        <f>[1]!thsiFinD("ths_close_price_index",M$1,$A35)</f>
        <v>14609.723599999999</v>
      </c>
    </row>
    <row r="36" spans="1:13" ht="15.5" x14ac:dyDescent="0.35">
      <c r="A36" s="80">
        <v>43872</v>
      </c>
      <c r="B36" s="58" t="s">
        <v>146</v>
      </c>
      <c r="C36" s="58" t="str">
        <f ca="1">IFERROR(VLOOKUP($C36,[3]神鹿净值!$B:$C,2,0),"")</f>
        <v/>
      </c>
      <c r="D36" s="58" t="str">
        <f ca="1">IFERROR(VLOOKUP($C36,'[3]2年净值'!$B:$C,2,0),"")</f>
        <v/>
      </c>
      <c r="E36" s="58" t="str">
        <f ca="1">IFERROR(VLOOKUP($C36,'[3]2年白金净值'!$B:$C,2,0),"")</f>
        <v/>
      </c>
      <c r="F36" s="58" t="str">
        <f ca="1">IFERROR(VLOOKUP($C36,'[3]3年净值'!$B:$C,2,0),"")</f>
        <v/>
      </c>
      <c r="G36" s="58" t="str">
        <f ca="1">IFERROR(VLOOKUP($C36,[3]黑马净值!#REF!,2,0),"")</f>
        <v/>
      </c>
      <c r="H36" s="75">
        <f>[1]!thsiFinD("ths_close_price_index",H$1,$A36)</f>
        <v>3952.4643000000001</v>
      </c>
      <c r="I36" s="75">
        <f>[1]!thsiFinD("ths_close_price_index",I$1,$A36)</f>
        <v>4181.8127999999997</v>
      </c>
      <c r="J36" s="75">
        <f>[1]!thsiFinD("ths_close_price_index",J$1,$A36)</f>
        <v>1291.3416</v>
      </c>
      <c r="K36" s="76">
        <f>IF([1]!thsiFinD("ths_close_price_index",K$1,$A36)/[1]!thsiFinD("ths_close_price_index",K$1,$A$3)=0,K35,[1]!thsiFinD("ths_close_price_index",K$1,$A36)/[1]!thsiFinD("ths_close_price_index",K$1,$A$3))</f>
        <v>1.040827360570058</v>
      </c>
      <c r="L36" s="75">
        <f>[1]!thsiFinD("ths_close_price_index",L$1,$A36)</f>
        <v>2594.7348000000002</v>
      </c>
      <c r="M36" s="75">
        <f>[1]!thsiFinD("ths_close_price_index",M$1,$A36)</f>
        <v>14530.6481</v>
      </c>
    </row>
    <row r="37" spans="1:13" ht="15.5" x14ac:dyDescent="0.35">
      <c r="A37" s="80">
        <v>43873</v>
      </c>
      <c r="B37" s="58" t="s">
        <v>147</v>
      </c>
      <c r="C37" s="58" t="str">
        <f ca="1">IFERROR(VLOOKUP($C37,[3]神鹿净值!$B:$C,2,0),"")</f>
        <v/>
      </c>
      <c r="D37" s="58" t="str">
        <f ca="1">IFERROR(VLOOKUP($C37,'[3]2年净值'!$B:$C,2,0),"")</f>
        <v/>
      </c>
      <c r="E37" s="58" t="str">
        <f ca="1">IFERROR(VLOOKUP($C37,'[3]2年白金净值'!$B:$C,2,0),"")</f>
        <v/>
      </c>
      <c r="F37" s="58" t="str">
        <f ca="1">IFERROR(VLOOKUP($C37,'[3]3年净值'!$B:$C,2,0),"")</f>
        <v/>
      </c>
      <c r="G37" s="58" t="str">
        <f ca="1">IFERROR(VLOOKUP($C37,[3]黑马净值!#REF!,2,0),"")</f>
        <v/>
      </c>
      <c r="H37" s="75">
        <f>[1]!thsiFinD("ths_close_price_index",H$1,$A37)</f>
        <v>3984.4324999999999</v>
      </c>
      <c r="I37" s="75">
        <f>[1]!thsiFinD("ths_close_price_index",I$1,$A37)</f>
        <v>4226.3146999999999</v>
      </c>
      <c r="J37" s="75">
        <f>[1]!thsiFinD("ths_close_price_index",J$1,$A37)</f>
        <v>1309.4501</v>
      </c>
      <c r="K37" s="76">
        <f>IF([1]!thsiFinD("ths_close_price_index",K$1,$A37)/[1]!thsiFinD("ths_close_price_index",K$1,$A$3)=0,K36,[1]!thsiFinD("ths_close_price_index",K$1,$A37)/[1]!thsiFinD("ths_close_price_index",K$1,$A$3))</f>
        <v>1.0554228961424295</v>
      </c>
      <c r="L37" s="75">
        <f>[1]!thsiFinD("ths_close_price_index",L$1,$A37)</f>
        <v>2644.991</v>
      </c>
      <c r="M37" s="75">
        <f>[1]!thsiFinD("ths_close_price_index",M$1,$A37)</f>
        <v>14603.9643</v>
      </c>
    </row>
    <row r="38" spans="1:13" ht="15.5" x14ac:dyDescent="0.35">
      <c r="A38" s="80">
        <v>43874</v>
      </c>
      <c r="B38" s="58" t="s">
        <v>148</v>
      </c>
      <c r="C38" s="58" t="str">
        <f ca="1">IFERROR(VLOOKUP($C38,[3]神鹿净值!$B:$C,2,0),"")</f>
        <v/>
      </c>
      <c r="D38" s="58" t="str">
        <f ca="1">IFERROR(VLOOKUP($C38,'[3]2年净值'!$B:$C,2,0),"")</f>
        <v/>
      </c>
      <c r="E38" s="58" t="str">
        <f ca="1">IFERROR(VLOOKUP($C38,'[3]2年白金净值'!$B:$C,2,0),"")</f>
        <v/>
      </c>
      <c r="F38" s="58" t="str">
        <f ca="1">IFERROR(VLOOKUP($C38,'[3]3年净值'!$B:$C,2,0),"")</f>
        <v/>
      </c>
      <c r="G38" s="58" t="str">
        <f ca="1">IFERROR(VLOOKUP($C38,[3]黑马净值!#REF!,2,0),"")</f>
        <v/>
      </c>
      <c r="H38" s="75">
        <f>[1]!thsiFinD("ths_close_price_index",H$1,$A38)</f>
        <v>3959.9187999999999</v>
      </c>
      <c r="I38" s="75">
        <f>[1]!thsiFinD("ths_close_price_index",I$1,$A38)</f>
        <v>4197.7037</v>
      </c>
      <c r="J38" s="75">
        <f>[1]!thsiFinD("ths_close_price_index",J$1,$A38)</f>
        <v>1302.5219</v>
      </c>
      <c r="K38" s="76">
        <f>IF([1]!thsiFinD("ths_close_price_index",K$1,$A38)/[1]!thsiFinD("ths_close_price_index",K$1,$A$3)=0,K37,[1]!thsiFinD("ths_close_price_index",K$1,$A38)/[1]!thsiFinD("ths_close_price_index",K$1,$A$3))</f>
        <v>1.0498387345855638</v>
      </c>
      <c r="L38" s="75">
        <f>[1]!thsiFinD("ths_close_price_index",L$1,$A38)</f>
        <v>2621.7887000000001</v>
      </c>
      <c r="M38" s="75">
        <f>[1]!thsiFinD("ths_close_price_index",M$1,$A38)</f>
        <v>14366.244699999999</v>
      </c>
    </row>
    <row r="39" spans="1:13" ht="15.5" x14ac:dyDescent="0.35">
      <c r="A39" s="80">
        <v>43875</v>
      </c>
      <c r="B39" s="58" t="s">
        <v>149</v>
      </c>
      <c r="C39" s="58" t="str">
        <f ca="1">IFERROR(VLOOKUP($C39,[3]神鹿净值!$B:$C,2,0),"")</f>
        <v/>
      </c>
      <c r="D39" s="58" t="str">
        <f ca="1">IFERROR(VLOOKUP($C39,'[3]2年净值'!$B:$C,2,0),"")</f>
        <v/>
      </c>
      <c r="E39" s="58" t="str">
        <f ca="1">IFERROR(VLOOKUP($C39,'[3]2年白金净值'!$B:$C,2,0),"")</f>
        <v/>
      </c>
      <c r="F39" s="58" t="str">
        <f ca="1">IFERROR(VLOOKUP($C39,'[3]3年净值'!$B:$C,2,0),"")</f>
        <v/>
      </c>
      <c r="G39" s="58" t="str">
        <f ca="1">IFERROR(VLOOKUP($C39,[3]黑马净值!#REF!,2,0),"")</f>
        <v/>
      </c>
      <c r="H39" s="75">
        <f>[1]!thsiFinD("ths_close_price_index",H$1,$A39)</f>
        <v>3987.7341999999999</v>
      </c>
      <c r="I39" s="75">
        <f>[1]!thsiFinD("ths_close_price_index",I$1,$A39)</f>
        <v>4221.3852999999999</v>
      </c>
      <c r="J39" s="75">
        <f>[1]!thsiFinD("ths_close_price_index",J$1,$A39)</f>
        <v>1306.1083000000001</v>
      </c>
      <c r="K39" s="76">
        <f>IF([1]!thsiFinD("ths_close_price_index",K$1,$A39)/[1]!thsiFinD("ths_close_price_index",K$1,$A$3)=0,K38,[1]!thsiFinD("ths_close_price_index",K$1,$A39)/[1]!thsiFinD("ths_close_price_index",K$1,$A$3))</f>
        <v>1.0527293897351759</v>
      </c>
      <c r="L39" s="75">
        <f>[1]!thsiFinD("ths_close_price_index",L$1,$A39)</f>
        <v>2625.8117000000002</v>
      </c>
      <c r="M39" s="75">
        <f>[1]!thsiFinD("ths_close_price_index",M$1,$A39)</f>
        <v>14371.4602</v>
      </c>
    </row>
    <row r="40" spans="1:13" ht="15.5" x14ac:dyDescent="0.35">
      <c r="A40" s="80">
        <v>43878</v>
      </c>
      <c r="B40" s="58" t="s">
        <v>150</v>
      </c>
      <c r="C40" s="58" t="str">
        <f ca="1">IFERROR(VLOOKUP($C40,[3]神鹿净值!$B:$C,2,0),"")</f>
        <v/>
      </c>
      <c r="D40" s="58" t="str">
        <f ca="1">IFERROR(VLOOKUP($C40,'[3]2年净值'!$B:$C,2,0),"")</f>
        <v/>
      </c>
      <c r="E40" s="58" t="str">
        <f ca="1">IFERROR(VLOOKUP($C40,'[3]2年白金净值'!$B:$C,2,0),"")</f>
        <v/>
      </c>
      <c r="F40" s="58" t="str">
        <f ca="1">IFERROR(VLOOKUP($C40,'[3]3年净值'!$B:$C,2,0),"")</f>
        <v/>
      </c>
      <c r="G40" s="58" t="str">
        <f ca="1">IFERROR(VLOOKUP($C40,[3]黑马净值!#REF!,2,0),"")</f>
        <v/>
      </c>
      <c r="H40" s="75">
        <f>[1]!thsiFinD("ths_close_price_index",H$1,$A40)</f>
        <v>4077.4241000000002</v>
      </c>
      <c r="I40" s="75">
        <f>[1]!thsiFinD("ths_close_price_index",I$1,$A40)</f>
        <v>4326.3175000000001</v>
      </c>
      <c r="J40" s="75">
        <f>[1]!thsiFinD("ths_close_price_index",J$1,$A40)</f>
        <v>1336.9574</v>
      </c>
      <c r="K40" s="76">
        <f>IF([1]!thsiFinD("ths_close_price_index",K$1,$A40)/[1]!thsiFinD("ths_close_price_index",K$1,$A$3)=0,K39,[1]!thsiFinD("ths_close_price_index",K$1,$A40)/[1]!thsiFinD("ths_close_price_index",K$1,$A$3))</f>
        <v>1.0775939084101429</v>
      </c>
      <c r="L40" s="75">
        <f>[1]!thsiFinD("ths_close_price_index",L$1,$A40)</f>
        <v>2722.4924999999998</v>
      </c>
      <c r="M40" s="75">
        <f>[1]!thsiFinD("ths_close_price_index",M$1,$A40)</f>
        <v>14673.629000000001</v>
      </c>
    </row>
    <row r="41" spans="1:13" ht="15.5" x14ac:dyDescent="0.35">
      <c r="A41" s="80">
        <v>43879</v>
      </c>
      <c r="B41" s="58" t="s">
        <v>151</v>
      </c>
      <c r="C41" s="58" t="str">
        <f ca="1">IFERROR(VLOOKUP($C41,[3]神鹿净值!$B:$C,2,0),"")</f>
        <v/>
      </c>
      <c r="D41" s="58" t="str">
        <f ca="1">IFERROR(VLOOKUP($C41,'[3]2年净值'!$B:$C,2,0),"")</f>
        <v/>
      </c>
      <c r="E41" s="58" t="str">
        <f ca="1">IFERROR(VLOOKUP($C41,'[3]2年白金净值'!$B:$C,2,0),"")</f>
        <v/>
      </c>
      <c r="F41" s="58" t="str">
        <f ca="1">IFERROR(VLOOKUP($C41,'[3]3年净值'!$B:$C,2,0),"")</f>
        <v/>
      </c>
      <c r="G41" s="58" t="str">
        <f ca="1">IFERROR(VLOOKUP($C41,[3]黑马净值!#REF!,2,0),"")</f>
        <v/>
      </c>
      <c r="H41" s="75">
        <f>[1]!thsiFinD("ths_close_price_index",H$1,$A41)</f>
        <v>4057.5108</v>
      </c>
      <c r="I41" s="75">
        <f>[1]!thsiFinD("ths_close_price_index",I$1,$A41)</f>
        <v>4323.2846</v>
      </c>
      <c r="J41" s="75">
        <f>[1]!thsiFinD("ths_close_price_index",J$1,$A41)</f>
        <v>1341.222</v>
      </c>
      <c r="K41" s="76">
        <f>IF([1]!thsiFinD("ths_close_price_index",K$1,$A41)/[1]!thsiFinD("ths_close_price_index",K$1,$A$3)=0,K40,[1]!thsiFinD("ths_close_price_index",K$1,$A41)/[1]!thsiFinD("ths_close_price_index",K$1,$A$3))</f>
        <v>1.0810311959271617</v>
      </c>
      <c r="L41" s="75">
        <f>[1]!thsiFinD("ths_close_price_index",L$1,$A41)</f>
        <v>2735.3166999999999</v>
      </c>
      <c r="M41" s="75">
        <f>[1]!thsiFinD("ths_close_price_index",M$1,$A41)</f>
        <v>14723.5262</v>
      </c>
    </row>
    <row r="42" spans="1:13" ht="15.5" x14ac:dyDescent="0.35">
      <c r="A42" s="80">
        <v>43880</v>
      </c>
      <c r="B42" s="58" t="s">
        <v>152</v>
      </c>
      <c r="C42" s="58" t="str">
        <f ca="1">IFERROR(VLOOKUP($C42,[3]神鹿净值!$B:$C,2,0),"")</f>
        <v/>
      </c>
      <c r="D42" s="58" t="str">
        <f ca="1">IFERROR(VLOOKUP($C42,'[3]2年净值'!$B:$C,2,0),"")</f>
        <v/>
      </c>
      <c r="E42" s="58" t="str">
        <f ca="1">IFERROR(VLOOKUP($C42,'[3]2年白金净值'!$B:$C,2,0),"")</f>
        <v/>
      </c>
      <c r="F42" s="58" t="str">
        <f ca="1">IFERROR(VLOOKUP($C42,'[3]3年净值'!$B:$C,2,0),"")</f>
        <v/>
      </c>
      <c r="G42" s="58" t="str">
        <f ca="1">IFERROR(VLOOKUP($C42,[3]黑马净值!#REF!,2,0),"")</f>
        <v/>
      </c>
      <c r="H42" s="75">
        <f>[1]!thsiFinD("ths_close_price_index",H$1,$A42)</f>
        <v>4051.3107</v>
      </c>
      <c r="I42" s="75">
        <f>[1]!thsiFinD("ths_close_price_index",I$1,$A42)</f>
        <v>4307.2340999999997</v>
      </c>
      <c r="J42" s="75">
        <f>[1]!thsiFinD("ths_close_price_index",J$1,$A42)</f>
        <v>1331.8936000000001</v>
      </c>
      <c r="K42" s="76">
        <f>IF([1]!thsiFinD("ths_close_price_index",K$1,$A42)/[1]!thsiFinD("ths_close_price_index",K$1,$A$3)=0,K41,[1]!thsiFinD("ths_close_price_index",K$1,$A42)/[1]!thsiFinD("ths_close_price_index",K$1,$A$3))</f>
        <v>1.0735124619606098</v>
      </c>
      <c r="L42" s="75">
        <f>[1]!thsiFinD("ths_close_price_index",L$1,$A42)</f>
        <v>2706.8114</v>
      </c>
      <c r="M42" s="75">
        <f>[1]!thsiFinD("ths_close_price_index",M$1,$A42)</f>
        <v>14333.244500000001</v>
      </c>
    </row>
    <row r="43" spans="1:13" ht="15.5" x14ac:dyDescent="0.35">
      <c r="A43" s="80">
        <v>43881</v>
      </c>
      <c r="B43" s="58" t="s">
        <v>153</v>
      </c>
      <c r="C43" s="58" t="str">
        <f ca="1">IFERROR(VLOOKUP($C43,[3]神鹿净值!$B:$C,2,0),"")</f>
        <v/>
      </c>
      <c r="D43" s="58" t="str">
        <f ca="1">IFERROR(VLOOKUP($C43,'[3]2年净值'!$B:$C,2,0),"")</f>
        <v/>
      </c>
      <c r="E43" s="58" t="str">
        <f ca="1">IFERROR(VLOOKUP($C43,'[3]2年白金净值'!$B:$C,2,0),"")</f>
        <v/>
      </c>
      <c r="F43" s="58" t="str">
        <f ca="1">IFERROR(VLOOKUP($C43,'[3]3年净值'!$B:$C,2,0),"")</f>
        <v/>
      </c>
      <c r="G43" s="58" t="str">
        <f ca="1">IFERROR(VLOOKUP($C43,[3]黑马净值!#REF!,2,0),"")</f>
        <v/>
      </c>
      <c r="H43" s="75">
        <f>[1]!thsiFinD("ths_close_price_index",H$1,$A43)</f>
        <v>4144.6561000000002</v>
      </c>
      <c r="I43" s="75">
        <f>[1]!thsiFinD("ths_close_price_index",I$1,$A43)</f>
        <v>4401.5218000000004</v>
      </c>
      <c r="J43" s="75">
        <f>[1]!thsiFinD("ths_close_price_index",J$1,$A43)</f>
        <v>1357.4471000000001</v>
      </c>
      <c r="K43" s="76">
        <f>IF([1]!thsiFinD("ths_close_price_index",K$1,$A43)/[1]!thsiFinD("ths_close_price_index",K$1,$A$3)=0,K42,[1]!thsiFinD("ths_close_price_index",K$1,$A43)/[1]!thsiFinD("ths_close_price_index",K$1,$A$3))</f>
        <v>1.0941087023034648</v>
      </c>
      <c r="L43" s="75">
        <f>[1]!thsiFinD("ths_close_price_index",L$1,$A43)</f>
        <v>2788.5342000000001</v>
      </c>
      <c r="M43" s="75">
        <f>[1]!thsiFinD("ths_close_price_index",M$1,$A43)</f>
        <v>14406.0774</v>
      </c>
    </row>
    <row r="44" spans="1:13" ht="15.5" x14ac:dyDescent="0.35">
      <c r="A44" s="80">
        <v>43882</v>
      </c>
      <c r="B44" s="58" t="s">
        <v>154</v>
      </c>
      <c r="C44" s="58" t="str">
        <f ca="1">IFERROR(VLOOKUP($C44,[3]神鹿净值!$B:$C,2,0),"")</f>
        <v/>
      </c>
      <c r="D44" s="58" t="str">
        <f ca="1">IFERROR(VLOOKUP($C44,'[3]2年净值'!$B:$C,2,0),"")</f>
        <v/>
      </c>
      <c r="E44" s="58" t="str">
        <f ca="1">IFERROR(VLOOKUP($C44,'[3]2年白金净值'!$B:$C,2,0),"")</f>
        <v/>
      </c>
      <c r="F44" s="58" t="str">
        <f ca="1">IFERROR(VLOOKUP($C44,'[3]3年净值'!$B:$C,2,0),"")</f>
        <v/>
      </c>
      <c r="G44" s="58" t="str">
        <f ca="1">IFERROR(VLOOKUP($C44,[3]黑马净值!#REF!,2,0),"")</f>
        <v/>
      </c>
      <c r="H44" s="75">
        <f>[1]!thsiFinD("ths_close_price_index",H$1,$A44)</f>
        <v>4149.4903000000004</v>
      </c>
      <c r="I44" s="75">
        <f>[1]!thsiFinD("ths_close_price_index",I$1,$A44)</f>
        <v>4420.3026</v>
      </c>
      <c r="J44" s="75">
        <f>[1]!thsiFinD("ths_close_price_index",J$1,$A44)</f>
        <v>1368.5554999999999</v>
      </c>
      <c r="K44" s="76">
        <f>IF([1]!thsiFinD("ths_close_price_index",K$1,$A44)/[1]!thsiFinD("ths_close_price_index",K$1,$A$3)=0,K43,[1]!thsiFinD("ths_close_price_index",K$1,$A44)/[1]!thsiFinD("ths_close_price_index",K$1,$A$3))</f>
        <v>1.1030621245831747</v>
      </c>
      <c r="L44" s="75">
        <f>[1]!thsiFinD("ths_close_price_index",L$1,$A44)</f>
        <v>2837.8152</v>
      </c>
      <c r="M44" s="75">
        <f>[1]!thsiFinD("ths_close_price_index",M$1,$A44)</f>
        <v>14541.4213</v>
      </c>
    </row>
    <row r="45" spans="1:13" ht="15.5" x14ac:dyDescent="0.35">
      <c r="A45" s="80">
        <v>43885</v>
      </c>
      <c r="B45" s="58" t="s">
        <v>155</v>
      </c>
      <c r="C45" s="58" t="str">
        <f ca="1">IFERROR(VLOOKUP($C45,[3]神鹿净值!$B:$C,2,0),"")</f>
        <v/>
      </c>
      <c r="D45" s="58" t="str">
        <f ca="1">IFERROR(VLOOKUP($C45,'[3]2年净值'!$B:$C,2,0),"")</f>
        <v/>
      </c>
      <c r="E45" s="58" t="str">
        <f ca="1">IFERROR(VLOOKUP($C45,'[3]2年白金净值'!$B:$C,2,0),"")</f>
        <v/>
      </c>
      <c r="F45" s="58" t="str">
        <f ca="1">IFERROR(VLOOKUP($C45,'[3]3年净值'!$B:$C,2,0),"")</f>
        <v/>
      </c>
      <c r="G45" s="58" t="str">
        <f ca="1">IFERROR(VLOOKUP($C45,[3]黑马净值!#REF!,2,0),"")</f>
        <v/>
      </c>
      <c r="H45" s="75">
        <f>[1]!thsiFinD("ths_close_price_index",H$1,$A45)</f>
        <v>4132.8388000000004</v>
      </c>
      <c r="I45" s="75">
        <f>[1]!thsiFinD("ths_close_price_index",I$1,$A45)</f>
        <v>4422.7741999999998</v>
      </c>
      <c r="J45" s="75">
        <f>[1]!thsiFinD("ths_close_price_index",J$1,$A45)</f>
        <v>1375.4322999999999</v>
      </c>
      <c r="K45" s="76">
        <f>IF([1]!thsiFinD("ths_close_price_index",K$1,$A45)/[1]!thsiFinD("ths_close_price_index",K$1,$A$3)=0,K44,[1]!thsiFinD("ths_close_price_index",K$1,$A45)/[1]!thsiFinD("ths_close_price_index",K$1,$A$3))</f>
        <v>1.1086048574999863</v>
      </c>
      <c r="L45" s="75">
        <f>[1]!thsiFinD("ths_close_price_index",L$1,$A45)</f>
        <v>2895.4380000000001</v>
      </c>
      <c r="M45" s="75">
        <f>[1]!thsiFinD("ths_close_price_index",M$1,$A45)</f>
        <v>14725.6718</v>
      </c>
    </row>
    <row r="46" spans="1:13" ht="15.5" x14ac:dyDescent="0.35">
      <c r="A46" s="80">
        <v>43886</v>
      </c>
      <c r="B46" s="58" t="s">
        <v>156</v>
      </c>
      <c r="C46" s="58" t="str">
        <f ca="1">IFERROR(VLOOKUP($C46,[3]神鹿净值!$B:$C,2,0),"")</f>
        <v/>
      </c>
      <c r="D46" s="58" t="str">
        <f ca="1">IFERROR(VLOOKUP($C46,'[3]2年净值'!$B:$C,2,0),"")</f>
        <v/>
      </c>
      <c r="E46" s="58" t="str">
        <f ca="1">IFERROR(VLOOKUP($C46,'[3]2年白金净值'!$B:$C,2,0),"")</f>
        <v/>
      </c>
      <c r="F46" s="58" t="str">
        <f ca="1">IFERROR(VLOOKUP($C46,'[3]3年净值'!$B:$C,2,0),"")</f>
        <v/>
      </c>
      <c r="G46" s="58" t="str">
        <f ca="1">IFERROR(VLOOKUP($C46,[3]黑马净值!#REF!,2,0),"")</f>
        <v/>
      </c>
      <c r="H46" s="75">
        <f>[1]!thsiFinD("ths_close_price_index",H$1,$A46)</f>
        <v>4123.8543</v>
      </c>
      <c r="I46" s="75">
        <f>[1]!thsiFinD("ths_close_price_index",I$1,$A46)</f>
        <v>4421.8513999999996</v>
      </c>
      <c r="J46" s="75">
        <f>[1]!thsiFinD("ths_close_price_index",J$1,$A46)</f>
        <v>1380.6469</v>
      </c>
      <c r="K46" s="76">
        <f>IF([1]!thsiFinD("ths_close_price_index",K$1,$A46)/[1]!thsiFinD("ths_close_price_index",K$1,$A$3)=0,K45,[1]!thsiFinD("ths_close_price_index",K$1,$A46)/[1]!thsiFinD("ths_close_price_index",K$1,$A$3))</f>
        <v>1.112807849453803</v>
      </c>
      <c r="L46" s="75">
        <f>[1]!thsiFinD("ths_close_price_index",L$1,$A46)</f>
        <v>2917.7292000000002</v>
      </c>
      <c r="M46" s="75">
        <f>[1]!thsiFinD("ths_close_price_index",M$1,$A46)</f>
        <v>14929.1929</v>
      </c>
    </row>
    <row r="47" spans="1:13" ht="15.5" x14ac:dyDescent="0.35">
      <c r="A47" s="80">
        <v>43887</v>
      </c>
      <c r="B47" s="58" t="s">
        <v>157</v>
      </c>
      <c r="C47" s="58" t="str">
        <f ca="1">IFERROR(VLOOKUP($C47,[3]神鹿净值!$B:$C,2,0),"")</f>
        <v/>
      </c>
      <c r="D47" s="58" t="str">
        <f ca="1">IFERROR(VLOOKUP($C47,'[3]2年净值'!$B:$C,2,0),"")</f>
        <v/>
      </c>
      <c r="E47" s="58" t="str">
        <f ca="1">IFERROR(VLOOKUP($C47,'[3]2年白金净值'!$B:$C,2,0),"")</f>
        <v/>
      </c>
      <c r="F47" s="58" t="str">
        <f ca="1">IFERROR(VLOOKUP($C47,'[3]3年净值'!$B:$C,2,0),"")</f>
        <v/>
      </c>
      <c r="G47" s="58" t="str">
        <f ca="1">IFERROR(VLOOKUP($C47,[3]黑马净值!#REF!,2,0),"")</f>
        <v/>
      </c>
      <c r="H47" s="75">
        <f>[1]!thsiFinD("ths_close_price_index",H$1,$A47)</f>
        <v>4073.0151999999998</v>
      </c>
      <c r="I47" s="75">
        <f>[1]!thsiFinD("ths_close_price_index",I$1,$A47)</f>
        <v>4351.5752000000002</v>
      </c>
      <c r="J47" s="75">
        <f>[1]!thsiFinD("ths_close_price_index",J$1,$A47)</f>
        <v>1342.63</v>
      </c>
      <c r="K47" s="76">
        <f>IF([1]!thsiFinD("ths_close_price_index",K$1,$A47)/[1]!thsiFinD("ths_close_price_index",K$1,$A$3)=0,K46,[1]!thsiFinD("ths_close_price_index",K$1,$A47)/[1]!thsiFinD("ths_close_price_index",K$1,$A$3))</f>
        <v>1.0821660505029631</v>
      </c>
      <c r="L47" s="75">
        <f>[1]!thsiFinD("ths_close_price_index",L$1,$A47)</f>
        <v>2802.2057</v>
      </c>
      <c r="M47" s="75">
        <f>[1]!thsiFinD("ths_close_price_index",M$1,$A47)</f>
        <v>14474.3254</v>
      </c>
    </row>
    <row r="48" spans="1:13" ht="15.5" x14ac:dyDescent="0.35">
      <c r="A48" s="80">
        <v>43888</v>
      </c>
      <c r="B48" s="58" t="s">
        <v>158</v>
      </c>
      <c r="C48" s="58" t="str">
        <f ca="1">IFERROR(VLOOKUP($C48,[3]神鹿净值!$B:$C,2,0),"")</f>
        <v/>
      </c>
      <c r="D48" s="58" t="str">
        <f ca="1">IFERROR(VLOOKUP($C48,'[3]2年净值'!$B:$C,2,0),"")</f>
        <v/>
      </c>
      <c r="E48" s="58" t="str">
        <f ca="1">IFERROR(VLOOKUP($C48,'[3]2年白金净值'!$B:$C,2,0),"")</f>
        <v/>
      </c>
      <c r="F48" s="58" t="str">
        <f ca="1">IFERROR(VLOOKUP($C48,'[3]3年净值'!$B:$C,2,0),"")</f>
        <v/>
      </c>
      <c r="G48" s="58" t="str">
        <f ca="1">IFERROR(VLOOKUP($C48,[3]黑马净值!#REF!,2,0),"")</f>
        <v/>
      </c>
      <c r="H48" s="75">
        <f>[1]!thsiFinD("ths_close_price_index",H$1,$A48)</f>
        <v>4084.8759</v>
      </c>
      <c r="I48" s="75">
        <f>[1]!thsiFinD("ths_close_price_index",I$1,$A48)</f>
        <v>4363.0129999999999</v>
      </c>
      <c r="J48" s="75">
        <f>[1]!thsiFinD("ths_close_price_index",J$1,$A48)</f>
        <v>1350.9749999999999</v>
      </c>
      <c r="K48" s="76">
        <f>IF([1]!thsiFinD("ths_close_price_index",K$1,$A48)/[1]!thsiFinD("ths_close_price_index",K$1,$A$3)=0,K47,[1]!thsiFinD("ths_close_price_index",K$1,$A48)/[1]!thsiFinD("ths_close_price_index",K$1,$A$3))</f>
        <v>1.0888921594767289</v>
      </c>
      <c r="L48" s="75">
        <f>[1]!thsiFinD("ths_close_price_index",L$1,$A48)</f>
        <v>2829.3510999999999</v>
      </c>
      <c r="M48" s="75">
        <f>[1]!thsiFinD("ths_close_price_index",M$1,$A48)</f>
        <v>14550.7125</v>
      </c>
    </row>
    <row r="49" spans="1:17" ht="15.5" x14ac:dyDescent="0.35">
      <c r="A49" s="80">
        <v>43889</v>
      </c>
      <c r="B49" s="58" t="s">
        <v>159</v>
      </c>
      <c r="C49" s="58" t="str">
        <f ca="1">IFERROR(VLOOKUP($C49,[3]神鹿净值!$B:$C,2,0),"")</f>
        <v/>
      </c>
      <c r="D49" s="58" t="str">
        <f ca="1">IFERROR(VLOOKUP($C49,'[3]2年净值'!$B:$C,2,0),"")</f>
        <v/>
      </c>
      <c r="E49" s="58" t="str">
        <f ca="1">IFERROR(VLOOKUP($C49,'[3]2年白金净值'!$B:$C,2,0),"")</f>
        <v/>
      </c>
      <c r="F49" s="58" t="str">
        <f ca="1">IFERROR(VLOOKUP($C49,'[3]3年净值'!$B:$C,2,0),"")</f>
        <v/>
      </c>
      <c r="G49" s="58" t="str">
        <f ca="1">IFERROR(VLOOKUP($C49,[3]黑马净值!#REF!,2,0),"")</f>
        <v/>
      </c>
      <c r="H49" s="75">
        <f>[1]!thsiFinD("ths_close_price_index",H$1,$A49)</f>
        <v>3940.0488</v>
      </c>
      <c r="I49" s="75">
        <f>[1]!thsiFinD("ths_close_price_index",I$1,$A49)</f>
        <v>4189.3127000000004</v>
      </c>
      <c r="J49" s="75">
        <f>[1]!thsiFinD("ths_close_price_index",J$1,$A49)</f>
        <v>1300.5935999999999</v>
      </c>
      <c r="K49" s="76">
        <f>IF([1]!thsiFinD("ths_close_price_index",K$1,$A49)/[1]!thsiFinD("ths_close_price_index",K$1,$A$3)=0,K48,[1]!thsiFinD("ths_close_price_index",K$1,$A49)/[1]!thsiFinD("ths_close_price_index",K$1,$A$3))</f>
        <v>1.0482845157797982</v>
      </c>
      <c r="L49" s="75">
        <f>[1]!thsiFinD("ths_close_price_index",L$1,$A49)</f>
        <v>2693.4387000000002</v>
      </c>
      <c r="M49" s="75">
        <f>[1]!thsiFinD("ths_close_price_index",M$1,$A49)</f>
        <v>14206.4601</v>
      </c>
    </row>
    <row r="50" spans="1:17" ht="15.5" x14ac:dyDescent="0.35">
      <c r="A50" s="80">
        <v>43892</v>
      </c>
      <c r="B50" s="58" t="s">
        <v>160</v>
      </c>
      <c r="C50" s="58" t="str">
        <f ca="1">IFERROR(VLOOKUP($C50,[3]神鹿净值!$B:$C,2,0),"")</f>
        <v/>
      </c>
      <c r="D50" s="58" t="str">
        <f ca="1">IFERROR(VLOOKUP($C50,'[3]2年净值'!$B:$C,2,0),"")</f>
        <v/>
      </c>
      <c r="E50" s="58" t="str">
        <f ca="1">IFERROR(VLOOKUP($C50,'[3]2年白金净值'!$B:$C,2,0),"")</f>
        <v/>
      </c>
      <c r="F50" s="58" t="str">
        <f ca="1">IFERROR(VLOOKUP($C50,'[3]3年净值'!$B:$C,2,0),"")</f>
        <v/>
      </c>
      <c r="G50" s="58" t="str">
        <f ca="1">IFERROR(VLOOKUP($C50,[3]黑马净值!#REF!,2,0),"")</f>
        <v/>
      </c>
      <c r="H50" s="75">
        <f>[1]!thsiFinD("ths_close_price_index",H$1,$A50)</f>
        <v>4069.6662000000001</v>
      </c>
      <c r="I50" s="75">
        <f>[1]!thsiFinD("ths_close_price_index",I$1,$A50)</f>
        <v>4332.1121999999996</v>
      </c>
      <c r="J50" s="75">
        <f>[1]!thsiFinD("ths_close_price_index",J$1,$A50)</f>
        <v>1337.6973</v>
      </c>
      <c r="K50" s="76">
        <f>IF([1]!thsiFinD("ths_close_price_index",K$1,$A50)/[1]!thsiFinD("ths_close_price_index",K$1,$A$3)=0,K49,[1]!thsiFinD("ths_close_price_index",K$1,$A50)/[1]!thsiFinD("ths_close_price_index",K$1,$A$3))</f>
        <v>1.0781902712657079</v>
      </c>
      <c r="L50" s="75">
        <f>[1]!thsiFinD("ths_close_price_index",L$1,$A50)</f>
        <v>2799.3454000000002</v>
      </c>
      <c r="M50" s="75">
        <f>[1]!thsiFinD("ths_close_price_index",M$1,$A50)</f>
        <v>14544.546899999999</v>
      </c>
    </row>
    <row r="51" spans="1:17" ht="15.5" x14ac:dyDescent="0.35">
      <c r="A51" s="80">
        <v>43893</v>
      </c>
      <c r="B51" s="58" t="s">
        <v>161</v>
      </c>
      <c r="C51" s="58" t="str">
        <f ca="1">IFERROR(VLOOKUP($C51,[3]神鹿净值!$B:$C,2,0),"")</f>
        <v/>
      </c>
      <c r="D51" s="58" t="str">
        <f ca="1">IFERROR(VLOOKUP($C51,'[3]2年净值'!$B:$C,2,0),"")</f>
        <v/>
      </c>
      <c r="E51" s="58" t="str">
        <f ca="1">IFERROR(VLOOKUP($C51,'[3]2年白金净值'!$B:$C,2,0),"")</f>
        <v/>
      </c>
      <c r="F51" s="58" t="str">
        <f ca="1">IFERROR(VLOOKUP($C51,'[3]3年净值'!$B:$C,2,0),"")</f>
        <v/>
      </c>
      <c r="G51" s="58" t="str">
        <f ca="1">IFERROR(VLOOKUP($C51,[3]黑马净值!#REF!,2,0),"")</f>
        <v/>
      </c>
      <c r="H51" s="75">
        <f>[1]!thsiFinD("ths_close_price_index",H$1,$A51)</f>
        <v>4091.3615</v>
      </c>
      <c r="I51" s="75">
        <f>[1]!thsiFinD("ths_close_price_index",I$1,$A51)</f>
        <v>4359.7353999999996</v>
      </c>
      <c r="J51" s="75">
        <f>[1]!thsiFinD("ths_close_price_index",J$1,$A51)</f>
        <v>1349.7315000000001</v>
      </c>
      <c r="K51" s="76">
        <f>IF([1]!thsiFinD("ths_close_price_index",K$1,$A51)/[1]!thsiFinD("ths_close_price_index",K$1,$A$3)=0,K50,[1]!thsiFinD("ths_close_price_index",K$1,$A51)/[1]!thsiFinD("ths_close_price_index",K$1,$A$3))</f>
        <v>1.0878898926691942</v>
      </c>
      <c r="L51" s="75">
        <f>[1]!thsiFinD("ths_close_price_index",L$1,$A51)</f>
        <v>2811.4492</v>
      </c>
      <c r="M51" s="75">
        <f>[1]!thsiFinD("ths_close_price_index",M$1,$A51)</f>
        <v>14824.4791</v>
      </c>
    </row>
    <row r="52" spans="1:17" ht="15.5" x14ac:dyDescent="0.35">
      <c r="A52" s="80">
        <v>43894</v>
      </c>
      <c r="B52" s="58" t="s">
        <v>162</v>
      </c>
      <c r="C52" s="58" t="str">
        <f ca="1">IFERROR(VLOOKUP($C52,[3]神鹿净值!$B:$C,2,0),"")</f>
        <v/>
      </c>
      <c r="D52" s="58" t="str">
        <f ca="1">IFERROR(VLOOKUP($C52,'[3]2年净值'!$B:$C,2,0),"")</f>
        <v/>
      </c>
      <c r="E52" s="58" t="str">
        <f ca="1">IFERROR(VLOOKUP($C52,'[3]2年白金净值'!$B:$C,2,0),"")</f>
        <v/>
      </c>
      <c r="F52" s="58" t="str">
        <f ca="1">IFERROR(VLOOKUP($C52,'[3]3年净值'!$B:$C,2,0),"")</f>
        <v/>
      </c>
      <c r="G52" s="58" t="str">
        <f ca="1">IFERROR(VLOOKUP($C52,[3]黑马净值!#REF!,2,0),"")</f>
        <v/>
      </c>
      <c r="H52" s="75">
        <f>[1]!thsiFinD("ths_close_price_index",H$1,$A52)</f>
        <v>4115.0523999999996</v>
      </c>
      <c r="I52" s="75">
        <f>[1]!thsiFinD("ths_close_price_index",I$1,$A52)</f>
        <v>4379.8477999999996</v>
      </c>
      <c r="J52" s="75">
        <f>[1]!thsiFinD("ths_close_price_index",J$1,$A52)</f>
        <v>1349.5507</v>
      </c>
      <c r="K52" s="76">
        <f>IF([1]!thsiFinD("ths_close_price_index",K$1,$A52)/[1]!thsiFinD("ths_close_price_index",K$1,$A$3)=0,K51,[1]!thsiFinD("ths_close_price_index",K$1,$A52)/[1]!thsiFinD("ths_close_price_index",K$1,$A$3))</f>
        <v>1.0877441670248014</v>
      </c>
      <c r="L52" s="75">
        <f>[1]!thsiFinD("ths_close_price_index",L$1,$A52)</f>
        <v>2782.2273</v>
      </c>
      <c r="M52" s="75">
        <f>[1]!thsiFinD("ths_close_price_index",M$1,$A52)</f>
        <v>14724.7351</v>
      </c>
    </row>
    <row r="53" spans="1:17" ht="15.5" x14ac:dyDescent="0.35">
      <c r="A53" s="80">
        <v>43895</v>
      </c>
      <c r="B53" s="58" t="s">
        <v>163</v>
      </c>
      <c r="C53" s="58" t="str">
        <f ca="1">IFERROR(VLOOKUP($C53,[3]神鹿净值!$B:$C,2,0),"")</f>
        <v/>
      </c>
      <c r="D53" s="58" t="str">
        <f ca="1">IFERROR(VLOOKUP($C53,'[3]2年净值'!$B:$C,2,0),"")</f>
        <v/>
      </c>
      <c r="E53" s="58" t="str">
        <f ca="1">IFERROR(VLOOKUP($C53,'[3]2年白金净值'!$B:$C,2,0),"")</f>
        <v/>
      </c>
      <c r="F53" s="58" t="str">
        <f ca="1">IFERROR(VLOOKUP($C53,'[3]3年净值'!$B:$C,2,0),"")</f>
        <v/>
      </c>
      <c r="G53" s="58" t="str">
        <f ca="1">IFERROR(VLOOKUP($C53,[3]黑马净值!#REF!,2,0),"")</f>
        <v/>
      </c>
      <c r="H53" s="75">
        <f>[1]!thsiFinD("ths_close_price_index",H$1,$A53)</f>
        <v>4206.7250999999997</v>
      </c>
      <c r="I53" s="75">
        <f>[1]!thsiFinD("ths_close_price_index",I$1,$A53)</f>
        <v>4469.1651000000002</v>
      </c>
      <c r="J53" s="75">
        <f>[1]!thsiFinD("ths_close_price_index",J$1,$A53)</f>
        <v>1372.2837</v>
      </c>
      <c r="K53" s="76">
        <f>IF([1]!thsiFinD("ths_close_price_index",K$1,$A53)/[1]!thsiFinD("ths_close_price_index",K$1,$A$3)=0,K52,[1]!thsiFinD("ths_close_price_index",K$1,$A53)/[1]!thsiFinD("ths_close_price_index",K$1,$A$3))</f>
        <v>1.1060670711950373</v>
      </c>
      <c r="L53" s="75">
        <f>[1]!thsiFinD("ths_close_price_index",L$1,$A53)</f>
        <v>2804.3762999999999</v>
      </c>
      <c r="M53" s="75">
        <f>[1]!thsiFinD("ths_close_price_index",M$1,$A53)</f>
        <v>14954.640299999999</v>
      </c>
    </row>
    <row r="54" spans="1:17" ht="15.5" x14ac:dyDescent="0.35">
      <c r="A54" s="80">
        <v>43896</v>
      </c>
      <c r="B54" s="58" t="s">
        <v>164</v>
      </c>
      <c r="C54" s="58" t="str">
        <f ca="1">IFERROR(VLOOKUP($C54,[3]神鹿净值!$B:$C,2,0),"")</f>
        <v/>
      </c>
      <c r="D54" s="58" t="str">
        <f ca="1">IFERROR(VLOOKUP($C54,'[3]2年净值'!$B:$C,2,0),"")</f>
        <v/>
      </c>
      <c r="E54" s="58" t="str">
        <f ca="1">IFERROR(VLOOKUP($C54,'[3]2年白金净值'!$B:$C,2,0),"")</f>
        <v/>
      </c>
      <c r="F54" s="58" t="str">
        <f ca="1">IFERROR(VLOOKUP($C54,'[3]3年净值'!$B:$C,2,0),"")</f>
        <v/>
      </c>
      <c r="G54" s="58" t="str">
        <f ca="1">IFERROR(VLOOKUP($C54,[3]黑马净值!#REF!,2,0),"")</f>
        <v/>
      </c>
      <c r="H54" s="75">
        <f>[1]!thsiFinD("ths_close_price_index",H$1,$A54)</f>
        <v>4138.5072</v>
      </c>
      <c r="I54" s="75">
        <f>[1]!thsiFinD("ths_close_price_index",I$1,$A54)</f>
        <v>4407.6637000000001</v>
      </c>
      <c r="J54" s="75">
        <f>[1]!thsiFinD("ths_close_price_index",J$1,$A54)</f>
        <v>1357.1594</v>
      </c>
      <c r="K54" s="76">
        <f>IF([1]!thsiFinD("ths_close_price_index",K$1,$A54)/[1]!thsiFinD("ths_close_price_index",K$1,$A$3)=0,K53,[1]!thsiFinD("ths_close_price_index",K$1,$A54)/[1]!thsiFinD("ths_close_price_index",K$1,$A$3))</f>
        <v>1.0938768147598155</v>
      </c>
      <c r="L54" s="75">
        <f>[1]!thsiFinD("ths_close_price_index",L$1,$A54)</f>
        <v>2773.3319000000001</v>
      </c>
      <c r="M54" s="75">
        <f>[1]!thsiFinD("ths_close_price_index",M$1,$A54)</f>
        <v>15055.253500000001</v>
      </c>
    </row>
    <row r="55" spans="1:17" ht="15.5" x14ac:dyDescent="0.35">
      <c r="A55" s="80">
        <v>43899</v>
      </c>
      <c r="B55" s="58" t="s">
        <v>165</v>
      </c>
      <c r="C55" s="58" t="str">
        <f ca="1">IFERROR(VLOOKUP($C55,[3]神鹿净值!$B:$C,2,0),"")</f>
        <v/>
      </c>
      <c r="D55" s="58" t="str">
        <f ca="1">IFERROR(VLOOKUP($C55,'[3]2年净值'!$B:$C,2,0),"")</f>
        <v/>
      </c>
      <c r="E55" s="58" t="str">
        <f ca="1">IFERROR(VLOOKUP($C55,'[3]2年白金净值'!$B:$C,2,0),"")</f>
        <v/>
      </c>
      <c r="F55" s="58" t="str">
        <f ca="1">IFERROR(VLOOKUP($C55,'[3]3年净值'!$B:$C,2,0),"")</f>
        <v/>
      </c>
      <c r="G55" s="58" t="str">
        <f ca="1">IFERROR(VLOOKUP($C55,[3]黑马净值!#REF!,2,0),"")</f>
        <v/>
      </c>
      <c r="H55" s="75">
        <f>[1]!thsiFinD("ths_close_price_index",H$1,$A55)</f>
        <v>3997.1325000000002</v>
      </c>
      <c r="I55" s="75">
        <f>[1]!thsiFinD("ths_close_price_index",I$1,$A55)</f>
        <v>4249.1480000000001</v>
      </c>
      <c r="J55" s="75">
        <f>[1]!thsiFinD("ths_close_price_index",J$1,$A55)</f>
        <v>1305.4549999999999</v>
      </c>
      <c r="K55" s="76">
        <f>IF([1]!thsiFinD("ths_close_price_index",K$1,$A55)/[1]!thsiFinD("ths_close_price_index",K$1,$A$3)=0,K54,[1]!thsiFinD("ths_close_price_index",K$1,$A55)/[1]!thsiFinD("ths_close_price_index",K$1,$A$3))</f>
        <v>1.05220282688406</v>
      </c>
      <c r="L55" s="75">
        <f>[1]!thsiFinD("ths_close_price_index",L$1,$A55)</f>
        <v>2637.1813999999999</v>
      </c>
      <c r="M55" s="75">
        <f>[1]!thsiFinD("ths_close_price_index",M$1,$A55)</f>
        <v>14862.3806</v>
      </c>
    </row>
    <row r="56" spans="1:17" ht="15.5" x14ac:dyDescent="0.35">
      <c r="A56" s="80">
        <v>43900</v>
      </c>
      <c r="B56" s="58" t="s">
        <v>166</v>
      </c>
      <c r="C56" s="58" t="s">
        <v>113</v>
      </c>
      <c r="D56" s="58" t="str">
        <f>IFERROR(VLOOKUP($C56,'[3]2年净值'!$B:$C,2,0),"")</f>
        <v/>
      </c>
      <c r="E56" s="58" t="str">
        <f>IFERROR(VLOOKUP($C56,'[3]2年白金净值'!$B:$C,2,0),"")</f>
        <v/>
      </c>
      <c r="F56" s="58" t="str">
        <f>IFERROR(VLOOKUP($C56,'[3]3年净值'!$B:$C,2,0),"")</f>
        <v/>
      </c>
      <c r="G56" s="58" t="str">
        <f>IFERROR(VLOOKUP($C56,[3]黑马净值!#REF!,2,0),"")</f>
        <v/>
      </c>
      <c r="H56" s="75">
        <f>[1]!thsiFinD("ths_close_price_index",H$1,$A56)</f>
        <v>4082.7314999999999</v>
      </c>
      <c r="I56" s="75">
        <f>[1]!thsiFinD("ths_close_price_index",I$1,$A56)</f>
        <v>4346.1229000000003</v>
      </c>
      <c r="J56" s="75">
        <f>[1]!thsiFinD("ths_close_price_index",J$1,$A56)</f>
        <v>1334.7023999999999</v>
      </c>
      <c r="K56" s="76">
        <f>IF([1]!thsiFinD("ths_close_price_index",K$1,$A56)/[1]!thsiFinD("ths_close_price_index",K$1,$A$3)=0,K55,[1]!thsiFinD("ths_close_price_index",K$1,$A56)/[1]!thsiFinD("ths_close_price_index",K$1,$A$3))</f>
        <v>1.0757763678785859</v>
      </c>
      <c r="L56" s="75">
        <f>[1]!thsiFinD("ths_close_price_index",L$1,$A56)</f>
        <v>2729.8346999999999</v>
      </c>
      <c r="M56" s="75">
        <f>[1]!thsiFinD("ths_close_price_index",M$1,$A56)</f>
        <v>14766.5602</v>
      </c>
      <c r="N56" s="77">
        <f>L56/L56</f>
        <v>1</v>
      </c>
      <c r="O56" s="77">
        <f>M56/M56</f>
        <v>1</v>
      </c>
      <c r="P56" s="77">
        <v>1</v>
      </c>
      <c r="Q56" s="77">
        <v>1</v>
      </c>
    </row>
    <row r="57" spans="1:17" ht="15.5" x14ac:dyDescent="0.35">
      <c r="A57" s="80">
        <v>43901</v>
      </c>
      <c r="B57" s="58" t="s">
        <v>167</v>
      </c>
      <c r="C57" s="58" t="s">
        <v>168</v>
      </c>
      <c r="D57" s="58" t="str">
        <f>IFERROR(VLOOKUP($C57,'[3]2年净值'!$B:$C,2,0),"")</f>
        <v/>
      </c>
      <c r="E57" s="58" t="str">
        <f>IFERROR(VLOOKUP($C57,'[3]2年白金净值'!$B:$C,2,0),"")</f>
        <v/>
      </c>
      <c r="F57" s="58" t="str">
        <f>IFERROR(VLOOKUP($C57,'[3]3年净值'!$B:$C,2,0),"")</f>
        <v/>
      </c>
      <c r="G57" s="58" t="str">
        <f>IFERROR(VLOOKUP($C57,[3]黑马净值!#REF!,2,0),"")</f>
        <v/>
      </c>
      <c r="H57" s="75">
        <f>[1]!thsiFinD("ths_close_price_index",H$1,$A57)</f>
        <v>4028.4288999999999</v>
      </c>
      <c r="I57" s="75">
        <f>[1]!thsiFinD("ths_close_price_index",I$1,$A57)</f>
        <v>4286.3669</v>
      </c>
      <c r="J57" s="75">
        <f>[1]!thsiFinD("ths_close_price_index",J$1,$A57)</f>
        <v>1316.1813</v>
      </c>
      <c r="K57" s="76">
        <f>IF([1]!thsiFinD("ths_close_price_index",K$1,$A57)/[1]!thsiFinD("ths_close_price_index",K$1,$A$3)=0,K56,[1]!thsiFinD("ths_close_price_index",K$1,$A57)/[1]!thsiFinD("ths_close_price_index",K$1,$A$3))</f>
        <v>1.0608482747792434</v>
      </c>
      <c r="L57" s="75">
        <f>[1]!thsiFinD("ths_close_price_index",L$1,$A57)</f>
        <v>2669.0933</v>
      </c>
      <c r="M57" s="75">
        <f>[1]!thsiFinD("ths_close_price_index",M$1,$A57)</f>
        <v>14581.8855</v>
      </c>
      <c r="N57" s="78">
        <f t="shared" ref="N57:O88" si="0">L57/L56</f>
        <v>0.97774905564794823</v>
      </c>
      <c r="O57" s="78">
        <f t="shared" si="0"/>
        <v>0.98749372247166944</v>
      </c>
      <c r="P57" s="73">
        <f t="shared" ref="P57:P120" si="1">100%*N57</f>
        <v>0.97774905564794823</v>
      </c>
      <c r="Q57" s="73">
        <f>N57</f>
        <v>0.97774905564794823</v>
      </c>
    </row>
    <row r="58" spans="1:17" ht="15.5" x14ac:dyDescent="0.35">
      <c r="A58" s="80">
        <v>43902</v>
      </c>
      <c r="B58" s="58" t="s">
        <v>169</v>
      </c>
      <c r="C58" s="58" t="s">
        <v>170</v>
      </c>
      <c r="D58" s="58" t="str">
        <f>IFERROR(VLOOKUP($C58,'[3]2年净值'!$B:$C,2,0),"")</f>
        <v/>
      </c>
      <c r="E58" s="58" t="str">
        <f>IFERROR(VLOOKUP($C58,'[3]2年白金净值'!$B:$C,2,0),"")</f>
        <v/>
      </c>
      <c r="F58" s="58" t="str">
        <f>IFERROR(VLOOKUP($C58,'[3]3年净值'!$B:$C,2,0),"")</f>
        <v/>
      </c>
      <c r="G58" s="58" t="str">
        <f>IFERROR(VLOOKUP($C58,[3]黑马净值!#REF!,2,0),"")</f>
        <v/>
      </c>
      <c r="H58" s="75">
        <f>[1]!thsiFinD("ths_close_price_index",H$1,$A58)</f>
        <v>3950.9110999999998</v>
      </c>
      <c r="I58" s="75">
        <f>[1]!thsiFinD("ths_close_price_index",I$1,$A58)</f>
        <v>4206.1858000000002</v>
      </c>
      <c r="J58" s="75">
        <f>[1]!thsiFinD("ths_close_price_index",J$1,$A58)</f>
        <v>1288.6383000000001</v>
      </c>
      <c r="K58" s="76">
        <f>IF([1]!thsiFinD("ths_close_price_index",K$1,$A58)/[1]!thsiFinD("ths_close_price_index",K$1,$A$3)=0,K57,[1]!thsiFinD("ths_close_price_index",K$1,$A58)/[1]!thsiFinD("ths_close_price_index",K$1,$A$3))</f>
        <v>1.0386484881447997</v>
      </c>
      <c r="L58" s="75">
        <f>[1]!thsiFinD("ths_close_price_index",L$1,$A58)</f>
        <v>2605.8038999999999</v>
      </c>
      <c r="M58" s="75">
        <f>[1]!thsiFinD("ths_close_price_index",M$1,$A58)</f>
        <v>14182.829100000001</v>
      </c>
      <c r="N58" s="78">
        <f t="shared" si="0"/>
        <v>0.97628805257575668</v>
      </c>
      <c r="O58" s="78">
        <f t="shared" si="0"/>
        <v>0.97263341561693106</v>
      </c>
      <c r="P58" s="73">
        <f t="shared" si="1"/>
        <v>0.97628805257575668</v>
      </c>
      <c r="Q58" s="73">
        <f t="shared" ref="Q58:Q121" si="2">Q57*P58</f>
        <v>0.95456472144632054</v>
      </c>
    </row>
    <row r="59" spans="1:17" ht="15.5" x14ac:dyDescent="0.35">
      <c r="A59" s="80">
        <v>43903</v>
      </c>
      <c r="B59" s="58" t="s">
        <v>171</v>
      </c>
      <c r="C59" s="58" t="s">
        <v>172</v>
      </c>
      <c r="D59" s="58" t="str">
        <f>IFERROR(VLOOKUP($C59,'[3]2年净值'!$B:$C,2,0),"")</f>
        <v/>
      </c>
      <c r="E59" s="58" t="str">
        <f>IFERROR(VLOOKUP($C59,'[3]2年白金净值'!$B:$C,2,0),"")</f>
        <v/>
      </c>
      <c r="F59" s="58" t="str">
        <f>IFERROR(VLOOKUP($C59,'[3]3年净值'!$B:$C,2,0),"")</f>
        <v/>
      </c>
      <c r="G59" s="58" t="str">
        <f>IFERROR(VLOOKUP($C59,[3]黑马净值!#REF!,2,0),"")</f>
        <v/>
      </c>
      <c r="H59" s="75">
        <f>[1]!thsiFinD("ths_close_price_index",H$1,$A59)</f>
        <v>3895.3128000000002</v>
      </c>
      <c r="I59" s="75">
        <f>[1]!thsiFinD("ths_close_price_index",I$1,$A59)</f>
        <v>4154.8416999999999</v>
      </c>
      <c r="J59" s="75">
        <f>[1]!thsiFinD("ths_close_price_index",J$1,$A59)</f>
        <v>1277.1431</v>
      </c>
      <c r="K59" s="76">
        <f>IF([1]!thsiFinD("ths_close_price_index",K$1,$A59)/[1]!thsiFinD("ths_close_price_index",K$1,$A$3)=0,K58,[1]!thsiFinD("ths_close_price_index",K$1,$A59)/[1]!thsiFinD("ths_close_price_index",K$1,$A$3))</f>
        <v>1.0293833032586124</v>
      </c>
      <c r="L59" s="75">
        <f>[1]!thsiFinD("ths_close_price_index",L$1,$A59)</f>
        <v>2576.7564000000002</v>
      </c>
      <c r="M59" s="75">
        <f>[1]!thsiFinD("ths_close_price_index",M$1,$A59)</f>
        <v>13866.391799999999</v>
      </c>
      <c r="N59" s="78">
        <f t="shared" si="0"/>
        <v>0.98885276823785562</v>
      </c>
      <c r="O59" s="78">
        <f t="shared" si="0"/>
        <v>0.97768870387079532</v>
      </c>
      <c r="P59" s="73">
        <f t="shared" si="1"/>
        <v>0.98885276823785562</v>
      </c>
      <c r="Q59" s="73">
        <f t="shared" si="2"/>
        <v>0.94392396726439165</v>
      </c>
    </row>
    <row r="60" spans="1:17" ht="15.5" x14ac:dyDescent="0.35">
      <c r="A60" s="80">
        <v>43906</v>
      </c>
      <c r="B60" s="58" t="s">
        <v>173</v>
      </c>
      <c r="C60" s="58" t="s">
        <v>174</v>
      </c>
      <c r="D60" s="58" t="str">
        <f>IFERROR(VLOOKUP($C60,'[3]2年净值'!$B:$C,2,0),"")</f>
        <v/>
      </c>
      <c r="E60" s="58" t="str">
        <f>IFERROR(VLOOKUP($C60,'[3]2年白金净值'!$B:$C,2,0),"")</f>
        <v/>
      </c>
      <c r="F60" s="58" t="str">
        <f>IFERROR(VLOOKUP($C60,'[3]3年净值'!$B:$C,2,0),"")</f>
        <v/>
      </c>
      <c r="G60" s="58" t="str">
        <f>IFERROR(VLOOKUP($C60,[3]黑马净值!#REF!,2,0),"")</f>
        <v/>
      </c>
      <c r="H60" s="75">
        <f>[1]!thsiFinD("ths_close_price_index",H$1,$A60)</f>
        <v>3727.8398000000002</v>
      </c>
      <c r="I60" s="75">
        <f>[1]!thsiFinD("ths_close_price_index",I$1,$A60)</f>
        <v>3971.8764000000001</v>
      </c>
      <c r="J60" s="75">
        <f>[1]!thsiFinD("ths_close_price_index",J$1,$A60)</f>
        <v>1216.2923000000001</v>
      </c>
      <c r="K60" s="76">
        <f>IF([1]!thsiFinD("ths_close_price_index",K$1,$A60)/[1]!thsiFinD("ths_close_price_index",K$1,$A$3)=0,K59,[1]!thsiFinD("ths_close_price_index",K$1,$A60)/[1]!thsiFinD("ths_close_price_index",K$1,$A$3))</f>
        <v>0.98033727426630213</v>
      </c>
      <c r="L60" s="75">
        <f>[1]!thsiFinD("ths_close_price_index",L$1,$A60)</f>
        <v>2413.5965000000001</v>
      </c>
      <c r="M60" s="75">
        <f>[1]!thsiFinD("ths_close_price_index",M$1,$A60)</f>
        <v>13547.630300000001</v>
      </c>
      <c r="N60" s="78">
        <f t="shared" si="0"/>
        <v>0.93668012234295794</v>
      </c>
      <c r="O60" s="78">
        <f t="shared" si="0"/>
        <v>0.97701193615486914</v>
      </c>
      <c r="P60" s="73">
        <f t="shared" si="1"/>
        <v>0.93668012234295794</v>
      </c>
      <c r="Q60" s="73">
        <f t="shared" si="2"/>
        <v>0.8841548171396606</v>
      </c>
    </row>
    <row r="61" spans="1:17" ht="15.5" x14ac:dyDescent="0.35">
      <c r="A61" s="80">
        <v>43907</v>
      </c>
      <c r="B61" s="58" t="s">
        <v>175</v>
      </c>
      <c r="C61" s="58" t="s">
        <v>176</v>
      </c>
      <c r="D61" s="58" t="str">
        <f>IFERROR(VLOOKUP($C61,'[3]2年净值'!$B:$C,2,0),"")</f>
        <v/>
      </c>
      <c r="E61" s="58" t="str">
        <f>IFERROR(VLOOKUP($C61,'[3]2年白金净值'!$B:$C,2,0),"")</f>
        <v/>
      </c>
      <c r="F61" s="58" t="str">
        <f>IFERROR(VLOOKUP($C61,'[3]3年净值'!$B:$C,2,0),"")</f>
        <v/>
      </c>
      <c r="G61" s="58" t="str">
        <f>IFERROR(VLOOKUP($C61,[3]黑马净值!#REF!,2,0),"")</f>
        <v/>
      </c>
      <c r="H61" s="75">
        <f>[1]!thsiFinD("ths_close_price_index",H$1,$A61)</f>
        <v>3709.6822000000002</v>
      </c>
      <c r="I61" s="75">
        <f>[1]!thsiFinD("ths_close_price_index",I$1,$A61)</f>
        <v>3959.7229000000002</v>
      </c>
      <c r="J61" s="75">
        <f>[1]!thsiFinD("ths_close_price_index",J$1,$A61)</f>
        <v>1213.1016999999999</v>
      </c>
      <c r="K61" s="76">
        <f>IF([1]!thsiFinD("ths_close_price_index",K$1,$A61)/[1]!thsiFinD("ths_close_price_index",K$1,$A$3)=0,K60,[1]!thsiFinD("ths_close_price_index",K$1,$A61)/[1]!thsiFinD("ths_close_price_index",K$1,$A$3))</f>
        <v>0.97776563576519981</v>
      </c>
      <c r="L61" s="75">
        <f>[1]!thsiFinD("ths_close_price_index",L$1,$A61)</f>
        <v>2421.3240999999998</v>
      </c>
      <c r="M61" s="75">
        <f>[1]!thsiFinD("ths_close_price_index",M$1,$A61)</f>
        <v>13466.414699999999</v>
      </c>
      <c r="N61" s="78">
        <f t="shared" si="0"/>
        <v>1.0032016950637772</v>
      </c>
      <c r="O61" s="78">
        <f t="shared" si="0"/>
        <v>0.9940051803746075</v>
      </c>
      <c r="P61" s="73">
        <f t="shared" si="1"/>
        <v>1.0032016950637772</v>
      </c>
      <c r="Q61" s="73">
        <f t="shared" si="2"/>
        <v>0.88698561125331155</v>
      </c>
    </row>
    <row r="62" spans="1:17" ht="15.5" x14ac:dyDescent="0.35">
      <c r="A62" s="80">
        <v>43908</v>
      </c>
      <c r="B62" s="58" t="s">
        <v>177</v>
      </c>
      <c r="C62" s="58" t="s">
        <v>178</v>
      </c>
      <c r="D62" s="58" t="str">
        <f>IFERROR(VLOOKUP($C62,'[3]2年净值'!$B:$C,2,0),"")</f>
        <v/>
      </c>
      <c r="E62" s="58" t="str">
        <f>IFERROR(VLOOKUP($C62,'[3]2年白金净值'!$B:$C,2,0),"")</f>
        <v/>
      </c>
      <c r="F62" s="58" t="str">
        <f>IFERROR(VLOOKUP($C62,'[3]3年净值'!$B:$C,2,0),"")</f>
        <v/>
      </c>
      <c r="G62" s="58" t="str">
        <f>IFERROR(VLOOKUP($C62,[3]黑马净值!#REF!,2,0),"")</f>
        <v/>
      </c>
      <c r="H62" s="75">
        <f>[1]!thsiFinD("ths_close_price_index",H$1,$A62)</f>
        <v>3636.2565</v>
      </c>
      <c r="I62" s="75">
        <f>[1]!thsiFinD("ths_close_price_index",I$1,$A62)</f>
        <v>3883.3879999999999</v>
      </c>
      <c r="J62" s="75">
        <f>[1]!thsiFinD("ths_close_price_index",J$1,$A62)</f>
        <v>1194.5092</v>
      </c>
      <c r="K62" s="76">
        <f>IF([1]!thsiFinD("ths_close_price_index",K$1,$A62)/[1]!thsiFinD("ths_close_price_index",K$1,$A$3)=0,K61,[1]!thsiFinD("ths_close_price_index",K$1,$A62)/[1]!thsiFinD("ths_close_price_index",K$1,$A$3))</f>
        <v>0.96277999393239688</v>
      </c>
      <c r="L62" s="75">
        <f>[1]!thsiFinD("ths_close_price_index",L$1,$A62)</f>
        <v>2373.6894000000002</v>
      </c>
      <c r="M62" s="75">
        <f>[1]!thsiFinD("ths_close_price_index",M$1,$A62)</f>
        <v>13344.759700000001</v>
      </c>
      <c r="N62" s="78">
        <f t="shared" si="0"/>
        <v>0.98032700372494552</v>
      </c>
      <c r="O62" s="78">
        <f t="shared" si="0"/>
        <v>0.99096604384238973</v>
      </c>
      <c r="P62" s="73">
        <f t="shared" si="1"/>
        <v>0.98032700372494552</v>
      </c>
      <c r="Q62" s="73">
        <f t="shared" si="2"/>
        <v>0.86953594662709821</v>
      </c>
    </row>
    <row r="63" spans="1:17" ht="15.5" x14ac:dyDescent="0.35">
      <c r="A63" s="80">
        <v>43909</v>
      </c>
      <c r="B63" s="58" t="s">
        <v>179</v>
      </c>
      <c r="C63" s="58" t="s">
        <v>180</v>
      </c>
      <c r="D63" s="58" t="str">
        <f>IFERROR(VLOOKUP($C63,'[3]2年净值'!$B:$C,2,0),"")</f>
        <v/>
      </c>
      <c r="E63" s="58" t="str">
        <f>IFERROR(VLOOKUP($C63,'[3]2年白金净值'!$B:$C,2,0),"")</f>
        <v/>
      </c>
      <c r="F63" s="58" t="str">
        <f>IFERROR(VLOOKUP($C63,'[3]3年净值'!$B:$C,2,0),"")</f>
        <v/>
      </c>
      <c r="G63" s="58" t="str">
        <f>IFERROR(VLOOKUP($C63,[3]黑马净值!#REF!,2,0),"")</f>
        <v/>
      </c>
      <c r="H63" s="75">
        <f>[1]!thsiFinD("ths_close_price_index",H$1,$A63)</f>
        <v>3589.0925999999999</v>
      </c>
      <c r="I63" s="75">
        <f>[1]!thsiFinD("ths_close_price_index",I$1,$A63)</f>
        <v>3853.2208000000001</v>
      </c>
      <c r="J63" s="75">
        <f>[1]!thsiFinD("ths_close_price_index",J$1,$A63)</f>
        <v>1187.8678</v>
      </c>
      <c r="K63" s="76">
        <f>IF([1]!thsiFinD("ths_close_price_index",K$1,$A63)/[1]!thsiFinD("ths_close_price_index",K$1,$A$3)=0,K62,[1]!thsiFinD("ths_close_price_index",K$1,$A63)/[1]!thsiFinD("ths_close_price_index",K$1,$A$3))</f>
        <v>0.95742699451497704</v>
      </c>
      <c r="L63" s="75">
        <f>[1]!thsiFinD("ths_close_price_index",L$1,$A63)</f>
        <v>2393.1125999999999</v>
      </c>
      <c r="M63" s="75">
        <f>[1]!thsiFinD("ths_close_price_index",M$1,$A63)</f>
        <v>13202.5892</v>
      </c>
      <c r="N63" s="78">
        <f t="shared" si="0"/>
        <v>1.008182704948676</v>
      </c>
      <c r="O63" s="78">
        <f t="shared" si="0"/>
        <v>0.98934634244481745</v>
      </c>
      <c r="P63" s="73">
        <f t="shared" si="1"/>
        <v>1.008182704948676</v>
      </c>
      <c r="Q63" s="73">
        <f t="shared" si="2"/>
        <v>0.87665110272061542</v>
      </c>
    </row>
    <row r="64" spans="1:17" ht="15.5" x14ac:dyDescent="0.35">
      <c r="A64" s="80">
        <v>43910</v>
      </c>
      <c r="B64" s="58" t="s">
        <v>181</v>
      </c>
      <c r="C64" s="58" t="s">
        <v>182</v>
      </c>
      <c r="D64" s="58" t="str">
        <f>IFERROR(VLOOKUP($C64,'[3]2年净值'!$B:$C,2,0),"")</f>
        <v/>
      </c>
      <c r="E64" s="58" t="str">
        <f>IFERROR(VLOOKUP($C64,'[3]2年白金净值'!$B:$C,2,0),"")</f>
        <v/>
      </c>
      <c r="F64" s="58" t="str">
        <f>IFERROR(VLOOKUP($C64,'[3]3年净值'!$B:$C,2,0),"")</f>
        <v/>
      </c>
      <c r="G64" s="58" t="str">
        <f>IFERROR(VLOOKUP($C64,[3]黑马净值!#REF!,2,0),"")</f>
        <v/>
      </c>
      <c r="H64" s="75">
        <f>[1]!thsiFinD("ths_close_price_index",H$1,$A64)</f>
        <v>3653.2239</v>
      </c>
      <c r="I64" s="75">
        <f>[1]!thsiFinD("ths_close_price_index",I$1,$A64)</f>
        <v>3916.1500999999998</v>
      </c>
      <c r="J64" s="75">
        <f>[1]!thsiFinD("ths_close_price_index",J$1,$A64)</f>
        <v>1208.3837000000001</v>
      </c>
      <c r="K64" s="76">
        <f>IF([1]!thsiFinD("ths_close_price_index",K$1,$A64)/[1]!thsiFinD("ths_close_price_index",K$1,$A$3)=0,K63,[1]!thsiFinD("ths_close_price_index",K$1,$A64)/[1]!thsiFinD("ths_close_price_index",K$1,$A$3))</f>
        <v>0.97396290573066102</v>
      </c>
      <c r="L64" s="75">
        <f>[1]!thsiFinD("ths_close_price_index",L$1,$A64)</f>
        <v>2421.8611999999998</v>
      </c>
      <c r="M64" s="75">
        <f>[1]!thsiFinD("ths_close_price_index",M$1,$A64)</f>
        <v>13598.9761</v>
      </c>
      <c r="N64" s="78">
        <f t="shared" si="0"/>
        <v>1.0120130578059721</v>
      </c>
      <c r="O64" s="78">
        <f t="shared" si="0"/>
        <v>1.0300234214664499</v>
      </c>
      <c r="P64" s="73">
        <f t="shared" si="1"/>
        <v>1.0120130578059721</v>
      </c>
      <c r="Q64" s="73">
        <f t="shared" si="2"/>
        <v>0.88718236309326737</v>
      </c>
    </row>
    <row r="65" spans="1:17" ht="15.5" x14ac:dyDescent="0.35">
      <c r="A65" s="80">
        <v>43913</v>
      </c>
      <c r="B65" s="58" t="s">
        <v>183</v>
      </c>
      <c r="C65" s="58" t="s">
        <v>184</v>
      </c>
      <c r="D65" s="58" t="str">
        <f>IFERROR(VLOOKUP($C65,'[3]2年净值'!$B:$C,2,0),"")</f>
        <v/>
      </c>
      <c r="E65" s="58" t="str">
        <f>IFERROR(VLOOKUP($C65,'[3]2年白金净值'!$B:$C,2,0),"")</f>
        <v/>
      </c>
      <c r="F65" s="58" t="str">
        <f>IFERROR(VLOOKUP($C65,'[3]3年净值'!$B:$C,2,0),"")</f>
        <v/>
      </c>
      <c r="G65" s="58" t="str">
        <f>IFERROR(VLOOKUP($C65,[3]黑马净值!#REF!,2,0),"")</f>
        <v/>
      </c>
      <c r="H65" s="75">
        <f>[1]!thsiFinD("ths_close_price_index",H$1,$A65)</f>
        <v>3530.3058000000001</v>
      </c>
      <c r="I65" s="75">
        <f>[1]!thsiFinD("ths_close_price_index",I$1,$A65)</f>
        <v>3775.7554</v>
      </c>
      <c r="J65" s="75">
        <f>[1]!thsiFinD("ths_close_price_index",J$1,$A65)</f>
        <v>1163.9755</v>
      </c>
      <c r="K65" s="76">
        <f>IF([1]!thsiFinD("ths_close_price_index",K$1,$A65)/[1]!thsiFinD("ths_close_price_index",K$1,$A$3)=0,K64,[1]!thsiFinD("ths_close_price_index",K$1,$A65)/[1]!thsiFinD("ths_close_price_index",K$1,$A$3))</f>
        <v>0.93816968913044674</v>
      </c>
      <c r="L65" s="75">
        <f>[1]!thsiFinD("ths_close_price_index",L$1,$A65)</f>
        <v>2303.4074999999998</v>
      </c>
      <c r="M65" s="75">
        <f>[1]!thsiFinD("ths_close_price_index",M$1,$A65)</f>
        <v>13362.8855</v>
      </c>
      <c r="N65" s="78">
        <f t="shared" si="0"/>
        <v>0.95108980646785202</v>
      </c>
      <c r="O65" s="78">
        <f t="shared" si="0"/>
        <v>0.98263909001207828</v>
      </c>
      <c r="P65" s="73">
        <f t="shared" si="1"/>
        <v>0.95108980646785202</v>
      </c>
      <c r="Q65" s="73">
        <f t="shared" si="2"/>
        <v>0.8437901020160673</v>
      </c>
    </row>
    <row r="66" spans="1:17" ht="15.5" x14ac:dyDescent="0.35">
      <c r="A66" s="80">
        <v>43914</v>
      </c>
      <c r="B66" s="58" t="s">
        <v>185</v>
      </c>
      <c r="C66" s="58" t="s">
        <v>186</v>
      </c>
      <c r="D66" s="58" t="str">
        <f>IFERROR(VLOOKUP($C66,'[3]2年净值'!$B:$C,2,0),"")</f>
        <v/>
      </c>
      <c r="E66" s="58" t="str">
        <f>IFERROR(VLOOKUP($C66,'[3]2年白金净值'!$B:$C,2,0),"")</f>
        <v/>
      </c>
      <c r="F66" s="58" t="str">
        <f>IFERROR(VLOOKUP($C66,'[3]3年净值'!$B:$C,2,0),"")</f>
        <v/>
      </c>
      <c r="G66" s="58" t="str">
        <f>IFERROR(VLOOKUP($C66,[3]黑马净值!#REF!,2,0),"")</f>
        <v/>
      </c>
      <c r="H66" s="75">
        <f>[1]!thsiFinD("ths_close_price_index",H$1,$A66)</f>
        <v>3625.1145999999999</v>
      </c>
      <c r="I66" s="75">
        <f>[1]!thsiFinD("ths_close_price_index",I$1,$A66)</f>
        <v>3869.9996000000001</v>
      </c>
      <c r="J66" s="75">
        <f>[1]!thsiFinD("ths_close_price_index",J$1,$A66)</f>
        <v>1191.7418</v>
      </c>
      <c r="K66" s="76">
        <f>IF([1]!thsiFinD("ths_close_price_index",K$1,$A66)/[1]!thsiFinD("ths_close_price_index",K$1,$A$3)=0,K65,[1]!thsiFinD("ths_close_price_index",K$1,$A66)/[1]!thsiFinD("ths_close_price_index",K$1,$A$3))</f>
        <v>0.96054945660777136</v>
      </c>
      <c r="L66" s="75">
        <f>[1]!thsiFinD("ths_close_price_index",L$1,$A66)</f>
        <v>2352.4731999999999</v>
      </c>
      <c r="M66" s="75">
        <f>[1]!thsiFinD("ths_close_price_index",M$1,$A66)</f>
        <v>13572.8683</v>
      </c>
      <c r="N66" s="78">
        <f t="shared" si="0"/>
        <v>1.0213013546235306</v>
      </c>
      <c r="O66" s="78">
        <f t="shared" si="0"/>
        <v>1.0157138815564946</v>
      </c>
      <c r="P66" s="73">
        <f t="shared" si="1"/>
        <v>1.0213013546235306</v>
      </c>
      <c r="Q66" s="73">
        <f t="shared" si="2"/>
        <v>0.86176397420693662</v>
      </c>
    </row>
    <row r="67" spans="1:17" ht="15.5" x14ac:dyDescent="0.35">
      <c r="A67" s="80">
        <v>43915</v>
      </c>
      <c r="B67" s="58" t="s">
        <v>187</v>
      </c>
      <c r="C67" s="58" t="s">
        <v>188</v>
      </c>
      <c r="D67" s="58" t="str">
        <f>IFERROR(VLOOKUP($C67,'[3]2年净值'!$B:$C,2,0),"")</f>
        <v/>
      </c>
      <c r="E67" s="58" t="str">
        <f>IFERROR(VLOOKUP($C67,'[3]2年白金净值'!$B:$C,2,0),"")</f>
        <v/>
      </c>
      <c r="F67" s="58" t="str">
        <f>IFERROR(VLOOKUP($C67,'[3]3年净值'!$B:$C,2,0),"")</f>
        <v/>
      </c>
      <c r="G67" s="58" t="str">
        <f>IFERROR(VLOOKUP($C67,[3]黑马净值!#REF!,2,0),"")</f>
        <v/>
      </c>
      <c r="H67" s="75">
        <f>[1]!thsiFinD("ths_close_price_index",H$1,$A67)</f>
        <v>3722.5180999999998</v>
      </c>
      <c r="I67" s="75">
        <f>[1]!thsiFinD("ths_close_price_index",I$1,$A67)</f>
        <v>3970.9870000000001</v>
      </c>
      <c r="J67" s="75">
        <f>[1]!thsiFinD("ths_close_price_index",J$1,$A67)</f>
        <v>1226.5385000000001</v>
      </c>
      <c r="K67" s="76">
        <f>IF([1]!thsiFinD("ths_close_price_index",K$1,$A67)/[1]!thsiFinD("ths_close_price_index",K$1,$A$3)=0,K66,[1]!thsiFinD("ths_close_price_index",K$1,$A67)/[1]!thsiFinD("ths_close_price_index",K$1,$A$3))</f>
        <v>0.98859575931926791</v>
      </c>
      <c r="L67" s="75">
        <f>[1]!thsiFinD("ths_close_price_index",L$1,$A67)</f>
        <v>2442.4787000000001</v>
      </c>
      <c r="M67" s="75">
        <f>[1]!thsiFinD("ths_close_price_index",M$1,$A67)</f>
        <v>14050.5129</v>
      </c>
      <c r="N67" s="78">
        <f t="shared" si="0"/>
        <v>1.0382599470208631</v>
      </c>
      <c r="O67" s="78">
        <f t="shared" si="0"/>
        <v>1.0351911320026586</v>
      </c>
      <c r="P67" s="73">
        <f t="shared" si="1"/>
        <v>1.0382599470208631</v>
      </c>
      <c r="Q67" s="73">
        <f t="shared" si="2"/>
        <v>0.89473501820458246</v>
      </c>
    </row>
    <row r="68" spans="1:17" ht="15.5" x14ac:dyDescent="0.35">
      <c r="A68" s="80">
        <v>43916</v>
      </c>
      <c r="B68" s="58" t="s">
        <v>189</v>
      </c>
      <c r="C68" s="58" t="s">
        <v>190</v>
      </c>
      <c r="D68" s="58" t="str">
        <f>IFERROR(VLOOKUP($C68,'[3]2年净值'!$B:$C,2,0),"")</f>
        <v/>
      </c>
      <c r="E68" s="58" t="str">
        <f>IFERROR(VLOOKUP($C68,'[3]2年白金净值'!$B:$C,2,0),"")</f>
        <v/>
      </c>
      <c r="F68" s="58" t="str">
        <f>IFERROR(VLOOKUP($C68,'[3]3年净值'!$B:$C,2,0),"")</f>
        <v/>
      </c>
      <c r="G68" s="58" t="str">
        <f>IFERROR(VLOOKUP($C68,[3]黑马净值!#REF!,2,0),"")</f>
        <v/>
      </c>
      <c r="H68" s="75">
        <f>[1]!thsiFinD("ths_close_price_index",H$1,$A68)</f>
        <v>3698.0472</v>
      </c>
      <c r="I68" s="75">
        <f>[1]!thsiFinD("ths_close_price_index",I$1,$A68)</f>
        <v>3941.6028000000001</v>
      </c>
      <c r="J68" s="75">
        <f>[1]!thsiFinD("ths_close_price_index",J$1,$A68)</f>
        <v>1222.4956</v>
      </c>
      <c r="K68" s="76">
        <f>IF([1]!thsiFinD("ths_close_price_index",K$1,$A68)/[1]!thsiFinD("ths_close_price_index",K$1,$A$3)=0,K67,[1]!thsiFinD("ths_close_price_index",K$1,$A68)/[1]!thsiFinD("ths_close_price_index",K$1,$A$3))</f>
        <v>0.9853371630376575</v>
      </c>
      <c r="L68" s="75">
        <f>[1]!thsiFinD("ths_close_price_index",L$1,$A68)</f>
        <v>2413.9493000000002</v>
      </c>
      <c r="M68" s="75">
        <f>[1]!thsiFinD("ths_close_price_index",M$1,$A68)</f>
        <v>14346.237300000001</v>
      </c>
      <c r="N68" s="78">
        <f t="shared" si="0"/>
        <v>0.98831948872266528</v>
      </c>
      <c r="O68" s="78">
        <f t="shared" si="0"/>
        <v>1.0210472316636925</v>
      </c>
      <c r="P68" s="73">
        <f t="shared" si="1"/>
        <v>0.98831948872266528</v>
      </c>
      <c r="Q68" s="73">
        <f t="shared" si="2"/>
        <v>0.88428405573421753</v>
      </c>
    </row>
    <row r="69" spans="1:17" ht="15.5" x14ac:dyDescent="0.35">
      <c r="A69" s="80">
        <v>43917</v>
      </c>
      <c r="B69" s="58" t="s">
        <v>191</v>
      </c>
      <c r="C69" s="58" t="s">
        <v>192</v>
      </c>
      <c r="D69" s="58" t="str">
        <f>IFERROR(VLOOKUP($C69,'[3]2年净值'!$B:$C,2,0),"")</f>
        <v/>
      </c>
      <c r="E69" s="58" t="str">
        <f>IFERROR(VLOOKUP($C69,'[3]2年白金净值'!$B:$C,2,0),"")</f>
        <v/>
      </c>
      <c r="F69" s="58" t="str">
        <f>IFERROR(VLOOKUP($C69,'[3]3年净值'!$B:$C,2,0),"")</f>
        <v/>
      </c>
      <c r="G69" s="58" t="str">
        <f>IFERROR(VLOOKUP($C69,[3]黑马净值!#REF!,2,0),"")</f>
        <v/>
      </c>
      <c r="H69" s="75">
        <f>[1]!thsiFinD("ths_close_price_index",H$1,$A69)</f>
        <v>3710.0605</v>
      </c>
      <c r="I69" s="75">
        <f>[1]!thsiFinD("ths_close_price_index",I$1,$A69)</f>
        <v>3945.6266000000001</v>
      </c>
      <c r="J69" s="75">
        <f>[1]!thsiFinD("ths_close_price_index",J$1,$A69)</f>
        <v>1221.4333999999999</v>
      </c>
      <c r="K69" s="76">
        <f>IF([1]!thsiFinD("ths_close_price_index",K$1,$A69)/[1]!thsiFinD("ths_close_price_index",K$1,$A$3)=0,K68,[1]!thsiFinD("ths_close_price_index",K$1,$A69)/[1]!thsiFinD("ths_close_price_index",K$1,$A$3))</f>
        <v>0.98448102487685052</v>
      </c>
      <c r="L69" s="75">
        <f>[1]!thsiFinD("ths_close_price_index",L$1,$A69)</f>
        <v>2414.0711000000001</v>
      </c>
      <c r="M69" s="75">
        <f>[1]!thsiFinD("ths_close_price_index",M$1,$A69)</f>
        <v>14238.1976</v>
      </c>
      <c r="N69" s="78">
        <f t="shared" si="0"/>
        <v>1.0000504567349446</v>
      </c>
      <c r="O69" s="78">
        <f t="shared" si="0"/>
        <v>0.99246912638200946</v>
      </c>
      <c r="P69" s="73">
        <f t="shared" si="1"/>
        <v>1.0000504567349446</v>
      </c>
      <c r="Q69" s="73">
        <f t="shared" si="2"/>
        <v>0.88432867382043345</v>
      </c>
    </row>
    <row r="70" spans="1:17" ht="15.5" x14ac:dyDescent="0.35">
      <c r="A70" s="80">
        <v>43920</v>
      </c>
      <c r="B70" s="58" t="s">
        <v>193</v>
      </c>
      <c r="C70" s="58" t="s">
        <v>194</v>
      </c>
      <c r="D70" s="58" t="str">
        <f>IFERROR(VLOOKUP($C70,'[3]2年净值'!$B:$C,2,0),"")</f>
        <v/>
      </c>
      <c r="E70" s="58" t="str">
        <f>IFERROR(VLOOKUP($C70,'[3]2年白金净值'!$B:$C,2,0),"")</f>
        <v/>
      </c>
      <c r="F70" s="58" t="str">
        <f>IFERROR(VLOOKUP($C70,'[3]3年净值'!$B:$C,2,0),"")</f>
        <v/>
      </c>
      <c r="G70" s="58" t="str">
        <f>IFERROR(VLOOKUP($C70,[3]黑马净值!#REF!,2,0),"")</f>
        <v/>
      </c>
      <c r="H70" s="75">
        <f>[1]!thsiFinD("ths_close_price_index",H$1,$A70)</f>
        <v>3674.1107999999999</v>
      </c>
      <c r="I70" s="75">
        <f>[1]!thsiFinD("ths_close_price_index",I$1,$A70)</f>
        <v>3895.8153000000002</v>
      </c>
      <c r="J70" s="75">
        <f>[1]!thsiFinD("ths_close_price_index",J$1,$A70)</f>
        <v>1203.1327000000001</v>
      </c>
      <c r="K70" s="76">
        <f>IF([1]!thsiFinD("ths_close_price_index",K$1,$A70)/[1]!thsiFinD("ths_close_price_index",K$1,$A$3)=0,K69,[1]!thsiFinD("ths_close_price_index",K$1,$A70)/[1]!thsiFinD("ths_close_price_index",K$1,$A$3))</f>
        <v>0.96973057520684514</v>
      </c>
      <c r="L70" s="75">
        <f>[1]!thsiFinD("ths_close_price_index",L$1,$A70)</f>
        <v>2382.5254</v>
      </c>
      <c r="M70" s="75">
        <f>[1]!thsiFinD("ths_close_price_index",M$1,$A70)</f>
        <v>14041.839</v>
      </c>
      <c r="N70" s="78">
        <f t="shared" si="0"/>
        <v>0.98693257211852625</v>
      </c>
      <c r="O70" s="78">
        <f t="shared" si="0"/>
        <v>0.98620902690660794</v>
      </c>
      <c r="P70" s="73">
        <f t="shared" si="1"/>
        <v>0.98693257211852625</v>
      </c>
      <c r="Q70" s="73">
        <f t="shared" si="2"/>
        <v>0.87277277265176567</v>
      </c>
    </row>
    <row r="71" spans="1:17" ht="15.5" x14ac:dyDescent="0.35">
      <c r="A71" s="80">
        <v>43921</v>
      </c>
      <c r="B71" s="58" t="s">
        <v>195</v>
      </c>
      <c r="C71" s="58" t="s">
        <v>196</v>
      </c>
      <c r="D71" s="58" t="str">
        <f>IFERROR(VLOOKUP($C71,'[3]2年净值'!$B:$C,2,0),"")</f>
        <v/>
      </c>
      <c r="E71" s="58" t="str">
        <f>IFERROR(VLOOKUP($C71,'[3]2年白金净值'!$B:$C,2,0),"")</f>
        <v/>
      </c>
      <c r="F71" s="58" t="str">
        <f>IFERROR(VLOOKUP($C71,'[3]3年净值'!$B:$C,2,0),"")</f>
        <v/>
      </c>
      <c r="G71" s="58" t="str">
        <f>IFERROR(VLOOKUP($C71,[3]黑马净值!#REF!,2,0),"")</f>
        <v/>
      </c>
      <c r="H71" s="75">
        <f>[1]!thsiFinD("ths_close_price_index",H$1,$A71)</f>
        <v>3686.1550999999999</v>
      </c>
      <c r="I71" s="75">
        <f>[1]!thsiFinD("ths_close_price_index",I$1,$A71)</f>
        <v>3908.1019999999999</v>
      </c>
      <c r="J71" s="75">
        <f>[1]!thsiFinD("ths_close_price_index",J$1,$A71)</f>
        <v>1212.4037000000001</v>
      </c>
      <c r="K71" s="76">
        <f>IF([1]!thsiFinD("ths_close_price_index",K$1,$A71)/[1]!thsiFinD("ths_close_price_index",K$1,$A$3)=0,K70,[1]!thsiFinD("ths_close_price_index",K$1,$A71)/[1]!thsiFinD("ths_close_price_index",K$1,$A$3))</f>
        <v>0.97720304450532114</v>
      </c>
      <c r="L71" s="75">
        <f>[1]!thsiFinD("ths_close_price_index",L$1,$A71)</f>
        <v>2373.5039000000002</v>
      </c>
      <c r="M71" s="75">
        <f>[1]!thsiFinD("ths_close_price_index",M$1,$A71)</f>
        <v>14120.933499999999</v>
      </c>
      <c r="N71" s="78">
        <f t="shared" si="0"/>
        <v>0.99621347163811991</v>
      </c>
      <c r="O71" s="78">
        <f t="shared" si="0"/>
        <v>1.0056327735989565</v>
      </c>
      <c r="P71" s="73">
        <f t="shared" si="1"/>
        <v>0.99621347163811991</v>
      </c>
      <c r="Q71" s="73">
        <f t="shared" si="2"/>
        <v>0.86946799379464301</v>
      </c>
    </row>
    <row r="72" spans="1:17" ht="15.5" x14ac:dyDescent="0.35">
      <c r="A72" s="80">
        <v>43922</v>
      </c>
      <c r="B72" s="58" t="s">
        <v>197</v>
      </c>
      <c r="C72" s="58" t="s">
        <v>198</v>
      </c>
      <c r="D72" s="58" t="str">
        <f>IFERROR(VLOOKUP($C72,'[3]2年净值'!$B:$C,2,0),"")</f>
        <v/>
      </c>
      <c r="E72" s="58" t="str">
        <f>IFERROR(VLOOKUP($C72,'[3]2年白金净值'!$B:$C,2,0),"")</f>
        <v/>
      </c>
      <c r="F72" s="58" t="str">
        <f>IFERROR(VLOOKUP($C72,'[3]3年净值'!$B:$C,2,0),"")</f>
        <v/>
      </c>
      <c r="G72" s="58" t="str">
        <f>IFERROR(VLOOKUP($C72,[3]黑马净值!#REF!,2,0),"")</f>
        <v/>
      </c>
      <c r="H72" s="75">
        <f>[1]!thsiFinD("ths_close_price_index",H$1,$A72)</f>
        <v>3675.0758000000001</v>
      </c>
      <c r="I72" s="75">
        <f>[1]!thsiFinD("ths_close_price_index",I$1,$A72)</f>
        <v>3894.9906000000001</v>
      </c>
      <c r="J72" s="75">
        <f>[1]!thsiFinD("ths_close_price_index",J$1,$A72)</f>
        <v>1207.9558999999999</v>
      </c>
      <c r="K72" s="76">
        <f>IF([1]!thsiFinD("ths_close_price_index",K$1,$A72)/[1]!thsiFinD("ths_close_price_index",K$1,$A$3)=0,K71,[1]!thsiFinD("ths_close_price_index",K$1,$A72)/[1]!thsiFinD("ths_close_price_index",K$1,$A$3))</f>
        <v>0.97361809693270085</v>
      </c>
      <c r="L72" s="75">
        <f>[1]!thsiFinD("ths_close_price_index",L$1,$A72)</f>
        <v>2371.6251999999999</v>
      </c>
      <c r="M72" s="75">
        <f>[1]!thsiFinD("ths_close_price_index",M$1,$A72)</f>
        <v>13909.054599999999</v>
      </c>
      <c r="N72" s="78">
        <f t="shared" si="0"/>
        <v>0.99920846980702238</v>
      </c>
      <c r="O72" s="78">
        <f t="shared" si="0"/>
        <v>0.98499540416361286</v>
      </c>
      <c r="P72" s="73">
        <f t="shared" si="1"/>
        <v>0.99920846980702238</v>
      </c>
      <c r="Q72" s="73">
        <f t="shared" si="2"/>
        <v>0.86877978362572683</v>
      </c>
    </row>
    <row r="73" spans="1:17" ht="15.5" x14ac:dyDescent="0.35">
      <c r="A73" s="80">
        <v>43923</v>
      </c>
      <c r="B73" s="58" t="s">
        <v>199</v>
      </c>
      <c r="C73" s="58" t="s">
        <v>200</v>
      </c>
      <c r="D73" s="58" t="str">
        <f>IFERROR(VLOOKUP($C73,'[3]2年净值'!$B:$C,2,0),"")</f>
        <v/>
      </c>
      <c r="E73" s="58" t="str">
        <f>IFERROR(VLOOKUP($C73,'[3]2年白金净值'!$B:$C,2,0),"")</f>
        <v/>
      </c>
      <c r="F73" s="58" t="str">
        <f>IFERROR(VLOOKUP($C73,'[3]3年净值'!$B:$C,2,0),"")</f>
        <v/>
      </c>
      <c r="G73" s="58" t="str">
        <f>IFERROR(VLOOKUP($C73,[3]黑马净值!#REF!,2,0),"")</f>
        <v/>
      </c>
      <c r="H73" s="75">
        <f>[1]!thsiFinD("ths_close_price_index",H$1,$A73)</f>
        <v>3734.5306</v>
      </c>
      <c r="I73" s="75">
        <f>[1]!thsiFinD("ths_close_price_index",I$1,$A73)</f>
        <v>3967.0252</v>
      </c>
      <c r="J73" s="75">
        <f>[1]!thsiFinD("ths_close_price_index",J$1,$A73)</f>
        <v>1231.5911000000001</v>
      </c>
      <c r="K73" s="76">
        <f>IF([1]!thsiFinD("ths_close_price_index",K$1,$A73)/[1]!thsiFinD("ths_close_price_index",K$1,$A$3)=0,K72,[1]!thsiFinD("ths_close_price_index",K$1,$A73)/[1]!thsiFinD("ths_close_price_index",K$1,$A$3))</f>
        <v>0.99266817851649369</v>
      </c>
      <c r="L73" s="75">
        <f>[1]!thsiFinD("ths_close_price_index",L$1,$A73)</f>
        <v>2441.1428000000001</v>
      </c>
      <c r="M73" s="75">
        <f>[1]!thsiFinD("ths_close_price_index",M$1,$A73)</f>
        <v>14079.575000000001</v>
      </c>
      <c r="N73" s="78">
        <f t="shared" si="0"/>
        <v>1.0293122201602514</v>
      </c>
      <c r="O73" s="78">
        <f t="shared" si="0"/>
        <v>1.0122596686046514</v>
      </c>
      <c r="P73" s="73">
        <f t="shared" si="1"/>
        <v>1.0293122201602514</v>
      </c>
      <c r="Q73" s="73">
        <f t="shared" si="2"/>
        <v>0.89424564791413963</v>
      </c>
    </row>
    <row r="74" spans="1:17" ht="15.5" x14ac:dyDescent="0.35">
      <c r="A74" s="80">
        <v>43924</v>
      </c>
      <c r="B74" s="58" t="s">
        <v>201</v>
      </c>
      <c r="C74" s="58" t="s">
        <v>202</v>
      </c>
      <c r="D74" s="58" t="str">
        <f>IFERROR(VLOOKUP($C74,'[3]2年净值'!$B:$C,2,0),"")</f>
        <v/>
      </c>
      <c r="E74" s="58" t="str">
        <f>IFERROR(VLOOKUP($C74,'[3]2年白金净值'!$B:$C,2,0),"")</f>
        <v/>
      </c>
      <c r="F74" s="58" t="str">
        <f>IFERROR(VLOOKUP($C74,'[3]3年净值'!$B:$C,2,0),"")</f>
        <v/>
      </c>
      <c r="G74" s="58" t="str">
        <f>IFERROR(VLOOKUP($C74,[3]黑马净值!#REF!,2,0),"")</f>
        <v/>
      </c>
      <c r="H74" s="75">
        <f>[1]!thsiFinD("ths_close_price_index",H$1,$A74)</f>
        <v>3713.2183</v>
      </c>
      <c r="I74" s="75">
        <f>[1]!thsiFinD("ths_close_price_index",I$1,$A74)</f>
        <v>3942.3056000000001</v>
      </c>
      <c r="J74" s="75">
        <f>[1]!thsiFinD("ths_close_price_index",J$1,$A74)</f>
        <v>1226.6023</v>
      </c>
      <c r="K74" s="76">
        <f>IF([1]!thsiFinD("ths_close_price_index",K$1,$A74)/[1]!thsiFinD("ths_close_price_index",K$1,$A$3)=0,K73,[1]!thsiFinD("ths_close_price_index",K$1,$A74)/[1]!thsiFinD("ths_close_price_index",K$1,$A$3))</f>
        <v>0.98864718241723382</v>
      </c>
      <c r="L74" s="75">
        <f>[1]!thsiFinD("ths_close_price_index",L$1,$A74)</f>
        <v>2417.8033999999998</v>
      </c>
      <c r="M74" s="75">
        <f>[1]!thsiFinD("ths_close_price_index",M$1,$A74)</f>
        <v>14235.2922</v>
      </c>
      <c r="N74" s="78">
        <f t="shared" si="0"/>
        <v>0.99043915005709604</v>
      </c>
      <c r="O74" s="78">
        <f t="shared" si="0"/>
        <v>1.0110597940633861</v>
      </c>
      <c r="P74" s="73">
        <f t="shared" si="1"/>
        <v>0.99043915005709604</v>
      </c>
      <c r="Q74" s="73">
        <f t="shared" si="2"/>
        <v>0.88569589946233762</v>
      </c>
    </row>
    <row r="75" spans="1:17" ht="15.5" x14ac:dyDescent="0.35">
      <c r="A75" s="80">
        <v>43928</v>
      </c>
      <c r="B75" s="58" t="s">
        <v>203</v>
      </c>
      <c r="C75" s="58" t="s">
        <v>204</v>
      </c>
      <c r="D75" s="58" t="str">
        <f>IFERROR(VLOOKUP($C75,'[3]2年净值'!$B:$C,2,0),"")</f>
        <v/>
      </c>
      <c r="E75" s="58" t="str">
        <f>IFERROR(VLOOKUP($C75,'[3]2年白金净值'!$B:$C,2,0),"")</f>
        <v/>
      </c>
      <c r="F75" s="58" t="str">
        <f>IFERROR(VLOOKUP($C75,'[3]3年净值'!$B:$C,2,0),"")</f>
        <v/>
      </c>
      <c r="G75" s="58" t="str">
        <f>IFERROR(VLOOKUP($C75,[3]黑马净值!#REF!,2,0),"")</f>
        <v/>
      </c>
      <c r="H75" s="75">
        <f>[1]!thsiFinD("ths_close_price_index",H$1,$A75)</f>
        <v>3798.0214000000001</v>
      </c>
      <c r="I75" s="75">
        <f>[1]!thsiFinD("ths_close_price_index",I$1,$A75)</f>
        <v>4040.7111</v>
      </c>
      <c r="J75" s="75">
        <f>[1]!thsiFinD("ths_close_price_index",J$1,$A75)</f>
        <v>1259.1764000000001</v>
      </c>
      <c r="K75" s="76">
        <f>IF([1]!thsiFinD("ths_close_price_index",K$1,$A75)/[1]!thsiFinD("ths_close_price_index",K$1,$A$3)=0,K74,[1]!thsiFinD("ths_close_price_index",K$1,$A75)/[1]!thsiFinD("ths_close_price_index",K$1,$A$3))</f>
        <v>1.0149020591484916</v>
      </c>
      <c r="L75" s="75">
        <f>[1]!thsiFinD("ths_close_price_index",L$1,$A75)</f>
        <v>2493.92</v>
      </c>
      <c r="M75" s="75">
        <f>[1]!thsiFinD("ths_close_price_index",M$1,$A75)</f>
        <v>14631.5849</v>
      </c>
      <c r="N75" s="78">
        <f t="shared" si="0"/>
        <v>1.0314817160071825</v>
      </c>
      <c r="O75" s="78">
        <f t="shared" si="0"/>
        <v>1.0278387471386081</v>
      </c>
      <c r="P75" s="73">
        <f t="shared" si="1"/>
        <v>1.0314817160071825</v>
      </c>
      <c r="Q75" s="73">
        <f t="shared" si="2"/>
        <v>0.91357912623793702</v>
      </c>
    </row>
    <row r="76" spans="1:17" ht="15.5" x14ac:dyDescent="0.35">
      <c r="A76" s="80">
        <v>43929</v>
      </c>
      <c r="B76" s="58" t="s">
        <v>205</v>
      </c>
      <c r="C76" s="58" t="s">
        <v>206</v>
      </c>
      <c r="D76" s="58" t="str">
        <f>IFERROR(VLOOKUP($C76,'[3]2年净值'!$B:$C,2,0),"")</f>
        <v/>
      </c>
      <c r="E76" s="58" t="str">
        <f>IFERROR(VLOOKUP($C76,'[3]2年白金净值'!$B:$C,2,0),"")</f>
        <v/>
      </c>
      <c r="F76" s="58" t="str">
        <f>IFERROR(VLOOKUP($C76,'[3]3年净值'!$B:$C,2,0),"")</f>
        <v/>
      </c>
      <c r="G76" s="58" t="str">
        <f>IFERROR(VLOOKUP($C76,[3]黑马净值!#REF!,2,0),"")</f>
        <v/>
      </c>
      <c r="H76" s="75">
        <f>[1]!thsiFinD("ths_close_price_index",H$1,$A76)</f>
        <v>3780.3445000000002</v>
      </c>
      <c r="I76" s="75">
        <f>[1]!thsiFinD("ths_close_price_index",I$1,$A76)</f>
        <v>4027.5437999999999</v>
      </c>
      <c r="J76" s="75">
        <f>[1]!thsiFinD("ths_close_price_index",J$1,$A76)</f>
        <v>1254.1397999999999</v>
      </c>
      <c r="K76" s="76">
        <f>IF([1]!thsiFinD("ths_close_price_index",K$1,$A76)/[1]!thsiFinD("ths_close_price_index",K$1,$A$3)=0,K75,[1]!thsiFinD("ths_close_price_index",K$1,$A76)/[1]!thsiFinD("ths_close_price_index",K$1,$A$3))</f>
        <v>1.0108425360259907</v>
      </c>
      <c r="L76" s="75">
        <f>[1]!thsiFinD("ths_close_price_index",L$1,$A76)</f>
        <v>2498.2698</v>
      </c>
      <c r="M76" s="75">
        <f>[1]!thsiFinD("ths_close_price_index",M$1,$A76)</f>
        <v>14684.773499999999</v>
      </c>
      <c r="N76" s="78">
        <f t="shared" si="0"/>
        <v>1.0017441618015013</v>
      </c>
      <c r="O76" s="78">
        <f t="shared" si="0"/>
        <v>1.0036351906074099</v>
      </c>
      <c r="P76" s="73">
        <f t="shared" si="1"/>
        <v>1.0017441618015013</v>
      </c>
      <c r="Q76" s="73">
        <f t="shared" si="2"/>
        <v>0.9151725560525702</v>
      </c>
    </row>
    <row r="77" spans="1:17" ht="15.5" x14ac:dyDescent="0.35">
      <c r="A77" s="80">
        <v>43930</v>
      </c>
      <c r="B77" s="58" t="s">
        <v>207</v>
      </c>
      <c r="C77" s="58" t="s">
        <v>208</v>
      </c>
      <c r="D77" s="58" t="str">
        <f>IFERROR(VLOOKUP($C77,'[3]2年净值'!$B:$C,2,0),"")</f>
        <v/>
      </c>
      <c r="E77" s="58" t="str">
        <f>IFERROR(VLOOKUP($C77,'[3]2年白金净值'!$B:$C,2,0),"")</f>
        <v/>
      </c>
      <c r="F77" s="58" t="str">
        <f>IFERROR(VLOOKUP($C77,'[3]3年净值'!$B:$C,2,0),"")</f>
        <v/>
      </c>
      <c r="G77" s="58" t="str">
        <f>IFERROR(VLOOKUP($C77,[3]黑马净值!#REF!,2,0),"")</f>
        <v/>
      </c>
      <c r="H77" s="75">
        <f>[1]!thsiFinD("ths_close_price_index",H$1,$A77)</f>
        <v>3792.8105</v>
      </c>
      <c r="I77" s="75">
        <f>[1]!thsiFinD("ths_close_price_index",I$1,$A77)</f>
        <v>4047.2440999999999</v>
      </c>
      <c r="J77" s="75">
        <f>[1]!thsiFinD("ths_close_price_index",J$1,$A77)</f>
        <v>1264.9146000000001</v>
      </c>
      <c r="K77" s="76">
        <f>IF([1]!thsiFinD("ths_close_price_index",K$1,$A77)/[1]!thsiFinD("ths_close_price_index",K$1,$A$3)=0,K76,[1]!thsiFinD("ths_close_price_index",K$1,$A77)/[1]!thsiFinD("ths_close_price_index",K$1,$A$3))</f>
        <v>1.0195270751476844</v>
      </c>
      <c r="L77" s="75">
        <f>[1]!thsiFinD("ths_close_price_index",L$1,$A77)</f>
        <v>2504.0039999999999</v>
      </c>
      <c r="M77" s="75">
        <f>[1]!thsiFinD("ths_close_price_index",M$1,$A77)</f>
        <v>15089.5602</v>
      </c>
      <c r="N77" s="78">
        <f t="shared" si="0"/>
        <v>1.00229526850943</v>
      </c>
      <c r="O77" s="78">
        <f t="shared" si="0"/>
        <v>1.0275650625459085</v>
      </c>
      <c r="P77" s="73">
        <f t="shared" si="1"/>
        <v>1.00229526850943</v>
      </c>
      <c r="Q77" s="73">
        <f t="shared" si="2"/>
        <v>0.91727312280117224</v>
      </c>
    </row>
    <row r="78" spans="1:17" ht="15.5" x14ac:dyDescent="0.35">
      <c r="A78" s="80">
        <v>43931</v>
      </c>
      <c r="B78" s="58" t="s">
        <v>209</v>
      </c>
      <c r="C78" s="58" t="s">
        <v>210</v>
      </c>
      <c r="D78" s="58" t="str">
        <f>IFERROR(VLOOKUP($C78,'[3]2年净值'!$B:$C,2,0),"")</f>
        <v/>
      </c>
      <c r="E78" s="58" t="str">
        <f>IFERROR(VLOOKUP($C78,'[3]2年白金净值'!$B:$C,2,0),"")</f>
        <v/>
      </c>
      <c r="F78" s="58" t="str">
        <f>IFERROR(VLOOKUP($C78,'[3]3年净值'!$B:$C,2,0),"")</f>
        <v/>
      </c>
      <c r="G78" s="58" t="str">
        <f>IFERROR(VLOOKUP($C78,[3]黑马净值!#REF!,2,0),"")</f>
        <v/>
      </c>
      <c r="H78" s="75">
        <f>[1]!thsiFinD("ths_close_price_index",H$1,$A78)</f>
        <v>3769.1781999999998</v>
      </c>
      <c r="I78" s="75">
        <f>[1]!thsiFinD("ths_close_price_index",I$1,$A78)</f>
        <v>4006.4443999999999</v>
      </c>
      <c r="J78" s="75">
        <f>[1]!thsiFinD("ths_close_price_index",J$1,$A78)</f>
        <v>1248.5325</v>
      </c>
      <c r="K78" s="76">
        <f>IF([1]!thsiFinD("ths_close_price_index",K$1,$A78)/[1]!thsiFinD("ths_close_price_index",K$1,$A$3)=0,K77,[1]!thsiFinD("ths_close_price_index",K$1,$A78)/[1]!thsiFinD("ths_close_price_index",K$1,$A$3))</f>
        <v>1.0063230260381422</v>
      </c>
      <c r="L78" s="75">
        <f>[1]!thsiFinD("ths_close_price_index",L$1,$A78)</f>
        <v>2447.2375999999999</v>
      </c>
      <c r="M78" s="75">
        <f>[1]!thsiFinD("ths_close_price_index",M$1,$A78)</f>
        <v>14851.9894</v>
      </c>
      <c r="N78" s="78">
        <f t="shared" si="0"/>
        <v>0.97732974867452294</v>
      </c>
      <c r="O78" s="78">
        <f t="shared" si="0"/>
        <v>0.98425594935497196</v>
      </c>
      <c r="P78" s="73">
        <f t="shared" si="1"/>
        <v>0.97732974867452294</v>
      </c>
      <c r="Q78" s="73">
        <f t="shared" si="2"/>
        <v>0.89647831057316452</v>
      </c>
    </row>
    <row r="79" spans="1:17" ht="15.5" x14ac:dyDescent="0.35">
      <c r="A79" s="80">
        <v>43934</v>
      </c>
      <c r="B79" s="58" t="s">
        <v>211</v>
      </c>
      <c r="C79" s="58" t="s">
        <v>212</v>
      </c>
      <c r="D79" s="58" t="str">
        <f>IFERROR(VLOOKUP($C79,'[3]2年净值'!$B:$C,2,0),"")</f>
        <v/>
      </c>
      <c r="E79" s="58" t="str">
        <f>IFERROR(VLOOKUP($C79,'[3]2年白金净值'!$B:$C,2,0),"")</f>
        <v/>
      </c>
      <c r="F79" s="58" t="str">
        <f>IFERROR(VLOOKUP($C79,'[3]3年净值'!$B:$C,2,0),"")</f>
        <v/>
      </c>
      <c r="G79" s="58" t="str">
        <f>IFERROR(VLOOKUP($C79,[3]黑马净值!#REF!,2,0),"")</f>
        <v/>
      </c>
      <c r="H79" s="75">
        <f>[1]!thsiFinD("ths_close_price_index",H$1,$A79)</f>
        <v>3753.2566000000002</v>
      </c>
      <c r="I79" s="75">
        <f>[1]!thsiFinD("ths_close_price_index",I$1,$A79)</f>
        <v>3986.1774999999998</v>
      </c>
      <c r="J79" s="75">
        <f>[1]!thsiFinD("ths_close_price_index",J$1,$A79)</f>
        <v>1241.9937</v>
      </c>
      <c r="K79" s="76">
        <f>IF([1]!thsiFinD("ths_close_price_index",K$1,$A79)/[1]!thsiFinD("ths_close_price_index",K$1,$A$3)=0,K78,[1]!thsiFinD("ths_close_price_index",K$1,$A79)/[1]!thsiFinD("ths_close_price_index",K$1,$A$3))</f>
        <v>1.0010527226998964</v>
      </c>
      <c r="L79" s="75">
        <f>[1]!thsiFinD("ths_close_price_index",L$1,$A79)</f>
        <v>2425.6588000000002</v>
      </c>
      <c r="M79" s="75">
        <f>[1]!thsiFinD("ths_close_price_index",M$1,$A79)</f>
        <v>15014.2726</v>
      </c>
      <c r="N79" s="78">
        <f t="shared" si="0"/>
        <v>0.99118238457924979</v>
      </c>
      <c r="O79" s="78">
        <f t="shared" si="0"/>
        <v>1.0109266978065579</v>
      </c>
      <c r="P79" s="73">
        <f t="shared" si="1"/>
        <v>0.99118238457924979</v>
      </c>
      <c r="Q79" s="73">
        <f t="shared" si="2"/>
        <v>0.88857350959748649</v>
      </c>
    </row>
    <row r="80" spans="1:17" ht="15.5" x14ac:dyDescent="0.35">
      <c r="A80" s="80">
        <v>43935</v>
      </c>
      <c r="B80" s="58" t="s">
        <v>213</v>
      </c>
      <c r="C80" s="58" t="s">
        <v>214</v>
      </c>
      <c r="D80" s="58" t="str">
        <f>IFERROR(VLOOKUP($C80,'[3]2年净值'!$B:$C,2,0),"")</f>
        <v/>
      </c>
      <c r="E80" s="58" t="str">
        <f>IFERROR(VLOOKUP($C80,'[3]2年白金净值'!$B:$C,2,0),"")</f>
        <v/>
      </c>
      <c r="F80" s="58" t="str">
        <f>IFERROR(VLOOKUP($C80,'[3]3年净值'!$B:$C,2,0),"")</f>
        <v/>
      </c>
      <c r="G80" s="58" t="str">
        <f>IFERROR(VLOOKUP($C80,[3]黑马净值!#REF!,2,0),"")</f>
        <v/>
      </c>
      <c r="H80" s="75">
        <f>[1]!thsiFinD("ths_close_price_index",H$1,$A80)</f>
        <v>3825.6990999999998</v>
      </c>
      <c r="I80" s="75">
        <f>[1]!thsiFinD("ths_close_price_index",I$1,$A80)</f>
        <v>4066.9047999999998</v>
      </c>
      <c r="J80" s="75">
        <f>[1]!thsiFinD("ths_close_price_index",J$1,$A80)</f>
        <v>1268.9109000000001</v>
      </c>
      <c r="K80" s="76">
        <f>IF([1]!thsiFinD("ths_close_price_index",K$1,$A80)/[1]!thsiFinD("ths_close_price_index",K$1,$A$3)=0,K79,[1]!thsiFinD("ths_close_price_index",K$1,$A80)/[1]!thsiFinD("ths_close_price_index",K$1,$A$3))</f>
        <v>1.0227481116116579</v>
      </c>
      <c r="L80" s="75">
        <f>[1]!thsiFinD("ths_close_price_index",L$1,$A80)</f>
        <v>2492.1949</v>
      </c>
      <c r="M80" s="75">
        <f>[1]!thsiFinD("ths_close_price_index",M$1,$A80)</f>
        <v>15316.8115</v>
      </c>
      <c r="N80" s="78">
        <f t="shared" si="0"/>
        <v>1.0274301150681209</v>
      </c>
      <c r="O80" s="78">
        <f t="shared" si="0"/>
        <v>1.0201500870578306</v>
      </c>
      <c r="P80" s="73">
        <f t="shared" si="1"/>
        <v>1.0274301150681209</v>
      </c>
      <c r="Q80" s="73">
        <f t="shared" si="2"/>
        <v>0.91294718321222956</v>
      </c>
    </row>
    <row r="81" spans="1:17" ht="15.5" x14ac:dyDescent="0.35">
      <c r="A81" s="80">
        <v>43936</v>
      </c>
      <c r="B81" s="58" t="s">
        <v>215</v>
      </c>
      <c r="C81" s="58" t="s">
        <v>216</v>
      </c>
      <c r="D81" s="58" t="str">
        <f>IFERROR(VLOOKUP($C81,'[3]2年净值'!$B:$C,2,0),"")</f>
        <v/>
      </c>
      <c r="E81" s="58" t="str">
        <f>IFERROR(VLOOKUP($C81,'[3]2年白金净值'!$B:$C,2,0),"")</f>
        <v/>
      </c>
      <c r="F81" s="58" t="str">
        <f>IFERROR(VLOOKUP($C81,'[3]3年净值'!$B:$C,2,0),"")</f>
        <v/>
      </c>
      <c r="G81" s="58" t="str">
        <f>IFERROR(VLOOKUP($C81,[3]黑马净值!#REF!,2,0),"")</f>
        <v/>
      </c>
      <c r="H81" s="75">
        <f>[1]!thsiFinD("ths_close_price_index",H$1,$A81)</f>
        <v>3797.3622999999998</v>
      </c>
      <c r="I81" s="75">
        <f>[1]!thsiFinD("ths_close_price_index",I$1,$A81)</f>
        <v>4040.5095000000001</v>
      </c>
      <c r="J81" s="75">
        <f>[1]!thsiFinD("ths_close_price_index",J$1,$A81)</f>
        <v>1262.0426</v>
      </c>
      <c r="K81" s="76">
        <f>IF([1]!thsiFinD("ths_close_price_index",K$1,$A81)/[1]!thsiFinD("ths_close_price_index",K$1,$A$3)=0,K80,[1]!thsiFinD("ths_close_price_index",K$1,$A81)/[1]!thsiFinD("ths_close_price_index",K$1,$A$3))</f>
        <v>1.0172122297345441</v>
      </c>
      <c r="L81" s="75">
        <f>[1]!thsiFinD("ths_close_price_index",L$1,$A81)</f>
        <v>2481.3530999999998</v>
      </c>
      <c r="M81" s="75">
        <f>[1]!thsiFinD("ths_close_price_index",M$1,$A81)</f>
        <v>15444.4879</v>
      </c>
      <c r="N81" s="78">
        <f t="shared" si="0"/>
        <v>0.9956496981837174</v>
      </c>
      <c r="O81" s="78">
        <f t="shared" si="0"/>
        <v>1.0083357035503113</v>
      </c>
      <c r="P81" s="73">
        <f t="shared" si="1"/>
        <v>0.9956496981837174</v>
      </c>
      <c r="Q81" s="73">
        <f t="shared" si="2"/>
        <v>0.90897558742293127</v>
      </c>
    </row>
    <row r="82" spans="1:17" ht="15.5" x14ac:dyDescent="0.35">
      <c r="A82" s="80">
        <v>43937</v>
      </c>
      <c r="B82" s="58" t="s">
        <v>217</v>
      </c>
      <c r="C82" s="58" t="s">
        <v>218</v>
      </c>
      <c r="D82" s="58" t="str">
        <f>IFERROR(VLOOKUP($C82,'[3]2年净值'!$B:$C,2,0),"")</f>
        <v/>
      </c>
      <c r="E82" s="58" t="str">
        <f>IFERROR(VLOOKUP($C82,'[3]2年白金净值'!$B:$C,2,0),"")</f>
        <v/>
      </c>
      <c r="F82" s="58" t="str">
        <f>IFERROR(VLOOKUP($C82,'[3]3年净值'!$B:$C,2,0),"")</f>
        <v/>
      </c>
      <c r="G82" s="58" t="str">
        <f>IFERROR(VLOOKUP($C82,[3]黑马净值!#REF!,2,0),"")</f>
        <v/>
      </c>
      <c r="H82" s="75">
        <f>[1]!thsiFinD("ths_close_price_index",H$1,$A82)</f>
        <v>3802.3806</v>
      </c>
      <c r="I82" s="75">
        <f>[1]!thsiFinD("ths_close_price_index",I$1,$A82)</f>
        <v>4053.8069</v>
      </c>
      <c r="J82" s="75">
        <f>[1]!thsiFinD("ths_close_price_index",J$1,$A82)</f>
        <v>1268.7321999999999</v>
      </c>
      <c r="K82" s="76">
        <f>IF([1]!thsiFinD("ths_close_price_index",K$1,$A82)/[1]!thsiFinD("ths_close_price_index",K$1,$A$3)=0,K81,[1]!thsiFinD("ths_close_price_index",K$1,$A82)/[1]!thsiFinD("ths_close_price_index",K$1,$A$3))</f>
        <v>1.0226040785770729</v>
      </c>
      <c r="L82" s="75">
        <f>[1]!thsiFinD("ths_close_price_index",L$1,$A82)</f>
        <v>2504.1534000000001</v>
      </c>
      <c r="M82" s="75">
        <f>[1]!thsiFinD("ths_close_price_index",M$1,$A82)</f>
        <v>15682.9439</v>
      </c>
      <c r="N82" s="78">
        <f t="shared" si="0"/>
        <v>1.009188655979675</v>
      </c>
      <c r="O82" s="78">
        <f t="shared" si="0"/>
        <v>1.0154395536805076</v>
      </c>
      <c r="P82" s="73">
        <f t="shared" si="1"/>
        <v>1.009188655979675</v>
      </c>
      <c r="Q82" s="73">
        <f t="shared" si="2"/>
        <v>0.91732785138968354</v>
      </c>
    </row>
    <row r="83" spans="1:17" ht="15.5" x14ac:dyDescent="0.35">
      <c r="A83" s="80">
        <v>43938</v>
      </c>
      <c r="B83" s="58" t="s">
        <v>219</v>
      </c>
      <c r="C83" s="58" t="s">
        <v>220</v>
      </c>
      <c r="D83" s="58" t="str">
        <f>IFERROR(VLOOKUP($C83,'[3]2年净值'!$B:$C,2,0),"")</f>
        <v/>
      </c>
      <c r="E83" s="58" t="str">
        <f>IFERROR(VLOOKUP($C83,'[3]2年白金净值'!$B:$C,2,0),"")</f>
        <v/>
      </c>
      <c r="F83" s="58" t="str">
        <f>IFERROR(VLOOKUP($C83,'[3]3年净值'!$B:$C,2,0),"")</f>
        <v/>
      </c>
      <c r="G83" s="58" t="str">
        <f>IFERROR(VLOOKUP($C83,[3]黑马净值!#REF!,2,0),"")</f>
        <v/>
      </c>
      <c r="H83" s="75">
        <f>[1]!thsiFinD("ths_close_price_index",H$1,$A83)</f>
        <v>3839.4870999999998</v>
      </c>
      <c r="I83" s="75">
        <f>[1]!thsiFinD("ths_close_price_index",I$1,$A83)</f>
        <v>4083.6455000000001</v>
      </c>
      <c r="J83" s="75">
        <f>[1]!thsiFinD("ths_close_price_index",J$1,$A83)</f>
        <v>1277.2448999999999</v>
      </c>
      <c r="K83" s="76">
        <f>IF([1]!thsiFinD("ths_close_price_index",K$1,$A83)/[1]!thsiFinD("ths_close_price_index",K$1,$A$3)=0,K82,[1]!thsiFinD("ths_close_price_index",K$1,$A83)/[1]!thsiFinD("ths_close_price_index",K$1,$A$3))</f>
        <v>1.0294653545340502</v>
      </c>
      <c r="L83" s="75">
        <f>[1]!thsiFinD("ths_close_price_index",L$1,$A83)</f>
        <v>2533.3103999999998</v>
      </c>
      <c r="M83" s="75">
        <f>[1]!thsiFinD("ths_close_price_index",M$1,$A83)</f>
        <v>15448.907800000001</v>
      </c>
      <c r="N83" s="78">
        <f t="shared" si="0"/>
        <v>1.0116434560278933</v>
      </c>
      <c r="O83" s="78">
        <f t="shared" si="0"/>
        <v>0.98507703008489378</v>
      </c>
      <c r="P83" s="73">
        <f t="shared" si="1"/>
        <v>1.0116434560278933</v>
      </c>
      <c r="Q83" s="73">
        <f t="shared" si="2"/>
        <v>0.9280087178905011</v>
      </c>
    </row>
    <row r="84" spans="1:17" ht="15.5" x14ac:dyDescent="0.35">
      <c r="A84" s="80">
        <v>43941</v>
      </c>
      <c r="B84" s="58" t="s">
        <v>221</v>
      </c>
      <c r="C84" s="58" t="s">
        <v>222</v>
      </c>
      <c r="D84" s="58" t="str">
        <f>IFERROR(VLOOKUP($C84,'[3]2年净值'!$B:$C,2,0),"")</f>
        <v/>
      </c>
      <c r="E84" s="58" t="str">
        <f>IFERROR(VLOOKUP($C84,'[3]2年白金净值'!$B:$C,2,0),"")</f>
        <v/>
      </c>
      <c r="F84" s="58" t="str">
        <f>IFERROR(VLOOKUP($C84,'[3]3年净值'!$B:$C,2,0),"")</f>
        <v/>
      </c>
      <c r="G84" s="58" t="str">
        <f>IFERROR(VLOOKUP($C84,[3]黑马净值!#REF!,2,0),"")</f>
        <v/>
      </c>
      <c r="H84" s="75">
        <f>[1]!thsiFinD("ths_close_price_index",H$1,$A84)</f>
        <v>3853.4551000000001</v>
      </c>
      <c r="I84" s="75">
        <f>[1]!thsiFinD("ths_close_price_index",I$1,$A84)</f>
        <v>4106.9849000000004</v>
      </c>
      <c r="J84" s="75">
        <f>[1]!thsiFinD("ths_close_price_index",J$1,$A84)</f>
        <v>1288.5215000000001</v>
      </c>
      <c r="K84" s="76">
        <f>IF([1]!thsiFinD("ths_close_price_index",K$1,$A84)/[1]!thsiFinD("ths_close_price_index",K$1,$A$3)=0,K83,[1]!thsiFinD("ths_close_price_index",K$1,$A84)/[1]!thsiFinD("ths_close_price_index",K$1,$A$3))</f>
        <v>1.0385543467993072</v>
      </c>
      <c r="L84" s="75">
        <f>[1]!thsiFinD("ths_close_price_index",L$1,$A84)</f>
        <v>2549.4313999999999</v>
      </c>
      <c r="M84" s="75">
        <f>[1]!thsiFinD("ths_close_price_index",M$1,$A84)</f>
        <v>15737.257299999999</v>
      </c>
      <c r="N84" s="78">
        <f t="shared" si="0"/>
        <v>1.0063636102389979</v>
      </c>
      <c r="O84" s="78">
        <f t="shared" si="0"/>
        <v>1.0186647175148522</v>
      </c>
      <c r="P84" s="73">
        <f t="shared" si="1"/>
        <v>1.0063636102389979</v>
      </c>
      <c r="Q84" s="73">
        <f t="shared" si="2"/>
        <v>0.93391420366954836</v>
      </c>
    </row>
    <row r="85" spans="1:17" ht="15.5" x14ac:dyDescent="0.35">
      <c r="A85" s="80">
        <v>43942</v>
      </c>
      <c r="B85" s="58" t="s">
        <v>223</v>
      </c>
      <c r="C85" s="58" t="s">
        <v>224</v>
      </c>
      <c r="D85" s="58" t="str">
        <f>IFERROR(VLOOKUP($C85,'[3]2年净值'!$B:$C,2,0),"")</f>
        <v/>
      </c>
      <c r="E85" s="58" t="str">
        <f>IFERROR(VLOOKUP($C85,'[3]2年白金净值'!$B:$C,2,0),"")</f>
        <v/>
      </c>
      <c r="F85" s="58" t="str">
        <f>IFERROR(VLOOKUP($C85,'[3]3年净值'!$B:$C,2,0),"")</f>
        <v/>
      </c>
      <c r="G85" s="58" t="str">
        <f>IFERROR(VLOOKUP($C85,[3]黑马净值!#REF!,2,0),"")</f>
        <v/>
      </c>
      <c r="H85" s="75">
        <f>[1]!thsiFinD("ths_close_price_index",H$1,$A85)</f>
        <v>3808.0473999999999</v>
      </c>
      <c r="I85" s="75">
        <f>[1]!thsiFinD("ths_close_price_index",I$1,$A85)</f>
        <v>4063.5102999999999</v>
      </c>
      <c r="J85" s="75">
        <f>[1]!thsiFinD("ths_close_price_index",J$1,$A85)</f>
        <v>1276.5101</v>
      </c>
      <c r="K85" s="76">
        <f>IF([1]!thsiFinD("ths_close_price_index",K$1,$A85)/[1]!thsiFinD("ths_close_price_index",K$1,$A$3)=0,K84,[1]!thsiFinD("ths_close_price_index",K$1,$A85)/[1]!thsiFinD("ths_close_price_index",K$1,$A$3))</f>
        <v>1.0288731023023039</v>
      </c>
      <c r="L85" s="75">
        <f>[1]!thsiFinD("ths_close_price_index",L$1,$A85)</f>
        <v>2522.3236999999999</v>
      </c>
      <c r="M85" s="75">
        <f>[1]!thsiFinD("ths_close_price_index",M$1,$A85)</f>
        <v>15588.3243</v>
      </c>
      <c r="N85" s="78">
        <f t="shared" si="0"/>
        <v>0.98936715849659651</v>
      </c>
      <c r="O85" s="78">
        <f t="shared" si="0"/>
        <v>0.99053627978745706</v>
      </c>
      <c r="P85" s="73">
        <f t="shared" si="1"/>
        <v>0.98936715849659651</v>
      </c>
      <c r="Q85" s="73">
        <f t="shared" si="2"/>
        <v>0.92398404196415274</v>
      </c>
    </row>
    <row r="86" spans="1:17" ht="15.5" x14ac:dyDescent="0.35">
      <c r="A86" s="80">
        <v>43943</v>
      </c>
      <c r="B86" s="58" t="s">
        <v>225</v>
      </c>
      <c r="C86" s="58" t="s">
        <v>226</v>
      </c>
      <c r="D86" s="58" t="str">
        <f>IFERROR(VLOOKUP($C86,'[3]2年净值'!$B:$C,2,0),"")</f>
        <v/>
      </c>
      <c r="E86" s="58" t="str">
        <f>IFERROR(VLOOKUP($C86,'[3]2年白金净值'!$B:$C,2,0),"")</f>
        <v/>
      </c>
      <c r="F86" s="58" t="str">
        <f>IFERROR(VLOOKUP($C86,'[3]3年净值'!$B:$C,2,0),"")</f>
        <v/>
      </c>
      <c r="G86" s="58" t="str">
        <f>IFERROR(VLOOKUP($C86,[3]黑马净值!#REF!,2,0),"")</f>
        <v/>
      </c>
      <c r="H86" s="75">
        <f>[1]!thsiFinD("ths_close_price_index",H$1,$A86)</f>
        <v>3839.3834000000002</v>
      </c>
      <c r="I86" s="75">
        <f>[1]!thsiFinD("ths_close_price_index",I$1,$A86)</f>
        <v>4096.9038</v>
      </c>
      <c r="J86" s="75">
        <f>[1]!thsiFinD("ths_close_price_index",J$1,$A86)</f>
        <v>1290.7299</v>
      </c>
      <c r="K86" s="76">
        <f>IF([1]!thsiFinD("ths_close_price_index",K$1,$A86)/[1]!thsiFinD("ths_close_price_index",K$1,$A$3)=0,K85,[1]!thsiFinD("ths_close_price_index",K$1,$A86)/[1]!thsiFinD("ths_close_price_index",K$1,$A$3))</f>
        <v>1.0403343275132273</v>
      </c>
      <c r="L86" s="75">
        <f>[1]!thsiFinD("ths_close_price_index",L$1,$A86)</f>
        <v>2541.8470000000002</v>
      </c>
      <c r="M86" s="75">
        <f>[1]!thsiFinD("ths_close_price_index",M$1,$A86)</f>
        <v>15717.231299999999</v>
      </c>
      <c r="N86" s="78">
        <f t="shared" si="0"/>
        <v>1.007740204003158</v>
      </c>
      <c r="O86" s="78">
        <f t="shared" si="0"/>
        <v>1.0082694584433298</v>
      </c>
      <c r="P86" s="73">
        <f t="shared" si="1"/>
        <v>1.007740204003158</v>
      </c>
      <c r="Q86" s="73">
        <f t="shared" si="2"/>
        <v>0.93113586694461781</v>
      </c>
    </row>
    <row r="87" spans="1:17" ht="15.5" x14ac:dyDescent="0.35">
      <c r="A87" s="80">
        <v>43944</v>
      </c>
      <c r="B87" s="58" t="s">
        <v>227</v>
      </c>
      <c r="C87" s="58" t="s">
        <v>228</v>
      </c>
      <c r="D87" s="58" t="str">
        <f>IFERROR(VLOOKUP($C87,'[3]2年净值'!$B:$C,2,0),"")</f>
        <v/>
      </c>
      <c r="E87" s="58" t="str">
        <f>IFERROR(VLOOKUP($C87,'[3]2年白金净值'!$B:$C,2,0),"")</f>
        <v/>
      </c>
      <c r="F87" s="58" t="str">
        <f>IFERROR(VLOOKUP($C87,'[3]3年净值'!$B:$C,2,0),"")</f>
        <v/>
      </c>
      <c r="G87" s="58" t="str">
        <f>IFERROR(VLOOKUP($C87,[3]黑马净值!#REF!,2,0),"")</f>
        <v/>
      </c>
      <c r="H87" s="75">
        <f>[1]!thsiFinD("ths_close_price_index",H$1,$A87)</f>
        <v>3829.7525000000001</v>
      </c>
      <c r="I87" s="75">
        <f>[1]!thsiFinD("ths_close_price_index",I$1,$A87)</f>
        <v>4083.4796999999999</v>
      </c>
      <c r="J87" s="75">
        <f>[1]!thsiFinD("ths_close_price_index",J$1,$A87)</f>
        <v>1287.442</v>
      </c>
      <c r="K87" s="76">
        <f>IF([1]!thsiFinD("ths_close_price_index",K$1,$A87)/[1]!thsiFinD("ths_close_price_index",K$1,$A$3)=0,K86,[1]!thsiFinD("ths_close_price_index",K$1,$A87)/[1]!thsiFinD("ths_close_price_index",K$1,$A$3))</f>
        <v>1.0376842647577038</v>
      </c>
      <c r="L87" s="75">
        <f>[1]!thsiFinD("ths_close_price_index",L$1,$A87)</f>
        <v>2508.5048000000002</v>
      </c>
      <c r="M87" s="75">
        <f>[1]!thsiFinD("ths_close_price_index",M$1,$A87)</f>
        <v>15854.697899999999</v>
      </c>
      <c r="N87" s="78">
        <f t="shared" si="0"/>
        <v>0.98688268806108315</v>
      </c>
      <c r="O87" s="78">
        <f t="shared" si="0"/>
        <v>1.0087462350954903</v>
      </c>
      <c r="P87" s="73">
        <f t="shared" si="1"/>
        <v>0.98688268806108315</v>
      </c>
      <c r="Q87" s="73">
        <f t="shared" si="2"/>
        <v>0.91892186732039149</v>
      </c>
    </row>
    <row r="88" spans="1:17" ht="15.5" x14ac:dyDescent="0.35">
      <c r="A88" s="80">
        <v>43945</v>
      </c>
      <c r="B88" s="58" t="s">
        <v>229</v>
      </c>
      <c r="C88" s="58" t="s">
        <v>230</v>
      </c>
      <c r="D88" s="58" t="str">
        <f>IFERROR(VLOOKUP($C88,'[3]2年净值'!$B:$C,2,0),"")</f>
        <v/>
      </c>
      <c r="E88" s="58" t="str">
        <f>IFERROR(VLOOKUP($C88,'[3]2年白金净值'!$B:$C,2,0),"")</f>
        <v/>
      </c>
      <c r="F88" s="58" t="str">
        <f>IFERROR(VLOOKUP($C88,'[3]3年净值'!$B:$C,2,0),"")</f>
        <v/>
      </c>
      <c r="G88" s="58" t="str">
        <f>IFERROR(VLOOKUP($C88,[3]黑马净值!#REF!,2,0),"")</f>
        <v/>
      </c>
      <c r="H88" s="75">
        <f>[1]!thsiFinD("ths_close_price_index",H$1,$A88)</f>
        <v>3796.9721</v>
      </c>
      <c r="I88" s="75">
        <f>[1]!thsiFinD("ths_close_price_index",I$1,$A88)</f>
        <v>4041.1251000000002</v>
      </c>
      <c r="J88" s="75">
        <f>[1]!thsiFinD("ths_close_price_index",J$1,$A88)</f>
        <v>1275.42</v>
      </c>
      <c r="K88" s="76">
        <f>IF([1]!thsiFinD("ths_close_price_index",K$1,$A88)/[1]!thsiFinD("ths_close_price_index",K$1,$A$3)=0,K87,[1]!thsiFinD("ths_close_price_index",K$1,$A88)/[1]!thsiFinD("ths_close_price_index",K$1,$A$3))</f>
        <v>1.0279944766111953</v>
      </c>
      <c r="L88" s="75">
        <f>[1]!thsiFinD("ths_close_price_index",L$1,$A88)</f>
        <v>2475.3870999999999</v>
      </c>
      <c r="M88" s="75">
        <f>[1]!thsiFinD("ths_close_price_index",M$1,$A88)</f>
        <v>15385.0978</v>
      </c>
      <c r="N88" s="78">
        <f t="shared" si="0"/>
        <v>0.98679783271692356</v>
      </c>
      <c r="O88" s="78">
        <f t="shared" si="0"/>
        <v>0.97038101243165287</v>
      </c>
      <c r="P88" s="73">
        <f t="shared" si="1"/>
        <v>0.98679783271692356</v>
      </c>
      <c r="Q88" s="73">
        <f t="shared" si="2"/>
        <v>0.90679010710795072</v>
      </c>
    </row>
    <row r="89" spans="1:17" ht="15.5" x14ac:dyDescent="0.35">
      <c r="A89" s="80">
        <v>43948</v>
      </c>
      <c r="B89" s="58" t="s">
        <v>231</v>
      </c>
      <c r="C89" s="58" t="s">
        <v>232</v>
      </c>
      <c r="D89" s="58" t="str">
        <f>IFERROR(VLOOKUP($C89,'[3]2年净值'!$B:$C,2,0),"")</f>
        <v/>
      </c>
      <c r="E89" s="58" t="str">
        <f>IFERROR(VLOOKUP($C89,'[3]2年白金净值'!$B:$C,2,0),"")</f>
        <v/>
      </c>
      <c r="F89" s="58" t="str">
        <f>IFERROR(VLOOKUP($C89,'[3]3年净值'!$B:$C,2,0),"")</f>
        <v/>
      </c>
      <c r="G89" s="58" t="str">
        <f>IFERROR(VLOOKUP($C89,[3]黑马净值!#REF!,2,0),"")</f>
        <v/>
      </c>
      <c r="H89" s="75">
        <f>[1]!thsiFinD("ths_close_price_index",H$1,$A89)</f>
        <v>3822.7689999999998</v>
      </c>
      <c r="I89" s="75">
        <f>[1]!thsiFinD("ths_close_price_index",I$1,$A89)</f>
        <v>4060.1624000000002</v>
      </c>
      <c r="J89" s="75">
        <f>[1]!thsiFinD("ths_close_price_index",J$1,$A89)</f>
        <v>1283.2366999999999</v>
      </c>
      <c r="K89" s="76">
        <f>IF([1]!thsiFinD("ths_close_price_index",K$1,$A89)/[1]!thsiFinD("ths_close_price_index",K$1,$A$3)=0,K88,[1]!thsiFinD("ths_close_price_index",K$1,$A89)/[1]!thsiFinD("ths_close_price_index",K$1,$A$3))</f>
        <v>1.0342947733176344</v>
      </c>
      <c r="L89" s="75">
        <f>[1]!thsiFinD("ths_close_price_index",L$1,$A89)</f>
        <v>2484.4032000000002</v>
      </c>
      <c r="M89" s="75">
        <f>[1]!thsiFinD("ths_close_price_index",M$1,$A89)</f>
        <v>15465.587100000001</v>
      </c>
      <c r="N89" s="78">
        <f t="shared" ref="N89:O121" si="3">L89/L88</f>
        <v>1.0036422990165863</v>
      </c>
      <c r="O89" s="78">
        <f t="shared" si="3"/>
        <v>1.0052316404514505</v>
      </c>
      <c r="P89" s="73">
        <f t="shared" si="1"/>
        <v>1.0036422990165863</v>
      </c>
      <c r="Q89" s="73">
        <f t="shared" si="2"/>
        <v>0.9100929078233202</v>
      </c>
    </row>
    <row r="90" spans="1:17" ht="15.5" x14ac:dyDescent="0.35">
      <c r="A90" s="80">
        <v>43949</v>
      </c>
      <c r="B90" s="58" t="s">
        <v>233</v>
      </c>
      <c r="C90" s="58" t="s">
        <v>234</v>
      </c>
      <c r="D90" s="58" t="str">
        <f>IFERROR(VLOOKUP($C90,'[3]2年净值'!$B:$C,2,0),"")</f>
        <v/>
      </c>
      <c r="E90" s="58" t="str">
        <f>IFERROR(VLOOKUP($C90,'[3]2年白金净值'!$B:$C,2,0),"")</f>
        <v/>
      </c>
      <c r="F90" s="58" t="str">
        <f>IFERROR(VLOOKUP($C90,'[3]3年净值'!$B:$C,2,0),"")</f>
        <v/>
      </c>
      <c r="G90" s="58" t="str">
        <f>IFERROR(VLOOKUP($C90,[3]黑马净值!#REF!,2,0),"")</f>
        <v/>
      </c>
      <c r="H90" s="75">
        <f>[1]!thsiFinD("ths_close_price_index",H$1,$A90)</f>
        <v>3849.1464999999998</v>
      </c>
      <c r="I90" s="75">
        <f>[1]!thsiFinD("ths_close_price_index",I$1,$A90)</f>
        <v>4073.8681999999999</v>
      </c>
      <c r="J90" s="75">
        <f>[1]!thsiFinD("ths_close_price_index",J$1,$A90)</f>
        <v>1295.7370000000001</v>
      </c>
      <c r="K90" s="76">
        <f>IF([1]!thsiFinD("ths_close_price_index",K$1,$A90)/[1]!thsiFinD("ths_close_price_index",K$1,$A$3)=0,K89,[1]!thsiFinD("ths_close_price_index",K$1,$A90)/[1]!thsiFinD("ths_close_price_index",K$1,$A$3))</f>
        <v>1.044370073497954</v>
      </c>
      <c r="L90" s="75">
        <f>[1]!thsiFinD("ths_close_price_index",L$1,$A90)</f>
        <v>2492.7667999999999</v>
      </c>
      <c r="M90" s="75">
        <f>[1]!thsiFinD("ths_close_price_index",M$1,$A90)</f>
        <v>15416.78</v>
      </c>
      <c r="N90" s="78">
        <f t="shared" si="3"/>
        <v>1.0033664422908486</v>
      </c>
      <c r="O90" s="78">
        <f t="shared" si="3"/>
        <v>0.99684414825739143</v>
      </c>
      <c r="P90" s="73">
        <f t="shared" si="1"/>
        <v>1.0033664422908486</v>
      </c>
      <c r="Q90" s="73">
        <f t="shared" si="2"/>
        <v>0.91315668307681797</v>
      </c>
    </row>
    <row r="91" spans="1:17" ht="15.5" x14ac:dyDescent="0.35">
      <c r="A91" s="80">
        <v>43950</v>
      </c>
      <c r="B91" s="58" t="s">
        <v>235</v>
      </c>
      <c r="C91" s="58" t="s">
        <v>236</v>
      </c>
      <c r="D91" s="58" t="str">
        <f>IFERROR(VLOOKUP($C91,'[3]2年净值'!$B:$C,2,0),"")</f>
        <v/>
      </c>
      <c r="E91" s="58" t="str">
        <f>IFERROR(VLOOKUP($C91,'[3]2年白金净值'!$B:$C,2,0),"")</f>
        <v/>
      </c>
      <c r="F91" s="58" t="str">
        <f>IFERROR(VLOOKUP($C91,'[3]3年净值'!$B:$C,2,0),"")</f>
        <v/>
      </c>
      <c r="G91" s="58" t="str">
        <f>IFERROR(VLOOKUP($C91,[3]黑马净值!#REF!,2,0),"")</f>
        <v/>
      </c>
      <c r="H91" s="75">
        <f>[1]!thsiFinD("ths_close_price_index",H$1,$A91)</f>
        <v>3867.0320000000002</v>
      </c>
      <c r="I91" s="75">
        <f>[1]!thsiFinD("ths_close_price_index",I$1,$A91)</f>
        <v>4087.9144000000001</v>
      </c>
      <c r="J91" s="75">
        <f>[1]!thsiFinD("ths_close_price_index",J$1,$A91)</f>
        <v>1294.1972000000001</v>
      </c>
      <c r="K91" s="76">
        <f>IF([1]!thsiFinD("ths_close_price_index",K$1,$A91)/[1]!thsiFinD("ths_close_price_index",K$1,$A$3)=0,K90,[1]!thsiFinD("ths_close_price_index",K$1,$A91)/[1]!thsiFinD("ths_close_price_index",K$1,$A$3))</f>
        <v>1.0431289875066052</v>
      </c>
      <c r="L91" s="75">
        <f>[1]!thsiFinD("ths_close_price_index",L$1,$A91)</f>
        <v>2483.7609000000002</v>
      </c>
      <c r="M91" s="75">
        <f>[1]!thsiFinD("ths_close_price_index",M$1,$A91)</f>
        <v>15219.844300000001</v>
      </c>
      <c r="N91" s="78">
        <f t="shared" si="3"/>
        <v>0.99638718712075292</v>
      </c>
      <c r="O91" s="78">
        <f t="shared" si="3"/>
        <v>0.9872258863394302</v>
      </c>
      <c r="P91" s="73">
        <f t="shared" si="1"/>
        <v>0.99638718712075292</v>
      </c>
      <c r="Q91" s="73">
        <f t="shared" si="2"/>
        <v>0.90985761885142746</v>
      </c>
    </row>
    <row r="92" spans="1:17" ht="15.5" x14ac:dyDescent="0.35">
      <c r="A92" s="80">
        <v>43951</v>
      </c>
      <c r="B92" s="58" t="s">
        <v>237</v>
      </c>
      <c r="C92" s="58" t="s">
        <v>238</v>
      </c>
      <c r="D92" s="58" t="str">
        <f>IFERROR(VLOOKUP($C92,'[3]2年净值'!$B:$C,2,0),"")</f>
        <v/>
      </c>
      <c r="E92" s="58" t="str">
        <f>IFERROR(VLOOKUP($C92,'[3]2年白金净值'!$B:$C,2,0),"")</f>
        <v/>
      </c>
      <c r="F92" s="58" t="str">
        <f>IFERROR(VLOOKUP($C92,'[3]3年净值'!$B:$C,2,0),"")</f>
        <v/>
      </c>
      <c r="G92" s="58" t="str">
        <f>IFERROR(VLOOKUP($C92,[3]黑马净值!#REF!,2,0),"")</f>
        <v/>
      </c>
      <c r="H92" s="75">
        <f>[1]!thsiFinD("ths_close_price_index",H$1,$A92)</f>
        <v>3912.5772000000002</v>
      </c>
      <c r="I92" s="75">
        <f>[1]!thsiFinD("ths_close_price_index",I$1,$A92)</f>
        <v>4148.6885000000002</v>
      </c>
      <c r="J92" s="75">
        <f>[1]!thsiFinD("ths_close_price_index",J$1,$A92)</f>
        <v>1309.5234</v>
      </c>
      <c r="K92" s="76">
        <f>IF([1]!thsiFinD("ths_close_price_index",K$1,$A92)/[1]!thsiFinD("ths_close_price_index",K$1,$A$3)=0,K91,[1]!thsiFinD("ths_close_price_index",K$1,$A92)/[1]!thsiFinD("ths_close_price_index",K$1,$A$3))</f>
        <v>1.0554819762847634</v>
      </c>
      <c r="L92" s="75">
        <f>[1]!thsiFinD("ths_close_price_index",L$1,$A92)</f>
        <v>2558.3328999999999</v>
      </c>
      <c r="M92" s="75">
        <f>[1]!thsiFinD("ths_close_price_index",M$1,$A92)</f>
        <v>15114.157999999999</v>
      </c>
      <c r="N92" s="78">
        <f t="shared" si="3"/>
        <v>1.0300238239518142</v>
      </c>
      <c r="O92" s="78">
        <f t="shared" si="3"/>
        <v>0.9930560196335253</v>
      </c>
      <c r="P92" s="73">
        <f t="shared" si="1"/>
        <v>1.0300238239518142</v>
      </c>
      <c r="Q92" s="73">
        <f t="shared" si="2"/>
        <v>0.93717502382103968</v>
      </c>
    </row>
    <row r="93" spans="1:17" ht="15.5" x14ac:dyDescent="0.35">
      <c r="A93" s="80">
        <v>43957</v>
      </c>
      <c r="B93" s="58" t="s">
        <v>239</v>
      </c>
      <c r="C93" s="58" t="s">
        <v>240</v>
      </c>
      <c r="D93" s="58" t="str">
        <f>IFERROR(VLOOKUP($C93,'[3]2年净值'!$B:$C,2,0),"")</f>
        <v/>
      </c>
      <c r="E93" s="58" t="str">
        <f>IFERROR(VLOOKUP($C93,'[3]2年白金净值'!$B:$C,2,0),"")</f>
        <v/>
      </c>
      <c r="F93" s="58" t="str">
        <f>IFERROR(VLOOKUP($C93,'[3]3年净值'!$B:$C,2,0),"")</f>
        <v/>
      </c>
      <c r="G93" s="58" t="str">
        <f>IFERROR(VLOOKUP($C93,[3]黑马净值!#REF!,2,0),"")</f>
        <v/>
      </c>
      <c r="H93" s="75">
        <f>[1]!thsiFinD("ths_close_price_index",H$1,$A93)</f>
        <v>3936.2539000000002</v>
      </c>
      <c r="I93" s="75">
        <f>[1]!thsiFinD("ths_close_price_index",I$1,$A93)</f>
        <v>4186.3386</v>
      </c>
      <c r="J93" s="75">
        <f>[1]!thsiFinD("ths_close_price_index",J$1,$A93)</f>
        <v>1325.7534000000001</v>
      </c>
      <c r="K93" s="76">
        <f>IF([1]!thsiFinD("ths_close_price_index",K$1,$A93)/[1]!thsiFinD("ths_close_price_index",K$1,$A$3)=0,K92,[1]!thsiFinD("ths_close_price_index",K$1,$A93)/[1]!thsiFinD("ths_close_price_index",K$1,$A$3))</f>
        <v>1.068563432083951</v>
      </c>
      <c r="L93" s="75">
        <f>[1]!thsiFinD("ths_close_price_index",L$1,$A93)</f>
        <v>2619.723</v>
      </c>
      <c r="M93" s="75">
        <f>[1]!thsiFinD("ths_close_price_index",M$1,$A93)</f>
        <v>15445.1242</v>
      </c>
      <c r="N93" s="78">
        <f t="shared" si="3"/>
        <v>1.0239961343576514</v>
      </c>
      <c r="O93" s="78">
        <f t="shared" si="3"/>
        <v>1.0218977597031869</v>
      </c>
      <c r="P93" s="73">
        <f t="shared" si="1"/>
        <v>1.0239961343576514</v>
      </c>
      <c r="Q93" s="73">
        <f t="shared" si="2"/>
        <v>0.95966360160928443</v>
      </c>
    </row>
    <row r="94" spans="1:17" ht="15.5" x14ac:dyDescent="0.35">
      <c r="A94" s="80">
        <v>43958</v>
      </c>
      <c r="B94" s="58" t="s">
        <v>241</v>
      </c>
      <c r="C94" s="58" t="s">
        <v>242</v>
      </c>
      <c r="D94" s="58" t="str">
        <f>IFERROR(VLOOKUP($C94,'[3]2年净值'!$B:$C,2,0),"")</f>
        <v/>
      </c>
      <c r="E94" s="58" t="str">
        <f>IFERROR(VLOOKUP($C94,'[3]2年白金净值'!$B:$C,2,0),"")</f>
        <v/>
      </c>
      <c r="F94" s="58" t="str">
        <f>IFERROR(VLOOKUP($C94,'[3]3年净值'!$B:$C,2,0),"")</f>
        <v/>
      </c>
      <c r="G94" s="58" t="str">
        <f>IFERROR(VLOOKUP($C94,[3]黑马净值!#REF!,2,0),"")</f>
        <v/>
      </c>
      <c r="H94" s="75">
        <f>[1]!thsiFinD("ths_close_price_index",H$1,$A94)</f>
        <v>3924.8946000000001</v>
      </c>
      <c r="I94" s="75">
        <f>[1]!thsiFinD("ths_close_price_index",I$1,$A94)</f>
        <v>4176.2181</v>
      </c>
      <c r="J94" s="75">
        <f>[1]!thsiFinD("ths_close_price_index",J$1,$A94)</f>
        <v>1327.8034</v>
      </c>
      <c r="K94" s="76">
        <f>IF([1]!thsiFinD("ths_close_price_index",K$1,$A94)/[1]!thsiFinD("ths_close_price_index",K$1,$A$3)=0,K93,[1]!thsiFinD("ths_close_price_index",K$1,$A94)/[1]!thsiFinD("ths_close_price_index",K$1,$A$3))</f>
        <v>1.0702157416580935</v>
      </c>
      <c r="L94" s="75">
        <f>[1]!thsiFinD("ths_close_price_index",L$1,$A94)</f>
        <v>2615.9529000000002</v>
      </c>
      <c r="M94" s="75">
        <f>[1]!thsiFinD("ths_close_price_index",M$1,$A94)</f>
        <v>15521.4689</v>
      </c>
      <c r="N94" s="78">
        <f t="shared" si="3"/>
        <v>0.99856087838294361</v>
      </c>
      <c r="O94" s="78">
        <f t="shared" si="3"/>
        <v>1.0049429644599426</v>
      </c>
      <c r="P94" s="73">
        <f t="shared" si="1"/>
        <v>0.99856087838294361</v>
      </c>
      <c r="Q94" s="73">
        <f t="shared" si="2"/>
        <v>0.95828252897510635</v>
      </c>
    </row>
    <row r="95" spans="1:17" ht="15.5" x14ac:dyDescent="0.35">
      <c r="A95" s="80">
        <v>43959</v>
      </c>
      <c r="B95" s="58" t="s">
        <v>243</v>
      </c>
      <c r="C95" s="58" t="s">
        <v>244</v>
      </c>
      <c r="D95" s="58" t="str">
        <f>IFERROR(VLOOKUP($C95,'[3]2年净值'!$B:$C,2,0),"")</f>
        <v/>
      </c>
      <c r="E95" s="58" t="str">
        <f>IFERROR(VLOOKUP($C95,'[3]2年白金净值'!$B:$C,2,0),"")</f>
        <v/>
      </c>
      <c r="F95" s="58" t="str">
        <f>IFERROR(VLOOKUP($C95,'[3]3年净值'!$B:$C,2,0),"")</f>
        <v/>
      </c>
      <c r="G95" s="58" t="str">
        <f>IFERROR(VLOOKUP($C95,[3]黑马净值!#REF!,2,0),"")</f>
        <v/>
      </c>
      <c r="H95" s="75">
        <f>[1]!thsiFinD("ths_close_price_index",H$1,$A95)</f>
        <v>3963.6217000000001</v>
      </c>
      <c r="I95" s="75">
        <f>[1]!thsiFinD("ths_close_price_index",I$1,$A95)</f>
        <v>4219.0082000000002</v>
      </c>
      <c r="J95" s="75">
        <f>[1]!thsiFinD("ths_close_price_index",J$1,$A95)</f>
        <v>1340.8924999999999</v>
      </c>
      <c r="K95" s="76">
        <f>IF([1]!thsiFinD("ths_close_price_index",K$1,$A95)/[1]!thsiFinD("ths_close_price_index",K$1,$A$3)=0,K94,[1]!thsiFinD("ths_close_price_index",K$1,$A95)/[1]!thsiFinD("ths_close_price_index",K$1,$A$3))</f>
        <v>1.0807656173882934</v>
      </c>
      <c r="L95" s="75">
        <f>[1]!thsiFinD("ths_close_price_index",L$1,$A95)</f>
        <v>2646.5045</v>
      </c>
      <c r="M95" s="75">
        <f>[1]!thsiFinD("ths_close_price_index",M$1,$A95)</f>
        <v>15593.939</v>
      </c>
      <c r="N95" s="78">
        <f t="shared" si="3"/>
        <v>1.0116789564521593</v>
      </c>
      <c r="O95" s="78">
        <f t="shared" si="3"/>
        <v>1.0046690233035869</v>
      </c>
      <c r="P95" s="73">
        <f t="shared" si="1"/>
        <v>1.0116789564521593</v>
      </c>
      <c r="Q95" s="73">
        <f t="shared" si="2"/>
        <v>0.96947426889987176</v>
      </c>
    </row>
    <row r="96" spans="1:17" ht="15.5" x14ac:dyDescent="0.35">
      <c r="A96" s="80">
        <v>43962</v>
      </c>
      <c r="B96" s="58" t="s">
        <v>245</v>
      </c>
      <c r="C96" s="58" t="s">
        <v>246</v>
      </c>
      <c r="D96" s="58" t="str">
        <f>IFERROR(VLOOKUP($C96,'[3]2年净值'!$B:$C,2,0),"")</f>
        <v/>
      </c>
      <c r="E96" s="58" t="str">
        <f>IFERROR(VLOOKUP($C96,'[3]2年白金净值'!$B:$C,2,0),"")</f>
        <v/>
      </c>
      <c r="F96" s="58" t="str">
        <f>IFERROR(VLOOKUP($C96,'[3]3年净值'!$B:$C,2,0),"")</f>
        <v/>
      </c>
      <c r="G96" s="58" t="str">
        <f>IFERROR(VLOOKUP($C96,[3]黑马净值!#REF!,2,0),"")</f>
        <v/>
      </c>
      <c r="H96" s="75">
        <f>[1]!thsiFinD("ths_close_price_index",H$1,$A96)</f>
        <v>3960.1803</v>
      </c>
      <c r="I96" s="75">
        <f>[1]!thsiFinD("ths_close_price_index",I$1,$A96)</f>
        <v>4214.0488999999998</v>
      </c>
      <c r="J96" s="75">
        <f>[1]!thsiFinD("ths_close_price_index",J$1,$A96)</f>
        <v>1335.4948999999999</v>
      </c>
      <c r="K96" s="76">
        <f>IF([1]!thsiFinD("ths_close_price_index",K$1,$A96)/[1]!thsiFinD("ths_close_price_index",K$1,$A$3)=0,K95,[1]!thsiFinD("ths_close_price_index",K$1,$A96)/[1]!thsiFinD("ths_close_price_index",K$1,$A$3))</f>
        <v>1.0764151265798094</v>
      </c>
      <c r="L96" s="75">
        <f>[1]!thsiFinD("ths_close_price_index",L$1,$A96)</f>
        <v>2651.5405999999998</v>
      </c>
      <c r="M96" s="75">
        <f>[1]!thsiFinD("ths_close_price_index",M$1,$A96)</f>
        <v>15522.6569</v>
      </c>
      <c r="N96" s="78">
        <f t="shared" si="3"/>
        <v>1.0019029251603389</v>
      </c>
      <c r="O96" s="78">
        <f t="shared" si="3"/>
        <v>0.99542885860974573</v>
      </c>
      <c r="P96" s="73">
        <f t="shared" si="1"/>
        <v>1.0019029251603389</v>
      </c>
      <c r="Q96" s="73">
        <f t="shared" si="2"/>
        <v>0.97131910587846249</v>
      </c>
    </row>
    <row r="97" spans="1:17" ht="15.5" x14ac:dyDescent="0.35">
      <c r="A97" s="80">
        <v>43963</v>
      </c>
      <c r="B97" s="58" t="s">
        <v>247</v>
      </c>
      <c r="C97" s="58" t="s">
        <v>248</v>
      </c>
      <c r="D97" s="58" t="str">
        <f>IFERROR(VLOOKUP($C97,'[3]2年净值'!$B:$C,2,0),"")</f>
        <v/>
      </c>
      <c r="E97" s="58" t="str">
        <f>IFERROR(VLOOKUP($C97,'[3]2年白金净值'!$B:$C,2,0),"")</f>
        <v/>
      </c>
      <c r="F97" s="58" t="str">
        <f>IFERROR(VLOOKUP($C97,'[3]3年净值'!$B:$C,2,0),"")</f>
        <v/>
      </c>
      <c r="G97" s="58" t="str">
        <f>IFERROR(VLOOKUP($C97,[3]黑马净值!#REF!,2,0),"")</f>
        <v/>
      </c>
      <c r="H97" s="75">
        <f>[1]!thsiFinD("ths_close_price_index",H$1,$A97)</f>
        <v>3960.2377999999999</v>
      </c>
      <c r="I97" s="75">
        <f>[1]!thsiFinD("ths_close_price_index",I$1,$A97)</f>
        <v>4217.2322999999997</v>
      </c>
      <c r="J97" s="75">
        <f>[1]!thsiFinD("ths_close_price_index",J$1,$A97)</f>
        <v>1344.671</v>
      </c>
      <c r="K97" s="76">
        <f>IF([1]!thsiFinD("ths_close_price_index",K$1,$A97)/[1]!thsiFinD("ths_close_price_index",K$1,$A$3)=0,K96,[1]!thsiFinD("ths_close_price_index",K$1,$A97)/[1]!thsiFinD("ths_close_price_index",K$1,$A$3))</f>
        <v>1.0838111060350728</v>
      </c>
      <c r="L97" s="75">
        <f>[1]!thsiFinD("ths_close_price_index",L$1,$A97)</f>
        <v>2657.8415</v>
      </c>
      <c r="M97" s="75">
        <f>[1]!thsiFinD("ths_close_price_index",M$1,$A97)</f>
        <v>15724.328600000001</v>
      </c>
      <c r="N97" s="78">
        <f t="shared" si="3"/>
        <v>1.0023763166213635</v>
      </c>
      <c r="O97" s="78">
        <f t="shared" si="3"/>
        <v>1.012992086425617</v>
      </c>
      <c r="P97" s="73">
        <f t="shared" si="1"/>
        <v>1.0023763166213635</v>
      </c>
      <c r="Q97" s="73">
        <f t="shared" si="2"/>
        <v>0.97362726761440943</v>
      </c>
    </row>
    <row r="98" spans="1:17" ht="15.5" x14ac:dyDescent="0.35">
      <c r="A98" s="80">
        <v>43964</v>
      </c>
      <c r="B98" s="58" t="s">
        <v>249</v>
      </c>
      <c r="C98" s="58" t="s">
        <v>250</v>
      </c>
      <c r="D98" s="58" t="str">
        <f>IFERROR(VLOOKUP($C98,'[3]2年净值'!$B:$C,2,0),"")</f>
        <v/>
      </c>
      <c r="E98" s="58" t="str">
        <f>IFERROR(VLOOKUP($C98,'[3]2年白金净值'!$B:$C,2,0),"")</f>
        <v/>
      </c>
      <c r="F98" s="58" t="str">
        <f>IFERROR(VLOOKUP($C98,'[3]3年净值'!$B:$C,2,0),"")</f>
        <v/>
      </c>
      <c r="G98" s="58" t="str">
        <f>IFERROR(VLOOKUP($C98,[3]黑马净值!#REF!,2,0),"")</f>
        <v/>
      </c>
      <c r="H98" s="75">
        <f>[1]!thsiFinD("ths_close_price_index",H$1,$A98)</f>
        <v>3968.2529</v>
      </c>
      <c r="I98" s="75">
        <f>[1]!thsiFinD("ths_close_price_index",I$1,$A98)</f>
        <v>4228.2084999999997</v>
      </c>
      <c r="J98" s="75">
        <f>[1]!thsiFinD("ths_close_price_index",J$1,$A98)</f>
        <v>1356.6811</v>
      </c>
      <c r="K98" s="76">
        <f>IF([1]!thsiFinD("ths_close_price_index",K$1,$A98)/[1]!thsiFinD("ths_close_price_index",K$1,$A$3)=0,K97,[1]!thsiFinD("ths_close_price_index",K$1,$A98)/[1]!thsiFinD("ths_close_price_index",K$1,$A$3))</f>
        <v>1.0934913027260045</v>
      </c>
      <c r="L98" s="75">
        <f>[1]!thsiFinD("ths_close_price_index",L$1,$A98)</f>
        <v>2663.0338000000002</v>
      </c>
      <c r="M98" s="75">
        <f>[1]!thsiFinD("ths_close_price_index",M$1,$A98)</f>
        <v>15926.7477</v>
      </c>
      <c r="N98" s="78">
        <f t="shared" si="3"/>
        <v>1.0019535777434434</v>
      </c>
      <c r="O98" s="78">
        <f t="shared" si="3"/>
        <v>1.0128729884212671</v>
      </c>
      <c r="P98" s="73">
        <f t="shared" si="1"/>
        <v>1.0019535777434434</v>
      </c>
      <c r="Q98" s="73">
        <f t="shared" si="2"/>
        <v>0.97552932417483051</v>
      </c>
    </row>
    <row r="99" spans="1:17" ht="15.5" x14ac:dyDescent="0.35">
      <c r="A99" s="80">
        <v>43965</v>
      </c>
      <c r="B99" s="58" t="s">
        <v>251</v>
      </c>
      <c r="C99" s="58" t="s">
        <v>252</v>
      </c>
      <c r="D99" s="58" t="str">
        <f>IFERROR(VLOOKUP($C99,'[3]2年净值'!$B:$C,2,0),"")</f>
        <v/>
      </c>
      <c r="E99" s="58" t="str">
        <f>IFERROR(VLOOKUP($C99,'[3]2年白金净值'!$B:$C,2,0),"")</f>
        <v/>
      </c>
      <c r="F99" s="58" t="str">
        <f>IFERROR(VLOOKUP($C99,'[3]3年净值'!$B:$C,2,0),"")</f>
        <v/>
      </c>
      <c r="G99" s="58" t="str">
        <f>IFERROR(VLOOKUP($C99,[3]黑马净值!#REF!,2,0),"")</f>
        <v/>
      </c>
      <c r="H99" s="75">
        <f>[1]!thsiFinD("ths_close_price_index",H$1,$A99)</f>
        <v>3925.2177000000001</v>
      </c>
      <c r="I99" s="75">
        <f>[1]!thsiFinD("ths_close_price_index",I$1,$A99)</f>
        <v>4184.4494000000004</v>
      </c>
      <c r="J99" s="75">
        <f>[1]!thsiFinD("ths_close_price_index",J$1,$A99)</f>
        <v>1344.7739999999999</v>
      </c>
      <c r="K99" s="76">
        <f>IF([1]!thsiFinD("ths_close_price_index",K$1,$A99)/[1]!thsiFinD("ths_close_price_index",K$1,$A$3)=0,K98,[1]!thsiFinD("ths_close_price_index",K$1,$A99)/[1]!thsiFinD("ths_close_price_index",K$1,$A$3))</f>
        <v>1.0838941245161151</v>
      </c>
      <c r="L99" s="75">
        <f>[1]!thsiFinD("ths_close_price_index",L$1,$A99)</f>
        <v>2630.8917000000001</v>
      </c>
      <c r="M99" s="75">
        <f>[1]!thsiFinD("ths_close_price_index",M$1,$A99)</f>
        <v>15684.8187</v>
      </c>
      <c r="N99" s="78">
        <f t="shared" si="3"/>
        <v>0.987930269604539</v>
      </c>
      <c r="O99" s="78">
        <f t="shared" si="3"/>
        <v>0.98480989310830858</v>
      </c>
      <c r="P99" s="73">
        <f t="shared" si="1"/>
        <v>0.987930269604539</v>
      </c>
      <c r="Q99" s="73">
        <f t="shared" si="2"/>
        <v>0.96375494823917407</v>
      </c>
    </row>
    <row r="100" spans="1:17" ht="15.5" x14ac:dyDescent="0.35">
      <c r="A100" s="80">
        <v>43966</v>
      </c>
      <c r="B100" s="58" t="s">
        <v>253</v>
      </c>
      <c r="C100" s="58" t="s">
        <v>254</v>
      </c>
      <c r="D100" s="58" t="str">
        <f>IFERROR(VLOOKUP($C100,'[3]2年净值'!$B:$C,2,0),"")</f>
        <v/>
      </c>
      <c r="E100" s="58" t="str">
        <f>IFERROR(VLOOKUP($C100,'[3]2年白金净值'!$B:$C,2,0),"")</f>
        <v/>
      </c>
      <c r="F100" s="58" t="str">
        <f>IFERROR(VLOOKUP($C100,'[3]3年净值'!$B:$C,2,0),"")</f>
        <v/>
      </c>
      <c r="G100" s="58" t="str">
        <f>IFERROR(VLOOKUP($C100,[3]黑马净值!#REF!,2,0),"")</f>
        <v/>
      </c>
      <c r="H100" s="75">
        <f>[1]!thsiFinD("ths_close_price_index",H$1,$A100)</f>
        <v>3912.8159000000001</v>
      </c>
      <c r="I100" s="75">
        <f>[1]!thsiFinD("ths_close_price_index",I$1,$A100)</f>
        <v>4178.5843999999997</v>
      </c>
      <c r="J100" s="75">
        <f>[1]!thsiFinD("ths_close_price_index",J$1,$A100)</f>
        <v>1345.0071</v>
      </c>
      <c r="K100" s="76">
        <f>IF([1]!thsiFinD("ths_close_price_index",K$1,$A100)/[1]!thsiFinD("ths_close_price_index",K$1,$A$3)=0,K99,[1]!thsiFinD("ths_close_price_index",K$1,$A100)/[1]!thsiFinD("ths_close_price_index",K$1,$A$3))</f>
        <v>1.0840820042047652</v>
      </c>
      <c r="L100" s="75">
        <f>[1]!thsiFinD("ths_close_price_index",L$1,$A100)</f>
        <v>2624.3652000000002</v>
      </c>
      <c r="M100" s="75">
        <f>[1]!thsiFinD("ths_close_price_index",M$1,$A100)</f>
        <v>15623.374599999999</v>
      </c>
      <c r="N100" s="78">
        <f t="shared" si="3"/>
        <v>0.99751928215061081</v>
      </c>
      <c r="O100" s="78">
        <f t="shared" si="3"/>
        <v>0.9960825750571155</v>
      </c>
      <c r="P100" s="73">
        <f t="shared" si="1"/>
        <v>0.99751928215061081</v>
      </c>
      <c r="Q100" s="73">
        <f t="shared" si="2"/>
        <v>0.96136414413663995</v>
      </c>
    </row>
    <row r="101" spans="1:17" ht="15.5" x14ac:dyDescent="0.35">
      <c r="A101" s="80">
        <v>43969</v>
      </c>
      <c r="B101" s="58" t="s">
        <v>255</v>
      </c>
      <c r="C101" s="58" t="s">
        <v>256</v>
      </c>
      <c r="D101" s="58" t="str">
        <f>IFERROR(VLOOKUP($C101,'[3]2年净值'!$B:$C,2,0),"")</f>
        <v/>
      </c>
      <c r="E101" s="58" t="str">
        <f>IFERROR(VLOOKUP($C101,'[3]2年白金净值'!$B:$C,2,0),"")</f>
        <v/>
      </c>
      <c r="F101" s="58" t="str">
        <f>IFERROR(VLOOKUP($C101,'[3]3年净值'!$B:$C,2,0),"")</f>
        <v/>
      </c>
      <c r="G101" s="58" t="str">
        <f>IFERROR(VLOOKUP($C101,[3]黑马净值!#REF!,2,0),"")</f>
        <v/>
      </c>
      <c r="H101" s="75">
        <f>[1]!thsiFinD("ths_close_price_index",H$1,$A101)</f>
        <v>3922.9117000000001</v>
      </c>
      <c r="I101" s="75">
        <f>[1]!thsiFinD("ths_close_price_index",I$1,$A101)</f>
        <v>4181.0163000000002</v>
      </c>
      <c r="J101" s="75">
        <f>[1]!thsiFinD("ths_close_price_index",J$1,$A101)</f>
        <v>1348.7471</v>
      </c>
      <c r="K101" s="76">
        <f>IF([1]!thsiFinD("ths_close_price_index",K$1,$A101)/[1]!thsiFinD("ths_close_price_index",K$1,$A$3)=0,K100,[1]!thsiFinD("ths_close_price_index",K$1,$A101)/[1]!thsiFinD("ths_close_price_index",K$1,$A$3))</f>
        <v>1.0870964616717376</v>
      </c>
      <c r="L101" s="75">
        <f>[1]!thsiFinD("ths_close_price_index",L$1,$A101)</f>
        <v>2587.7846</v>
      </c>
      <c r="M101" s="75">
        <f>[1]!thsiFinD("ths_close_price_index",M$1,$A101)</f>
        <v>15756.6931</v>
      </c>
      <c r="N101" s="78">
        <f t="shared" si="3"/>
        <v>0.98606116252417908</v>
      </c>
      <c r="O101" s="78">
        <f t="shared" si="3"/>
        <v>1.0085332716787063</v>
      </c>
      <c r="P101" s="73">
        <f t="shared" si="1"/>
        <v>0.98606116252417908</v>
      </c>
      <c r="Q101" s="73">
        <f t="shared" si="2"/>
        <v>0.94796384557643765</v>
      </c>
    </row>
    <row r="102" spans="1:17" ht="15.5" x14ac:dyDescent="0.35">
      <c r="A102" s="80">
        <v>43970</v>
      </c>
      <c r="B102" s="58" t="s">
        <v>257</v>
      </c>
      <c r="C102" s="58" t="s">
        <v>258</v>
      </c>
      <c r="D102" s="58" t="str">
        <f>IFERROR(VLOOKUP($C102,'[3]2年净值'!$B:$C,2,0),"")</f>
        <v/>
      </c>
      <c r="E102" s="58" t="str">
        <f>IFERROR(VLOOKUP($C102,'[3]2年白金净值'!$B:$C,2,0),"")</f>
        <v/>
      </c>
      <c r="F102" s="58" t="str">
        <f>IFERROR(VLOOKUP($C102,'[3]3年净值'!$B:$C,2,0),"")</f>
        <v/>
      </c>
      <c r="G102" s="58" t="str">
        <f>IFERROR(VLOOKUP($C102,[3]黑马净值!#REF!,2,0),"")</f>
        <v/>
      </c>
      <c r="H102" s="75">
        <f>[1]!thsiFinD("ths_close_price_index",H$1,$A102)</f>
        <v>3956.2494999999999</v>
      </c>
      <c r="I102" s="75">
        <f>[1]!thsiFinD("ths_close_price_index",I$1,$A102)</f>
        <v>4220.8828000000003</v>
      </c>
      <c r="J102" s="75">
        <f>[1]!thsiFinD("ths_close_price_index",J$1,$A102)</f>
        <v>1366.4839999999999</v>
      </c>
      <c r="K102" s="76">
        <f>IF([1]!thsiFinD("ths_close_price_index",K$1,$A102)/[1]!thsiFinD("ths_close_price_index",K$1,$A$3)=0,K101,[1]!thsiFinD("ths_close_price_index",K$1,$A102)/[1]!thsiFinD("ths_close_price_index",K$1,$A$3))</f>
        <v>1.1013924859086204</v>
      </c>
      <c r="L102" s="75">
        <f>[1]!thsiFinD("ths_close_price_index",L$1,$A102)</f>
        <v>2628.9346999999998</v>
      </c>
      <c r="M102" s="75">
        <f>[1]!thsiFinD("ths_close_price_index",M$1,$A102)</f>
        <v>15869.179700000001</v>
      </c>
      <c r="N102" s="78">
        <f t="shared" si="3"/>
        <v>1.0159016712596558</v>
      </c>
      <c r="O102" s="78">
        <f t="shared" si="3"/>
        <v>1.007138972580484</v>
      </c>
      <c r="P102" s="73">
        <f t="shared" si="1"/>
        <v>1.0159016712596558</v>
      </c>
      <c r="Q102" s="73">
        <f t="shared" si="2"/>
        <v>0.96303805501483331</v>
      </c>
    </row>
    <row r="103" spans="1:17" ht="15.5" x14ac:dyDescent="0.35">
      <c r="A103" s="80">
        <v>43971</v>
      </c>
      <c r="B103" s="58" t="s">
        <v>259</v>
      </c>
      <c r="C103" s="58" t="s">
        <v>260</v>
      </c>
      <c r="D103" s="58" t="str">
        <f>IFERROR(VLOOKUP($C103,'[3]2年净值'!$B:$C,2,0),"")</f>
        <v/>
      </c>
      <c r="E103" s="58" t="str">
        <f>IFERROR(VLOOKUP($C103,'[3]2年白金净值'!$B:$C,2,0),"")</f>
        <v/>
      </c>
      <c r="F103" s="58" t="str">
        <f>IFERROR(VLOOKUP($C103,'[3]3年净值'!$B:$C,2,0),"")</f>
        <v/>
      </c>
      <c r="G103" s="58" t="str">
        <f>IFERROR(VLOOKUP($C103,[3]黑马净值!#REF!,2,0),"")</f>
        <v/>
      </c>
      <c r="H103" s="75">
        <f>[1]!thsiFinD("ths_close_price_index",H$1,$A103)</f>
        <v>3935.2220000000002</v>
      </c>
      <c r="I103" s="75">
        <f>[1]!thsiFinD("ths_close_price_index",I$1,$A103)</f>
        <v>4192.9198999999999</v>
      </c>
      <c r="J103" s="75">
        <f>[1]!thsiFinD("ths_close_price_index",J$1,$A103)</f>
        <v>1352.5478000000001</v>
      </c>
      <c r="K103" s="76">
        <f>IF([1]!thsiFinD("ths_close_price_index",K$1,$A103)/[1]!thsiFinD("ths_close_price_index",K$1,$A$3)=0,K102,[1]!thsiFinD("ths_close_price_index",K$1,$A103)/[1]!thsiFinD("ths_close_price_index",K$1,$A$3))</f>
        <v>1.090159843622198</v>
      </c>
      <c r="L103" s="75">
        <f>[1]!thsiFinD("ths_close_price_index",L$1,$A103)</f>
        <v>2599.2386000000001</v>
      </c>
      <c r="M103" s="75">
        <f>[1]!thsiFinD("ths_close_price_index",M$1,$A103)</f>
        <v>15653.234700000001</v>
      </c>
      <c r="N103" s="78">
        <f t="shared" si="3"/>
        <v>0.98870413175344385</v>
      </c>
      <c r="O103" s="78">
        <f t="shared" si="3"/>
        <v>0.98639217627613107</v>
      </c>
      <c r="P103" s="73">
        <f t="shared" si="1"/>
        <v>0.98870413175344385</v>
      </c>
      <c r="Q103" s="73">
        <f t="shared" si="2"/>
        <v>0.9521597040289661</v>
      </c>
    </row>
    <row r="104" spans="1:17" ht="15.5" x14ac:dyDescent="0.35">
      <c r="A104" s="80">
        <v>43972</v>
      </c>
      <c r="B104" s="58" t="s">
        <v>261</v>
      </c>
      <c r="C104" s="58" t="s">
        <v>262</v>
      </c>
      <c r="D104" s="58" t="str">
        <f>IFERROR(VLOOKUP($C104,'[3]2年净值'!$B:$C,2,0),"")</f>
        <v/>
      </c>
      <c r="E104" s="58" t="str">
        <f>IFERROR(VLOOKUP($C104,'[3]2年白金净值'!$B:$C,2,0),"")</f>
        <v/>
      </c>
      <c r="F104" s="58" t="str">
        <f>IFERROR(VLOOKUP($C104,'[3]3年净值'!$B:$C,2,0),"")</f>
        <v/>
      </c>
      <c r="G104" s="58" t="str">
        <f>IFERROR(VLOOKUP($C104,[3]黑马净值!#REF!,2,0),"")</f>
        <v/>
      </c>
      <c r="H104" s="75">
        <f>[1]!thsiFinD("ths_close_price_index",H$1,$A104)</f>
        <v>3913.7948999999999</v>
      </c>
      <c r="I104" s="75">
        <f>[1]!thsiFinD("ths_close_price_index",I$1,$A104)</f>
        <v>4163.6067000000003</v>
      </c>
      <c r="J104" s="75">
        <f>[1]!thsiFinD("ths_close_price_index",J$1,$A104)</f>
        <v>1341.9530999999999</v>
      </c>
      <c r="K104" s="76">
        <f>IF([1]!thsiFinD("ths_close_price_index",K$1,$A104)/[1]!thsiFinD("ths_close_price_index",K$1,$A$3)=0,K103,[1]!thsiFinD("ths_close_price_index",K$1,$A104)/[1]!thsiFinD("ths_close_price_index",K$1,$A$3))</f>
        <v>1.0816204659416278</v>
      </c>
      <c r="L104" s="75">
        <f>[1]!thsiFinD("ths_close_price_index",L$1,$A104)</f>
        <v>2567.3141000000001</v>
      </c>
      <c r="M104" s="75">
        <f>[1]!thsiFinD("ths_close_price_index",M$1,$A104)</f>
        <v>15746.6811</v>
      </c>
      <c r="N104" s="78">
        <f t="shared" si="3"/>
        <v>0.98771774934398093</v>
      </c>
      <c r="O104" s="78">
        <f t="shared" si="3"/>
        <v>1.0059697820796105</v>
      </c>
      <c r="P104" s="73">
        <f t="shared" si="1"/>
        <v>0.98771774934398093</v>
      </c>
      <c r="Q104" s="73">
        <f t="shared" si="2"/>
        <v>0.94046503987952146</v>
      </c>
    </row>
    <row r="105" spans="1:17" ht="15.5" x14ac:dyDescent="0.35">
      <c r="A105" s="80">
        <v>43973</v>
      </c>
      <c r="B105" s="58" t="s">
        <v>263</v>
      </c>
      <c r="C105" s="58" t="s">
        <v>264</v>
      </c>
      <c r="D105" s="58" t="str">
        <f>IFERROR(VLOOKUP($C105,'[3]2年净值'!$B:$C,2,0),"")</f>
        <v/>
      </c>
      <c r="E105" s="58" t="str">
        <f>IFERROR(VLOOKUP($C105,'[3]2年白金净值'!$B:$C,2,0),"")</f>
        <v/>
      </c>
      <c r="F105" s="58" t="str">
        <f>IFERROR(VLOOKUP($C105,'[3]3年净值'!$B:$C,2,0),"")</f>
        <v/>
      </c>
      <c r="G105" s="58" t="str">
        <f>IFERROR(VLOOKUP($C105,[3]黑马净值!#REF!,2,0),"")</f>
        <v/>
      </c>
      <c r="H105" s="75">
        <f>[1]!thsiFinD("ths_close_price_index",H$1,$A105)</f>
        <v>3824.0639999999999</v>
      </c>
      <c r="I105" s="75">
        <f>[1]!thsiFinD("ths_close_price_index",I$1,$A105)</f>
        <v>4073.2462999999998</v>
      </c>
      <c r="J105" s="75">
        <f>[1]!thsiFinD("ths_close_price_index",J$1,$A105)</f>
        <v>1313.6677999999999</v>
      </c>
      <c r="K105" s="76">
        <f>IF([1]!thsiFinD("ths_close_price_index",K$1,$A105)/[1]!thsiFinD("ths_close_price_index",K$1,$A$3)=0,K104,[1]!thsiFinD("ths_close_price_index",K$1,$A105)/[1]!thsiFinD("ths_close_price_index",K$1,$A$3))</f>
        <v>1.0588223820404106</v>
      </c>
      <c r="L105" s="75">
        <f>[1]!thsiFinD("ths_close_price_index",L$1,$A105)</f>
        <v>2508.7372</v>
      </c>
      <c r="M105" s="75">
        <f>[1]!thsiFinD("ths_close_price_index",M$1,$A105)</f>
        <v>15348.6324</v>
      </c>
      <c r="N105" s="78">
        <f t="shared" si="3"/>
        <v>0.97718358653504844</v>
      </c>
      <c r="O105" s="78">
        <f t="shared" si="3"/>
        <v>0.97472173993540778</v>
      </c>
      <c r="P105" s="73">
        <f t="shared" si="1"/>
        <v>0.97718358653504844</v>
      </c>
      <c r="Q105" s="73">
        <f t="shared" si="2"/>
        <v>0.91900700068029817</v>
      </c>
    </row>
    <row r="106" spans="1:17" ht="15.5" x14ac:dyDescent="0.35">
      <c r="A106" s="80">
        <v>43976</v>
      </c>
      <c r="B106" s="58" t="s">
        <v>265</v>
      </c>
      <c r="C106" s="58" t="s">
        <v>266</v>
      </c>
      <c r="D106" s="58" t="str">
        <f>IFERROR(VLOOKUP($C106,'[3]2年净值'!$B:$C,2,0),"")</f>
        <v/>
      </c>
      <c r="E106" s="58" t="str">
        <f>IFERROR(VLOOKUP($C106,'[3]2年白金净值'!$B:$C,2,0),"")</f>
        <v/>
      </c>
      <c r="F106" s="58" t="str">
        <f>IFERROR(VLOOKUP($C106,'[3]3年净值'!$B:$C,2,0),"")</f>
        <v/>
      </c>
      <c r="G106" s="58" t="str">
        <f>IFERROR(VLOOKUP($C106,[3]黑马净值!#REF!,2,0),"")</f>
        <v/>
      </c>
      <c r="H106" s="75">
        <f>[1]!thsiFinD("ths_close_price_index",H$1,$A106)</f>
        <v>3829.3245000000002</v>
      </c>
      <c r="I106" s="75">
        <f>[1]!thsiFinD("ths_close_price_index",I$1,$A106)</f>
        <v>4075.1967</v>
      </c>
      <c r="J106" s="75">
        <f>[1]!thsiFinD("ths_close_price_index",J$1,$A106)</f>
        <v>1318.0539000000001</v>
      </c>
      <c r="K106" s="76">
        <f>IF([1]!thsiFinD("ths_close_price_index",K$1,$A106)/[1]!thsiFinD("ths_close_price_index",K$1,$A$3)=0,K105,[1]!thsiFinD("ths_close_price_index",K$1,$A106)/[1]!thsiFinD("ths_close_price_index",K$1,$A$3))</f>
        <v>1.0623575991248724</v>
      </c>
      <c r="L106" s="75">
        <f>[1]!thsiFinD("ths_close_price_index",L$1,$A106)</f>
        <v>2497.5338999999999</v>
      </c>
      <c r="M106" s="75">
        <f>[1]!thsiFinD("ths_close_price_index",M$1,$A106)</f>
        <v>15558.678599999999</v>
      </c>
      <c r="N106" s="78">
        <f t="shared" si="3"/>
        <v>0.995534287130593</v>
      </c>
      <c r="O106" s="78">
        <f t="shared" si="3"/>
        <v>1.0136850107896258</v>
      </c>
      <c r="P106" s="73">
        <f t="shared" si="1"/>
        <v>0.995534287130593</v>
      </c>
      <c r="Q106" s="73">
        <f t="shared" si="2"/>
        <v>0.91490297929028508</v>
      </c>
    </row>
    <row r="107" spans="1:17" ht="15.5" x14ac:dyDescent="0.35">
      <c r="A107" s="80">
        <v>43977</v>
      </c>
      <c r="B107" s="58" t="s">
        <v>267</v>
      </c>
      <c r="C107" s="58" t="s">
        <v>268</v>
      </c>
      <c r="D107" s="58" t="str">
        <f>IFERROR(VLOOKUP($C107,'[3]2年净值'!$B:$C,2,0),"")</f>
        <v/>
      </c>
      <c r="E107" s="58" t="str">
        <f>IFERROR(VLOOKUP($C107,'[3]2年白金净值'!$B:$C,2,0),"")</f>
        <v/>
      </c>
      <c r="F107" s="58" t="str">
        <f>IFERROR(VLOOKUP($C107,'[3]3年净值'!$B:$C,2,0),"")</f>
        <v/>
      </c>
      <c r="G107" s="58" t="str">
        <f>IFERROR(VLOOKUP($C107,[3]黑马净值!#REF!,2,0),"")</f>
        <v/>
      </c>
      <c r="H107" s="75">
        <f>[1]!thsiFinD("ths_close_price_index",H$1,$A107)</f>
        <v>3872.7701000000002</v>
      </c>
      <c r="I107" s="75">
        <f>[1]!thsiFinD("ths_close_price_index",I$1,$A107)</f>
        <v>4129.7754999999997</v>
      </c>
      <c r="J107" s="75">
        <f>[1]!thsiFinD("ths_close_price_index",J$1,$A107)</f>
        <v>1344.0358000000001</v>
      </c>
      <c r="K107" s="76">
        <f>IF([1]!thsiFinD("ths_close_price_index",K$1,$A107)/[1]!thsiFinD("ths_close_price_index",K$1,$A$3)=0,K106,[1]!thsiFinD("ths_close_price_index",K$1,$A107)/[1]!thsiFinD("ths_close_price_index",K$1,$A$3))</f>
        <v>1.0832991318684899</v>
      </c>
      <c r="L107" s="75">
        <f>[1]!thsiFinD("ths_close_price_index",L$1,$A107)</f>
        <v>2543.0958000000001</v>
      </c>
      <c r="M107" s="75">
        <f>[1]!thsiFinD("ths_close_price_index",M$1,$A107)</f>
        <v>15947.3359</v>
      </c>
      <c r="N107" s="78">
        <f t="shared" si="3"/>
        <v>1.0182427553836206</v>
      </c>
      <c r="O107" s="78">
        <f t="shared" si="3"/>
        <v>1.0249800969601621</v>
      </c>
      <c r="P107" s="73">
        <f t="shared" si="1"/>
        <v>1.0182427553836206</v>
      </c>
      <c r="Q107" s="73">
        <f t="shared" si="2"/>
        <v>0.93159333054122351</v>
      </c>
    </row>
    <row r="108" spans="1:17" ht="15.5" x14ac:dyDescent="0.35">
      <c r="A108" s="80">
        <v>43978</v>
      </c>
      <c r="B108" s="58" t="s">
        <v>269</v>
      </c>
      <c r="C108" s="58" t="s">
        <v>270</v>
      </c>
      <c r="D108" s="58" t="str">
        <f>IFERROR(VLOOKUP($C108,'[3]2年净值'!$B:$C,2,0),"")</f>
        <v/>
      </c>
      <c r="E108" s="58" t="str">
        <f>IFERROR(VLOOKUP($C108,'[3]2年白金净值'!$B:$C,2,0),"")</f>
        <v/>
      </c>
      <c r="F108" s="58" t="str">
        <f>IFERROR(VLOOKUP($C108,'[3]3年净值'!$B:$C,2,0),"")</f>
        <v/>
      </c>
      <c r="G108" s="58" t="str">
        <f>IFERROR(VLOOKUP($C108,[3]黑马净值!#REF!,2,0),"")</f>
        <v/>
      </c>
      <c r="H108" s="75">
        <f>[1]!thsiFinD("ths_close_price_index",H$1,$A108)</f>
        <v>3845.6134999999999</v>
      </c>
      <c r="I108" s="75">
        <f>[1]!thsiFinD("ths_close_price_index",I$1,$A108)</f>
        <v>4098.3676999999998</v>
      </c>
      <c r="J108" s="75">
        <f>[1]!thsiFinD("ths_close_price_index",J$1,$A108)</f>
        <v>1328.9851000000001</v>
      </c>
      <c r="K108" s="76">
        <f>IF([1]!thsiFinD("ths_close_price_index",K$1,$A108)/[1]!thsiFinD("ths_close_price_index",K$1,$A$3)=0,K107,[1]!thsiFinD("ths_close_price_index",K$1,$A108)/[1]!thsiFinD("ths_close_price_index",K$1,$A$3))</f>
        <v>1.0711681973770031</v>
      </c>
      <c r="L108" s="75">
        <f>[1]!thsiFinD("ths_close_price_index",L$1,$A108)</f>
        <v>2500.2354999999998</v>
      </c>
      <c r="M108" s="75">
        <f>[1]!thsiFinD("ths_close_price_index",M$1,$A108)</f>
        <v>15664.7783</v>
      </c>
      <c r="N108" s="78">
        <f t="shared" si="3"/>
        <v>0.98314640761861971</v>
      </c>
      <c r="O108" s="78">
        <f t="shared" si="3"/>
        <v>0.98228183053446561</v>
      </c>
      <c r="P108" s="73">
        <f t="shared" si="1"/>
        <v>0.98314640761861971</v>
      </c>
      <c r="Q108" s="73">
        <f t="shared" si="2"/>
        <v>0.91589263628306927</v>
      </c>
    </row>
    <row r="109" spans="1:17" ht="15.5" x14ac:dyDescent="0.35">
      <c r="A109" s="80">
        <v>43979</v>
      </c>
      <c r="B109" s="58" t="s">
        <v>271</v>
      </c>
      <c r="C109" s="58" t="s">
        <v>272</v>
      </c>
      <c r="D109" s="58" t="str">
        <f>IFERROR(VLOOKUP($C109,'[3]2年净值'!$B:$C,2,0),"")</f>
        <v/>
      </c>
      <c r="E109" s="58" t="str">
        <f>IFERROR(VLOOKUP($C109,'[3]2年白金净值'!$B:$C,2,0),"")</f>
        <v/>
      </c>
      <c r="F109" s="58" t="str">
        <f>IFERROR(VLOOKUP($C109,'[3]3年净值'!$B:$C,2,0),"")</f>
        <v/>
      </c>
      <c r="G109" s="58" t="str">
        <f>IFERROR(VLOOKUP($C109,[3]黑马净值!#REF!,2,0),"")</f>
        <v/>
      </c>
      <c r="H109" s="75">
        <f>[1]!thsiFinD("ths_close_price_index",H$1,$A109)</f>
        <v>3856.6324</v>
      </c>
      <c r="I109" s="75">
        <f>[1]!thsiFinD("ths_close_price_index",I$1,$A109)</f>
        <v>4105.5396000000001</v>
      </c>
      <c r="J109" s="75">
        <f>[1]!thsiFinD("ths_close_price_index",J$1,$A109)</f>
        <v>1326.5044</v>
      </c>
      <c r="K109" s="76">
        <f>IF([1]!thsiFinD("ths_close_price_index",K$1,$A109)/[1]!thsiFinD("ths_close_price_index",K$1,$A$3)=0,K108,[1]!thsiFinD("ths_close_price_index",K$1,$A109)/[1]!thsiFinD("ths_close_price_index",K$1,$A$3))</f>
        <v>1.0691687415913562</v>
      </c>
      <c r="L109" s="75">
        <f>[1]!thsiFinD("ths_close_price_index",L$1,$A109)</f>
        <v>2487.0075000000002</v>
      </c>
      <c r="M109" s="75">
        <f>[1]!thsiFinD("ths_close_price_index",M$1,$A109)</f>
        <v>15496.761399999999</v>
      </c>
      <c r="N109" s="78">
        <f t="shared" si="3"/>
        <v>0.99470929838409239</v>
      </c>
      <c r="O109" s="78">
        <f t="shared" si="3"/>
        <v>0.98927422420015987</v>
      </c>
      <c r="P109" s="73">
        <f t="shared" si="1"/>
        <v>0.99470929838409239</v>
      </c>
      <c r="Q109" s="73">
        <f t="shared" si="2"/>
        <v>0.91104692163228851</v>
      </c>
    </row>
    <row r="110" spans="1:17" ht="15.5" x14ac:dyDescent="0.35">
      <c r="A110" s="80">
        <v>43980</v>
      </c>
      <c r="B110" s="58" t="s">
        <v>273</v>
      </c>
      <c r="C110" s="58" t="s">
        <v>274</v>
      </c>
      <c r="D110" s="58" t="str">
        <f>IFERROR(VLOOKUP($C110,'[3]2年净值'!$B:$C,2,0),"")</f>
        <v/>
      </c>
      <c r="E110" s="58" t="str">
        <f>IFERROR(VLOOKUP($C110,'[3]2年白金净值'!$B:$C,2,0),"")</f>
        <v/>
      </c>
      <c r="F110" s="58" t="str">
        <f>IFERROR(VLOOKUP($C110,'[3]3年净值'!$B:$C,2,0),"")</f>
        <v/>
      </c>
      <c r="G110" s="58" t="str">
        <f>IFERROR(VLOOKUP($C110,[3]黑马净值!#REF!,2,0),"")</f>
        <v/>
      </c>
      <c r="H110" s="75">
        <f>[1]!thsiFinD("ths_close_price_index",H$1,$A110)</f>
        <v>3867.0232000000001</v>
      </c>
      <c r="I110" s="75">
        <f>[1]!thsiFinD("ths_close_price_index",I$1,$A110)</f>
        <v>4122.5236999999997</v>
      </c>
      <c r="J110" s="75">
        <f>[1]!thsiFinD("ths_close_price_index",J$1,$A110)</f>
        <v>1342.7754</v>
      </c>
      <c r="K110" s="76">
        <f>IF([1]!thsiFinD("ths_close_price_index",K$1,$A110)/[1]!thsiFinD("ths_close_price_index",K$1,$A$3)=0,K109,[1]!thsiFinD("ths_close_price_index",K$1,$A110)/[1]!thsiFinD("ths_close_price_index",K$1,$A$3))</f>
        <v>1.0822832435820267</v>
      </c>
      <c r="L110" s="75">
        <f>[1]!thsiFinD("ths_close_price_index",L$1,$A110)</f>
        <v>2500.8854999999999</v>
      </c>
      <c r="M110" s="75">
        <f>[1]!thsiFinD("ths_close_price_index",M$1,$A110)</f>
        <v>15827.5316</v>
      </c>
      <c r="N110" s="78">
        <f t="shared" si="3"/>
        <v>1.005580200300964</v>
      </c>
      <c r="O110" s="78">
        <f t="shared" si="3"/>
        <v>1.0213444726586551</v>
      </c>
      <c r="P110" s="73">
        <f t="shared" si="1"/>
        <v>1.005580200300964</v>
      </c>
      <c r="Q110" s="73">
        <f t="shared" si="2"/>
        <v>0.91613074593857324</v>
      </c>
    </row>
    <row r="111" spans="1:17" ht="15.5" x14ac:dyDescent="0.35">
      <c r="A111" s="80">
        <v>43983</v>
      </c>
      <c r="B111" s="58" t="s">
        <v>275</v>
      </c>
      <c r="C111" s="58" t="s">
        <v>276</v>
      </c>
      <c r="D111" s="58" t="str">
        <f>IFERROR(VLOOKUP($C111,'[3]2年净值'!$B:$C,2,0),"")</f>
        <v/>
      </c>
      <c r="E111" s="58" t="str">
        <f>IFERROR(VLOOKUP($C111,'[3]2年白金净值'!$B:$C,2,0),"")</f>
        <v/>
      </c>
      <c r="F111" s="58" t="str">
        <f>IFERROR(VLOOKUP($C111,'[3]3年净值'!$B:$C,2,0),"")</f>
        <v/>
      </c>
      <c r="G111" s="58" t="str">
        <f>IFERROR(VLOOKUP($C111,[3]黑马净值!#REF!,2,0),"")</f>
        <v/>
      </c>
      <c r="H111" s="75">
        <f>[1]!thsiFinD("ths_close_price_index",H$1,$A111)</f>
        <v>3971.3402000000001</v>
      </c>
      <c r="I111" s="75">
        <f>[1]!thsiFinD("ths_close_price_index",I$1,$A111)</f>
        <v>4237.067</v>
      </c>
      <c r="J111" s="75">
        <f>[1]!thsiFinD("ths_close_price_index",J$1,$A111)</f>
        <v>1380.1457</v>
      </c>
      <c r="K111" s="76">
        <f>IF([1]!thsiFinD("ths_close_price_index",K$1,$A111)/[1]!thsiFinD("ths_close_price_index",K$1,$A$3)=0,K110,[1]!thsiFinD("ths_close_price_index",K$1,$A111)/[1]!thsiFinD("ths_close_price_index",K$1,$A$3))</f>
        <v>1.1124038799130418</v>
      </c>
      <c r="L111" s="75">
        <f>[1]!thsiFinD("ths_close_price_index",L$1,$A111)</f>
        <v>2600.8903</v>
      </c>
      <c r="M111" s="75">
        <f>[1]!thsiFinD("ths_close_price_index",M$1,$A111)</f>
        <v>16149.895399999999</v>
      </c>
      <c r="N111" s="78">
        <f t="shared" si="3"/>
        <v>1.0399877563367057</v>
      </c>
      <c r="O111" s="78">
        <f t="shared" si="3"/>
        <v>1.0203672820340475</v>
      </c>
      <c r="P111" s="73">
        <f t="shared" si="1"/>
        <v>1.0399877563367057</v>
      </c>
      <c r="Q111" s="73">
        <f t="shared" si="2"/>
        <v>0.95276475897972934</v>
      </c>
    </row>
    <row r="112" spans="1:17" ht="15.5" x14ac:dyDescent="0.35">
      <c r="A112" s="80">
        <v>43984</v>
      </c>
      <c r="B112" s="58" t="s">
        <v>277</v>
      </c>
      <c r="C112" s="58" t="s">
        <v>278</v>
      </c>
      <c r="D112" s="58" t="str">
        <f>IFERROR(VLOOKUP($C112,'[3]2年净值'!$B:$C,2,0),"")</f>
        <v/>
      </c>
      <c r="E112" s="58" t="str">
        <f>IFERROR(VLOOKUP($C112,'[3]2年白金净值'!$B:$C,2,0),"")</f>
        <v/>
      </c>
      <c r="F112" s="58" t="str">
        <f>IFERROR(VLOOKUP($C112,'[3]3年净值'!$B:$C,2,0),"")</f>
        <v/>
      </c>
      <c r="G112" s="58" t="str">
        <f>IFERROR(VLOOKUP($C112,[3]黑马净值!#REF!,2,0),"")</f>
        <v/>
      </c>
      <c r="H112" s="75">
        <f>[1]!thsiFinD("ths_close_price_index",H$1,$A112)</f>
        <v>3983.5677000000001</v>
      </c>
      <c r="I112" s="75">
        <f>[1]!thsiFinD("ths_close_price_index",I$1,$A112)</f>
        <v>4246.2223999999997</v>
      </c>
      <c r="J112" s="75">
        <f>[1]!thsiFinD("ths_close_price_index",J$1,$A112)</f>
        <v>1373.0398</v>
      </c>
      <c r="K112" s="76">
        <f>IF([1]!thsiFinD("ths_close_price_index",K$1,$A112)/[1]!thsiFinD("ths_close_price_index",K$1,$A$3)=0,K111,[1]!thsiFinD("ths_close_price_index",K$1,$A112)/[1]!thsiFinD("ths_close_price_index",K$1,$A$3))</f>
        <v>1.1066764913262614</v>
      </c>
      <c r="L112" s="75">
        <f>[1]!thsiFinD("ths_close_price_index",L$1,$A112)</f>
        <v>2611.4450000000002</v>
      </c>
      <c r="M112" s="75">
        <f>[1]!thsiFinD("ths_close_price_index",M$1,$A112)</f>
        <v>15918.5198</v>
      </c>
      <c r="N112" s="78">
        <f t="shared" si="3"/>
        <v>1.0040581104093471</v>
      </c>
      <c r="O112" s="78">
        <f t="shared" si="3"/>
        <v>0.98567324467005535</v>
      </c>
      <c r="P112" s="73">
        <f t="shared" si="1"/>
        <v>1.0040581104093471</v>
      </c>
      <c r="Q112" s="73">
        <f t="shared" si="2"/>
        <v>0.95663118356580412</v>
      </c>
    </row>
    <row r="113" spans="1:17" ht="15.5" x14ac:dyDescent="0.35">
      <c r="A113" s="80">
        <v>43985</v>
      </c>
      <c r="B113" s="58" t="s">
        <v>279</v>
      </c>
      <c r="C113" s="58" t="s">
        <v>280</v>
      </c>
      <c r="D113" s="58" t="str">
        <f>IFERROR(VLOOKUP($C113,'[3]2年净值'!$B:$C,2,0),"")</f>
        <v/>
      </c>
      <c r="E113" s="58" t="str">
        <f>IFERROR(VLOOKUP($C113,'[3]2年白金净值'!$B:$C,2,0),"")</f>
        <v/>
      </c>
      <c r="F113" s="58" t="str">
        <f>IFERROR(VLOOKUP($C113,'[3]3年净值'!$B:$C,2,0),"")</f>
        <v/>
      </c>
      <c r="G113" s="58" t="str">
        <f>IFERROR(VLOOKUP($C113,[3]黑马净值!#REF!,2,0),"")</f>
        <v/>
      </c>
      <c r="H113" s="75">
        <f>[1]!thsiFinD("ths_close_price_index",H$1,$A113)</f>
        <v>3983.6477</v>
      </c>
      <c r="I113" s="75">
        <f>[1]!thsiFinD("ths_close_price_index",I$1,$A113)</f>
        <v>4247.4173000000001</v>
      </c>
      <c r="J113" s="75">
        <f>[1]!thsiFinD("ths_close_price_index",J$1,$A113)</f>
        <v>1374.1783</v>
      </c>
      <c r="K113" s="76">
        <f>IF([1]!thsiFinD("ths_close_price_index",K$1,$A113)/[1]!thsiFinD("ths_close_price_index",K$1,$A$3)=0,K112,[1]!thsiFinD("ths_close_price_index",K$1,$A113)/[1]!thsiFinD("ths_close_price_index",K$1,$A$3))</f>
        <v>1.1075941276434134</v>
      </c>
      <c r="L113" s="75">
        <f>[1]!thsiFinD("ths_close_price_index",L$1,$A113)</f>
        <v>2627.0151999999998</v>
      </c>
      <c r="M113" s="75">
        <f>[1]!thsiFinD("ths_close_price_index",M$1,$A113)</f>
        <v>16060.668900000001</v>
      </c>
      <c r="N113" s="78">
        <f t="shared" si="3"/>
        <v>1.0059622929068006</v>
      </c>
      <c r="O113" s="78">
        <f t="shared" si="3"/>
        <v>1.0089297938367361</v>
      </c>
      <c r="P113" s="73">
        <f t="shared" si="1"/>
        <v>1.0059622929068006</v>
      </c>
      <c r="Q113" s="73">
        <f t="shared" si="2"/>
        <v>0.96233489888600277</v>
      </c>
    </row>
    <row r="114" spans="1:17" ht="15.5" x14ac:dyDescent="0.35">
      <c r="A114" s="80">
        <v>43986</v>
      </c>
      <c r="B114" s="58" t="s">
        <v>281</v>
      </c>
      <c r="C114" s="58" t="s">
        <v>282</v>
      </c>
      <c r="D114" s="58" t="str">
        <f>IFERROR(VLOOKUP($C114,'[3]2年净值'!$B:$C,2,0),"")</f>
        <v/>
      </c>
      <c r="E114" s="58" t="str">
        <f>IFERROR(VLOOKUP($C114,'[3]2年白金净值'!$B:$C,2,0),"")</f>
        <v/>
      </c>
      <c r="F114" s="58" t="str">
        <f>IFERROR(VLOOKUP($C114,'[3]3年净值'!$B:$C,2,0),"")</f>
        <v/>
      </c>
      <c r="G114" s="58" t="str">
        <f>IFERROR(VLOOKUP($C114,[3]黑马净值!#REF!,2,0),"")</f>
        <v/>
      </c>
      <c r="H114" s="75">
        <f>[1]!thsiFinD("ths_close_price_index",H$1,$A114)</f>
        <v>3982.1851000000001</v>
      </c>
      <c r="I114" s="75">
        <f>[1]!thsiFinD("ths_close_price_index",I$1,$A114)</f>
        <v>4247.1081000000004</v>
      </c>
      <c r="J114" s="75">
        <f>[1]!thsiFinD("ths_close_price_index",J$1,$A114)</f>
        <v>1378.1708000000001</v>
      </c>
      <c r="K114" s="76">
        <f>IF([1]!thsiFinD("ths_close_price_index",K$1,$A114)/[1]!thsiFinD("ths_close_price_index",K$1,$A$3)=0,K113,[1]!thsiFinD("ths_close_price_index",K$1,$A114)/[1]!thsiFinD("ths_close_price_index",K$1,$A$3))</f>
        <v>1.1108121012896399</v>
      </c>
      <c r="L114" s="75">
        <f>[1]!thsiFinD("ths_close_price_index",L$1,$A114)</f>
        <v>2618.2134999999998</v>
      </c>
      <c r="M114" s="75">
        <f>[1]!thsiFinD("ths_close_price_index",M$1,$A114)</f>
        <v>16155.5389</v>
      </c>
      <c r="N114" s="78">
        <f t="shared" si="3"/>
        <v>0.99664954355802737</v>
      </c>
      <c r="O114" s="78">
        <f t="shared" si="3"/>
        <v>1.005906976888117</v>
      </c>
      <c r="P114" s="73">
        <f t="shared" si="1"/>
        <v>0.99664954355802737</v>
      </c>
      <c r="Q114" s="73">
        <f t="shared" si="2"/>
        <v>0.95911063772469507</v>
      </c>
    </row>
    <row r="115" spans="1:17" ht="15.5" x14ac:dyDescent="0.35">
      <c r="A115" s="80">
        <v>43987</v>
      </c>
      <c r="B115" s="58" t="s">
        <v>283</v>
      </c>
      <c r="C115" s="58" t="s">
        <v>284</v>
      </c>
      <c r="D115" s="58" t="str">
        <f>IFERROR(VLOOKUP($C115,'[3]2年净值'!$B:$C,2,0),"")</f>
        <v/>
      </c>
      <c r="E115" s="58" t="str">
        <f>IFERROR(VLOOKUP($C115,'[3]2年白金净值'!$B:$C,2,0),"")</f>
        <v/>
      </c>
      <c r="F115" s="58" t="str">
        <f>IFERROR(VLOOKUP($C115,'[3]3年净值'!$B:$C,2,0),"")</f>
        <v/>
      </c>
      <c r="G115" s="58" t="str">
        <f>IFERROR(VLOOKUP($C115,[3]黑马净值!#REF!,2,0),"")</f>
        <v/>
      </c>
      <c r="H115" s="75">
        <f>[1]!thsiFinD("ths_close_price_index",H$1,$A115)</f>
        <v>4001.2509</v>
      </c>
      <c r="I115" s="75">
        <f>[1]!thsiFinD("ths_close_price_index",I$1,$A115)</f>
        <v>4263.9669999999996</v>
      </c>
      <c r="J115" s="75">
        <f>[1]!thsiFinD("ths_close_price_index",J$1,$A115)</f>
        <v>1386.1043</v>
      </c>
      <c r="K115" s="76">
        <f>IF([1]!thsiFinD("ths_close_price_index",K$1,$A115)/[1]!thsiFinD("ths_close_price_index",K$1,$A$3)=0,K114,[1]!thsiFinD("ths_close_price_index",K$1,$A115)/[1]!thsiFinD("ths_close_price_index",K$1,$A$3))</f>
        <v>1.1172065393415715</v>
      </c>
      <c r="L115" s="75">
        <f>[1]!thsiFinD("ths_close_price_index",L$1,$A115)</f>
        <v>2628.2802999999999</v>
      </c>
      <c r="M115" s="75">
        <f>[1]!thsiFinD("ths_close_price_index",M$1,$A115)</f>
        <v>16227.7269</v>
      </c>
      <c r="N115" s="78">
        <f t="shared" si="3"/>
        <v>1.0038449118072303</v>
      </c>
      <c r="O115" s="78">
        <f t="shared" si="3"/>
        <v>1.0044683127221463</v>
      </c>
      <c r="P115" s="73">
        <f t="shared" si="1"/>
        <v>1.0038449118072303</v>
      </c>
      <c r="Q115" s="73">
        <f t="shared" si="2"/>
        <v>0.96279833354012301</v>
      </c>
    </row>
    <row r="116" spans="1:17" ht="15.5" x14ac:dyDescent="0.35">
      <c r="A116" s="80">
        <v>43990</v>
      </c>
      <c r="B116" s="58" t="s">
        <v>285</v>
      </c>
      <c r="C116" s="58" t="s">
        <v>286</v>
      </c>
      <c r="D116" s="58" t="str">
        <f>IFERROR(VLOOKUP($C116,'[3]2年净值'!$B:$C,2,0),"")</f>
        <v/>
      </c>
      <c r="E116" s="58" t="str">
        <f>IFERROR(VLOOKUP($C116,'[3]2年白金净值'!$B:$C,2,0),"")</f>
        <v/>
      </c>
      <c r="F116" s="58" t="str">
        <f>IFERROR(VLOOKUP($C116,'[3]3年净值'!$B:$C,2,0),"")</f>
        <v/>
      </c>
      <c r="G116" s="58" t="str">
        <f>IFERROR(VLOOKUP($C116,[3]黑马净值!#REF!,2,0),"")</f>
        <v/>
      </c>
      <c r="H116" s="75">
        <f>[1]!thsiFinD("ths_close_price_index",H$1,$A116)</f>
        <v>4021.9549000000002</v>
      </c>
      <c r="I116" s="75">
        <f>[1]!thsiFinD("ths_close_price_index",I$1,$A116)</f>
        <v>4278.5096999999996</v>
      </c>
      <c r="J116" s="75">
        <f>[1]!thsiFinD("ths_close_price_index",J$1,$A116)</f>
        <v>1382.6795</v>
      </c>
      <c r="K116" s="76">
        <f>IF([1]!thsiFinD("ths_close_price_index",K$1,$A116)/[1]!thsiFinD("ths_close_price_index",K$1,$A$3)=0,K115,[1]!thsiFinD("ths_close_price_index",K$1,$A116)/[1]!thsiFinD("ths_close_price_index",K$1,$A$3))</f>
        <v>1.1144461345466821</v>
      </c>
      <c r="L116" s="75">
        <f>[1]!thsiFinD("ths_close_price_index",L$1,$A116)</f>
        <v>2646.4560999999999</v>
      </c>
      <c r="M116" s="75">
        <f>[1]!thsiFinD("ths_close_price_index",M$1,$A116)</f>
        <v>16130.2389</v>
      </c>
      <c r="N116" s="78">
        <f t="shared" si="3"/>
        <v>1.0069154724478968</v>
      </c>
      <c r="O116" s="78">
        <f t="shared" si="3"/>
        <v>0.99399250427365771</v>
      </c>
      <c r="P116" s="73">
        <f t="shared" si="1"/>
        <v>1.0069154724478968</v>
      </c>
      <c r="Q116" s="73">
        <f t="shared" si="2"/>
        <v>0.96945653888860073</v>
      </c>
    </row>
    <row r="117" spans="1:17" ht="15.5" x14ac:dyDescent="0.35">
      <c r="A117" s="80">
        <v>43991</v>
      </c>
      <c r="B117" s="58" t="s">
        <v>287</v>
      </c>
      <c r="C117" s="58" t="s">
        <v>288</v>
      </c>
      <c r="D117" s="58" t="str">
        <f>IFERROR(VLOOKUP($C117,'[3]2年净值'!$B:$C,2,0),"")</f>
        <v/>
      </c>
      <c r="E117" s="58" t="str">
        <f>IFERROR(VLOOKUP($C117,'[3]2年白金净值'!$B:$C,2,0),"")</f>
        <v/>
      </c>
      <c r="F117" s="58" t="str">
        <f>IFERROR(VLOOKUP($C117,'[3]3年净值'!$B:$C,2,0),"")</f>
        <v/>
      </c>
      <c r="G117" s="58" t="str">
        <f>IFERROR(VLOOKUP($C117,[3]黑马净值!#REF!,2,0),"")</f>
        <v/>
      </c>
      <c r="H117" s="75">
        <f>[1]!thsiFinD("ths_close_price_index",H$1,$A117)</f>
        <v>4047.0293000000001</v>
      </c>
      <c r="I117" s="75">
        <f>[1]!thsiFinD("ths_close_price_index",I$1,$A117)</f>
        <v>4305.2443000000003</v>
      </c>
      <c r="J117" s="75">
        <f>[1]!thsiFinD("ths_close_price_index",J$1,$A117)</f>
        <v>1395.4327000000001</v>
      </c>
      <c r="K117" s="76">
        <f>IF([1]!thsiFinD("ths_close_price_index",K$1,$A117)/[1]!thsiFinD("ths_close_price_index",K$1,$A$3)=0,K116,[1]!thsiFinD("ths_close_price_index",K$1,$A117)/[1]!thsiFinD("ths_close_price_index",K$1,$A$3))</f>
        <v>1.1247252733081237</v>
      </c>
      <c r="L117" s="75">
        <f>[1]!thsiFinD("ths_close_price_index",L$1,$A117)</f>
        <v>2672.3966999999998</v>
      </c>
      <c r="M117" s="75">
        <f>[1]!thsiFinD("ths_close_price_index",M$1,$A117)</f>
        <v>16457.8734</v>
      </c>
      <c r="N117" s="78">
        <f t="shared" si="3"/>
        <v>1.0098020140972677</v>
      </c>
      <c r="O117" s="78">
        <f t="shared" si="3"/>
        <v>1.0203118194362266</v>
      </c>
      <c r="P117" s="73">
        <f t="shared" si="1"/>
        <v>1.0098020140972677</v>
      </c>
      <c r="Q117" s="73">
        <f t="shared" si="2"/>
        <v>0.97895916554947515</v>
      </c>
    </row>
    <row r="118" spans="1:17" ht="15.5" x14ac:dyDescent="0.35">
      <c r="A118" s="80">
        <v>43992</v>
      </c>
      <c r="B118" s="58" t="s">
        <v>289</v>
      </c>
      <c r="C118" s="58" t="s">
        <v>290</v>
      </c>
      <c r="D118" s="58" t="str">
        <f>IFERROR(VLOOKUP($C118,'[3]2年净值'!$B:$C,2,0),"")</f>
        <v/>
      </c>
      <c r="E118" s="58" t="str">
        <f>IFERROR(VLOOKUP($C118,'[3]2年白金净值'!$B:$C,2,0),"")</f>
        <v/>
      </c>
      <c r="F118" s="58" t="str">
        <f>IFERROR(VLOOKUP($C118,'[3]3年净值'!$B:$C,2,0),"")</f>
        <v/>
      </c>
      <c r="G118" s="58" t="str">
        <f>IFERROR(VLOOKUP($C118,[3]黑马净值!#REF!,2,0),"")</f>
        <v/>
      </c>
      <c r="H118" s="75">
        <f>[1]!thsiFinD("ths_close_price_index",H$1,$A118)</f>
        <v>4039.7051000000001</v>
      </c>
      <c r="I118" s="75">
        <f>[1]!thsiFinD("ths_close_price_index",I$1,$A118)</f>
        <v>4300.3469999999998</v>
      </c>
      <c r="J118" s="75">
        <f>[1]!thsiFinD("ths_close_price_index",J$1,$A118)</f>
        <v>1404.7121</v>
      </c>
      <c r="K118" s="76">
        <f>IF([1]!thsiFinD("ths_close_price_index",K$1,$A118)/[1]!thsiFinD("ths_close_price_index",K$1,$A$3)=0,K117,[1]!thsiFinD("ths_close_price_index",K$1,$A118)/[1]!thsiFinD("ths_close_price_index",K$1,$A$3))</f>
        <v>1.1322045130458305</v>
      </c>
      <c r="L118" s="75">
        <f>[1]!thsiFinD("ths_close_price_index",L$1,$A118)</f>
        <v>2698.3510000000001</v>
      </c>
      <c r="M118" s="75">
        <f>[1]!thsiFinD("ths_close_price_index",M$1,$A118)</f>
        <v>16714.8809</v>
      </c>
      <c r="N118" s="78">
        <f t="shared" si="3"/>
        <v>1.0097119937320684</v>
      </c>
      <c r="O118" s="78">
        <f t="shared" si="3"/>
        <v>1.0156160819659725</v>
      </c>
      <c r="P118" s="73">
        <f t="shared" si="1"/>
        <v>1.0097119937320684</v>
      </c>
      <c r="Q118" s="73">
        <f t="shared" si="2"/>
        <v>0.98846681082924259</v>
      </c>
    </row>
    <row r="119" spans="1:17" ht="15.5" x14ac:dyDescent="0.35">
      <c r="A119" s="80">
        <v>43993</v>
      </c>
      <c r="B119" s="58" t="s">
        <v>291</v>
      </c>
      <c r="C119" s="58" t="s">
        <v>292</v>
      </c>
      <c r="D119" s="58" t="str">
        <f>IFERROR(VLOOKUP($C119,'[3]2年净值'!$B:$C,2,0),"")</f>
        <v/>
      </c>
      <c r="E119" s="58" t="str">
        <f>IFERROR(VLOOKUP($C119,'[3]2年白金净值'!$B:$C,2,0),"")</f>
        <v/>
      </c>
      <c r="F119" s="58" t="str">
        <f>IFERROR(VLOOKUP($C119,'[3]3年净值'!$B:$C,2,0),"")</f>
        <v/>
      </c>
      <c r="G119" s="58" t="str">
        <f>IFERROR(VLOOKUP($C119,[3]黑马净值!#REF!,2,0),"")</f>
        <v/>
      </c>
      <c r="H119" s="75">
        <f>[1]!thsiFinD("ths_close_price_index",H$1,$A119)</f>
        <v>3995.8845999999999</v>
      </c>
      <c r="I119" s="75">
        <f>[1]!thsiFinD("ths_close_price_index",I$1,$A119)</f>
        <v>4260.4004000000004</v>
      </c>
      <c r="J119" s="75">
        <f>[1]!thsiFinD("ths_close_price_index",J$1,$A119)</f>
        <v>1398.3432</v>
      </c>
      <c r="K119" s="76">
        <f>IF([1]!thsiFinD("ths_close_price_index",K$1,$A119)/[1]!thsiFinD("ths_close_price_index",K$1,$A$3)=0,K118,[1]!thsiFinD("ths_close_price_index",K$1,$A119)/[1]!thsiFinD("ths_close_price_index",K$1,$A$3))</f>
        <v>1.127071149901071</v>
      </c>
      <c r="L119" s="75">
        <f>[1]!thsiFinD("ths_close_price_index",L$1,$A119)</f>
        <v>2696.3836999999999</v>
      </c>
      <c r="M119" s="75">
        <f>[1]!thsiFinD("ths_close_price_index",M$1,$A119)</f>
        <v>16567.734499999999</v>
      </c>
      <c r="N119" s="78">
        <f t="shared" si="3"/>
        <v>0.99927092509462256</v>
      </c>
      <c r="O119" s="78">
        <f t="shared" si="3"/>
        <v>0.99119668271163086</v>
      </c>
      <c r="P119" s="73">
        <f t="shared" si="1"/>
        <v>0.99927092509462256</v>
      </c>
      <c r="Q119" s="73">
        <f t="shared" si="2"/>
        <v>0.98774614448266851</v>
      </c>
    </row>
    <row r="120" spans="1:17" ht="15.5" x14ac:dyDescent="0.35">
      <c r="A120" s="80">
        <v>43994</v>
      </c>
      <c r="B120" s="58" t="s">
        <v>293</v>
      </c>
      <c r="C120" s="58" t="s">
        <v>294</v>
      </c>
      <c r="D120" s="58" t="str">
        <f>IFERROR(VLOOKUP($C120,'[3]2年净值'!$B:$C,2,0),"")</f>
        <v/>
      </c>
      <c r="E120" s="58" t="str">
        <f>IFERROR(VLOOKUP($C120,'[3]2年白金净值'!$B:$C,2,0),"")</f>
        <v/>
      </c>
      <c r="F120" s="58" t="str">
        <f>IFERROR(VLOOKUP($C120,'[3]3年净值'!$B:$C,2,0),"")</f>
        <v/>
      </c>
      <c r="G120" s="58" t="str">
        <f>IFERROR(VLOOKUP($C120,[3]黑马净值!#REF!,2,0),"")</f>
        <v/>
      </c>
      <c r="H120" s="75">
        <f>[1]!thsiFinD("ths_close_price_index",H$1,$A120)</f>
        <v>4003.0828999999999</v>
      </c>
      <c r="I120" s="75">
        <f>[1]!thsiFinD("ths_close_price_index",I$1,$A120)</f>
        <v>4266.5944</v>
      </c>
      <c r="J120" s="75">
        <f>[1]!thsiFinD("ths_close_price_index",J$1,$A120)</f>
        <v>1403.1389999999999</v>
      </c>
      <c r="K120" s="76">
        <f>IF([1]!thsiFinD("ths_close_price_index",K$1,$A120)/[1]!thsiFinD("ths_close_price_index",K$1,$A$3)=0,K119,[1]!thsiFinD("ths_close_price_index",K$1,$A120)/[1]!thsiFinD("ths_close_price_index",K$1,$A$3))</f>
        <v>1.1309365870989603</v>
      </c>
      <c r="L120" s="75">
        <f>[1]!thsiFinD("ths_close_price_index",L$1,$A120)</f>
        <v>2695.6891999999998</v>
      </c>
      <c r="M120" s="75">
        <f>[1]!thsiFinD("ths_close_price_index",M$1,$A120)</f>
        <v>16793.001100000001</v>
      </c>
      <c r="N120" s="78">
        <f t="shared" si="3"/>
        <v>0.9997424327999016</v>
      </c>
      <c r="O120" s="78">
        <f t="shared" si="3"/>
        <v>1.0135967050896428</v>
      </c>
      <c r="P120" s="73">
        <f t="shared" si="1"/>
        <v>0.9997424327999016</v>
      </c>
      <c r="Q120" s="73">
        <f t="shared" si="2"/>
        <v>0.98749173347382613</v>
      </c>
    </row>
    <row r="121" spans="1:17" ht="15.5" x14ac:dyDescent="0.35">
      <c r="A121" s="80">
        <v>43997</v>
      </c>
      <c r="B121" s="58" t="s">
        <v>295</v>
      </c>
      <c r="C121" s="58" t="s">
        <v>296</v>
      </c>
      <c r="D121" s="58" t="str">
        <f>IFERROR(VLOOKUP($C121,'[3]2年净值'!$B:$C,2,0),"")</f>
        <v/>
      </c>
      <c r="E121" s="58" t="str">
        <f>IFERROR(VLOOKUP($C121,'[3]2年白金净值'!$B:$C,2,0),"")</f>
        <v/>
      </c>
      <c r="F121" s="58" t="str">
        <f>IFERROR(VLOOKUP($C121,'[3]3年净值'!$B:$C,2,0),"")</f>
        <v/>
      </c>
      <c r="G121" s="58" t="str">
        <f>IFERROR(VLOOKUP($C121,[3]黑马净值!#REF!,2,0),"")</f>
        <v/>
      </c>
      <c r="H121" s="75">
        <f>[1]!thsiFinD("ths_close_price_index",H$1,$A121)</f>
        <v>3954.9883</v>
      </c>
      <c r="I121" s="75">
        <f>[1]!thsiFinD("ths_close_price_index",I$1,$A121)</f>
        <v>4227.8495999999996</v>
      </c>
      <c r="J121" s="75">
        <f>[1]!thsiFinD("ths_close_price_index",J$1,$A121)</f>
        <v>1392.9371000000001</v>
      </c>
      <c r="K121" s="76">
        <f>IF([1]!thsiFinD("ths_close_price_index",K$1,$A121)/[1]!thsiFinD("ths_close_price_index",K$1,$A$3)=0,K120,[1]!thsiFinD("ths_close_price_index",K$1,$A121)/[1]!thsiFinD("ths_close_price_index",K$1,$A$3))</f>
        <v>1.1227138080528896</v>
      </c>
      <c r="L121" s="75">
        <f>[1]!thsiFinD("ths_close_price_index",L$1,$A121)</f>
        <v>2686.6046999999999</v>
      </c>
      <c r="M121" s="75">
        <f>[1]!thsiFinD("ths_close_price_index",M$1,$A121)</f>
        <v>17099.7827</v>
      </c>
      <c r="N121" s="78">
        <f t="shared" si="3"/>
        <v>0.99662998983710738</v>
      </c>
      <c r="O121" s="78">
        <f t="shared" si="3"/>
        <v>1.0182684201694001</v>
      </c>
      <c r="P121" s="73">
        <f t="shared" ref="P121:P184" si="4">100%*N121</f>
        <v>0.99662998983710738</v>
      </c>
      <c r="Q121" s="73">
        <f t="shared" si="2"/>
        <v>0.98416387629624691</v>
      </c>
    </row>
    <row r="122" spans="1:17" ht="15.5" x14ac:dyDescent="0.35">
      <c r="A122" s="80">
        <v>43998</v>
      </c>
      <c r="B122" s="58" t="s">
        <v>297</v>
      </c>
      <c r="C122" s="58" t="s">
        <v>298</v>
      </c>
      <c r="D122" s="58" t="str">
        <f>IFERROR(VLOOKUP($C122,'[3]2年净值'!$B:$C,2,0),"")</f>
        <v/>
      </c>
      <c r="E122" s="58" t="str">
        <f>IFERROR(VLOOKUP($C122,'[3]2年白金净值'!$B:$C,2,0),"")</f>
        <v/>
      </c>
      <c r="F122" s="58" t="str">
        <f>IFERROR(VLOOKUP($C122,'[3]3年净值'!$B:$C,2,0),"")</f>
        <v/>
      </c>
      <c r="G122" s="58" t="str">
        <f>IFERROR(VLOOKUP($C122,[3]黑马净值!#REF!,2,0),"")</f>
        <v/>
      </c>
      <c r="H122" s="75">
        <f>[1]!thsiFinD("ths_close_price_index",H$1,$A122)</f>
        <v>4014.5702000000001</v>
      </c>
      <c r="I122" s="75">
        <f>[1]!thsiFinD("ths_close_price_index",I$1,$A122)</f>
        <v>4295.3975</v>
      </c>
      <c r="J122" s="75">
        <f>[1]!thsiFinD("ths_close_price_index",J$1,$A122)</f>
        <v>1419.0273</v>
      </c>
      <c r="K122" s="76">
        <f>IF([1]!thsiFinD("ths_close_price_index",K$1,$A122)/[1]!thsiFinD("ths_close_price_index",K$1,$A$3)=0,K121,[1]!thsiFinD("ths_close_price_index",K$1,$A122)/[1]!thsiFinD("ths_close_price_index",K$1,$A$3))</f>
        <v>1.1437426311023016</v>
      </c>
      <c r="L122" s="75">
        <f>[1]!thsiFinD("ths_close_price_index",L$1,$A122)</f>
        <v>2742.4009999999998</v>
      </c>
      <c r="M122" s="75">
        <f>[1]!thsiFinD("ths_close_price_index",M$1,$A122)</f>
        <v>17323.329399999999</v>
      </c>
      <c r="N122" s="78">
        <f t="shared" ref="N122:O185" si="5">L122/L121</f>
        <v>1.0207683326095573</v>
      </c>
      <c r="O122" s="78">
        <f t="shared" si="5"/>
        <v>1.013073072560156</v>
      </c>
      <c r="P122" s="73">
        <f t="shared" si="4"/>
        <v>1.0207683326095573</v>
      </c>
      <c r="Q122" s="73">
        <f t="shared" ref="Q122:Q185" si="6">Q121*P122</f>
        <v>1.0046033190214787</v>
      </c>
    </row>
    <row r="123" spans="1:17" ht="15.5" x14ac:dyDescent="0.35">
      <c r="A123" s="80">
        <v>43999</v>
      </c>
      <c r="B123" s="58" t="s">
        <v>299</v>
      </c>
      <c r="C123" s="58" t="s">
        <v>300</v>
      </c>
      <c r="D123" s="58" t="str">
        <f>IFERROR(VLOOKUP($C123,'[3]2年净值'!$B:$C,2,0),"")</f>
        <v/>
      </c>
      <c r="E123" s="58" t="str">
        <f>IFERROR(VLOOKUP($C123,'[3]2年白金净值'!$B:$C,2,0),"")</f>
        <v/>
      </c>
      <c r="F123" s="58" t="str">
        <f>IFERROR(VLOOKUP($C123,'[3]3年净值'!$B:$C,2,0),"")</f>
        <v/>
      </c>
      <c r="G123" s="58" t="str">
        <f>IFERROR(VLOOKUP($C123,[3]黑马净值!#REF!,2,0),"")</f>
        <v/>
      </c>
      <c r="H123" s="75">
        <f>[1]!thsiFinD("ths_close_price_index",H$1,$A123)</f>
        <v>4017.5940999999998</v>
      </c>
      <c r="I123" s="75">
        <f>[1]!thsiFinD("ths_close_price_index",I$1,$A123)</f>
        <v>4305.3927000000003</v>
      </c>
      <c r="J123" s="75">
        <f>[1]!thsiFinD("ths_close_price_index",J$1,$A123)</f>
        <v>1421.7927999999999</v>
      </c>
      <c r="K123" s="76">
        <f>IF([1]!thsiFinD("ths_close_price_index",K$1,$A123)/[1]!thsiFinD("ths_close_price_index",K$1,$A$3)=0,K122,[1]!thsiFinD("ths_close_price_index",K$1,$A123)/[1]!thsiFinD("ths_close_price_index",K$1,$A$3))</f>
        <v>1.1459716370180535</v>
      </c>
      <c r="L123" s="75">
        <f>[1]!thsiFinD("ths_close_price_index",L$1,$A123)</f>
        <v>2758.7247000000002</v>
      </c>
      <c r="M123" s="75">
        <f>[1]!thsiFinD("ths_close_price_index",M$1,$A123)</f>
        <v>17745.020400000001</v>
      </c>
      <c r="N123" s="78">
        <f t="shared" si="5"/>
        <v>1.005952338844684</v>
      </c>
      <c r="O123" s="78">
        <f t="shared" si="5"/>
        <v>1.024342376125458</v>
      </c>
      <c r="P123" s="73">
        <f t="shared" si="4"/>
        <v>1.005952338844684</v>
      </c>
      <c r="Q123" s="73">
        <f t="shared" si="6"/>
        <v>1.0105830583807889</v>
      </c>
    </row>
    <row r="124" spans="1:17" ht="15.5" x14ac:dyDescent="0.35">
      <c r="A124" s="80">
        <v>44000</v>
      </c>
      <c r="B124" s="58" t="s">
        <v>301</v>
      </c>
      <c r="C124" s="58" t="s">
        <v>302</v>
      </c>
      <c r="D124" s="58" t="str">
        <f>IFERROR(VLOOKUP($C124,'[3]2年净值'!$B:$C,2,0),"")</f>
        <v/>
      </c>
      <c r="E124" s="58" t="str">
        <f>IFERROR(VLOOKUP($C124,'[3]2年白金净值'!$B:$C,2,0),"")</f>
        <v/>
      </c>
      <c r="F124" s="58" t="str">
        <f>IFERROR(VLOOKUP($C124,'[3]3年净值'!$B:$C,2,0),"")</f>
        <v/>
      </c>
      <c r="G124" s="58" t="str">
        <f>IFERROR(VLOOKUP($C124,[3]黑马净值!#REF!,2,0),"")</f>
        <v/>
      </c>
      <c r="H124" s="75">
        <f>[1]!thsiFinD("ths_close_price_index",H$1,$A124)</f>
        <v>4044.3842</v>
      </c>
      <c r="I124" s="75">
        <f>[1]!thsiFinD("ths_close_price_index",I$1,$A124)</f>
        <v>4326.6944999999996</v>
      </c>
      <c r="J124" s="75">
        <f>[1]!thsiFinD("ths_close_price_index",J$1,$A124)</f>
        <v>1425.9265</v>
      </c>
      <c r="K124" s="76">
        <f>IF([1]!thsiFinD("ths_close_price_index",K$1,$A124)/[1]!thsiFinD("ths_close_price_index",K$1,$A$3)=0,K123,[1]!thsiFinD("ths_close_price_index",K$1,$A124)/[1]!thsiFinD("ths_close_price_index",K$1,$A$3))</f>
        <v>1.1493034185237283</v>
      </c>
      <c r="L124" s="75">
        <f>[1]!thsiFinD("ths_close_price_index",L$1,$A124)</f>
        <v>2776.723</v>
      </c>
      <c r="M124" s="75">
        <f>[1]!thsiFinD("ths_close_price_index",M$1,$A124)</f>
        <v>17326.8076</v>
      </c>
      <c r="N124" s="78">
        <f t="shared" si="5"/>
        <v>1.0065241377655407</v>
      </c>
      <c r="O124" s="78">
        <f t="shared" si="5"/>
        <v>0.97643210373542311</v>
      </c>
      <c r="P124" s="73">
        <f t="shared" si="4"/>
        <v>1.0065241377655407</v>
      </c>
      <c r="Q124" s="73">
        <f t="shared" si="6"/>
        <v>1.0171762414771865</v>
      </c>
    </row>
    <row r="125" spans="1:17" ht="15.5" x14ac:dyDescent="0.35">
      <c r="A125" s="80">
        <v>44001</v>
      </c>
      <c r="B125" s="58" t="s">
        <v>303</v>
      </c>
      <c r="C125" s="58" t="s">
        <v>304</v>
      </c>
      <c r="D125" s="58" t="str">
        <f>IFERROR(VLOOKUP($C125,'[3]2年净值'!$B:$C,2,0),"")</f>
        <v/>
      </c>
      <c r="E125" s="58" t="str">
        <f>IFERROR(VLOOKUP($C125,'[3]2年白金净值'!$B:$C,2,0),"")</f>
        <v/>
      </c>
      <c r="F125" s="58" t="str">
        <f>IFERROR(VLOOKUP($C125,'[3]3年净值'!$B:$C,2,0),"")</f>
        <v/>
      </c>
      <c r="G125" s="58" t="str">
        <f>IFERROR(VLOOKUP($C125,[3]黑马净值!#REF!,2,0),"")</f>
        <v/>
      </c>
      <c r="H125" s="75">
        <f>[1]!thsiFinD("ths_close_price_index",H$1,$A125)</f>
        <v>4098.7094999999999</v>
      </c>
      <c r="I125" s="75">
        <f>[1]!thsiFinD("ths_close_price_index",I$1,$A125)</f>
        <v>4380.2307000000001</v>
      </c>
      <c r="J125" s="75">
        <f>[1]!thsiFinD("ths_close_price_index",J$1,$A125)</f>
        <v>1450.1913999999999</v>
      </c>
      <c r="K125" s="76">
        <f>IF([1]!thsiFinD("ths_close_price_index",K$1,$A125)/[1]!thsiFinD("ths_close_price_index",K$1,$A$3)=0,K124,[1]!thsiFinD("ths_close_price_index",K$1,$A125)/[1]!thsiFinD("ths_close_price_index",K$1,$A$3))</f>
        <v>1.1688610412484173</v>
      </c>
      <c r="L125" s="75">
        <f>[1]!thsiFinD("ths_close_price_index",L$1,$A125)</f>
        <v>2815.5913999999998</v>
      </c>
      <c r="M125" s="75">
        <f>[1]!thsiFinD("ths_close_price_index",M$1,$A125)</f>
        <v>17569.9964</v>
      </c>
      <c r="N125" s="78">
        <f t="shared" si="5"/>
        <v>1.01399793929751</v>
      </c>
      <c r="O125" s="78">
        <f t="shared" si="5"/>
        <v>1.0140354071918014</v>
      </c>
      <c r="P125" s="73">
        <f t="shared" si="4"/>
        <v>1.01399793929751</v>
      </c>
      <c r="Q125" s="73">
        <f t="shared" si="6"/>
        <v>1.0314146127602537</v>
      </c>
    </row>
    <row r="126" spans="1:17" ht="15.5" x14ac:dyDescent="0.35">
      <c r="A126" s="80">
        <v>44004</v>
      </c>
      <c r="B126" s="58" t="s">
        <v>305</v>
      </c>
      <c r="C126" s="58" t="s">
        <v>306</v>
      </c>
      <c r="D126" s="58" t="str">
        <f>IFERROR(VLOOKUP($C126,'[3]2年净值'!$B:$C,2,0),"")</f>
        <v/>
      </c>
      <c r="E126" s="58" t="str">
        <f>IFERROR(VLOOKUP($C126,'[3]2年白金净值'!$B:$C,2,0),"")</f>
        <v/>
      </c>
      <c r="F126" s="58" t="str">
        <f>IFERROR(VLOOKUP($C126,'[3]3年净值'!$B:$C,2,0),"")</f>
        <v/>
      </c>
      <c r="G126" s="58" t="str">
        <f>IFERROR(VLOOKUP($C126,[3]黑马净值!#REF!,2,0),"")</f>
        <v/>
      </c>
      <c r="H126" s="75">
        <f>[1]!thsiFinD("ths_close_price_index",H$1,$A126)</f>
        <v>4102.0459000000001</v>
      </c>
      <c r="I126" s="75">
        <f>[1]!thsiFinD("ths_close_price_index",I$1,$A126)</f>
        <v>4382.3185999999996</v>
      </c>
      <c r="J126" s="75">
        <f>[1]!thsiFinD("ths_close_price_index",J$1,$A126)</f>
        <v>1455.6559999999999</v>
      </c>
      <c r="K126" s="76">
        <f>IF([1]!thsiFinD("ths_close_price_index",K$1,$A126)/[1]!thsiFinD("ths_close_price_index",K$1,$A$3)=0,K125,[1]!thsiFinD("ths_close_price_index",K$1,$A126)/[1]!thsiFinD("ths_close_price_index",K$1,$A$3))</f>
        <v>1.1732655343698124</v>
      </c>
      <c r="L126" s="75">
        <f>[1]!thsiFinD("ths_close_price_index",L$1,$A126)</f>
        <v>2846.0340999999999</v>
      </c>
      <c r="M126" s="75">
        <f>[1]!thsiFinD("ths_close_price_index",M$1,$A126)</f>
        <v>17553.2425</v>
      </c>
      <c r="N126" s="78">
        <f t="shared" si="5"/>
        <v>1.01081218673988</v>
      </c>
      <c r="O126" s="78">
        <f t="shared" si="5"/>
        <v>0.99904644829636957</v>
      </c>
      <c r="P126" s="73">
        <f t="shared" si="4"/>
        <v>1.01081218673988</v>
      </c>
      <c r="Q126" s="73">
        <f t="shared" si="6"/>
        <v>1.0425664601596587</v>
      </c>
    </row>
    <row r="127" spans="1:17" ht="15.5" x14ac:dyDescent="0.35">
      <c r="A127" s="80">
        <v>44005</v>
      </c>
      <c r="B127" s="58" t="s">
        <v>307</v>
      </c>
      <c r="C127" s="58" t="s">
        <v>308</v>
      </c>
      <c r="D127" s="58" t="str">
        <f>IFERROR(VLOOKUP($C127,'[3]2年净值'!$B:$C,2,0),"")</f>
        <v/>
      </c>
      <c r="E127" s="58" t="str">
        <f>IFERROR(VLOOKUP($C127,'[3]2年白金净值'!$B:$C,2,0),"")</f>
        <v/>
      </c>
      <c r="F127" s="58" t="str">
        <f>IFERROR(VLOOKUP($C127,'[3]3年净值'!$B:$C,2,0),"")</f>
        <v/>
      </c>
      <c r="G127" s="58" t="str">
        <f>IFERROR(VLOOKUP($C127,[3]黑马净值!#REF!,2,0),"")</f>
        <v/>
      </c>
      <c r="H127" s="75">
        <f>[1]!thsiFinD("ths_close_price_index",H$1,$A127)</f>
        <v>4121.7943999999998</v>
      </c>
      <c r="I127" s="75">
        <f>[1]!thsiFinD("ths_close_price_index",I$1,$A127)</f>
        <v>4401.9956000000002</v>
      </c>
      <c r="J127" s="75">
        <f>[1]!thsiFinD("ths_close_price_index",J$1,$A127)</f>
        <v>1475.0954999999999</v>
      </c>
      <c r="K127" s="76">
        <f>IF([1]!thsiFinD("ths_close_price_index",K$1,$A127)/[1]!thsiFinD("ths_close_price_index",K$1,$A$3)=0,K126,[1]!thsiFinD("ths_close_price_index",K$1,$A127)/[1]!thsiFinD("ths_close_price_index",K$1,$A$3))</f>
        <v>1.1889338621583709</v>
      </c>
      <c r="L127" s="75">
        <f>[1]!thsiFinD("ths_close_price_index",L$1,$A127)</f>
        <v>2882.2026999999998</v>
      </c>
      <c r="M127" s="75">
        <f>[1]!thsiFinD("ths_close_price_index",M$1,$A127)</f>
        <v>17813.263800000001</v>
      </c>
      <c r="N127" s="78">
        <f t="shared" si="5"/>
        <v>1.0127084211675468</v>
      </c>
      <c r="O127" s="78">
        <f t="shared" si="5"/>
        <v>1.0148132916183434</v>
      </c>
      <c r="P127" s="73">
        <f t="shared" si="4"/>
        <v>1.0127084211675468</v>
      </c>
      <c r="Q127" s="73">
        <f t="shared" si="6"/>
        <v>1.0558158338305261</v>
      </c>
    </row>
    <row r="128" spans="1:17" ht="15.5" x14ac:dyDescent="0.35">
      <c r="A128" s="80">
        <v>44006</v>
      </c>
      <c r="B128" s="58" t="s">
        <v>309</v>
      </c>
      <c r="C128" s="58" t="s">
        <v>310</v>
      </c>
      <c r="D128" s="58" t="str">
        <f>IFERROR(VLOOKUP($C128,'[3]2年净值'!$B:$C,2,0),"")</f>
        <v/>
      </c>
      <c r="E128" s="58" t="str">
        <f>IFERROR(VLOOKUP($C128,'[3]2年白金净值'!$B:$C,2,0),"")</f>
        <v/>
      </c>
      <c r="F128" s="58" t="str">
        <f>IFERROR(VLOOKUP($C128,'[3]3年净值'!$B:$C,2,0),"")</f>
        <v/>
      </c>
      <c r="G128" s="58" t="str">
        <f>IFERROR(VLOOKUP($C128,[3]黑马净值!#REF!,2,0),"")</f>
        <v/>
      </c>
      <c r="H128" s="75">
        <f>[1]!thsiFinD("ths_close_price_index",H$1,$A128)</f>
        <v>4138.9894999999997</v>
      </c>
      <c r="I128" s="75">
        <f>[1]!thsiFinD("ths_close_price_index",I$1,$A128)</f>
        <v>4412.9089000000004</v>
      </c>
      <c r="J128" s="75">
        <f>[1]!thsiFinD("ths_close_price_index",J$1,$A128)</f>
        <v>1479.0864999999999</v>
      </c>
      <c r="K128" s="76">
        <f>IF([1]!thsiFinD("ths_close_price_index",K$1,$A128)/[1]!thsiFinD("ths_close_price_index",K$1,$A$3)=0,K127,[1]!thsiFinD("ths_close_price_index",K$1,$A128)/[1]!thsiFinD("ths_close_price_index",K$1,$A$3))</f>
        <v>1.1921506267975919</v>
      </c>
      <c r="L128" s="75">
        <f>[1]!thsiFinD("ths_close_price_index",L$1,$A128)</f>
        <v>2893.6395000000002</v>
      </c>
      <c r="M128" s="75">
        <f>[1]!thsiFinD("ths_close_price_index",M$1,$A128)</f>
        <v>17692.9529</v>
      </c>
      <c r="N128" s="78">
        <f t="shared" si="5"/>
        <v>1.0039680762217038</v>
      </c>
      <c r="O128" s="78">
        <f t="shared" si="5"/>
        <v>0.99324599347144904</v>
      </c>
      <c r="P128" s="73">
        <f t="shared" si="4"/>
        <v>1.0039680762217038</v>
      </c>
      <c r="Q128" s="73">
        <f t="shared" si="6"/>
        <v>1.0600053915352474</v>
      </c>
    </row>
    <row r="129" spans="1:17" ht="15.5" x14ac:dyDescent="0.35">
      <c r="A129" s="80">
        <v>44011</v>
      </c>
      <c r="B129" s="58" t="s">
        <v>311</v>
      </c>
      <c r="C129" s="58" t="s">
        <v>312</v>
      </c>
      <c r="D129" s="58" t="str">
        <f>IFERROR(VLOOKUP($C129,'[3]2年净值'!$B:$C,2,0),"")</f>
        <v/>
      </c>
      <c r="E129" s="58" t="str">
        <f>IFERROR(VLOOKUP($C129,'[3]2年白金净值'!$B:$C,2,0),"")</f>
        <v/>
      </c>
      <c r="F129" s="58" t="str">
        <f>IFERROR(VLOOKUP($C129,'[3]3年净值'!$B:$C,2,0),"")</f>
        <v/>
      </c>
      <c r="G129" s="58" t="str">
        <f>IFERROR(VLOOKUP($C129,[3]黑马净值!#REF!,2,0),"")</f>
        <v/>
      </c>
      <c r="H129" s="75">
        <f>[1]!thsiFinD("ths_close_price_index",H$1,$A129)</f>
        <v>4109.7164000000002</v>
      </c>
      <c r="I129" s="75">
        <f>[1]!thsiFinD("ths_close_price_index",I$1,$A129)</f>
        <v>4384.3976000000002</v>
      </c>
      <c r="J129" s="75">
        <f>[1]!thsiFinD("ths_close_price_index",J$1,$A129)</f>
        <v>1476.6949999999999</v>
      </c>
      <c r="K129" s="76">
        <f>IF([1]!thsiFinD("ths_close_price_index",K$1,$A129)/[1]!thsiFinD("ths_close_price_index",K$1,$A$3)=0,K128,[1]!thsiFinD("ths_close_price_index",K$1,$A129)/[1]!thsiFinD("ths_close_price_index",K$1,$A$3))</f>
        <v>1.1902230666285372</v>
      </c>
      <c r="L129" s="75">
        <f>[1]!thsiFinD("ths_close_price_index",L$1,$A129)</f>
        <v>2894.7366000000002</v>
      </c>
      <c r="M129" s="75">
        <f>[1]!thsiFinD("ths_close_price_index",M$1,$A129)</f>
        <v>17853.669699999999</v>
      </c>
      <c r="N129" s="78">
        <f t="shared" si="5"/>
        <v>1.0003791419076218</v>
      </c>
      <c r="O129" s="78">
        <f t="shared" si="5"/>
        <v>1.0090836617781307</v>
      </c>
      <c r="P129" s="73">
        <f t="shared" si="4"/>
        <v>1.0003791419076218</v>
      </c>
      <c r="Q129" s="73">
        <f t="shared" si="6"/>
        <v>1.0604072840014835</v>
      </c>
    </row>
    <row r="130" spans="1:17" ht="15.5" x14ac:dyDescent="0.35">
      <c r="A130" s="80">
        <v>44012</v>
      </c>
      <c r="B130" s="58" t="s">
        <v>313</v>
      </c>
      <c r="C130" s="58" t="s">
        <v>314</v>
      </c>
      <c r="D130" s="58" t="str">
        <f>IFERROR(VLOOKUP($C130,'[3]2年净值'!$B:$C,2,0),"")</f>
        <v/>
      </c>
      <c r="E130" s="58" t="str">
        <f>IFERROR(VLOOKUP($C130,'[3]2年白金净值'!$B:$C,2,0),"")</f>
        <v/>
      </c>
      <c r="F130" s="58" t="str">
        <f>IFERROR(VLOOKUP($C130,'[3]3年净值'!$B:$C,2,0),"")</f>
        <v/>
      </c>
      <c r="G130" s="58" t="str">
        <f>IFERROR(VLOOKUP($C130,[3]黑马净值!#REF!,2,0),"")</f>
        <v/>
      </c>
      <c r="H130" s="75">
        <f>[1]!thsiFinD("ths_close_price_index",H$1,$A130)</f>
        <v>4163.9637000000002</v>
      </c>
      <c r="I130" s="75">
        <f>[1]!thsiFinD("ths_close_price_index",I$1,$A130)</f>
        <v>4447.165</v>
      </c>
      <c r="J130" s="75">
        <f>[1]!thsiFinD("ths_close_price_index",J$1,$A130)</f>
        <v>1504.7112</v>
      </c>
      <c r="K130" s="76">
        <f>IF([1]!thsiFinD("ths_close_price_index",K$1,$A130)/[1]!thsiFinD("ths_close_price_index",K$1,$A$3)=0,K129,[1]!thsiFinD("ths_close_price_index",K$1,$A130)/[1]!thsiFinD("ths_close_price_index",K$1,$A$3))</f>
        <v>1.2128042546729734</v>
      </c>
      <c r="L130" s="75">
        <f>[1]!thsiFinD("ths_close_price_index",L$1,$A130)</f>
        <v>2967.3634000000002</v>
      </c>
      <c r="M130" s="75">
        <f>[1]!thsiFinD("ths_close_price_index",M$1,$A130)</f>
        <v>18246.419000000002</v>
      </c>
      <c r="N130" s="78">
        <f t="shared" si="5"/>
        <v>1.0250892602801926</v>
      </c>
      <c r="O130" s="78">
        <f t="shared" si="5"/>
        <v>1.0219982393871667</v>
      </c>
      <c r="P130" s="73">
        <f t="shared" si="4"/>
        <v>1.0250892602801926</v>
      </c>
      <c r="Q130" s="73">
        <f t="shared" si="6"/>
        <v>1.087012118352809</v>
      </c>
    </row>
    <row r="131" spans="1:17" ht="15.5" x14ac:dyDescent="0.35">
      <c r="A131" s="80">
        <v>44013</v>
      </c>
      <c r="B131" s="58" t="s">
        <v>315</v>
      </c>
      <c r="C131" s="58" t="s">
        <v>316</v>
      </c>
      <c r="D131" s="58" t="str">
        <f>IFERROR(VLOOKUP($C131,'[3]2年净值'!$B:$C,2,0),"")</f>
        <v/>
      </c>
      <c r="E131" s="58" t="str">
        <f>IFERROR(VLOOKUP($C131,'[3]2年白金净值'!$B:$C,2,0),"")</f>
        <v/>
      </c>
      <c r="F131" s="58" t="str">
        <f>IFERROR(VLOOKUP($C131,'[3]3年净值'!$B:$C,2,0),"")</f>
        <v/>
      </c>
      <c r="G131" s="58" t="str">
        <f>IFERROR(VLOOKUP($C131,[3]黑马净值!#REF!,2,0),"")</f>
        <v/>
      </c>
      <c r="H131" s="75">
        <f>[1]!thsiFinD("ths_close_price_index",H$1,$A131)</f>
        <v>4247.7834999999995</v>
      </c>
      <c r="I131" s="75">
        <f>[1]!thsiFinD("ths_close_price_index",I$1,$A131)</f>
        <v>4517.6908000000003</v>
      </c>
      <c r="J131" s="75">
        <f>[1]!thsiFinD("ths_close_price_index",J$1,$A131)</f>
        <v>1517.0927999999999</v>
      </c>
      <c r="K131" s="76">
        <f>IF([1]!thsiFinD("ths_close_price_index",K$1,$A131)/[1]!thsiFinD("ths_close_price_index",K$1,$A$3)=0,K130,[1]!thsiFinD("ths_close_price_index",K$1,$A131)/[1]!thsiFinD("ths_close_price_index",K$1,$A$3))</f>
        <v>1.2227838820989263</v>
      </c>
      <c r="L131" s="75">
        <f>[1]!thsiFinD("ths_close_price_index",L$1,$A131)</f>
        <v>2974.8319000000001</v>
      </c>
      <c r="M131" s="75">
        <f>[1]!thsiFinD("ths_close_price_index",M$1,$A131)</f>
        <v>17964.8917</v>
      </c>
      <c r="N131" s="78">
        <f t="shared" si="5"/>
        <v>1.0025168808107561</v>
      </c>
      <c r="O131" s="78">
        <f t="shared" si="5"/>
        <v>0.98457081907414268</v>
      </c>
      <c r="P131" s="73">
        <f t="shared" si="4"/>
        <v>1.0025168808107561</v>
      </c>
      <c r="Q131" s="73">
        <f t="shared" si="6"/>
        <v>1.0897479982945504</v>
      </c>
    </row>
    <row r="132" spans="1:17" ht="15.5" x14ac:dyDescent="0.35">
      <c r="A132" s="80">
        <v>44014</v>
      </c>
      <c r="B132" s="58" t="s">
        <v>317</v>
      </c>
      <c r="C132" s="58" t="s">
        <v>318</v>
      </c>
      <c r="D132" s="58" t="str">
        <f>IFERROR(VLOOKUP($C132,'[3]2年净值'!$B:$C,2,0),"")</f>
        <v/>
      </c>
      <c r="E132" s="58" t="str">
        <f>IFERROR(VLOOKUP($C132,'[3]2年白金净值'!$B:$C,2,0),"")</f>
        <v/>
      </c>
      <c r="F132" s="58" t="str">
        <f>IFERROR(VLOOKUP($C132,'[3]3年净值'!$B:$C,2,0),"")</f>
        <v/>
      </c>
      <c r="G132" s="58" t="str">
        <f>IFERROR(VLOOKUP($C132,[3]黑马净值!#REF!,2,0),"")</f>
        <v/>
      </c>
      <c r="H132" s="75">
        <f>[1]!thsiFinD("ths_close_price_index",H$1,$A132)</f>
        <v>4335.8445000000002</v>
      </c>
      <c r="I132" s="75">
        <f>[1]!thsiFinD("ths_close_price_index",I$1,$A132)</f>
        <v>4605.9548000000004</v>
      </c>
      <c r="J132" s="75">
        <f>[1]!thsiFinD("ths_close_price_index",J$1,$A132)</f>
        <v>1528.3126999999999</v>
      </c>
      <c r="K132" s="76">
        <f>IF([1]!thsiFinD("ths_close_price_index",K$1,$A132)/[1]!thsiFinD("ths_close_price_index",K$1,$A$3)=0,K131,[1]!thsiFinD("ths_close_price_index",K$1,$A132)/[1]!thsiFinD("ths_close_price_index",K$1,$A$3))</f>
        <v>1.2318271738993765</v>
      </c>
      <c r="L132" s="75">
        <f>[1]!thsiFinD("ths_close_price_index",L$1,$A132)</f>
        <v>2987.6988000000001</v>
      </c>
      <c r="M132" s="75">
        <f>[1]!thsiFinD("ths_close_price_index",M$1,$A132)</f>
        <v>17917.5157</v>
      </c>
      <c r="N132" s="78">
        <f t="shared" si="5"/>
        <v>1.0043252527983177</v>
      </c>
      <c r="O132" s="78">
        <f t="shared" si="5"/>
        <v>0.99736285635387378</v>
      </c>
      <c r="P132" s="73">
        <f t="shared" si="4"/>
        <v>1.0043252527983177</v>
      </c>
      <c r="Q132" s="73">
        <f t="shared" si="6"/>
        <v>1.0944614338736351</v>
      </c>
    </row>
    <row r="133" spans="1:17" ht="15.5" x14ac:dyDescent="0.35">
      <c r="A133" s="80">
        <v>44015</v>
      </c>
      <c r="B133" s="58" t="s">
        <v>319</v>
      </c>
      <c r="C133" s="58" t="s">
        <v>320</v>
      </c>
      <c r="D133" s="58" t="str">
        <f>IFERROR(VLOOKUP($C133,'[3]2年净值'!$B:$C,2,0),"")</f>
        <v/>
      </c>
      <c r="E133" s="58" t="str">
        <f>IFERROR(VLOOKUP($C133,'[3]2年白金净值'!$B:$C,2,0),"")</f>
        <v/>
      </c>
      <c r="F133" s="58" t="str">
        <f>IFERROR(VLOOKUP($C133,'[3]3年净值'!$B:$C,2,0),"")</f>
        <v/>
      </c>
      <c r="G133" s="58" t="str">
        <f>IFERROR(VLOOKUP($C133,[3]黑马净值!#REF!,2,0),"")</f>
        <v/>
      </c>
      <c r="H133" s="75">
        <f>[1]!thsiFinD("ths_close_price_index",H$1,$A133)</f>
        <v>4419.5955000000004</v>
      </c>
      <c r="I133" s="75">
        <f>[1]!thsiFinD("ths_close_price_index",I$1,$A133)</f>
        <v>4687.5204999999996</v>
      </c>
      <c r="J133" s="75">
        <f>[1]!thsiFinD("ths_close_price_index",J$1,$A133)</f>
        <v>1542.5927999999999</v>
      </c>
      <c r="K133" s="76">
        <f>IF([1]!thsiFinD("ths_close_price_index",K$1,$A133)/[1]!thsiFinD("ths_close_price_index",K$1,$A$3)=0,K132,[1]!thsiFinD("ths_close_price_index",K$1,$A133)/[1]!thsiFinD("ths_close_price_index",K$1,$A$3))</f>
        <v>1.2433370011919196</v>
      </c>
      <c r="L133" s="75">
        <f>[1]!thsiFinD("ths_close_price_index",L$1,$A133)</f>
        <v>3010.4553999999998</v>
      </c>
      <c r="M133" s="75">
        <f>[1]!thsiFinD("ths_close_price_index",M$1,$A133)</f>
        <v>18139.1266</v>
      </c>
      <c r="N133" s="78">
        <f t="shared" si="5"/>
        <v>1.0076167651170191</v>
      </c>
      <c r="O133" s="78">
        <f t="shared" si="5"/>
        <v>1.0123683943527952</v>
      </c>
      <c r="P133" s="73">
        <f t="shared" si="4"/>
        <v>1.0076167651170191</v>
      </c>
      <c r="Q133" s="73">
        <f t="shared" si="6"/>
        <v>1.1027976895450866</v>
      </c>
    </row>
    <row r="134" spans="1:17" ht="15.5" x14ac:dyDescent="0.35">
      <c r="A134" s="80">
        <v>44018</v>
      </c>
      <c r="B134" s="58" t="s">
        <v>321</v>
      </c>
      <c r="C134" s="58" t="s">
        <v>322</v>
      </c>
      <c r="D134" s="58" t="str">
        <f>IFERROR(VLOOKUP($C134,'[3]2年净值'!$B:$C,2,0),"")</f>
        <v/>
      </c>
      <c r="E134" s="58" t="str">
        <f>IFERROR(VLOOKUP($C134,'[3]2年白金净值'!$B:$C,2,0),"")</f>
        <v/>
      </c>
      <c r="F134" s="58" t="str">
        <f>IFERROR(VLOOKUP($C134,'[3]3年净值'!$B:$C,2,0),"")</f>
        <v/>
      </c>
      <c r="G134" s="58" t="str">
        <f>IFERROR(VLOOKUP($C134,[3]黑马净值!#REF!,2,0),"")</f>
        <v/>
      </c>
      <c r="H134" s="75">
        <f>[1]!thsiFinD("ths_close_price_index",H$1,$A134)</f>
        <v>4670.0949000000001</v>
      </c>
      <c r="I134" s="75">
        <f>[1]!thsiFinD("ths_close_price_index",I$1,$A134)</f>
        <v>4935.326</v>
      </c>
      <c r="J134" s="75">
        <f>[1]!thsiFinD("ths_close_price_index",J$1,$A134)</f>
        <v>1594.5343</v>
      </c>
      <c r="K134" s="76">
        <f>IF([1]!thsiFinD("ths_close_price_index",K$1,$A134)/[1]!thsiFinD("ths_close_price_index",K$1,$A$3)=0,K133,[1]!thsiFinD("ths_close_price_index",K$1,$A134)/[1]!thsiFinD("ths_close_price_index",K$1,$A$3))</f>
        <v>1.2852020927750065</v>
      </c>
      <c r="L134" s="75">
        <f>[1]!thsiFinD("ths_close_price_index",L$1,$A134)</f>
        <v>3112.4486000000002</v>
      </c>
      <c r="M134" s="75">
        <f>[1]!thsiFinD("ths_close_price_index",M$1,$A134)</f>
        <v>18268.094499999999</v>
      </c>
      <c r="N134" s="78">
        <f t="shared" si="5"/>
        <v>1.0338796582071936</v>
      </c>
      <c r="O134" s="78">
        <f t="shared" si="5"/>
        <v>1.0071099288760683</v>
      </c>
      <c r="P134" s="73">
        <f t="shared" si="4"/>
        <v>1.0338796582071936</v>
      </c>
      <c r="Q134" s="73">
        <f t="shared" si="6"/>
        <v>1.1401600983385569</v>
      </c>
    </row>
    <row r="135" spans="1:17" ht="15.5" x14ac:dyDescent="0.35">
      <c r="A135" s="80">
        <v>44019</v>
      </c>
      <c r="B135" s="58" t="s">
        <v>323</v>
      </c>
      <c r="C135" s="58" t="s">
        <v>324</v>
      </c>
      <c r="D135" s="58" t="str">
        <f>IFERROR(VLOOKUP($C135,'[3]2年净值'!$B:$C,2,0),"")</f>
        <v/>
      </c>
      <c r="E135" s="58" t="str">
        <f>IFERROR(VLOOKUP($C135,'[3]2年白金净值'!$B:$C,2,0),"")</f>
        <v/>
      </c>
      <c r="F135" s="58" t="str">
        <f>IFERROR(VLOOKUP($C135,'[3]3年净值'!$B:$C,2,0),"")</f>
        <v/>
      </c>
      <c r="G135" s="58" t="str">
        <f>IFERROR(VLOOKUP($C135,[3]黑马净值!#REF!,2,0),"")</f>
        <v/>
      </c>
      <c r="H135" s="75">
        <f>[1]!thsiFinD("ths_close_price_index",H$1,$A135)</f>
        <v>4698.1264000000001</v>
      </c>
      <c r="I135" s="75">
        <f>[1]!thsiFinD("ths_close_price_index",I$1,$A135)</f>
        <v>4972.9512000000004</v>
      </c>
      <c r="J135" s="75">
        <f>[1]!thsiFinD("ths_close_price_index",J$1,$A135)</f>
        <v>1624.1569</v>
      </c>
      <c r="K135" s="76">
        <f>IF([1]!thsiFinD("ths_close_price_index",K$1,$A135)/[1]!thsiFinD("ths_close_price_index",K$1,$A$3)=0,K134,[1]!thsiFinD("ths_close_price_index",K$1,$A135)/[1]!thsiFinD("ths_close_price_index",K$1,$A$3))</f>
        <v>1.3090780467218339</v>
      </c>
      <c r="L135" s="75">
        <f>[1]!thsiFinD("ths_close_price_index",L$1,$A135)</f>
        <v>3184.1152999999999</v>
      </c>
      <c r="M135" s="75">
        <f>[1]!thsiFinD("ths_close_price_index",M$1,$A135)</f>
        <v>18543.050200000001</v>
      </c>
      <c r="N135" s="78">
        <f t="shared" si="5"/>
        <v>1.0230258260329181</v>
      </c>
      <c r="O135" s="78">
        <f t="shared" si="5"/>
        <v>1.0150511428545546</v>
      </c>
      <c r="P135" s="73">
        <f t="shared" si="4"/>
        <v>1.0230258260329181</v>
      </c>
      <c r="Q135" s="73">
        <f t="shared" si="6"/>
        <v>1.1664132264125753</v>
      </c>
    </row>
    <row r="136" spans="1:17" ht="15.5" x14ac:dyDescent="0.35">
      <c r="A136" s="80">
        <v>44020</v>
      </c>
      <c r="B136" s="58" t="s">
        <v>325</v>
      </c>
      <c r="C136" s="58" t="s">
        <v>326</v>
      </c>
      <c r="D136" s="58" t="str">
        <f>IFERROR(VLOOKUP($C136,'[3]2年净值'!$B:$C,2,0),"")</f>
        <v/>
      </c>
      <c r="E136" s="58" t="str">
        <f>IFERROR(VLOOKUP($C136,'[3]2年白金净值'!$B:$C,2,0),"")</f>
        <v/>
      </c>
      <c r="F136" s="58" t="str">
        <f>IFERROR(VLOOKUP($C136,'[3]3年净值'!$B:$C,2,0),"")</f>
        <v/>
      </c>
      <c r="G136" s="58" t="str">
        <f>IFERROR(VLOOKUP($C136,[3]黑马净值!#REF!,2,0),"")</f>
        <v/>
      </c>
      <c r="H136" s="75">
        <f>[1]!thsiFinD("ths_close_price_index",H$1,$A136)</f>
        <v>4774.0042000000003</v>
      </c>
      <c r="I136" s="75">
        <f>[1]!thsiFinD("ths_close_price_index",I$1,$A136)</f>
        <v>5063.1558999999997</v>
      </c>
      <c r="J136" s="75">
        <f>[1]!thsiFinD("ths_close_price_index",J$1,$A136)</f>
        <v>1649.0002999999999</v>
      </c>
      <c r="K136" s="76">
        <f>IF([1]!thsiFinD("ths_close_price_index",K$1,$A136)/[1]!thsiFinD("ths_close_price_index",K$1,$A$3)=0,K135,[1]!thsiFinD("ths_close_price_index",K$1,$A136)/[1]!thsiFinD("ths_close_price_index",K$1,$A$3))</f>
        <v>1.3291019431482993</v>
      </c>
      <c r="L136" s="75">
        <f>[1]!thsiFinD("ths_close_price_index",L$1,$A136)</f>
        <v>3256.2087000000001</v>
      </c>
      <c r="M136" s="75">
        <f>[1]!thsiFinD("ths_close_price_index",M$1,$A136)</f>
        <v>18614.456300000002</v>
      </c>
      <c r="N136" s="78">
        <f t="shared" si="5"/>
        <v>1.0226415795935531</v>
      </c>
      <c r="O136" s="78">
        <f t="shared" si="5"/>
        <v>1.0038508281663392</v>
      </c>
      <c r="P136" s="73">
        <f t="shared" si="4"/>
        <v>1.0226415795935531</v>
      </c>
      <c r="Q136" s="73">
        <f t="shared" si="6"/>
        <v>1.1928226643173687</v>
      </c>
    </row>
    <row r="137" spans="1:17" ht="15.5" x14ac:dyDescent="0.35">
      <c r="A137" s="80">
        <v>44021</v>
      </c>
      <c r="B137" s="58" t="s">
        <v>327</v>
      </c>
      <c r="C137" s="58" t="s">
        <v>328</v>
      </c>
      <c r="D137" s="58" t="str">
        <f>IFERROR(VLOOKUP($C137,'[3]2年净值'!$B:$C,2,0),"")</f>
        <v/>
      </c>
      <c r="E137" s="58" t="str">
        <f>IFERROR(VLOOKUP($C137,'[3]2年白金净值'!$B:$C,2,0),"")</f>
        <v/>
      </c>
      <c r="F137" s="58" t="str">
        <f>IFERROR(VLOOKUP($C137,'[3]3年净值'!$B:$C,2,0),"")</f>
        <v/>
      </c>
      <c r="G137" s="58" t="str">
        <f>IFERROR(VLOOKUP($C137,[3]黑马净值!#REF!,2,0),"")</f>
        <v/>
      </c>
      <c r="H137" s="75">
        <f>[1]!thsiFinD("ths_close_price_index",H$1,$A137)</f>
        <v>4840.7712000000001</v>
      </c>
      <c r="I137" s="75">
        <f>[1]!thsiFinD("ths_close_price_index",I$1,$A137)</f>
        <v>5146.6126000000004</v>
      </c>
      <c r="J137" s="75">
        <f>[1]!thsiFinD("ths_close_price_index",J$1,$A137)</f>
        <v>1685.6498999999999</v>
      </c>
      <c r="K137" s="76">
        <f>IF([1]!thsiFinD("ths_close_price_index",K$1,$A137)/[1]!thsiFinD("ths_close_price_index",K$1,$A$3)=0,K136,[1]!thsiFinD("ths_close_price_index",K$1,$A137)/[1]!thsiFinD("ths_close_price_index",K$1,$A$3))</f>
        <v>1.3586416919134197</v>
      </c>
      <c r="L137" s="75">
        <f>[1]!thsiFinD("ths_close_price_index",L$1,$A137)</f>
        <v>3364.9753999999998</v>
      </c>
      <c r="M137" s="75">
        <f>[1]!thsiFinD("ths_close_price_index",M$1,$A137)</f>
        <v>19268.247800000001</v>
      </c>
      <c r="N137" s="78">
        <f t="shared" si="5"/>
        <v>1.033402865117337</v>
      </c>
      <c r="O137" s="78">
        <f t="shared" si="5"/>
        <v>1.0351227825010392</v>
      </c>
      <c r="P137" s="73">
        <f t="shared" si="4"/>
        <v>1.033402865117337</v>
      </c>
      <c r="Q137" s="73">
        <f t="shared" si="6"/>
        <v>1.2326663588824645</v>
      </c>
    </row>
    <row r="138" spans="1:17" ht="15.5" x14ac:dyDescent="0.35">
      <c r="A138" s="80">
        <v>44022</v>
      </c>
      <c r="B138" s="58" t="s">
        <v>329</v>
      </c>
      <c r="C138" s="58" t="s">
        <v>330</v>
      </c>
      <c r="D138" s="58" t="str">
        <f>IFERROR(VLOOKUP($C138,'[3]2年净值'!$B:$C,2,0),"")</f>
        <v/>
      </c>
      <c r="E138" s="58" t="str">
        <f>IFERROR(VLOOKUP($C138,'[3]2年白金净值'!$B:$C,2,0),"")</f>
        <v/>
      </c>
      <c r="F138" s="58" t="str">
        <f>IFERROR(VLOOKUP($C138,'[3]3年净值'!$B:$C,2,0),"")</f>
        <v/>
      </c>
      <c r="G138" s="58" t="str">
        <f>IFERROR(VLOOKUP($C138,[3]黑马净值!#REF!,2,0),"")</f>
        <v/>
      </c>
      <c r="H138" s="75">
        <f>[1]!thsiFinD("ths_close_price_index",H$1,$A138)</f>
        <v>4753.1333000000004</v>
      </c>
      <c r="I138" s="75">
        <f>[1]!thsiFinD("ths_close_price_index",I$1,$A138)</f>
        <v>5073.0643</v>
      </c>
      <c r="J138" s="75">
        <f>[1]!thsiFinD("ths_close_price_index",J$1,$A138)</f>
        <v>1679.9485999999999</v>
      </c>
      <c r="K138" s="76">
        <f>IF([1]!thsiFinD("ths_close_price_index",K$1,$A138)/[1]!thsiFinD("ths_close_price_index",K$1,$A$3)=0,K137,[1]!thsiFinD("ths_close_price_index",K$1,$A138)/[1]!thsiFinD("ths_close_price_index",K$1,$A$3))</f>
        <v>1.3540464174865614</v>
      </c>
      <c r="L138" s="75">
        <f>[1]!thsiFinD("ths_close_price_index",L$1,$A138)</f>
        <v>3351.0066999999999</v>
      </c>
      <c r="M138" s="75">
        <f>[1]!thsiFinD("ths_close_price_index",M$1,$A138)</f>
        <v>19448.695199999998</v>
      </c>
      <c r="N138" s="78">
        <f t="shared" si="5"/>
        <v>0.99584879580397534</v>
      </c>
      <c r="O138" s="78">
        <f t="shared" si="5"/>
        <v>1.0093650134601235</v>
      </c>
      <c r="P138" s="73">
        <f t="shared" si="4"/>
        <v>0.99584879580397534</v>
      </c>
      <c r="Q138" s="73">
        <f t="shared" si="6"/>
        <v>1.2275493091211731</v>
      </c>
    </row>
    <row r="139" spans="1:17" ht="15.5" x14ac:dyDescent="0.35">
      <c r="A139" s="80">
        <v>44025</v>
      </c>
      <c r="B139" s="58" t="s">
        <v>331</v>
      </c>
      <c r="C139" s="58" t="s">
        <v>332</v>
      </c>
      <c r="D139" s="58" t="str">
        <f>IFERROR(VLOOKUP($C139,'[3]2年净值'!$B:$C,2,0),"")</f>
        <v/>
      </c>
      <c r="E139" s="58" t="str">
        <f>IFERROR(VLOOKUP($C139,'[3]2年白金净值'!$B:$C,2,0),"")</f>
        <v/>
      </c>
      <c r="F139" s="58" t="str">
        <f>IFERROR(VLOOKUP($C139,'[3]3年净值'!$B:$C,2,0),"")</f>
        <v/>
      </c>
      <c r="G139" s="58" t="str">
        <f>IFERROR(VLOOKUP($C139,[3]黑马净值!#REF!,2,0),"")</f>
        <v/>
      </c>
      <c r="H139" s="75">
        <f>[1]!thsiFinD("ths_close_price_index",H$1,$A139)</f>
        <v>4852.9611999999997</v>
      </c>
      <c r="I139" s="75">
        <f>[1]!thsiFinD("ths_close_price_index",I$1,$A139)</f>
        <v>5195.2669999999998</v>
      </c>
      <c r="J139" s="75">
        <f>[1]!thsiFinD("ths_close_price_index",J$1,$A139)</f>
        <v>1726.3615</v>
      </c>
      <c r="K139" s="76">
        <f>IF([1]!thsiFinD("ths_close_price_index",K$1,$A139)/[1]!thsiFinD("ths_close_price_index",K$1,$A$3)=0,K138,[1]!thsiFinD("ths_close_price_index",K$1,$A139)/[1]!thsiFinD("ths_close_price_index",K$1,$A$3))</f>
        <v>1.3914554316493533</v>
      </c>
      <c r="L139" s="75">
        <f>[1]!thsiFinD("ths_close_price_index",L$1,$A139)</f>
        <v>3464.8996999999999</v>
      </c>
      <c r="M139" s="75">
        <f>[1]!thsiFinD("ths_close_price_index",M$1,$A139)</f>
        <v>20200.486499999999</v>
      </c>
      <c r="N139" s="78">
        <f t="shared" si="5"/>
        <v>1.0339876968912058</v>
      </c>
      <c r="O139" s="78">
        <f t="shared" si="5"/>
        <v>1.0386551021684993</v>
      </c>
      <c r="P139" s="73">
        <f t="shared" si="4"/>
        <v>1.0339876968912058</v>
      </c>
      <c r="Q139" s="73">
        <f t="shared" si="6"/>
        <v>1.2692708829585926</v>
      </c>
    </row>
    <row r="140" spans="1:17" ht="15.5" x14ac:dyDescent="0.35">
      <c r="A140" s="80">
        <v>44026</v>
      </c>
      <c r="B140" s="58" t="s">
        <v>333</v>
      </c>
      <c r="C140" s="58" t="s">
        <v>334</v>
      </c>
      <c r="D140" s="58" t="str">
        <f>IFERROR(VLOOKUP($C140,'[3]2年净值'!$B:$C,2,0),"")</f>
        <v/>
      </c>
      <c r="E140" s="58" t="str">
        <f>IFERROR(VLOOKUP($C140,'[3]2年白金净值'!$B:$C,2,0),"")</f>
        <v/>
      </c>
      <c r="F140" s="58" t="str">
        <f>IFERROR(VLOOKUP($C140,'[3]3年净值'!$B:$C,2,0),"")</f>
        <v/>
      </c>
      <c r="G140" s="58" t="str">
        <f>IFERROR(VLOOKUP($C140,[3]黑马净值!#REF!,2,0),"")</f>
        <v/>
      </c>
      <c r="H140" s="75">
        <f>[1]!thsiFinD("ths_close_price_index",H$1,$A140)</f>
        <v>4806.6902</v>
      </c>
      <c r="I140" s="75">
        <f>[1]!thsiFinD("ths_close_price_index",I$1,$A140)</f>
        <v>5140.8185999999996</v>
      </c>
      <c r="J140" s="75">
        <f>[1]!thsiFinD("ths_close_price_index",J$1,$A140)</f>
        <v>1708.8349000000001</v>
      </c>
      <c r="K140" s="76">
        <f>IF([1]!thsiFinD("ths_close_price_index",K$1,$A140)/[1]!thsiFinD("ths_close_price_index",K$1,$A$3)=0,K139,[1]!thsiFinD("ths_close_price_index",K$1,$A140)/[1]!thsiFinD("ths_close_price_index",K$1,$A$3))</f>
        <v>1.3773289101946373</v>
      </c>
      <c r="L140" s="75">
        <f>[1]!thsiFinD("ths_close_price_index",L$1,$A140)</f>
        <v>3433.2040999999999</v>
      </c>
      <c r="M140" s="75">
        <f>[1]!thsiFinD("ths_close_price_index",M$1,$A140)</f>
        <v>20052.198199999999</v>
      </c>
      <c r="N140" s="78">
        <f t="shared" si="5"/>
        <v>0.99085237589994313</v>
      </c>
      <c r="O140" s="78">
        <f t="shared" si="5"/>
        <v>0.99265917184717312</v>
      </c>
      <c r="P140" s="73">
        <f t="shared" si="4"/>
        <v>0.99085237589994313</v>
      </c>
      <c r="Q140" s="73">
        <f t="shared" si="6"/>
        <v>1.2576600700401401</v>
      </c>
    </row>
    <row r="141" spans="1:17" ht="15.5" x14ac:dyDescent="0.35">
      <c r="A141" s="80">
        <v>44027</v>
      </c>
      <c r="B141" s="58" t="s">
        <v>335</v>
      </c>
      <c r="C141" s="58" t="s">
        <v>336</v>
      </c>
      <c r="D141" s="58" t="str">
        <f>IFERROR(VLOOKUP($C141,'[3]2年净值'!$B:$C,2,0),"")</f>
        <v/>
      </c>
      <c r="E141" s="58" t="str">
        <f>IFERROR(VLOOKUP($C141,'[3]2年白金净值'!$B:$C,2,0),"")</f>
        <v/>
      </c>
      <c r="F141" s="58" t="str">
        <f>IFERROR(VLOOKUP($C141,'[3]3年净值'!$B:$C,2,0),"")</f>
        <v/>
      </c>
      <c r="G141" s="58" t="str">
        <f>IFERROR(VLOOKUP($C141,[3]黑马净值!#REF!,2,0),"")</f>
        <v/>
      </c>
      <c r="H141" s="75">
        <f>[1]!thsiFinD("ths_close_price_index",H$1,$A141)</f>
        <v>4744.4687000000004</v>
      </c>
      <c r="I141" s="75">
        <f>[1]!thsiFinD("ths_close_price_index",I$1,$A141)</f>
        <v>5059.0120999999999</v>
      </c>
      <c r="J141" s="75">
        <f>[1]!thsiFinD("ths_close_price_index",J$1,$A141)</f>
        <v>1692.8968</v>
      </c>
      <c r="K141" s="76">
        <f>IF([1]!thsiFinD("ths_close_price_index",K$1,$A141)/[1]!thsiFinD("ths_close_price_index",K$1,$A$3)=0,K140,[1]!thsiFinD("ths_close_price_index",K$1,$A141)/[1]!thsiFinD("ths_close_price_index",K$1,$A$3))</f>
        <v>1.3644827271587143</v>
      </c>
      <c r="L141" s="75">
        <f>[1]!thsiFinD("ths_close_price_index",L$1,$A141)</f>
        <v>3347.4029999999998</v>
      </c>
      <c r="M141" s="75">
        <f>[1]!thsiFinD("ths_close_price_index",M$1,$A141)</f>
        <v>20077.443200000002</v>
      </c>
      <c r="N141" s="78">
        <f t="shared" si="5"/>
        <v>0.97500844764807304</v>
      </c>
      <c r="O141" s="78">
        <f t="shared" si="5"/>
        <v>1.0012589642167014</v>
      </c>
      <c r="P141" s="73">
        <f t="shared" si="4"/>
        <v>0.97500844764807304</v>
      </c>
      <c r="Q141" s="73">
        <f t="shared" si="6"/>
        <v>1.2262291925588038</v>
      </c>
    </row>
    <row r="142" spans="1:17" ht="15.5" x14ac:dyDescent="0.35">
      <c r="A142" s="80">
        <v>44028</v>
      </c>
      <c r="B142" s="58" t="s">
        <v>337</v>
      </c>
      <c r="C142" s="58" t="s">
        <v>338</v>
      </c>
      <c r="D142" s="58" t="str">
        <f>IFERROR(VLOOKUP($C142,'[3]2年净值'!$B:$C,2,0),"")</f>
        <v/>
      </c>
      <c r="E142" s="58" t="str">
        <f>IFERROR(VLOOKUP($C142,'[3]2年白金净值'!$B:$C,2,0),"")</f>
        <v/>
      </c>
      <c r="F142" s="58" t="str">
        <f>IFERROR(VLOOKUP($C142,'[3]3年净值'!$B:$C,2,0),"")</f>
        <v/>
      </c>
      <c r="G142" s="58" t="str">
        <f>IFERROR(VLOOKUP($C142,[3]黑马净值!#REF!,2,0),"")</f>
        <v/>
      </c>
      <c r="H142" s="75">
        <f>[1]!thsiFinD("ths_close_price_index",H$1,$A142)</f>
        <v>4516.2532000000001</v>
      </c>
      <c r="I142" s="75">
        <f>[1]!thsiFinD("ths_close_price_index",I$1,$A142)</f>
        <v>4815.7605000000003</v>
      </c>
      <c r="J142" s="75">
        <f>[1]!thsiFinD("ths_close_price_index",J$1,$A142)</f>
        <v>1609.4318000000001</v>
      </c>
      <c r="K142" s="76">
        <f>IF([1]!thsiFinD("ths_close_price_index",K$1,$A142)/[1]!thsiFinD("ths_close_price_index",K$1,$A$3)=0,K141,[1]!thsiFinD("ths_close_price_index",K$1,$A142)/[1]!thsiFinD("ths_close_price_index",K$1,$A$3))</f>
        <v>1.2972095473510012</v>
      </c>
      <c r="L142" s="75">
        <f>[1]!thsiFinD("ths_close_price_index",L$1,$A142)</f>
        <v>3151.9526999999998</v>
      </c>
      <c r="M142" s="75">
        <f>[1]!thsiFinD("ths_close_price_index",M$1,$A142)</f>
        <v>18704.399700000002</v>
      </c>
      <c r="N142" s="78">
        <f t="shared" si="5"/>
        <v>0.94161136259960332</v>
      </c>
      <c r="O142" s="78">
        <f t="shared" si="5"/>
        <v>0.9316126318315272</v>
      </c>
      <c r="P142" s="73">
        <f t="shared" si="4"/>
        <v>0.94161136259960332</v>
      </c>
      <c r="Q142" s="73">
        <f t="shared" si="6"/>
        <v>1.1546313408647066</v>
      </c>
    </row>
    <row r="143" spans="1:17" ht="15.5" x14ac:dyDescent="0.35">
      <c r="A143" s="80">
        <v>44029</v>
      </c>
      <c r="B143" s="58" t="s">
        <v>339</v>
      </c>
      <c r="C143" s="58" t="s">
        <v>340</v>
      </c>
      <c r="D143" s="58" t="str">
        <f>IFERROR(VLOOKUP($C143,'[3]2年净值'!$B:$C,2,0),"")</f>
        <v/>
      </c>
      <c r="E143" s="58" t="str">
        <f>IFERROR(VLOOKUP($C143,'[3]2年白金净值'!$B:$C,2,0),"")</f>
        <v/>
      </c>
      <c r="F143" s="58" t="str">
        <f>IFERROR(VLOOKUP($C143,'[3]3年净值'!$B:$C,2,0),"")</f>
        <v/>
      </c>
      <c r="G143" s="58" t="str">
        <f>IFERROR(VLOOKUP($C143,[3]黑马净值!#REF!,2,0),"")</f>
        <v/>
      </c>
      <c r="H143" s="75">
        <f>[1]!thsiFinD("ths_close_price_index",H$1,$A143)</f>
        <v>4544.7007000000003</v>
      </c>
      <c r="I143" s="75">
        <f>[1]!thsiFinD("ths_close_price_index",I$1,$A143)</f>
        <v>4843.2196000000004</v>
      </c>
      <c r="J143" s="75">
        <f>[1]!thsiFinD("ths_close_price_index",J$1,$A143)</f>
        <v>1627.3205</v>
      </c>
      <c r="K143" s="76">
        <f>IF([1]!thsiFinD("ths_close_price_index",K$1,$A143)/[1]!thsiFinD("ths_close_price_index",K$1,$A$3)=0,K142,[1]!thsiFinD("ths_close_price_index",K$1,$A143)/[1]!thsiFinD("ths_close_price_index",K$1,$A$3))</f>
        <v>1.3116279230968377</v>
      </c>
      <c r="L143" s="75">
        <f>[1]!thsiFinD("ths_close_price_index",L$1,$A143)</f>
        <v>3195.2579000000001</v>
      </c>
      <c r="M143" s="75">
        <f>[1]!thsiFinD("ths_close_price_index",M$1,$A143)</f>
        <v>18952.6495</v>
      </c>
      <c r="N143" s="78">
        <f t="shared" si="5"/>
        <v>1.0137391655655239</v>
      </c>
      <c r="O143" s="78">
        <f t="shared" si="5"/>
        <v>1.0132722677007377</v>
      </c>
      <c r="P143" s="73">
        <f t="shared" si="4"/>
        <v>1.0137391655655239</v>
      </c>
      <c r="Q143" s="73">
        <f t="shared" si="6"/>
        <v>1.1704950120239896</v>
      </c>
    </row>
    <row r="144" spans="1:17" ht="15.5" x14ac:dyDescent="0.35">
      <c r="A144" s="80">
        <v>44032</v>
      </c>
      <c r="B144" s="58" t="s">
        <v>341</v>
      </c>
      <c r="C144" s="58" t="s">
        <v>342</v>
      </c>
      <c r="D144" s="58" t="str">
        <f>IFERROR(VLOOKUP($C144,'[3]2年净值'!$B:$C,2,0),"")</f>
        <v/>
      </c>
      <c r="E144" s="58" t="str">
        <f>IFERROR(VLOOKUP($C144,'[3]2年白金净值'!$B:$C,2,0),"")</f>
        <v/>
      </c>
      <c r="F144" s="58" t="str">
        <f>IFERROR(VLOOKUP($C144,'[3]3年净值'!$B:$C,2,0),"")</f>
        <v/>
      </c>
      <c r="G144" s="58" t="str">
        <f>IFERROR(VLOOKUP($C144,[3]黑马净值!#REF!,2,0),"")</f>
        <v/>
      </c>
      <c r="H144" s="75">
        <f>[1]!thsiFinD("ths_close_price_index",H$1,$A144)</f>
        <v>4680.3046000000004</v>
      </c>
      <c r="I144" s="75">
        <f>[1]!thsiFinD("ths_close_price_index",I$1,$A144)</f>
        <v>4986.3958000000002</v>
      </c>
      <c r="J144" s="75">
        <f>[1]!thsiFinD("ths_close_price_index",J$1,$A144)</f>
        <v>1654.9328</v>
      </c>
      <c r="K144" s="76">
        <f>IF([1]!thsiFinD("ths_close_price_index",K$1,$A144)/[1]!thsiFinD("ths_close_price_index",K$1,$A$3)=0,K143,[1]!thsiFinD("ths_close_price_index",K$1,$A144)/[1]!thsiFinD("ths_close_price_index",K$1,$A$3))</f>
        <v>1.333883565854934</v>
      </c>
      <c r="L144" s="75">
        <f>[1]!thsiFinD("ths_close_price_index",L$1,$A144)</f>
        <v>3268.6224000000002</v>
      </c>
      <c r="M144" s="75">
        <f>[1]!thsiFinD("ths_close_price_index",M$1,$A144)</f>
        <v>18939.724900000001</v>
      </c>
      <c r="N144" s="78">
        <f t="shared" si="5"/>
        <v>1.0229604314568788</v>
      </c>
      <c r="O144" s="78">
        <f t="shared" si="5"/>
        <v>0.99931805840655685</v>
      </c>
      <c r="P144" s="73">
        <f t="shared" si="4"/>
        <v>1.0229604314568788</v>
      </c>
      <c r="Q144" s="73">
        <f t="shared" si="6"/>
        <v>1.197370082518185</v>
      </c>
    </row>
    <row r="145" spans="1:17" ht="15.5" x14ac:dyDescent="0.35">
      <c r="A145" s="80">
        <v>44033</v>
      </c>
      <c r="B145" s="58" t="s">
        <v>343</v>
      </c>
      <c r="C145" s="58" t="s">
        <v>344</v>
      </c>
      <c r="D145" s="58" t="str">
        <f>IFERROR(VLOOKUP($C145,'[3]2年净值'!$B:$C,2,0),"")</f>
        <v/>
      </c>
      <c r="E145" s="58" t="str">
        <f>IFERROR(VLOOKUP($C145,'[3]2年白金净值'!$B:$C,2,0),"")</f>
        <v/>
      </c>
      <c r="F145" s="58" t="str">
        <f>IFERROR(VLOOKUP($C145,'[3]3年净值'!$B:$C,2,0),"")</f>
        <v/>
      </c>
      <c r="G145" s="58" t="str">
        <f>IFERROR(VLOOKUP($C145,[3]黑马净值!#REF!,2,0),"")</f>
        <v/>
      </c>
      <c r="H145" s="75">
        <f>[1]!thsiFinD("ths_close_price_index",H$1,$A145)</f>
        <v>4691.0424999999996</v>
      </c>
      <c r="I145" s="75">
        <f>[1]!thsiFinD("ths_close_price_index",I$1,$A145)</f>
        <v>5001.9002</v>
      </c>
      <c r="J145" s="75">
        <f>[1]!thsiFinD("ths_close_price_index",J$1,$A145)</f>
        <v>1675.76</v>
      </c>
      <c r="K145" s="76">
        <f>IF([1]!thsiFinD("ths_close_price_index",K$1,$A145)/[1]!thsiFinD("ths_close_price_index",K$1,$A$3)=0,K144,[1]!thsiFinD("ths_close_price_index",K$1,$A145)/[1]!thsiFinD("ths_close_price_index",K$1,$A$3))</f>
        <v>1.3506703863244864</v>
      </c>
      <c r="L145" s="75">
        <f>[1]!thsiFinD("ths_close_price_index",L$1,$A145)</f>
        <v>3305.7660999999998</v>
      </c>
      <c r="M145" s="75">
        <f>[1]!thsiFinD("ths_close_price_index",M$1,$A145)</f>
        <v>19477.041300000001</v>
      </c>
      <c r="N145" s="78">
        <f t="shared" si="5"/>
        <v>1.0113637170203569</v>
      </c>
      <c r="O145" s="78">
        <f t="shared" si="5"/>
        <v>1.028369810165511</v>
      </c>
      <c r="P145" s="73">
        <f t="shared" si="4"/>
        <v>1.0113637170203569</v>
      </c>
      <c r="Q145" s="73">
        <f t="shared" si="6"/>
        <v>1.2109766573045631</v>
      </c>
    </row>
    <row r="146" spans="1:17" ht="15.5" x14ac:dyDescent="0.35">
      <c r="A146" s="80">
        <v>44034</v>
      </c>
      <c r="B146" s="58" t="s">
        <v>345</v>
      </c>
      <c r="C146" s="58" t="s">
        <v>346</v>
      </c>
      <c r="D146" s="58" t="str">
        <f>IFERROR(VLOOKUP($C146,'[3]2年净值'!$B:$C,2,0),"")</f>
        <v/>
      </c>
      <c r="E146" s="58" t="str">
        <f>IFERROR(VLOOKUP($C146,'[3]2年白金净值'!$B:$C,2,0),"")</f>
        <v/>
      </c>
      <c r="F146" s="58" t="str">
        <f>IFERROR(VLOOKUP($C146,'[3]3年净值'!$B:$C,2,0),"")</f>
        <v/>
      </c>
      <c r="G146" s="58" t="str">
        <f>IFERROR(VLOOKUP($C146,[3]黑马净值!#REF!,2,0),"")</f>
        <v/>
      </c>
      <c r="H146" s="75">
        <f>[1]!thsiFinD("ths_close_price_index",H$1,$A146)</f>
        <v>4714.4453999999996</v>
      </c>
      <c r="I146" s="75">
        <f>[1]!thsiFinD("ths_close_price_index",I$1,$A146)</f>
        <v>5031.5051000000003</v>
      </c>
      <c r="J146" s="75">
        <f>[1]!thsiFinD("ths_close_price_index",J$1,$A146)</f>
        <v>1691.1908000000001</v>
      </c>
      <c r="K146" s="76">
        <f>IF([1]!thsiFinD("ths_close_price_index",K$1,$A146)/[1]!thsiFinD("ths_close_price_index",K$1,$A$3)=0,K145,[1]!thsiFinD("ths_close_price_index",K$1,$A146)/[1]!thsiFinD("ths_close_price_index",K$1,$A$3))</f>
        <v>1.3631076831911595</v>
      </c>
      <c r="L146" s="75">
        <f>[1]!thsiFinD("ths_close_price_index",L$1,$A146)</f>
        <v>3342.2329</v>
      </c>
      <c r="M146" s="75">
        <f>[1]!thsiFinD("ths_close_price_index",M$1,$A146)</f>
        <v>19761.060700000002</v>
      </c>
      <c r="N146" s="78">
        <f t="shared" si="5"/>
        <v>1.0110312704822038</v>
      </c>
      <c r="O146" s="78">
        <f t="shared" si="5"/>
        <v>1.0145822661473742</v>
      </c>
      <c r="P146" s="73">
        <f t="shared" si="4"/>
        <v>1.0110312704822038</v>
      </c>
      <c r="Q146" s="73">
        <f t="shared" si="6"/>
        <v>1.2243352683589246</v>
      </c>
    </row>
    <row r="147" spans="1:17" ht="15.5" x14ac:dyDescent="0.35">
      <c r="A147" s="80">
        <v>44035</v>
      </c>
      <c r="B147" s="58" t="s">
        <v>347</v>
      </c>
      <c r="C147" s="58" t="s">
        <v>348</v>
      </c>
      <c r="D147" s="58" t="str">
        <f>IFERROR(VLOOKUP($C147,'[3]2年净值'!$B:$C,2,0),"")</f>
        <v/>
      </c>
      <c r="E147" s="58" t="str">
        <f>IFERROR(VLOOKUP($C147,'[3]2年白金净值'!$B:$C,2,0),"")</f>
        <v/>
      </c>
      <c r="F147" s="58" t="str">
        <f>IFERROR(VLOOKUP($C147,'[3]3年净值'!$B:$C,2,0),"")</f>
        <v/>
      </c>
      <c r="G147" s="58" t="str">
        <f>IFERROR(VLOOKUP($C147,[3]黑马净值!#REF!,2,0),"")</f>
        <v/>
      </c>
      <c r="H147" s="75">
        <f>[1]!thsiFinD("ths_close_price_index",H$1,$A147)</f>
        <v>4712.4357</v>
      </c>
      <c r="I147" s="75">
        <f>[1]!thsiFinD("ths_close_price_index",I$1,$A147)</f>
        <v>5029.7794000000004</v>
      </c>
      <c r="J147" s="75">
        <f>[1]!thsiFinD("ths_close_price_index",J$1,$A147)</f>
        <v>1702.0281</v>
      </c>
      <c r="K147" s="76">
        <f>IF([1]!thsiFinD("ths_close_price_index",K$1,$A147)/[1]!thsiFinD("ths_close_price_index",K$1,$A$3)=0,K146,[1]!thsiFinD("ths_close_price_index",K$1,$A147)/[1]!thsiFinD("ths_close_price_index",K$1,$A$3))</f>
        <v>1.3718425976047477</v>
      </c>
      <c r="L147" s="75">
        <f>[1]!thsiFinD("ths_close_price_index",L$1,$A147)</f>
        <v>3365.6369</v>
      </c>
      <c r="M147" s="75">
        <f>[1]!thsiFinD("ths_close_price_index",M$1,$A147)</f>
        <v>20195.399000000001</v>
      </c>
      <c r="N147" s="78">
        <f t="shared" si="5"/>
        <v>1.0070025042240474</v>
      </c>
      <c r="O147" s="78">
        <f t="shared" si="5"/>
        <v>1.0219795033573273</v>
      </c>
      <c r="P147" s="73">
        <f t="shared" si="4"/>
        <v>1.0070025042240474</v>
      </c>
      <c r="Q147" s="73">
        <f t="shared" si="6"/>
        <v>1.2329086812472581</v>
      </c>
    </row>
    <row r="148" spans="1:17" ht="15.5" x14ac:dyDescent="0.35">
      <c r="A148" s="80">
        <v>44036</v>
      </c>
      <c r="B148" s="58" t="s">
        <v>349</v>
      </c>
      <c r="C148" s="58" t="s">
        <v>350</v>
      </c>
      <c r="D148" s="58" t="str">
        <f>IFERROR(VLOOKUP($C148,'[3]2年净值'!$B:$C,2,0),"")</f>
        <v/>
      </c>
      <c r="E148" s="58" t="str">
        <f>IFERROR(VLOOKUP($C148,'[3]2年白金净值'!$B:$C,2,0),"")</f>
        <v/>
      </c>
      <c r="F148" s="58" t="str">
        <f>IFERROR(VLOOKUP($C148,'[3]3年净值'!$B:$C,2,0),"")</f>
        <v/>
      </c>
      <c r="G148" s="58" t="str">
        <f>IFERROR(VLOOKUP($C148,[3]黑马净值!#REF!,2,0),"")</f>
        <v/>
      </c>
      <c r="H148" s="75">
        <f>[1]!thsiFinD("ths_close_price_index",H$1,$A148)</f>
        <v>4505.5906000000004</v>
      </c>
      <c r="I148" s="75">
        <f>[1]!thsiFinD("ths_close_price_index",I$1,$A148)</f>
        <v>4800.4044000000004</v>
      </c>
      <c r="J148" s="75">
        <f>[1]!thsiFinD("ths_close_price_index",J$1,$A148)</f>
        <v>1617.3594000000001</v>
      </c>
      <c r="K148" s="76">
        <f>IF([1]!thsiFinD("ths_close_price_index",K$1,$A148)/[1]!thsiFinD("ths_close_price_index",K$1,$A$3)=0,K147,[1]!thsiFinD("ths_close_price_index",K$1,$A148)/[1]!thsiFinD("ths_close_price_index",K$1,$A$3))</f>
        <v>1.3035992299753782</v>
      </c>
      <c r="L148" s="75">
        <f>[1]!thsiFinD("ths_close_price_index",L$1,$A148)</f>
        <v>3174.1039000000001</v>
      </c>
      <c r="M148" s="75">
        <f>[1]!thsiFinD("ths_close_price_index",M$1,$A148)</f>
        <v>18981.011999999999</v>
      </c>
      <c r="N148" s="78">
        <f t="shared" si="5"/>
        <v>0.94309160325642971</v>
      </c>
      <c r="O148" s="78">
        <f t="shared" si="5"/>
        <v>0.93986813531141411</v>
      </c>
      <c r="P148" s="73">
        <f t="shared" si="4"/>
        <v>0.94309160325642971</v>
      </c>
      <c r="Q148" s="73">
        <f t="shared" si="6"/>
        <v>1.162745824866247</v>
      </c>
    </row>
    <row r="149" spans="1:17" ht="15.5" x14ac:dyDescent="0.35">
      <c r="A149" s="80">
        <v>44039</v>
      </c>
      <c r="B149" s="58" t="s">
        <v>351</v>
      </c>
      <c r="C149" s="58" t="s">
        <v>352</v>
      </c>
      <c r="D149" s="58" t="str">
        <f>IFERROR(VLOOKUP($C149,'[3]2年净值'!$B:$C,2,0),"")</f>
        <v/>
      </c>
      <c r="E149" s="58" t="str">
        <f>IFERROR(VLOOKUP($C149,'[3]2年白金净值'!$B:$C,2,0),"")</f>
        <v/>
      </c>
      <c r="F149" s="58" t="str">
        <f>IFERROR(VLOOKUP($C149,'[3]3年净值'!$B:$C,2,0),"")</f>
        <v/>
      </c>
      <c r="G149" s="58" t="str">
        <f>IFERROR(VLOOKUP($C149,[3]黑马净值!#REF!,2,0),"")</f>
        <v/>
      </c>
      <c r="H149" s="75">
        <f>[1]!thsiFinD("ths_close_price_index",H$1,$A149)</f>
        <v>4528.45</v>
      </c>
      <c r="I149" s="75">
        <f>[1]!thsiFinD("ths_close_price_index",I$1,$A149)</f>
        <v>4821.5232999999998</v>
      </c>
      <c r="J149" s="75">
        <f>[1]!thsiFinD("ths_close_price_index",J$1,$A149)</f>
        <v>1622.9321</v>
      </c>
      <c r="K149" s="76">
        <f>IF([1]!thsiFinD("ths_close_price_index",K$1,$A149)/[1]!thsiFinD("ths_close_price_index",K$1,$A$3)=0,K148,[1]!thsiFinD("ths_close_price_index",K$1,$A149)/[1]!thsiFinD("ths_close_price_index",K$1,$A$3))</f>
        <v>1.3080908522016341</v>
      </c>
      <c r="L149" s="75">
        <f>[1]!thsiFinD("ths_close_price_index",L$1,$A149)</f>
        <v>3221.9133000000002</v>
      </c>
      <c r="M149" s="75">
        <f>[1]!thsiFinD("ths_close_price_index",M$1,$A149)</f>
        <v>19144.594499999999</v>
      </c>
      <c r="N149" s="78">
        <f t="shared" si="5"/>
        <v>1.0150623298752131</v>
      </c>
      <c r="O149" s="78">
        <f t="shared" si="5"/>
        <v>1.0086182180381109</v>
      </c>
      <c r="P149" s="73">
        <f t="shared" si="4"/>
        <v>1.0150623298752131</v>
      </c>
      <c r="Q149" s="73">
        <f t="shared" si="6"/>
        <v>1.1802594860414091</v>
      </c>
    </row>
    <row r="150" spans="1:17" ht="15.5" x14ac:dyDescent="0.35">
      <c r="A150" s="80">
        <v>44040</v>
      </c>
      <c r="B150" s="58" t="s">
        <v>353</v>
      </c>
      <c r="C150" s="58" t="s">
        <v>354</v>
      </c>
      <c r="D150" s="58" t="str">
        <f>IFERROR(VLOOKUP($C150,'[3]2年净值'!$B:$C,2,0),"")</f>
        <v/>
      </c>
      <c r="E150" s="58" t="str">
        <f>IFERROR(VLOOKUP($C150,'[3]2年白金净值'!$B:$C,2,0),"")</f>
        <v/>
      </c>
      <c r="F150" s="58" t="str">
        <f>IFERROR(VLOOKUP($C150,'[3]3年净值'!$B:$C,2,0),"")</f>
        <v/>
      </c>
      <c r="G150" s="58" t="str">
        <f>IFERROR(VLOOKUP($C150,[3]黑马净值!#REF!,2,0),"")</f>
        <v/>
      </c>
      <c r="H150" s="75">
        <f>[1]!thsiFinD("ths_close_price_index",H$1,$A150)</f>
        <v>4568.2575999999999</v>
      </c>
      <c r="I150" s="75">
        <f>[1]!thsiFinD("ths_close_price_index",I$1,$A150)</f>
        <v>4864.9574000000002</v>
      </c>
      <c r="J150" s="75">
        <f>[1]!thsiFinD("ths_close_price_index",J$1,$A150)</f>
        <v>1644.9351999999999</v>
      </c>
      <c r="K150" s="76">
        <f>IF([1]!thsiFinD("ths_close_price_index",K$1,$A150)/[1]!thsiFinD("ths_close_price_index",K$1,$A$3)=0,K149,[1]!thsiFinD("ths_close_price_index",K$1,$A150)/[1]!thsiFinD("ths_close_price_index",K$1,$A$3))</f>
        <v>1.3258254535630081</v>
      </c>
      <c r="L150" s="75">
        <f>[1]!thsiFinD("ths_close_price_index",L$1,$A150)</f>
        <v>3253.3453</v>
      </c>
      <c r="M150" s="75">
        <f>[1]!thsiFinD("ths_close_price_index",M$1,$A150)</f>
        <v>19269.093199999999</v>
      </c>
      <c r="N150" s="78">
        <f t="shared" si="5"/>
        <v>1.0097556939226142</v>
      </c>
      <c r="O150" s="78">
        <f t="shared" si="5"/>
        <v>1.0065030732304097</v>
      </c>
      <c r="P150" s="73">
        <f t="shared" si="4"/>
        <v>1.0097556939226142</v>
      </c>
      <c r="Q150" s="73">
        <f t="shared" si="6"/>
        <v>1.1917737363364911</v>
      </c>
    </row>
    <row r="151" spans="1:17" ht="15.5" x14ac:dyDescent="0.35">
      <c r="A151" s="80">
        <v>44041</v>
      </c>
      <c r="B151" s="58" t="s">
        <v>355</v>
      </c>
      <c r="C151" s="58" t="s">
        <v>356</v>
      </c>
      <c r="D151" s="58" t="str">
        <f>IFERROR(VLOOKUP($C151,'[3]2年净值'!$B:$C,2,0),"")</f>
        <v/>
      </c>
      <c r="E151" s="58" t="str">
        <f>IFERROR(VLOOKUP($C151,'[3]2年白金净值'!$B:$C,2,0),"")</f>
        <v/>
      </c>
      <c r="F151" s="58" t="str">
        <f>IFERROR(VLOOKUP($C151,'[3]3年净值'!$B:$C,2,0),"")</f>
        <v/>
      </c>
      <c r="G151" s="58" t="str">
        <f>IFERROR(VLOOKUP($C151,[3]黑马净值!#REF!,2,0),"")</f>
        <v/>
      </c>
      <c r="H151" s="75">
        <f>[1]!thsiFinD("ths_close_price_index",H$1,$A151)</f>
        <v>4679.0079999999998</v>
      </c>
      <c r="I151" s="75">
        <f>[1]!thsiFinD("ths_close_price_index",I$1,$A151)</f>
        <v>4986.0038999999997</v>
      </c>
      <c r="J151" s="75">
        <f>[1]!thsiFinD("ths_close_price_index",J$1,$A151)</f>
        <v>1688.8457000000001</v>
      </c>
      <c r="K151" s="76">
        <f>IF([1]!thsiFinD("ths_close_price_index",K$1,$A151)/[1]!thsiFinD("ths_close_price_index",K$1,$A$3)=0,K150,[1]!thsiFinD("ths_close_price_index",K$1,$A151)/[1]!thsiFinD("ths_close_price_index",K$1,$A$3))</f>
        <v>1.3612175216388074</v>
      </c>
      <c r="L151" s="75">
        <f>[1]!thsiFinD("ths_close_price_index",L$1,$A151)</f>
        <v>3365.4310999999998</v>
      </c>
      <c r="M151" s="75">
        <f>[1]!thsiFinD("ths_close_price_index",M$1,$A151)</f>
        <v>19985.787799999998</v>
      </c>
      <c r="N151" s="78">
        <f t="shared" si="5"/>
        <v>1.0344524757332092</v>
      </c>
      <c r="O151" s="78">
        <f t="shared" si="5"/>
        <v>1.0371939972764259</v>
      </c>
      <c r="P151" s="73">
        <f t="shared" si="4"/>
        <v>1.0344524757332092</v>
      </c>
      <c r="Q151" s="73">
        <f t="shared" si="6"/>
        <v>1.2328332920671001</v>
      </c>
    </row>
    <row r="152" spans="1:17" ht="15.5" x14ac:dyDescent="0.35">
      <c r="A152" s="80">
        <v>44042</v>
      </c>
      <c r="B152" s="58" t="s">
        <v>357</v>
      </c>
      <c r="C152" s="58" t="s">
        <v>358</v>
      </c>
      <c r="D152" s="58" t="str">
        <f>IFERROR(VLOOKUP($C152,'[3]2年净值'!$B:$C,2,0),"")</f>
        <v/>
      </c>
      <c r="E152" s="58" t="str">
        <f>IFERROR(VLOOKUP($C152,'[3]2年白金净值'!$B:$C,2,0),"")</f>
        <v/>
      </c>
      <c r="F152" s="58" t="str">
        <f>IFERROR(VLOOKUP($C152,'[3]3年净值'!$B:$C,2,0),"")</f>
        <v/>
      </c>
      <c r="G152" s="58" t="str">
        <f>IFERROR(VLOOKUP($C152,[3]黑马净值!#REF!,2,0),"")</f>
        <v/>
      </c>
      <c r="H152" s="75">
        <f>[1]!thsiFinD("ths_close_price_index",H$1,$A152)</f>
        <v>4656.1505999999999</v>
      </c>
      <c r="I152" s="75">
        <f>[1]!thsiFinD("ths_close_price_index",I$1,$A152)</f>
        <v>4964.1148999999996</v>
      </c>
      <c r="J152" s="75">
        <f>[1]!thsiFinD("ths_close_price_index",J$1,$A152)</f>
        <v>1684.9898000000001</v>
      </c>
      <c r="K152" s="76">
        <f>IF([1]!thsiFinD("ths_close_price_index",K$1,$A152)/[1]!thsiFinD("ths_close_price_index",K$1,$A$3)=0,K151,[1]!thsiFinD("ths_close_price_index",K$1,$A152)/[1]!thsiFinD("ths_close_price_index",K$1,$A$3))</f>
        <v>1.3581096482305457</v>
      </c>
      <c r="L152" s="75">
        <f>[1]!thsiFinD("ths_close_price_index",L$1,$A152)</f>
        <v>3358.585</v>
      </c>
      <c r="M152" s="75">
        <f>[1]!thsiFinD("ths_close_price_index",M$1,$A152)</f>
        <v>20105.136500000001</v>
      </c>
      <c r="N152" s="78">
        <f t="shared" si="5"/>
        <v>0.99796575838382195</v>
      </c>
      <c r="O152" s="78">
        <f t="shared" si="5"/>
        <v>1.0059716785344834</v>
      </c>
      <c r="P152" s="73">
        <f t="shared" si="4"/>
        <v>0.99796575838382195</v>
      </c>
      <c r="Q152" s="73">
        <f t="shared" si="6"/>
        <v>1.2303254112785675</v>
      </c>
    </row>
    <row r="153" spans="1:17" ht="15.5" x14ac:dyDescent="0.35">
      <c r="A153" s="80">
        <v>44043</v>
      </c>
      <c r="B153" s="58" t="s">
        <v>359</v>
      </c>
      <c r="C153" s="58" t="s">
        <v>360</v>
      </c>
      <c r="D153" s="58" t="str">
        <f>IFERROR(VLOOKUP($C153,'[3]2年净值'!$B:$C,2,0),"")</f>
        <v/>
      </c>
      <c r="E153" s="58" t="str">
        <f>IFERROR(VLOOKUP($C153,'[3]2年白金净值'!$B:$C,2,0),"")</f>
        <v/>
      </c>
      <c r="F153" s="58" t="str">
        <f>IFERROR(VLOOKUP($C153,'[3]3年净值'!$B:$C,2,0),"")</f>
        <v/>
      </c>
      <c r="G153" s="58" t="str">
        <f>IFERROR(VLOOKUP($C153,[3]黑马净值!#REF!,2,0),"")</f>
        <v/>
      </c>
      <c r="H153" s="75">
        <f>[1]!thsiFinD("ths_close_price_index",H$1,$A153)</f>
        <v>4695.0461999999998</v>
      </c>
      <c r="I153" s="75">
        <f>[1]!thsiFinD("ths_close_price_index",I$1,$A153)</f>
        <v>5008.1974</v>
      </c>
      <c r="J153" s="75">
        <f>[1]!thsiFinD("ths_close_price_index",J$1,$A153)</f>
        <v>1706.1922</v>
      </c>
      <c r="K153" s="76">
        <f>IF([1]!thsiFinD("ths_close_price_index",K$1,$A153)/[1]!thsiFinD("ths_close_price_index",K$1,$A$3)=0,K152,[1]!thsiFinD("ths_close_price_index",K$1,$A153)/[1]!thsiFinD("ths_close_price_index",K$1,$A$3))</f>
        <v>1.3751988816523999</v>
      </c>
      <c r="L153" s="75">
        <f>[1]!thsiFinD("ths_close_price_index",L$1,$A153)</f>
        <v>3417.2302</v>
      </c>
      <c r="M153" s="75">
        <f>[1]!thsiFinD("ths_close_price_index",M$1,$A153)</f>
        <v>20377.3233</v>
      </c>
      <c r="N153" s="78">
        <f t="shared" si="5"/>
        <v>1.0174612820577713</v>
      </c>
      <c r="O153" s="78">
        <f t="shared" si="5"/>
        <v>1.0135381721979355</v>
      </c>
      <c r="P153" s="73">
        <f t="shared" si="4"/>
        <v>1.0174612820577713</v>
      </c>
      <c r="Q153" s="73">
        <f t="shared" si="6"/>
        <v>1.2518084703077461</v>
      </c>
    </row>
    <row r="154" spans="1:17" ht="15.5" x14ac:dyDescent="0.35">
      <c r="A154" s="80">
        <v>44046</v>
      </c>
      <c r="B154" s="58" t="s">
        <v>361</v>
      </c>
      <c r="C154" s="58" t="s">
        <v>362</v>
      </c>
      <c r="D154" s="58" t="str">
        <f>IFERROR(VLOOKUP($C154,'[3]2年净值'!$B:$C,2,0),"")</f>
        <v/>
      </c>
      <c r="E154" s="58" t="str">
        <f>IFERROR(VLOOKUP($C154,'[3]2年白金净值'!$B:$C,2,0),"")</f>
        <v/>
      </c>
      <c r="F154" s="58" t="str">
        <f>IFERROR(VLOOKUP($C154,'[3]3年净值'!$B:$C,2,0),"")</f>
        <v/>
      </c>
      <c r="G154" s="58" t="str">
        <f>IFERROR(VLOOKUP($C154,[3]黑马净值!#REF!,2,0),"")</f>
        <v/>
      </c>
      <c r="H154" s="75">
        <f>[1]!thsiFinD("ths_close_price_index",H$1,$A154)</f>
        <v>4771.3108000000002</v>
      </c>
      <c r="I154" s="75">
        <f>[1]!thsiFinD("ths_close_price_index",I$1,$A154)</f>
        <v>5099.6149999999998</v>
      </c>
      <c r="J154" s="75">
        <f>[1]!thsiFinD("ths_close_price_index",J$1,$A154)</f>
        <v>1735.6891000000001</v>
      </c>
      <c r="K154" s="76">
        <f>IF([1]!thsiFinD("ths_close_price_index",K$1,$A154)/[1]!thsiFinD("ths_close_price_index",K$1,$A$3)=0,K153,[1]!thsiFinD("ths_close_price_index",K$1,$A154)/[1]!thsiFinD("ths_close_price_index",K$1,$A$3))</f>
        <v>1.398973520812169</v>
      </c>
      <c r="L154" s="75">
        <f>[1]!thsiFinD("ths_close_price_index",L$1,$A154)</f>
        <v>3499.2208000000001</v>
      </c>
      <c r="M154" s="75">
        <f>[1]!thsiFinD("ths_close_price_index",M$1,$A154)</f>
        <v>20827.823400000001</v>
      </c>
      <c r="N154" s="78">
        <f t="shared" si="5"/>
        <v>1.0239932914089311</v>
      </c>
      <c r="O154" s="78">
        <f t="shared" si="5"/>
        <v>1.0221079134569162</v>
      </c>
      <c r="P154" s="73">
        <f t="shared" si="4"/>
        <v>1.0239932914089311</v>
      </c>
      <c r="Q154" s="73">
        <f t="shared" si="6"/>
        <v>1.2818434757240083</v>
      </c>
    </row>
    <row r="155" spans="1:17" ht="15.5" x14ac:dyDescent="0.35">
      <c r="A155" s="80">
        <v>44047</v>
      </c>
      <c r="B155" s="58" t="s">
        <v>363</v>
      </c>
      <c r="C155" s="58" t="s">
        <v>364</v>
      </c>
      <c r="D155" s="58" t="str">
        <f>IFERROR(VLOOKUP($C155,'[3]2年净值'!$B:$C,2,0),"")</f>
        <v/>
      </c>
      <c r="E155" s="58" t="str">
        <f>IFERROR(VLOOKUP($C155,'[3]2年白金净值'!$B:$C,2,0),"")</f>
        <v/>
      </c>
      <c r="F155" s="58" t="str">
        <f>IFERROR(VLOOKUP($C155,'[3]3年净值'!$B:$C,2,0),"")</f>
        <v/>
      </c>
      <c r="G155" s="58" t="str">
        <f>IFERROR(VLOOKUP($C155,[3]黑马净值!#REF!,2,0),"")</f>
        <v/>
      </c>
      <c r="H155" s="75">
        <f>[1]!thsiFinD("ths_close_price_index",H$1,$A155)</f>
        <v>4775.8023999999996</v>
      </c>
      <c r="I155" s="75">
        <f>[1]!thsiFinD("ths_close_price_index",I$1,$A155)</f>
        <v>5095.2593999999999</v>
      </c>
      <c r="J155" s="75">
        <f>[1]!thsiFinD("ths_close_price_index",J$1,$A155)</f>
        <v>1724.7775999999999</v>
      </c>
      <c r="K155" s="76">
        <f>IF([1]!thsiFinD("ths_close_price_index",K$1,$A155)/[1]!thsiFinD("ths_close_price_index",K$1,$A$3)=0,K154,[1]!thsiFinD("ths_close_price_index",K$1,$A155)/[1]!thsiFinD("ths_close_price_index",K$1,$A$3))</f>
        <v>1.3901788008520437</v>
      </c>
      <c r="L155" s="75">
        <f>[1]!thsiFinD("ths_close_price_index",L$1,$A155)</f>
        <v>3449.8274000000001</v>
      </c>
      <c r="M155" s="75">
        <f>[1]!thsiFinD("ths_close_price_index",M$1,$A155)</f>
        <v>20642.426599999999</v>
      </c>
      <c r="N155" s="78">
        <f t="shared" si="5"/>
        <v>0.98588445747693321</v>
      </c>
      <c r="O155" s="78">
        <f t="shared" si="5"/>
        <v>0.99109859938605005</v>
      </c>
      <c r="P155" s="73">
        <f t="shared" si="4"/>
        <v>0.98588445747693321</v>
      </c>
      <c r="Q155" s="73">
        <f t="shared" si="6"/>
        <v>1.2637495596345103</v>
      </c>
    </row>
    <row r="156" spans="1:17" ht="15.5" x14ac:dyDescent="0.35">
      <c r="A156" s="80">
        <v>44048</v>
      </c>
      <c r="B156" s="58" t="s">
        <v>365</v>
      </c>
      <c r="C156" s="58" t="s">
        <v>366</v>
      </c>
      <c r="D156" s="58" t="str">
        <f>IFERROR(VLOOKUP($C156,'[3]2年净值'!$B:$C,2,0),"")</f>
        <v/>
      </c>
      <c r="E156" s="58" t="str">
        <f>IFERROR(VLOOKUP($C156,'[3]2年白金净值'!$B:$C,2,0),"")</f>
        <v/>
      </c>
      <c r="F156" s="58" t="str">
        <f>IFERROR(VLOOKUP($C156,'[3]3年净值'!$B:$C,2,0),"")</f>
        <v/>
      </c>
      <c r="G156" s="58" t="str">
        <f>IFERROR(VLOOKUP($C156,[3]黑马净值!#REF!,2,0),"")</f>
        <v/>
      </c>
      <c r="H156" s="75">
        <f>[1]!thsiFinD("ths_close_price_index",H$1,$A156)</f>
        <v>4777.1089000000002</v>
      </c>
      <c r="I156" s="75">
        <f>[1]!thsiFinD("ths_close_price_index",I$1,$A156)</f>
        <v>5110.5074000000004</v>
      </c>
      <c r="J156" s="75">
        <f>[1]!thsiFinD("ths_close_price_index",J$1,$A156)</f>
        <v>1740.3868</v>
      </c>
      <c r="K156" s="76">
        <f>IF([1]!thsiFinD("ths_close_price_index",K$1,$A156)/[1]!thsiFinD("ths_close_price_index",K$1,$A$3)=0,K155,[1]!thsiFinD("ths_close_price_index",K$1,$A156)/[1]!thsiFinD("ths_close_price_index",K$1,$A$3))</f>
        <v>1.4027598889519006</v>
      </c>
      <c r="L156" s="75">
        <f>[1]!thsiFinD("ths_close_price_index",L$1,$A156)</f>
        <v>3496.3822</v>
      </c>
      <c r="M156" s="75">
        <f>[1]!thsiFinD("ths_close_price_index",M$1,$A156)</f>
        <v>20949.720499999999</v>
      </c>
      <c r="N156" s="78">
        <f t="shared" si="5"/>
        <v>1.0134948200596934</v>
      </c>
      <c r="O156" s="78">
        <f t="shared" si="5"/>
        <v>1.0148865201729724</v>
      </c>
      <c r="P156" s="73">
        <f t="shared" si="4"/>
        <v>1.0134948200596934</v>
      </c>
      <c r="Q156" s="73">
        <f t="shared" si="6"/>
        <v>1.2808036325422947</v>
      </c>
    </row>
    <row r="157" spans="1:17" ht="15.5" x14ac:dyDescent="0.35">
      <c r="A157" s="80">
        <v>44049</v>
      </c>
      <c r="B157" s="58" t="s">
        <v>367</v>
      </c>
      <c r="C157" s="58" t="s">
        <v>368</v>
      </c>
      <c r="D157" s="58" t="str">
        <f>IFERROR(VLOOKUP($C157,'[3]2年净值'!$B:$C,2,0),"")</f>
        <v/>
      </c>
      <c r="E157" s="58" t="str">
        <f>IFERROR(VLOOKUP($C157,'[3]2年白金净值'!$B:$C,2,0),"")</f>
        <v/>
      </c>
      <c r="F157" s="58" t="str">
        <f>IFERROR(VLOOKUP($C157,'[3]3年净值'!$B:$C,2,0),"")</f>
        <v/>
      </c>
      <c r="G157" s="58" t="str">
        <f>IFERROR(VLOOKUP($C157,[3]黑马净值!#REF!,2,0),"")</f>
        <v/>
      </c>
      <c r="H157" s="75">
        <f>[1]!thsiFinD("ths_close_price_index",H$1,$A157)</f>
        <v>4762.7641999999996</v>
      </c>
      <c r="I157" s="75">
        <f>[1]!thsiFinD("ths_close_price_index",I$1,$A157)</f>
        <v>5098.5250999999998</v>
      </c>
      <c r="J157" s="75">
        <f>[1]!thsiFinD("ths_close_price_index",J$1,$A157)</f>
        <v>1727.5526</v>
      </c>
      <c r="K157" s="76">
        <f>IF([1]!thsiFinD("ths_close_price_index",K$1,$A157)/[1]!thsiFinD("ths_close_price_index",K$1,$A$3)=0,K156,[1]!thsiFinD("ths_close_price_index",K$1,$A157)/[1]!thsiFinD("ths_close_price_index",K$1,$A$3))</f>
        <v>1.3924154638121635</v>
      </c>
      <c r="L157" s="75">
        <f>[1]!thsiFinD("ths_close_price_index",L$1,$A157)</f>
        <v>3451.9059999999999</v>
      </c>
      <c r="M157" s="75">
        <f>[1]!thsiFinD("ths_close_price_index",M$1,$A157)</f>
        <v>20644.6924</v>
      </c>
      <c r="N157" s="78">
        <f t="shared" si="5"/>
        <v>0.98727936551101303</v>
      </c>
      <c r="O157" s="78">
        <f t="shared" si="5"/>
        <v>0.98543999190824527</v>
      </c>
      <c r="P157" s="73">
        <f t="shared" si="4"/>
        <v>0.98727936551101303</v>
      </c>
      <c r="Q157" s="73">
        <f t="shared" si="6"/>
        <v>1.2645109976805573</v>
      </c>
    </row>
    <row r="158" spans="1:17" ht="15.5" x14ac:dyDescent="0.35">
      <c r="A158" s="80">
        <v>44050</v>
      </c>
      <c r="B158" s="58" t="s">
        <v>369</v>
      </c>
      <c r="C158" s="58" t="s">
        <v>370</v>
      </c>
      <c r="D158" s="58" t="str">
        <f>IFERROR(VLOOKUP($C158,'[3]2年净值'!$B:$C,2,0),"")</f>
        <v/>
      </c>
      <c r="E158" s="58" t="str">
        <f>IFERROR(VLOOKUP($C158,'[3]2年白金净值'!$B:$C,2,0),"")</f>
        <v/>
      </c>
      <c r="F158" s="58" t="str">
        <f>IFERROR(VLOOKUP($C158,'[3]3年净值'!$B:$C,2,0),"")</f>
        <v/>
      </c>
      <c r="G158" s="58" t="str">
        <f>IFERROR(VLOOKUP($C158,[3]黑马净值!#REF!,2,0),"")</f>
        <v/>
      </c>
      <c r="H158" s="75">
        <f>[1]!thsiFinD("ths_close_price_index",H$1,$A158)</f>
        <v>4707.9261999999999</v>
      </c>
      <c r="I158" s="75">
        <f>[1]!thsiFinD("ths_close_price_index",I$1,$A158)</f>
        <v>5039.1659</v>
      </c>
      <c r="J158" s="75">
        <f>[1]!thsiFinD("ths_close_price_index",J$1,$A158)</f>
        <v>1708.9467</v>
      </c>
      <c r="K158" s="76">
        <f>IF([1]!thsiFinD("ths_close_price_index",K$1,$A158)/[1]!thsiFinD("ths_close_price_index",K$1,$A$3)=0,K157,[1]!thsiFinD("ths_close_price_index",K$1,$A158)/[1]!thsiFinD("ths_close_price_index",K$1,$A$3))</f>
        <v>1.3774190215167783</v>
      </c>
      <c r="L158" s="75">
        <f>[1]!thsiFinD("ths_close_price_index",L$1,$A158)</f>
        <v>3407.5614</v>
      </c>
      <c r="M158" s="75">
        <f>[1]!thsiFinD("ths_close_price_index",M$1,$A158)</f>
        <v>20346.945599999999</v>
      </c>
      <c r="N158" s="78">
        <f t="shared" si="5"/>
        <v>0.98715358992973745</v>
      </c>
      <c r="O158" s="78">
        <f t="shared" si="5"/>
        <v>0.98557756181438672</v>
      </c>
      <c r="P158" s="73">
        <f t="shared" si="4"/>
        <v>0.98715358992973745</v>
      </c>
      <c r="Q158" s="73">
        <f t="shared" si="6"/>
        <v>1.2482665708659961</v>
      </c>
    </row>
    <row r="159" spans="1:17" ht="15.5" x14ac:dyDescent="0.35">
      <c r="A159" s="80">
        <v>44053</v>
      </c>
      <c r="B159" s="58" t="s">
        <v>371</v>
      </c>
      <c r="C159" s="58" t="s">
        <v>372</v>
      </c>
      <c r="D159" s="58" t="str">
        <f>IFERROR(VLOOKUP($C159,'[3]2年净值'!$B:$C,2,0),"")</f>
        <v/>
      </c>
      <c r="E159" s="58" t="str">
        <f>IFERROR(VLOOKUP($C159,'[3]2年白金净值'!$B:$C,2,0),"")</f>
        <v/>
      </c>
      <c r="F159" s="58" t="str">
        <f>IFERROR(VLOOKUP($C159,'[3]3年净值'!$B:$C,2,0),"")</f>
        <v/>
      </c>
      <c r="G159" s="58" t="str">
        <f>IFERROR(VLOOKUP($C159,[3]黑马净值!#REF!,2,0),"")</f>
        <v/>
      </c>
      <c r="H159" s="75">
        <f>[1]!thsiFinD("ths_close_price_index",H$1,$A159)</f>
        <v>4724.8697000000002</v>
      </c>
      <c r="I159" s="75">
        <f>[1]!thsiFinD("ths_close_price_index",I$1,$A159)</f>
        <v>5059.6338999999998</v>
      </c>
      <c r="J159" s="75">
        <f>[1]!thsiFinD("ths_close_price_index",J$1,$A159)</f>
        <v>1707.8749</v>
      </c>
      <c r="K159" s="76">
        <f>IF([1]!thsiFinD("ths_close_price_index",K$1,$A159)/[1]!thsiFinD("ths_close_price_index",K$1,$A$3)=0,K158,[1]!thsiFinD("ths_close_price_index",K$1,$A159)/[1]!thsiFinD("ths_close_price_index",K$1,$A$3))</f>
        <v>1.3765551457111365</v>
      </c>
      <c r="L159" s="75">
        <f>[1]!thsiFinD("ths_close_price_index",L$1,$A159)</f>
        <v>3385.6853000000001</v>
      </c>
      <c r="M159" s="75">
        <f>[1]!thsiFinD("ths_close_price_index",M$1,$A159)</f>
        <v>20434.559700000002</v>
      </c>
      <c r="N159" s="78">
        <f t="shared" si="5"/>
        <v>0.99358013035363058</v>
      </c>
      <c r="O159" s="78">
        <f t="shared" si="5"/>
        <v>1.0043060074825187</v>
      </c>
      <c r="P159" s="73">
        <f t="shared" si="4"/>
        <v>0.99358013035363058</v>
      </c>
      <c r="Q159" s="73">
        <f t="shared" si="6"/>
        <v>1.2402528621971158</v>
      </c>
    </row>
    <row r="160" spans="1:17" ht="15.5" x14ac:dyDescent="0.35">
      <c r="A160" s="80">
        <v>44054</v>
      </c>
      <c r="B160" s="58" t="s">
        <v>373</v>
      </c>
      <c r="C160" s="58" t="s">
        <v>374</v>
      </c>
      <c r="D160" s="58" t="str">
        <f>IFERROR(VLOOKUP($C160,'[3]2年净值'!$B:$C,2,0),"")</f>
        <v/>
      </c>
      <c r="E160" s="58" t="str">
        <f>IFERROR(VLOOKUP($C160,'[3]2年白金净值'!$B:$C,2,0),"")</f>
        <v/>
      </c>
      <c r="F160" s="58" t="str">
        <f>IFERROR(VLOOKUP($C160,'[3]3年净值'!$B:$C,2,0),"")</f>
        <v/>
      </c>
      <c r="G160" s="58" t="str">
        <f>IFERROR(VLOOKUP($C160,[3]黑马净值!#REF!,2,0),"")</f>
        <v/>
      </c>
      <c r="H160" s="75">
        <f>[1]!thsiFinD("ths_close_price_index",H$1,$A160)</f>
        <v>4681.7837</v>
      </c>
      <c r="I160" s="75">
        <f>[1]!thsiFinD("ths_close_price_index",I$1,$A160)</f>
        <v>5001.5668999999998</v>
      </c>
      <c r="J160" s="75">
        <f>[1]!thsiFinD("ths_close_price_index",J$1,$A160)</f>
        <v>1689.076</v>
      </c>
      <c r="K160" s="76">
        <f>IF([1]!thsiFinD("ths_close_price_index",K$1,$A160)/[1]!thsiFinD("ths_close_price_index",K$1,$A$3)=0,K159,[1]!thsiFinD("ths_close_price_index",K$1,$A160)/[1]!thsiFinD("ths_close_price_index",K$1,$A$3))</f>
        <v>1.3614031445143806</v>
      </c>
      <c r="L160" s="75">
        <f>[1]!thsiFinD("ths_close_price_index",L$1,$A160)</f>
        <v>3327.8773000000001</v>
      </c>
      <c r="M160" s="75">
        <f>[1]!thsiFinD("ths_close_price_index",M$1,$A160)</f>
        <v>19952.116999999998</v>
      </c>
      <c r="N160" s="78">
        <f t="shared" si="5"/>
        <v>0.98292576099733786</v>
      </c>
      <c r="O160" s="78">
        <f t="shared" si="5"/>
        <v>0.97639084437919144</v>
      </c>
      <c r="P160" s="73">
        <f t="shared" si="4"/>
        <v>0.98292576099733786</v>
      </c>
      <c r="Q160" s="73">
        <f t="shared" si="6"/>
        <v>1.2190764884042264</v>
      </c>
    </row>
    <row r="161" spans="1:17" ht="15.5" x14ac:dyDescent="0.35">
      <c r="A161" s="80">
        <v>44055</v>
      </c>
      <c r="B161" s="58" t="s">
        <v>375</v>
      </c>
      <c r="C161" s="58" t="s">
        <v>376</v>
      </c>
      <c r="D161" s="58" t="str">
        <f>IFERROR(VLOOKUP($C161,'[3]2年净值'!$B:$C,2,0),"")</f>
        <v/>
      </c>
      <c r="E161" s="58" t="str">
        <f>IFERROR(VLOOKUP($C161,'[3]2年白金净值'!$B:$C,2,0),"")</f>
        <v/>
      </c>
      <c r="F161" s="58" t="str">
        <f>IFERROR(VLOOKUP($C161,'[3]3年净值'!$B:$C,2,0),"")</f>
        <v/>
      </c>
      <c r="G161" s="58" t="str">
        <f>IFERROR(VLOOKUP($C161,[3]黑马净值!#REF!,2,0),"")</f>
        <v/>
      </c>
      <c r="H161" s="75">
        <f>[1]!thsiFinD("ths_close_price_index",H$1,$A161)</f>
        <v>4647.6445999999996</v>
      </c>
      <c r="I161" s="75">
        <f>[1]!thsiFinD("ths_close_price_index",I$1,$A161)</f>
        <v>4960.5060999999996</v>
      </c>
      <c r="J161" s="75">
        <f>[1]!thsiFinD("ths_close_price_index",J$1,$A161)</f>
        <v>1664.4275</v>
      </c>
      <c r="K161" s="76">
        <f>IF([1]!thsiFinD("ths_close_price_index",K$1,$A161)/[1]!thsiFinD("ths_close_price_index",K$1,$A$3)=0,K160,[1]!thsiFinD("ths_close_price_index",K$1,$A161)/[1]!thsiFinD("ths_close_price_index",K$1,$A$3))</f>
        <v>1.3415363383981593</v>
      </c>
      <c r="L161" s="75">
        <f>[1]!thsiFinD("ths_close_price_index",L$1,$A161)</f>
        <v>3295.9007000000001</v>
      </c>
      <c r="M161" s="75">
        <f>[1]!thsiFinD("ths_close_price_index",M$1,$A161)</f>
        <v>19409.592000000001</v>
      </c>
      <c r="N161" s="78">
        <f t="shared" si="5"/>
        <v>0.99039129237126622</v>
      </c>
      <c r="O161" s="78">
        <f t="shared" si="5"/>
        <v>0.97280864982898818</v>
      </c>
      <c r="P161" s="73">
        <f t="shared" si="4"/>
        <v>0.99039129237126622</v>
      </c>
      <c r="Q161" s="73">
        <f t="shared" si="6"/>
        <v>1.2073627388500867</v>
      </c>
    </row>
    <row r="162" spans="1:17" ht="15.5" x14ac:dyDescent="0.35">
      <c r="A162" s="80">
        <v>44056</v>
      </c>
      <c r="B162" s="58" t="s">
        <v>377</v>
      </c>
      <c r="C162" s="58" t="s">
        <v>378</v>
      </c>
      <c r="D162" s="58" t="str">
        <f>IFERROR(VLOOKUP($C162,'[3]2年净值'!$B:$C,2,0),"")</f>
        <v/>
      </c>
      <c r="E162" s="58" t="str">
        <f>IFERROR(VLOOKUP($C162,'[3]2年白金净值'!$B:$C,2,0),"")</f>
        <v/>
      </c>
      <c r="F162" s="58" t="str">
        <f>IFERROR(VLOOKUP($C162,'[3]3年净值'!$B:$C,2,0),"")</f>
        <v/>
      </c>
      <c r="G162" s="58" t="str">
        <f>IFERROR(VLOOKUP($C162,[3]黑马净值!#REF!,2,0),"")</f>
        <v/>
      </c>
      <c r="H162" s="75">
        <f>[1]!thsiFinD("ths_close_price_index",H$1,$A162)</f>
        <v>4635.7125999999998</v>
      </c>
      <c r="I162" s="75">
        <f>[1]!thsiFinD("ths_close_price_index",I$1,$A162)</f>
        <v>4955.5137999999997</v>
      </c>
      <c r="J162" s="75">
        <f>[1]!thsiFinD("ths_close_price_index",J$1,$A162)</f>
        <v>1661.4739</v>
      </c>
      <c r="K162" s="76">
        <f>IF([1]!thsiFinD("ths_close_price_index",K$1,$A162)/[1]!thsiFinD("ths_close_price_index",K$1,$A$3)=0,K161,[1]!thsiFinD("ths_close_price_index",K$1,$A162)/[1]!thsiFinD("ths_close_price_index",K$1,$A$3))</f>
        <v>1.3391557230039213</v>
      </c>
      <c r="L162" s="75">
        <f>[1]!thsiFinD("ths_close_price_index",L$1,$A162)</f>
        <v>3287.4949999999999</v>
      </c>
      <c r="M162" s="75">
        <f>[1]!thsiFinD("ths_close_price_index",M$1,$A162)</f>
        <v>19216.9761</v>
      </c>
      <c r="N162" s="78">
        <f t="shared" si="5"/>
        <v>0.99744965010626674</v>
      </c>
      <c r="O162" s="78">
        <f t="shared" si="5"/>
        <v>0.99007625198922267</v>
      </c>
      <c r="P162" s="73">
        <f t="shared" si="4"/>
        <v>0.99744965010626674</v>
      </c>
      <c r="Q162" s="73">
        <f t="shared" si="6"/>
        <v>1.2042835414173629</v>
      </c>
    </row>
    <row r="163" spans="1:17" ht="15.5" x14ac:dyDescent="0.35">
      <c r="A163" s="80">
        <v>44057</v>
      </c>
      <c r="B163" s="58" t="s">
        <v>379</v>
      </c>
      <c r="C163" s="58" t="s">
        <v>380</v>
      </c>
      <c r="D163" s="58" t="str">
        <f>IFERROR(VLOOKUP($C163,'[3]2年净值'!$B:$C,2,0),"")</f>
        <v/>
      </c>
      <c r="E163" s="58" t="str">
        <f>IFERROR(VLOOKUP($C163,'[3]2年白金净值'!$B:$C,2,0),"")</f>
        <v/>
      </c>
      <c r="F163" s="58" t="str">
        <f>IFERROR(VLOOKUP($C163,'[3]3年净值'!$B:$C,2,0),"")</f>
        <v/>
      </c>
      <c r="G163" s="58" t="str">
        <f>IFERROR(VLOOKUP($C163,[3]黑马净值!#REF!,2,0),"")</f>
        <v/>
      </c>
      <c r="H163" s="75">
        <f>[1]!thsiFinD("ths_close_price_index",H$1,$A163)</f>
        <v>4704.6288000000004</v>
      </c>
      <c r="I163" s="75">
        <f>[1]!thsiFinD("ths_close_price_index",I$1,$A163)</f>
        <v>5024.1795000000002</v>
      </c>
      <c r="J163" s="75">
        <f>[1]!thsiFinD("ths_close_price_index",J$1,$A163)</f>
        <v>1686.0273</v>
      </c>
      <c r="K163" s="76">
        <f>IF([1]!thsiFinD("ths_close_price_index",K$1,$A163)/[1]!thsiFinD("ths_close_price_index",K$1,$A$3)=0,K162,[1]!thsiFinD("ths_close_price_index",K$1,$A163)/[1]!thsiFinD("ths_close_price_index",K$1,$A$3))</f>
        <v>1.358945878075996</v>
      </c>
      <c r="L163" s="75">
        <f>[1]!thsiFinD("ths_close_price_index",L$1,$A163)</f>
        <v>3337.0916000000002</v>
      </c>
      <c r="M163" s="75">
        <f>[1]!thsiFinD("ths_close_price_index",M$1,$A163)</f>
        <v>19395.362300000001</v>
      </c>
      <c r="N163" s="78">
        <f t="shared" si="5"/>
        <v>1.0150864411961085</v>
      </c>
      <c r="O163" s="78">
        <f t="shared" si="5"/>
        <v>1.009282740378701</v>
      </c>
      <c r="P163" s="73">
        <f t="shared" si="4"/>
        <v>1.0150864411961085</v>
      </c>
      <c r="Q163" s="73">
        <f t="shared" si="6"/>
        <v>1.2224518942483973</v>
      </c>
    </row>
    <row r="164" spans="1:17" ht="15.5" x14ac:dyDescent="0.35">
      <c r="A164" s="80">
        <v>44060</v>
      </c>
      <c r="B164" s="58" t="s">
        <v>381</v>
      </c>
      <c r="C164" s="58" t="s">
        <v>382</v>
      </c>
      <c r="D164" s="58" t="str">
        <f>IFERROR(VLOOKUP($C164,'[3]2年净值'!$B:$C,2,0),"")</f>
        <v/>
      </c>
      <c r="E164" s="58" t="str">
        <f>IFERROR(VLOOKUP($C164,'[3]2年白金净值'!$B:$C,2,0),"")</f>
        <v/>
      </c>
      <c r="F164" s="58" t="str">
        <f>IFERROR(VLOOKUP($C164,'[3]3年净值'!$B:$C,2,0),"")</f>
        <v/>
      </c>
      <c r="G164" s="58" t="str">
        <f>IFERROR(VLOOKUP($C164,[3]黑马净值!#REF!,2,0),"")</f>
        <v/>
      </c>
      <c r="H164" s="75">
        <f>[1]!thsiFinD("ths_close_price_index",H$1,$A164)</f>
        <v>4815.2260999999999</v>
      </c>
      <c r="I164" s="75">
        <f>[1]!thsiFinD("ths_close_price_index",I$1,$A164)</f>
        <v>5135.7250000000004</v>
      </c>
      <c r="J164" s="75">
        <f>[1]!thsiFinD("ths_close_price_index",J$1,$A164)</f>
        <v>1711.1103000000001</v>
      </c>
      <c r="K164" s="76">
        <f>IF([1]!thsiFinD("ths_close_price_index",K$1,$A164)/[1]!thsiFinD("ths_close_price_index",K$1,$A$3)=0,K163,[1]!thsiFinD("ths_close_price_index",K$1,$A164)/[1]!thsiFinD("ths_close_price_index",K$1,$A$3))</f>
        <v>1.3791628932214686</v>
      </c>
      <c r="L164" s="75">
        <f>[1]!thsiFinD("ths_close_price_index",L$1,$A164)</f>
        <v>3390.2779</v>
      </c>
      <c r="M164" s="75">
        <f>[1]!thsiFinD("ths_close_price_index",M$1,$A164)</f>
        <v>19600.3328</v>
      </c>
      <c r="N164" s="78">
        <f t="shared" si="5"/>
        <v>1.0159379203136047</v>
      </c>
      <c r="O164" s="78">
        <f t="shared" si="5"/>
        <v>1.010568016045774</v>
      </c>
      <c r="P164" s="73">
        <f t="shared" si="4"/>
        <v>1.0159379203136047</v>
      </c>
      <c r="Q164" s="73">
        <f t="shared" si="6"/>
        <v>1.2419352351261435</v>
      </c>
    </row>
    <row r="165" spans="1:17" ht="15.5" x14ac:dyDescent="0.35">
      <c r="A165" s="80">
        <v>44061</v>
      </c>
      <c r="B165" s="58" t="s">
        <v>383</v>
      </c>
      <c r="C165" s="58" t="s">
        <v>384</v>
      </c>
      <c r="D165" s="58" t="str">
        <f>IFERROR(VLOOKUP($C165,'[3]2年净值'!$B:$C,2,0),"")</f>
        <v/>
      </c>
      <c r="E165" s="58" t="str">
        <f>IFERROR(VLOOKUP($C165,'[3]2年白金净值'!$B:$C,2,0),"")</f>
        <v/>
      </c>
      <c r="F165" s="58" t="str">
        <f>IFERROR(VLOOKUP($C165,'[3]3年净值'!$B:$C,2,0),"")</f>
        <v/>
      </c>
      <c r="G165" s="58" t="str">
        <f>IFERROR(VLOOKUP($C165,[3]黑马净值!#REF!,2,0),"")</f>
        <v/>
      </c>
      <c r="H165" s="75">
        <f>[1]!thsiFinD("ths_close_price_index",H$1,$A165)</f>
        <v>4812.7564000000002</v>
      </c>
      <c r="I165" s="75">
        <f>[1]!thsiFinD("ths_close_price_index",I$1,$A165)</f>
        <v>5142.2201999999997</v>
      </c>
      <c r="J165" s="75">
        <f>[1]!thsiFinD("ths_close_price_index",J$1,$A165)</f>
        <v>1722.1339</v>
      </c>
      <c r="K165" s="76">
        <f>IF([1]!thsiFinD("ths_close_price_index",K$1,$A165)/[1]!thsiFinD("ths_close_price_index",K$1,$A$3)=0,K164,[1]!thsiFinD("ths_close_price_index",K$1,$A165)/[1]!thsiFinD("ths_close_price_index",K$1,$A$3))</f>
        <v>1.3880479663051359</v>
      </c>
      <c r="L165" s="75">
        <f>[1]!thsiFinD("ths_close_price_index",L$1,$A165)</f>
        <v>3392.6788000000001</v>
      </c>
      <c r="M165" s="75">
        <f>[1]!thsiFinD("ths_close_price_index",M$1,$A165)</f>
        <v>19891.762500000001</v>
      </c>
      <c r="N165" s="78">
        <f t="shared" si="5"/>
        <v>1.0007081720351008</v>
      </c>
      <c r="O165" s="78">
        <f t="shared" si="5"/>
        <v>1.0148686097819728</v>
      </c>
      <c r="P165" s="73">
        <f t="shared" si="4"/>
        <v>1.0007081720351008</v>
      </c>
      <c r="Q165" s="73">
        <f t="shared" si="6"/>
        <v>1.242814738929066</v>
      </c>
    </row>
    <row r="166" spans="1:17" ht="15.5" x14ac:dyDescent="0.35">
      <c r="A166" s="80">
        <v>44062</v>
      </c>
      <c r="B166" s="58" t="s">
        <v>385</v>
      </c>
      <c r="C166" s="58" t="s">
        <v>386</v>
      </c>
      <c r="D166" s="58" t="str">
        <f>IFERROR(VLOOKUP($C166,'[3]2年净值'!$B:$C,2,0),"")</f>
        <v/>
      </c>
      <c r="E166" s="58" t="str">
        <f>IFERROR(VLOOKUP($C166,'[3]2年白金净值'!$B:$C,2,0),"")</f>
        <v/>
      </c>
      <c r="F166" s="58" t="str">
        <f>IFERROR(VLOOKUP($C166,'[3]3年净值'!$B:$C,2,0),"")</f>
        <v/>
      </c>
      <c r="G166" s="58" t="str">
        <f>IFERROR(VLOOKUP($C166,[3]黑马净值!#REF!,2,0),"")</f>
        <v/>
      </c>
      <c r="H166" s="75">
        <f>[1]!thsiFinD("ths_close_price_index",H$1,$A166)</f>
        <v>4740.6783999999998</v>
      </c>
      <c r="I166" s="75">
        <f>[1]!thsiFinD("ths_close_price_index",I$1,$A166)</f>
        <v>5061.1559999999999</v>
      </c>
      <c r="J166" s="75">
        <f>[1]!thsiFinD("ths_close_price_index",J$1,$A166)</f>
        <v>1689.4059</v>
      </c>
      <c r="K166" s="76">
        <f>IF([1]!thsiFinD("ths_close_price_index",K$1,$A166)/[1]!thsiFinD("ths_close_price_index",K$1,$A$3)=0,K165,[1]!thsiFinD("ths_close_price_index",K$1,$A166)/[1]!thsiFinD("ths_close_price_index",K$1,$A$3))</f>
        <v>1.361669045455117</v>
      </c>
      <c r="L166" s="75">
        <f>[1]!thsiFinD("ths_close_price_index",L$1,$A166)</f>
        <v>3294.8820000000001</v>
      </c>
      <c r="M166" s="75">
        <f>[1]!thsiFinD("ths_close_price_index",M$1,$A166)</f>
        <v>19445.370599999998</v>
      </c>
      <c r="N166" s="78">
        <f t="shared" si="5"/>
        <v>0.97117416479272956</v>
      </c>
      <c r="O166" s="78">
        <f t="shared" si="5"/>
        <v>0.97755895687976357</v>
      </c>
      <c r="P166" s="73">
        <f t="shared" si="4"/>
        <v>0.97117416479272956</v>
      </c>
      <c r="Q166" s="73">
        <f t="shared" si="6"/>
        <v>1.20698956607153</v>
      </c>
    </row>
    <row r="167" spans="1:17" ht="15.5" x14ac:dyDescent="0.35">
      <c r="A167" s="80">
        <v>44063</v>
      </c>
      <c r="B167" s="58" t="s">
        <v>387</v>
      </c>
      <c r="C167" s="58" t="s">
        <v>388</v>
      </c>
      <c r="D167" s="58" t="str">
        <f>IFERROR(VLOOKUP($C167,'[3]2年净值'!$B:$C,2,0),"")</f>
        <v/>
      </c>
      <c r="E167" s="58" t="str">
        <f>IFERROR(VLOOKUP($C167,'[3]2年白金净值'!$B:$C,2,0),"")</f>
        <v/>
      </c>
      <c r="F167" s="58" t="str">
        <f>IFERROR(VLOOKUP($C167,'[3]3年净值'!$B:$C,2,0),"")</f>
        <v/>
      </c>
      <c r="G167" s="58" t="str">
        <f>IFERROR(VLOOKUP($C167,[3]黑马净值!#REF!,2,0),"")</f>
        <v/>
      </c>
      <c r="H167" s="75">
        <f>[1]!thsiFinD("ths_close_price_index",H$1,$A167)</f>
        <v>4679.1544000000004</v>
      </c>
      <c r="I167" s="75">
        <f>[1]!thsiFinD("ths_close_price_index",I$1,$A167)</f>
        <v>4998.1232</v>
      </c>
      <c r="J167" s="75">
        <f>[1]!thsiFinD("ths_close_price_index",J$1,$A167)</f>
        <v>1669.9304999999999</v>
      </c>
      <c r="K167" s="76">
        <f>IF([1]!thsiFinD("ths_close_price_index",K$1,$A167)/[1]!thsiFinD("ths_close_price_index",K$1,$A$3)=0,K166,[1]!thsiFinD("ths_close_price_index",K$1,$A167)/[1]!thsiFinD("ths_close_price_index",K$1,$A$3))</f>
        <v>1.3459717820988941</v>
      </c>
      <c r="L167" s="75">
        <f>[1]!thsiFinD("ths_close_price_index",L$1,$A167)</f>
        <v>3281.2390999999998</v>
      </c>
      <c r="M167" s="75">
        <f>[1]!thsiFinD("ths_close_price_index",M$1,$A167)</f>
        <v>19297.212200000002</v>
      </c>
      <c r="N167" s="78">
        <f t="shared" si="5"/>
        <v>0.99585936613207993</v>
      </c>
      <c r="O167" s="78">
        <f t="shared" si="5"/>
        <v>0.99238078805245311</v>
      </c>
      <c r="P167" s="73">
        <f t="shared" si="4"/>
        <v>0.99585936613207993</v>
      </c>
      <c r="Q167" s="73">
        <f t="shared" si="6"/>
        <v>1.2019918641960281</v>
      </c>
    </row>
    <row r="168" spans="1:17" ht="15.5" x14ac:dyDescent="0.35">
      <c r="A168" s="80">
        <v>44064</v>
      </c>
      <c r="B168" s="58" t="s">
        <v>389</v>
      </c>
      <c r="C168" s="58" t="s">
        <v>390</v>
      </c>
      <c r="D168" s="58" t="str">
        <f>IFERROR(VLOOKUP($C168,'[3]2年净值'!$B:$C,2,0),"")</f>
        <v/>
      </c>
      <c r="E168" s="58" t="str">
        <f>IFERROR(VLOOKUP($C168,'[3]2年白金净值'!$B:$C,2,0),"")</f>
        <v/>
      </c>
      <c r="F168" s="58" t="str">
        <f>IFERROR(VLOOKUP($C168,'[3]3年净值'!$B:$C,2,0),"")</f>
        <v/>
      </c>
      <c r="G168" s="58" t="str">
        <f>IFERROR(VLOOKUP($C168,[3]黑马净值!#REF!,2,0),"")</f>
        <v/>
      </c>
      <c r="H168" s="75">
        <f>[1]!thsiFinD("ths_close_price_index",H$1,$A168)</f>
        <v>4718.8431</v>
      </c>
      <c r="I168" s="75">
        <f>[1]!thsiFinD("ths_close_price_index",I$1,$A168)</f>
        <v>5039.4272000000001</v>
      </c>
      <c r="J168" s="75">
        <f>[1]!thsiFinD("ths_close_price_index",J$1,$A168)</f>
        <v>1689.1586</v>
      </c>
      <c r="K168" s="76">
        <f>IF([1]!thsiFinD("ths_close_price_index",K$1,$A168)/[1]!thsiFinD("ths_close_price_index",K$1,$A$3)=0,K167,[1]!thsiFinD("ths_close_price_index",K$1,$A168)/[1]!thsiFinD("ths_close_price_index",K$1,$A$3))</f>
        <v>1.3614697205001485</v>
      </c>
      <c r="L168" s="75">
        <f>[1]!thsiFinD("ths_close_price_index",L$1,$A168)</f>
        <v>3325.1623</v>
      </c>
      <c r="M168" s="75">
        <f>[1]!thsiFinD("ths_close_price_index",M$1,$A168)</f>
        <v>19478.8033</v>
      </c>
      <c r="N168" s="78">
        <f t="shared" si="5"/>
        <v>1.0133861625627953</v>
      </c>
      <c r="O168" s="78">
        <f t="shared" si="5"/>
        <v>1.0094102245504664</v>
      </c>
      <c r="P168" s="73">
        <f t="shared" si="4"/>
        <v>1.0133861625627953</v>
      </c>
      <c r="Q168" s="73">
        <f t="shared" si="6"/>
        <v>1.2180819226893136</v>
      </c>
    </row>
    <row r="169" spans="1:17" ht="15.5" x14ac:dyDescent="0.35">
      <c r="A169" s="80">
        <v>44067</v>
      </c>
      <c r="B169" s="58" t="s">
        <v>391</v>
      </c>
      <c r="C169" s="58" t="s">
        <v>392</v>
      </c>
      <c r="D169" s="58" t="str">
        <f>IFERROR(VLOOKUP($C169,'[3]2年净值'!$B:$C,2,0),"")</f>
        <v/>
      </c>
      <c r="E169" s="58" t="str">
        <f>IFERROR(VLOOKUP($C169,'[3]2年白金净值'!$B:$C,2,0),"")</f>
        <v/>
      </c>
      <c r="F169" s="58" t="str">
        <f>IFERROR(VLOOKUP($C169,'[3]3年净值'!$B:$C,2,0),"")</f>
        <v/>
      </c>
      <c r="G169" s="58" t="str">
        <f>IFERROR(VLOOKUP($C169,[3]黑马净值!#REF!,2,0),"")</f>
        <v/>
      </c>
      <c r="H169" s="75">
        <f>[1]!thsiFinD("ths_close_price_index",H$1,$A169)</f>
        <v>4755.8491000000004</v>
      </c>
      <c r="I169" s="75">
        <f>[1]!thsiFinD("ths_close_price_index",I$1,$A169)</f>
        <v>5077.6085999999996</v>
      </c>
      <c r="J169" s="75">
        <f>[1]!thsiFinD("ths_close_price_index",J$1,$A169)</f>
        <v>1711.8976</v>
      </c>
      <c r="K169" s="76">
        <f>IF([1]!thsiFinD("ths_close_price_index",K$1,$A169)/[1]!thsiFinD("ths_close_price_index",K$1,$A$3)=0,K168,[1]!thsiFinD("ths_close_price_index",K$1,$A169)/[1]!thsiFinD("ths_close_price_index",K$1,$A$3))</f>
        <v>1.3797974606984063</v>
      </c>
      <c r="L169" s="75">
        <f>[1]!thsiFinD("ths_close_price_index",L$1,$A169)</f>
        <v>3401.6507000000001</v>
      </c>
      <c r="M169" s="75">
        <f>[1]!thsiFinD("ths_close_price_index",M$1,$A169)</f>
        <v>19609.766899999999</v>
      </c>
      <c r="N169" s="78">
        <f t="shared" si="5"/>
        <v>1.0230029072565872</v>
      </c>
      <c r="O169" s="78">
        <f t="shared" si="5"/>
        <v>1.0067233904456543</v>
      </c>
      <c r="P169" s="73">
        <f t="shared" si="4"/>
        <v>1.0230029072565872</v>
      </c>
      <c r="Q169" s="73">
        <f t="shared" si="6"/>
        <v>1.2461013481878613</v>
      </c>
    </row>
    <row r="170" spans="1:17" ht="15.5" x14ac:dyDescent="0.35">
      <c r="A170" s="80">
        <v>44068</v>
      </c>
      <c r="B170" s="58" t="s">
        <v>393</v>
      </c>
      <c r="C170" s="58" t="s">
        <v>394</v>
      </c>
      <c r="D170" s="58" t="str">
        <f>IFERROR(VLOOKUP($C170,'[3]2年净值'!$B:$C,2,0),"")</f>
        <v/>
      </c>
      <c r="E170" s="58" t="str">
        <f>IFERROR(VLOOKUP($C170,'[3]2年白金净值'!$B:$C,2,0),"")</f>
        <v/>
      </c>
      <c r="F170" s="58" t="str">
        <f>IFERROR(VLOOKUP($C170,'[3]3年净值'!$B:$C,2,0),"")</f>
        <v/>
      </c>
      <c r="G170" s="58" t="str">
        <f>IFERROR(VLOOKUP($C170,[3]黑马净值!#REF!,2,0),"")</f>
        <v/>
      </c>
      <c r="H170" s="75">
        <f>[1]!thsiFinD("ths_close_price_index",H$1,$A170)</f>
        <v>4761.9507000000003</v>
      </c>
      <c r="I170" s="75">
        <f>[1]!thsiFinD("ths_close_price_index",I$1,$A170)</f>
        <v>5075.6188000000002</v>
      </c>
      <c r="J170" s="75">
        <f>[1]!thsiFinD("ths_close_price_index",J$1,$A170)</f>
        <v>1714.5155</v>
      </c>
      <c r="K170" s="76">
        <f>IF([1]!thsiFinD("ths_close_price_index",K$1,$A170)/[1]!thsiFinD("ths_close_price_index",K$1,$A$3)=0,K169,[1]!thsiFinD("ths_close_price_index",K$1,$A170)/[1]!thsiFinD("ths_close_price_index",K$1,$A$3))</f>
        <v>1.3819075003248198</v>
      </c>
      <c r="L170" s="75">
        <f>[1]!thsiFinD("ths_close_price_index",L$1,$A170)</f>
        <v>3390.3989999999999</v>
      </c>
      <c r="M170" s="75">
        <f>[1]!thsiFinD("ths_close_price_index",M$1,$A170)</f>
        <v>19606.3328</v>
      </c>
      <c r="N170" s="78">
        <f t="shared" si="5"/>
        <v>0.99669228236749874</v>
      </c>
      <c r="O170" s="78">
        <f t="shared" si="5"/>
        <v>0.99982487808154419</v>
      </c>
      <c r="P170" s="73">
        <f t="shared" si="4"/>
        <v>0.99669228236749874</v>
      </c>
      <c r="Q170" s="73">
        <f t="shared" si="6"/>
        <v>1.2419795967865768</v>
      </c>
    </row>
    <row r="171" spans="1:17" ht="15.5" x14ac:dyDescent="0.35">
      <c r="A171" s="80">
        <v>44069</v>
      </c>
      <c r="B171" s="58" t="s">
        <v>395</v>
      </c>
      <c r="C171" s="58" t="s">
        <v>396</v>
      </c>
      <c r="D171" s="58" t="str">
        <f>IFERROR(VLOOKUP($C171,'[3]2年净值'!$B:$C,2,0),"")</f>
        <v/>
      </c>
      <c r="E171" s="58" t="str">
        <f>IFERROR(VLOOKUP($C171,'[3]2年白金净值'!$B:$C,2,0),"")</f>
        <v/>
      </c>
      <c r="F171" s="58" t="str">
        <f>IFERROR(VLOOKUP($C171,'[3]3年净值'!$B:$C,2,0),"")</f>
        <v/>
      </c>
      <c r="G171" s="58" t="str">
        <f>IFERROR(VLOOKUP($C171,[3]黑马净值!#REF!,2,0),"")</f>
        <v/>
      </c>
      <c r="H171" s="75">
        <f>[1]!thsiFinD("ths_close_price_index",H$1,$A171)</f>
        <v>4706.1301999999996</v>
      </c>
      <c r="I171" s="75">
        <f>[1]!thsiFinD("ths_close_price_index",I$1,$A171)</f>
        <v>5006.9201000000003</v>
      </c>
      <c r="J171" s="75">
        <f>[1]!thsiFinD("ths_close_price_index",J$1,$A171)</f>
        <v>1687.2804000000001</v>
      </c>
      <c r="K171" s="76">
        <f>IF([1]!thsiFinD("ths_close_price_index",K$1,$A171)/[1]!thsiFinD("ths_close_price_index",K$1,$A$3)=0,K170,[1]!thsiFinD("ths_close_price_index",K$1,$A171)/[1]!thsiFinD("ths_close_price_index",K$1,$A$3))</f>
        <v>1.3599558825283657</v>
      </c>
      <c r="L171" s="75">
        <f>[1]!thsiFinD("ths_close_price_index",L$1,$A171)</f>
        <v>3310.5464999999999</v>
      </c>
      <c r="M171" s="75">
        <f>[1]!thsiFinD("ths_close_price_index",M$1,$A171)</f>
        <v>19417.477500000001</v>
      </c>
      <c r="N171" s="78">
        <f t="shared" si="5"/>
        <v>0.97644746237832181</v>
      </c>
      <c r="O171" s="78">
        <f t="shared" si="5"/>
        <v>0.99036763774610626</v>
      </c>
      <c r="P171" s="73">
        <f t="shared" si="4"/>
        <v>0.97644746237832181</v>
      </c>
      <c r="Q171" s="73">
        <f t="shared" si="6"/>
        <v>1.2127278256079042</v>
      </c>
    </row>
    <row r="172" spans="1:17" ht="15.5" x14ac:dyDescent="0.35">
      <c r="A172" s="80">
        <v>44070</v>
      </c>
      <c r="B172" s="58" t="s">
        <v>397</v>
      </c>
      <c r="C172" s="58" t="s">
        <v>398</v>
      </c>
      <c r="D172" s="58" t="str">
        <f>IFERROR(VLOOKUP($C172,'[3]2年净值'!$B:$C,2,0),"")</f>
        <v/>
      </c>
      <c r="E172" s="58" t="str">
        <f>IFERROR(VLOOKUP($C172,'[3]2年白金净值'!$B:$C,2,0),"")</f>
        <v/>
      </c>
      <c r="F172" s="58" t="str">
        <f>IFERROR(VLOOKUP($C172,'[3]3年净值'!$B:$C,2,0),"")</f>
        <v/>
      </c>
      <c r="G172" s="58" t="str">
        <f>IFERROR(VLOOKUP($C172,[3]黑马净值!#REF!,2,0),"")</f>
        <v/>
      </c>
      <c r="H172" s="75">
        <f>[1]!thsiFinD("ths_close_price_index",H$1,$A172)</f>
        <v>4731.3450999999995</v>
      </c>
      <c r="I172" s="75">
        <f>[1]!thsiFinD("ths_close_price_index",I$1,$A172)</f>
        <v>5037.1385</v>
      </c>
      <c r="J172" s="75">
        <f>[1]!thsiFinD("ths_close_price_index",J$1,$A172)</f>
        <v>1706.2183</v>
      </c>
      <c r="K172" s="76">
        <f>IF([1]!thsiFinD("ths_close_price_index",K$1,$A172)/[1]!thsiFinD("ths_close_price_index",K$1,$A$3)=0,K171,[1]!thsiFinD("ths_close_price_index",K$1,$A172)/[1]!thsiFinD("ths_close_price_index",K$1,$A$3))</f>
        <v>1.375219918374295</v>
      </c>
      <c r="L172" s="75">
        <f>[1]!thsiFinD("ths_close_price_index",L$1,$A172)</f>
        <v>3350.1495</v>
      </c>
      <c r="M172" s="75">
        <f>[1]!thsiFinD("ths_close_price_index",M$1,$A172)</f>
        <v>19604.803899999999</v>
      </c>
      <c r="N172" s="78">
        <f t="shared" si="5"/>
        <v>1.0119626774612591</v>
      </c>
      <c r="O172" s="78">
        <f t="shared" si="5"/>
        <v>1.0096473087196829</v>
      </c>
      <c r="P172" s="73">
        <f t="shared" si="4"/>
        <v>1.0119626774612591</v>
      </c>
      <c r="Q172" s="73">
        <f t="shared" si="6"/>
        <v>1.2272352974339455</v>
      </c>
    </row>
    <row r="173" spans="1:17" ht="15.5" x14ac:dyDescent="0.35">
      <c r="A173" s="80">
        <v>44071</v>
      </c>
      <c r="B173" s="58" t="s">
        <v>399</v>
      </c>
      <c r="C173" s="58" t="s">
        <v>400</v>
      </c>
      <c r="D173" s="58" t="str">
        <f>IFERROR(VLOOKUP($C173,'[3]2年净值'!$B:$C,2,0),"")</f>
        <v/>
      </c>
      <c r="E173" s="58" t="str">
        <f>IFERROR(VLOOKUP($C173,'[3]2年白金净值'!$B:$C,2,0),"")</f>
        <v/>
      </c>
      <c r="F173" s="58" t="str">
        <f>IFERROR(VLOOKUP($C173,'[3]3年净值'!$B:$C,2,0),"")</f>
        <v/>
      </c>
      <c r="G173" s="58" t="str">
        <f>IFERROR(VLOOKUP($C173,[3]黑马净值!#REF!,2,0),"")</f>
        <v/>
      </c>
      <c r="H173" s="75">
        <f>[1]!thsiFinD("ths_close_price_index",H$1,$A173)</f>
        <v>4844.2651999999998</v>
      </c>
      <c r="I173" s="75">
        <f>[1]!thsiFinD("ths_close_price_index",I$1,$A173)</f>
        <v>5148.9291000000003</v>
      </c>
      <c r="J173" s="75">
        <f>[1]!thsiFinD("ths_close_price_index",J$1,$A173)</f>
        <v>1742.7641000000001</v>
      </c>
      <c r="K173" s="76">
        <f>IF([1]!thsiFinD("ths_close_price_index",K$1,$A173)/[1]!thsiFinD("ths_close_price_index",K$1,$A$3)=0,K172,[1]!thsiFinD("ths_close_price_index",K$1,$A173)/[1]!thsiFinD("ths_close_price_index",K$1,$A$3))</f>
        <v>1.4046760038546369</v>
      </c>
      <c r="L173" s="75">
        <f>[1]!thsiFinD("ths_close_price_index",L$1,$A173)</f>
        <v>3431.7541000000001</v>
      </c>
      <c r="M173" s="75">
        <f>[1]!thsiFinD("ths_close_price_index",M$1,$A173)</f>
        <v>20198.4113</v>
      </c>
      <c r="N173" s="78">
        <f t="shared" si="5"/>
        <v>1.0243584950462659</v>
      </c>
      <c r="O173" s="78">
        <f t="shared" si="5"/>
        <v>1.0302786706272538</v>
      </c>
      <c r="P173" s="73">
        <f t="shared" si="4"/>
        <v>1.0243584950462659</v>
      </c>
      <c r="Q173" s="73">
        <f t="shared" si="6"/>
        <v>1.2571289023470928</v>
      </c>
    </row>
    <row r="174" spans="1:17" ht="15.5" x14ac:dyDescent="0.35">
      <c r="A174" s="80">
        <v>44074</v>
      </c>
      <c r="B174" s="58" t="s">
        <v>401</v>
      </c>
      <c r="C174" s="58" t="s">
        <v>402</v>
      </c>
      <c r="D174" s="58" t="str">
        <f>IFERROR(VLOOKUP($C174,'[3]2年净值'!$B:$C,2,0),"")</f>
        <v/>
      </c>
      <c r="E174" s="58" t="str">
        <f>IFERROR(VLOOKUP($C174,'[3]2年白金净值'!$B:$C,2,0),"")</f>
        <v/>
      </c>
      <c r="F174" s="58" t="str">
        <f>IFERROR(VLOOKUP($C174,'[3]3年净值'!$B:$C,2,0),"")</f>
        <v/>
      </c>
      <c r="G174" s="58" t="str">
        <f>IFERROR(VLOOKUP($C174,[3]黑马净值!#REF!,2,0),"")</f>
        <v/>
      </c>
      <c r="H174" s="75">
        <f>[1]!thsiFinD("ths_close_price_index",H$1,$A174)</f>
        <v>4816.2152999999998</v>
      </c>
      <c r="I174" s="75">
        <f>[1]!thsiFinD("ths_close_price_index",I$1,$A174)</f>
        <v>5122.1328999999996</v>
      </c>
      <c r="J174" s="75">
        <f>[1]!thsiFinD("ths_close_price_index",J$1,$A174)</f>
        <v>1734.13</v>
      </c>
      <c r="K174" s="76">
        <f>IF([1]!thsiFinD("ths_close_price_index",K$1,$A174)/[1]!thsiFinD("ths_close_price_index",K$1,$A$3)=0,K173,[1]!thsiFinD("ths_close_price_index",K$1,$A174)/[1]!thsiFinD("ths_close_price_index",K$1,$A$3))</f>
        <v>1.3977168789306833</v>
      </c>
      <c r="L174" s="75">
        <f>[1]!thsiFinD("ths_close_price_index",L$1,$A174)</f>
        <v>3401.5756000000001</v>
      </c>
      <c r="M174" s="75">
        <f>[1]!thsiFinD("ths_close_price_index",M$1,$A174)</f>
        <v>20080.1584</v>
      </c>
      <c r="N174" s="78">
        <f t="shared" si="5"/>
        <v>0.99120610069352</v>
      </c>
      <c r="O174" s="78">
        <f t="shared" si="5"/>
        <v>0.99414543558680779</v>
      </c>
      <c r="P174" s="73">
        <f t="shared" si="4"/>
        <v>0.99120610069352</v>
      </c>
      <c r="Q174" s="73">
        <f t="shared" si="6"/>
        <v>1.2460738373645868</v>
      </c>
    </row>
    <row r="175" spans="1:17" ht="15.5" x14ac:dyDescent="0.35">
      <c r="A175" s="80">
        <v>44075</v>
      </c>
      <c r="B175" s="58" t="s">
        <v>403</v>
      </c>
      <c r="C175" s="58" t="s">
        <v>404</v>
      </c>
      <c r="D175" s="58" t="str">
        <f>IFERROR(VLOOKUP($C175,'[3]2年净值'!$B:$C,2,0),"")</f>
        <v/>
      </c>
      <c r="E175" s="58" t="str">
        <f>IFERROR(VLOOKUP($C175,'[3]2年白金净值'!$B:$C,2,0),"")</f>
        <v/>
      </c>
      <c r="F175" s="58" t="str">
        <f>IFERROR(VLOOKUP($C175,'[3]3年净值'!$B:$C,2,0),"")</f>
        <v/>
      </c>
      <c r="G175" s="58" t="str">
        <f>IFERROR(VLOOKUP($C175,[3]黑马净值!#REF!,2,0),"")</f>
        <v/>
      </c>
      <c r="H175" s="75">
        <f>[1]!thsiFinD("ths_close_price_index",H$1,$A175)</f>
        <v>4842.1223</v>
      </c>
      <c r="I175" s="75">
        <f>[1]!thsiFinD("ths_close_price_index",I$1,$A175)</f>
        <v>5150.8487999999998</v>
      </c>
      <c r="J175" s="75">
        <f>[1]!thsiFinD("ths_close_price_index",J$1,$A175)</f>
        <v>1745.5522000000001</v>
      </c>
      <c r="K175" s="76">
        <f>IF([1]!thsiFinD("ths_close_price_index",K$1,$A175)/[1]!thsiFinD("ths_close_price_index",K$1,$A$3)=0,K174,[1]!thsiFinD("ths_close_price_index",K$1,$A175)/[1]!thsiFinD("ths_close_price_index",K$1,$A$3))</f>
        <v>1.4069232254759378</v>
      </c>
      <c r="L175" s="75">
        <f>[1]!thsiFinD("ths_close_price_index",L$1,$A175)</f>
        <v>3445.9436000000001</v>
      </c>
      <c r="M175" s="75">
        <f>[1]!thsiFinD("ths_close_price_index",M$1,$A175)</f>
        <v>20120.494699999999</v>
      </c>
      <c r="N175" s="78">
        <f t="shared" si="5"/>
        <v>1.0130433673148407</v>
      </c>
      <c r="O175" s="78">
        <f t="shared" si="5"/>
        <v>1.002008764034451</v>
      </c>
      <c r="P175" s="73">
        <f t="shared" si="4"/>
        <v>1.0130433673148407</v>
      </c>
      <c r="Q175" s="73">
        <f t="shared" si="6"/>
        <v>1.2623268361267461</v>
      </c>
    </row>
    <row r="176" spans="1:17" ht="15.5" x14ac:dyDescent="0.35">
      <c r="A176" s="80">
        <v>44076</v>
      </c>
      <c r="B176" s="58" t="s">
        <v>405</v>
      </c>
      <c r="C176" s="58" t="s">
        <v>406</v>
      </c>
      <c r="D176" s="58" t="str">
        <f>IFERROR(VLOOKUP($C176,'[3]2年净值'!$B:$C,2,0),"")</f>
        <v/>
      </c>
      <c r="E176" s="58" t="str">
        <f>IFERROR(VLOOKUP($C176,'[3]2年白金净值'!$B:$C,2,0),"")</f>
        <v/>
      </c>
      <c r="F176" s="58" t="str">
        <f>IFERROR(VLOOKUP($C176,'[3]3年净值'!$B:$C,2,0),"")</f>
        <v/>
      </c>
      <c r="G176" s="58" t="str">
        <f>IFERROR(VLOOKUP($C176,[3]黑马净值!#REF!,2,0),"")</f>
        <v/>
      </c>
      <c r="H176" s="75">
        <f>[1]!thsiFinD("ths_close_price_index",H$1,$A176)</f>
        <v>4843.8869999999997</v>
      </c>
      <c r="I176" s="75">
        <f>[1]!thsiFinD("ths_close_price_index",I$1,$A176)</f>
        <v>5153.6054000000004</v>
      </c>
      <c r="J176" s="75">
        <f>[1]!thsiFinD("ths_close_price_index",J$1,$A176)</f>
        <v>1746.9672</v>
      </c>
      <c r="K176" s="76">
        <f>IF([1]!thsiFinD("ths_close_price_index",K$1,$A176)/[1]!thsiFinD("ths_close_price_index",K$1,$A$3)=0,K175,[1]!thsiFinD("ths_close_price_index",K$1,$A176)/[1]!thsiFinD("ths_close_price_index",K$1,$A$3))</f>
        <v>1.4080637220844314</v>
      </c>
      <c r="L176" s="75">
        <f>[1]!thsiFinD("ths_close_price_index",L$1,$A176)</f>
        <v>3462.3060999999998</v>
      </c>
      <c r="M176" s="75">
        <f>[1]!thsiFinD("ths_close_price_index",M$1,$A176)</f>
        <v>20195.040199999999</v>
      </c>
      <c r="N176" s="78">
        <f t="shared" si="5"/>
        <v>1.0047483365659262</v>
      </c>
      <c r="O176" s="78">
        <f t="shared" si="5"/>
        <v>1.0037049536361549</v>
      </c>
      <c r="P176" s="73">
        <f t="shared" si="4"/>
        <v>1.0047483365659262</v>
      </c>
      <c r="Q176" s="73">
        <f t="shared" si="6"/>
        <v>1.2683207888008767</v>
      </c>
    </row>
    <row r="177" spans="1:17" ht="15.5" x14ac:dyDescent="0.35">
      <c r="A177" s="80">
        <v>44077</v>
      </c>
      <c r="B177" s="58" t="s">
        <v>407</v>
      </c>
      <c r="C177" s="58" t="s">
        <v>408</v>
      </c>
      <c r="D177" s="58" t="str">
        <f>IFERROR(VLOOKUP($C177,'[3]2年净值'!$B:$C,2,0),"")</f>
        <v/>
      </c>
      <c r="E177" s="58" t="str">
        <f>IFERROR(VLOOKUP($C177,'[3]2年白金净值'!$B:$C,2,0),"")</f>
        <v/>
      </c>
      <c r="F177" s="58" t="str">
        <f>IFERROR(VLOOKUP($C177,'[3]3年净值'!$B:$C,2,0),"")</f>
        <v/>
      </c>
      <c r="G177" s="58" t="str">
        <f>IFERROR(VLOOKUP($C177,[3]黑马净值!#REF!,2,0),"")</f>
        <v/>
      </c>
      <c r="H177" s="75">
        <f>[1]!thsiFinD("ths_close_price_index",H$1,$A177)</f>
        <v>4817.0951999999997</v>
      </c>
      <c r="I177" s="75">
        <f>[1]!thsiFinD("ths_close_price_index",I$1,$A177)</f>
        <v>5121.6691000000001</v>
      </c>
      <c r="J177" s="75">
        <f>[1]!thsiFinD("ths_close_price_index",J$1,$A177)</f>
        <v>1735.7834</v>
      </c>
      <c r="K177" s="76">
        <f>IF([1]!thsiFinD("ths_close_price_index",K$1,$A177)/[1]!thsiFinD("ths_close_price_index",K$1,$A$3)=0,K176,[1]!thsiFinD("ths_close_price_index",K$1,$A177)/[1]!thsiFinD("ths_close_price_index",K$1,$A$3))</f>
        <v>1.3990495270525796</v>
      </c>
      <c r="L177" s="75">
        <f>[1]!thsiFinD("ths_close_price_index",L$1,$A177)</f>
        <v>3419.1266999999998</v>
      </c>
      <c r="M177" s="75">
        <f>[1]!thsiFinD("ths_close_price_index",M$1,$A177)</f>
        <v>20164.338299999999</v>
      </c>
      <c r="N177" s="78">
        <f t="shared" si="5"/>
        <v>0.98752871677059406</v>
      </c>
      <c r="O177" s="78">
        <f t="shared" si="5"/>
        <v>0.99847973068159579</v>
      </c>
      <c r="P177" s="73">
        <f t="shared" si="4"/>
        <v>0.98752871677059406</v>
      </c>
      <c r="Q177" s="73">
        <f t="shared" si="6"/>
        <v>1.2525032010179975</v>
      </c>
    </row>
    <row r="178" spans="1:17" ht="15.5" x14ac:dyDescent="0.35">
      <c r="A178" s="80">
        <v>44078</v>
      </c>
      <c r="B178" s="58" t="s">
        <v>409</v>
      </c>
      <c r="C178" s="58" t="s">
        <v>410</v>
      </c>
      <c r="D178" s="58" t="str">
        <f>IFERROR(VLOOKUP($C178,'[3]2年净值'!$B:$C,2,0),"")</f>
        <v/>
      </c>
      <c r="E178" s="58" t="str">
        <f>IFERROR(VLOOKUP($C178,'[3]2年白金净值'!$B:$C,2,0),"")</f>
        <v/>
      </c>
      <c r="F178" s="58" t="str">
        <f>IFERROR(VLOOKUP($C178,'[3]3年净值'!$B:$C,2,0),"")</f>
        <v/>
      </c>
      <c r="G178" s="58" t="str">
        <f>IFERROR(VLOOKUP($C178,[3]黑马净值!#REF!,2,0),"")</f>
        <v/>
      </c>
      <c r="H178" s="75">
        <f>[1]!thsiFinD("ths_close_price_index",H$1,$A178)</f>
        <v>4770.2190000000001</v>
      </c>
      <c r="I178" s="75">
        <f>[1]!thsiFinD("ths_close_price_index",I$1,$A178)</f>
        <v>5075.8285999999998</v>
      </c>
      <c r="J178" s="75">
        <f>[1]!thsiFinD("ths_close_price_index",J$1,$A178)</f>
        <v>1717.2268999999999</v>
      </c>
      <c r="K178" s="76">
        <f>IF([1]!thsiFinD("ths_close_price_index",K$1,$A178)/[1]!thsiFinD("ths_close_price_index",K$1,$A$3)=0,K177,[1]!thsiFinD("ths_close_price_index",K$1,$A178)/[1]!thsiFinD("ths_close_price_index",K$1,$A$3))</f>
        <v>1.3840929013879077</v>
      </c>
      <c r="L178" s="75">
        <f>[1]!thsiFinD("ths_close_price_index",L$1,$A178)</f>
        <v>3384.7667000000001</v>
      </c>
      <c r="M178" s="75">
        <f>[1]!thsiFinD("ths_close_price_index",M$1,$A178)</f>
        <v>19860.5399</v>
      </c>
      <c r="N178" s="78">
        <f t="shared" si="5"/>
        <v>0.98995065026399875</v>
      </c>
      <c r="O178" s="78">
        <f t="shared" si="5"/>
        <v>0.98493387705164614</v>
      </c>
      <c r="P178" s="73">
        <f t="shared" si="4"/>
        <v>0.98995065026399875</v>
      </c>
      <c r="Q178" s="73">
        <f t="shared" si="6"/>
        <v>1.2399163583055066</v>
      </c>
    </row>
    <row r="179" spans="1:17" ht="15.5" x14ac:dyDescent="0.35">
      <c r="A179" s="80">
        <v>44081</v>
      </c>
      <c r="B179" s="58" t="s">
        <v>411</v>
      </c>
      <c r="C179" s="58" t="s">
        <v>412</v>
      </c>
      <c r="D179" s="58" t="str">
        <f>IFERROR(VLOOKUP($C179,'[3]2年净值'!$B:$C,2,0),"")</f>
        <v/>
      </c>
      <c r="E179" s="58" t="str">
        <f>IFERROR(VLOOKUP($C179,'[3]2年白金净值'!$B:$C,2,0),"")</f>
        <v/>
      </c>
      <c r="F179" s="58" t="str">
        <f>IFERROR(VLOOKUP($C179,'[3]3年净值'!$B:$C,2,0),"")</f>
        <v/>
      </c>
      <c r="G179" s="58" t="str">
        <f>IFERROR(VLOOKUP($C179,[3]黑马净值!#REF!,2,0),"")</f>
        <v/>
      </c>
      <c r="H179" s="75">
        <f>[1]!thsiFinD("ths_close_price_index",H$1,$A179)</f>
        <v>4669.3676999999998</v>
      </c>
      <c r="I179" s="75">
        <f>[1]!thsiFinD("ths_close_price_index",I$1,$A179)</f>
        <v>4968.5474000000004</v>
      </c>
      <c r="J179" s="75">
        <f>[1]!thsiFinD("ths_close_price_index",J$1,$A179)</f>
        <v>1668.386</v>
      </c>
      <c r="K179" s="76">
        <f>IF([1]!thsiFinD("ths_close_price_index",K$1,$A179)/[1]!thsiFinD("ths_close_price_index",K$1,$A$3)=0,K178,[1]!thsiFinD("ths_close_price_index",K$1,$A179)/[1]!thsiFinD("ths_close_price_index",K$1,$A$3))</f>
        <v>1.344726907885595</v>
      </c>
      <c r="L179" s="75">
        <f>[1]!thsiFinD("ths_close_price_index",L$1,$A179)</f>
        <v>3269.9259000000002</v>
      </c>
      <c r="M179" s="75">
        <f>[1]!thsiFinD("ths_close_price_index",M$1,$A179)</f>
        <v>19220.165499999999</v>
      </c>
      <c r="N179" s="78">
        <f t="shared" si="5"/>
        <v>0.96607128048145829</v>
      </c>
      <c r="O179" s="78">
        <f t="shared" si="5"/>
        <v>0.96775644553348716</v>
      </c>
      <c r="P179" s="73">
        <f t="shared" si="4"/>
        <v>0.96607128048145829</v>
      </c>
      <c r="Q179" s="73">
        <f t="shared" si="6"/>
        <v>1.1978475839581075</v>
      </c>
    </row>
    <row r="180" spans="1:17" ht="15.5" x14ac:dyDescent="0.35">
      <c r="A180" s="80">
        <v>44082</v>
      </c>
      <c r="B180" s="58" t="s">
        <v>413</v>
      </c>
      <c r="C180" s="58" t="s">
        <v>414</v>
      </c>
      <c r="D180" s="58" t="str">
        <f>IFERROR(VLOOKUP($C180,'[3]2年净值'!$B:$C,2,0),"")</f>
        <v/>
      </c>
      <c r="E180" s="58" t="str">
        <f>IFERROR(VLOOKUP($C180,'[3]2年白金净值'!$B:$C,2,0),"")</f>
        <v/>
      </c>
      <c r="F180" s="58" t="str">
        <f>IFERROR(VLOOKUP($C180,'[3]3年净值'!$B:$C,2,0),"")</f>
        <v/>
      </c>
      <c r="G180" s="58" t="str">
        <f>IFERROR(VLOOKUP($C180,[3]黑马净值!#REF!,2,0),"")</f>
        <v/>
      </c>
      <c r="H180" s="75">
        <f>[1]!thsiFinD("ths_close_price_index",H$1,$A180)</f>
        <v>4694.3894</v>
      </c>
      <c r="I180" s="75">
        <f>[1]!thsiFinD("ths_close_price_index",I$1,$A180)</f>
        <v>4997.3591999999999</v>
      </c>
      <c r="J180" s="75">
        <f>[1]!thsiFinD("ths_close_price_index",J$1,$A180)</f>
        <v>1664.1929</v>
      </c>
      <c r="K180" s="76">
        <f>IF([1]!thsiFinD("ths_close_price_index",K$1,$A180)/[1]!thsiFinD("ths_close_price_index",K$1,$A$3)=0,K179,[1]!thsiFinD("ths_close_price_index",K$1,$A180)/[1]!thsiFinD("ths_close_price_index",K$1,$A$3))</f>
        <v>1.3413472497025036</v>
      </c>
      <c r="L180" s="75">
        <f>[1]!thsiFinD("ths_close_price_index",L$1,$A180)</f>
        <v>3270.6507999999999</v>
      </c>
      <c r="M180" s="75">
        <f>[1]!thsiFinD("ths_close_price_index",M$1,$A180)</f>
        <v>19251.807100000002</v>
      </c>
      <c r="N180" s="78">
        <f t="shared" si="5"/>
        <v>1.0002216869807354</v>
      </c>
      <c r="O180" s="78">
        <f t="shared" si="5"/>
        <v>1.0016462709439209</v>
      </c>
      <c r="P180" s="73">
        <f t="shared" si="4"/>
        <v>1.0002216869807354</v>
      </c>
      <c r="Q180" s="73">
        <f t="shared" si="6"/>
        <v>1.1981131311723765</v>
      </c>
    </row>
    <row r="181" spans="1:17" ht="15.5" x14ac:dyDescent="0.35">
      <c r="A181" s="80">
        <v>44083</v>
      </c>
      <c r="B181" s="58" t="s">
        <v>415</v>
      </c>
      <c r="C181" s="58" t="s">
        <v>416</v>
      </c>
      <c r="D181" s="58" t="str">
        <f>IFERROR(VLOOKUP($C181,'[3]2年净值'!$B:$C,2,0),"")</f>
        <v/>
      </c>
      <c r="E181" s="58" t="str">
        <f>IFERROR(VLOOKUP($C181,'[3]2年白金净值'!$B:$C,2,0),"")</f>
        <v/>
      </c>
      <c r="F181" s="58" t="str">
        <f>IFERROR(VLOOKUP($C181,'[3]3年净值'!$B:$C,2,0),"")</f>
        <v/>
      </c>
      <c r="G181" s="58" t="str">
        <f>IFERROR(VLOOKUP($C181,[3]黑马净值!#REF!,2,0),"")</f>
        <v/>
      </c>
      <c r="H181" s="75">
        <f>[1]!thsiFinD("ths_close_price_index",H$1,$A181)</f>
        <v>4584.5887000000002</v>
      </c>
      <c r="I181" s="75">
        <f>[1]!thsiFinD("ths_close_price_index",I$1,$A181)</f>
        <v>4876.0753000000004</v>
      </c>
      <c r="J181" s="75">
        <f>[1]!thsiFinD("ths_close_price_index",J$1,$A181)</f>
        <v>1615.9883</v>
      </c>
      <c r="K181" s="76">
        <f>IF([1]!thsiFinD("ths_close_price_index",K$1,$A181)/[1]!thsiFinD("ths_close_price_index",K$1,$A$3)=0,K180,[1]!thsiFinD("ths_close_price_index",K$1,$A181)/[1]!thsiFinD("ths_close_price_index",K$1,$A$3))</f>
        <v>1.3024941169719113</v>
      </c>
      <c r="L181" s="75">
        <f>[1]!thsiFinD("ths_close_price_index",L$1,$A181)</f>
        <v>3167.0450999999998</v>
      </c>
      <c r="M181" s="75">
        <f>[1]!thsiFinD("ths_close_price_index",M$1,$A181)</f>
        <v>18449.559600000001</v>
      </c>
      <c r="N181" s="78">
        <f t="shared" si="5"/>
        <v>0.96832260417406835</v>
      </c>
      <c r="O181" s="78">
        <f t="shared" si="5"/>
        <v>0.95832871710001699</v>
      </c>
      <c r="P181" s="73">
        <f t="shared" si="4"/>
        <v>0.96832260417406835</v>
      </c>
      <c r="Q181" s="73">
        <f t="shared" si="6"/>
        <v>1.1601600272719828</v>
      </c>
    </row>
    <row r="182" spans="1:17" ht="15.5" x14ac:dyDescent="0.35">
      <c r="A182" s="80">
        <v>44084</v>
      </c>
      <c r="B182" s="58" t="s">
        <v>417</v>
      </c>
      <c r="C182" s="58" t="s">
        <v>418</v>
      </c>
      <c r="D182" s="58" t="str">
        <f>IFERROR(VLOOKUP($C182,'[3]2年净值'!$B:$C,2,0),"")</f>
        <v/>
      </c>
      <c r="E182" s="58" t="str">
        <f>IFERROR(VLOOKUP($C182,'[3]2年白金净值'!$B:$C,2,0),"")</f>
        <v/>
      </c>
      <c r="F182" s="58" t="str">
        <f>IFERROR(VLOOKUP($C182,'[3]3年净值'!$B:$C,2,0),"")</f>
        <v/>
      </c>
      <c r="G182" s="58" t="str">
        <f>IFERROR(VLOOKUP($C182,[3]黑马净值!#REF!,2,0),"")</f>
        <v/>
      </c>
      <c r="H182" s="75">
        <f>[1]!thsiFinD("ths_close_price_index",H$1,$A182)</f>
        <v>4581.9775</v>
      </c>
      <c r="I182" s="75">
        <f>[1]!thsiFinD("ths_close_price_index",I$1,$A182)</f>
        <v>4852.4961999999996</v>
      </c>
      <c r="J182" s="75">
        <f>[1]!thsiFinD("ths_close_price_index",J$1,$A182)</f>
        <v>1613.8562999999999</v>
      </c>
      <c r="K182" s="76">
        <f>IF([1]!thsiFinD("ths_close_price_index",K$1,$A182)/[1]!thsiFinD("ths_close_price_index",K$1,$A$3)=0,K181,[1]!thsiFinD("ths_close_price_index",K$1,$A182)/[1]!thsiFinD("ths_close_price_index",K$1,$A$3))</f>
        <v>1.3007757150148029</v>
      </c>
      <c r="L182" s="75">
        <f>[1]!thsiFinD("ths_close_price_index",L$1,$A182)</f>
        <v>3138.4540999999999</v>
      </c>
      <c r="M182" s="75">
        <f>[1]!thsiFinD("ths_close_price_index",M$1,$A182)</f>
        <v>18213.176200000002</v>
      </c>
      <c r="N182" s="78">
        <f t="shared" si="5"/>
        <v>0.99097234201053852</v>
      </c>
      <c r="O182" s="78">
        <f t="shared" si="5"/>
        <v>0.98718758576762999</v>
      </c>
      <c r="P182" s="73">
        <f t="shared" si="4"/>
        <v>0.99097234201053852</v>
      </c>
      <c r="Q182" s="73">
        <f t="shared" si="6"/>
        <v>1.1496864993327269</v>
      </c>
    </row>
    <row r="183" spans="1:17" ht="15.5" x14ac:dyDescent="0.35">
      <c r="A183" s="80">
        <v>44085</v>
      </c>
      <c r="B183" s="58" t="s">
        <v>419</v>
      </c>
      <c r="C183" s="58" t="s">
        <v>420</v>
      </c>
      <c r="D183" s="58" t="str">
        <f>IFERROR(VLOOKUP($C183,'[3]2年净值'!$B:$C,2,0),"")</f>
        <v/>
      </c>
      <c r="E183" s="58" t="str">
        <f>IFERROR(VLOOKUP($C183,'[3]2年白金净值'!$B:$C,2,0),"")</f>
        <v/>
      </c>
      <c r="F183" s="58" t="str">
        <f>IFERROR(VLOOKUP($C183,'[3]3年净值'!$B:$C,2,0),"")</f>
        <v/>
      </c>
      <c r="G183" s="58" t="str">
        <f>IFERROR(VLOOKUP($C183,[3]黑马净值!#REF!,2,0),"")</f>
        <v/>
      </c>
      <c r="H183" s="75">
        <f>[1]!thsiFinD("ths_close_price_index",H$1,$A183)</f>
        <v>4627.2825999999995</v>
      </c>
      <c r="I183" s="75">
        <f>[1]!thsiFinD("ths_close_price_index",I$1,$A183)</f>
        <v>4903.2631000000001</v>
      </c>
      <c r="J183" s="75">
        <f>[1]!thsiFinD("ths_close_price_index",J$1,$A183)</f>
        <v>1642.4133999999999</v>
      </c>
      <c r="K183" s="76">
        <f>IF([1]!thsiFinD("ths_close_price_index",K$1,$A183)/[1]!thsiFinD("ths_close_price_index",K$1,$A$3)=0,K182,[1]!thsiFinD("ths_close_price_index",K$1,$A183)/[1]!thsiFinD("ths_close_price_index",K$1,$A$3))</f>
        <v>1.3237928709854117</v>
      </c>
      <c r="L183" s="75">
        <f>[1]!thsiFinD("ths_close_price_index",L$1,$A183)</f>
        <v>3241.8788</v>
      </c>
      <c r="M183" s="75">
        <f>[1]!thsiFinD("ths_close_price_index",M$1,$A183)</f>
        <v>18560.629199999999</v>
      </c>
      <c r="N183" s="78">
        <f t="shared" si="5"/>
        <v>1.0329540266336856</v>
      </c>
      <c r="O183" s="78">
        <f t="shared" si="5"/>
        <v>1.0190770130472904</v>
      </c>
      <c r="P183" s="73">
        <f t="shared" si="4"/>
        <v>1.0329540266336856</v>
      </c>
      <c r="Q183" s="73">
        <f t="shared" si="6"/>
        <v>1.1875732988521264</v>
      </c>
    </row>
    <row r="184" spans="1:17" ht="15.5" x14ac:dyDescent="0.35">
      <c r="A184" s="80">
        <v>44088</v>
      </c>
      <c r="B184" s="58" t="s">
        <v>421</v>
      </c>
      <c r="C184" s="58" t="s">
        <v>422</v>
      </c>
      <c r="D184" s="58" t="str">
        <f>IFERROR(VLOOKUP($C184,'[3]2年净值'!$B:$C,2,0),"")</f>
        <v/>
      </c>
      <c r="E184" s="58" t="str">
        <f>IFERROR(VLOOKUP($C184,'[3]2年白金净值'!$B:$C,2,0),"")</f>
        <v/>
      </c>
      <c r="F184" s="58" t="str">
        <f>IFERROR(VLOOKUP($C184,'[3]3年净值'!$B:$C,2,0),"")</f>
        <v/>
      </c>
      <c r="G184" s="58" t="str">
        <f>IFERROR(VLOOKUP($C184,[3]黑马净值!#REF!,2,0),"")</f>
        <v/>
      </c>
      <c r="H184" s="75">
        <f>[1]!thsiFinD("ths_close_price_index",H$1,$A184)</f>
        <v>4651.0506999999998</v>
      </c>
      <c r="I184" s="75">
        <f>[1]!thsiFinD("ths_close_price_index",I$1,$A184)</f>
        <v>4929.7440999999999</v>
      </c>
      <c r="J184" s="75">
        <f>[1]!thsiFinD("ths_close_price_index",J$1,$A184)</f>
        <v>1652.4661000000001</v>
      </c>
      <c r="K184" s="76">
        <f>IF([1]!thsiFinD("ths_close_price_index",K$1,$A184)/[1]!thsiFinD("ths_close_price_index",K$1,$A$3)=0,K183,[1]!thsiFinD("ths_close_price_index",K$1,$A184)/[1]!thsiFinD("ths_close_price_index",K$1,$A$3))</f>
        <v>1.3318953941346718</v>
      </c>
      <c r="L184" s="75">
        <f>[1]!thsiFinD("ths_close_price_index",L$1,$A184)</f>
        <v>3264.5679</v>
      </c>
      <c r="M184" s="75">
        <f>[1]!thsiFinD("ths_close_price_index",M$1,$A184)</f>
        <v>18496.063399999999</v>
      </c>
      <c r="N184" s="78">
        <f t="shared" si="5"/>
        <v>1.0069987502308846</v>
      </c>
      <c r="O184" s="78">
        <f t="shared" si="5"/>
        <v>0.99652135715312928</v>
      </c>
      <c r="P184" s="73">
        <f t="shared" si="4"/>
        <v>1.0069987502308846</v>
      </c>
      <c r="Q184" s="73">
        <f t="shared" si="6"/>
        <v>1.1958848277516601</v>
      </c>
    </row>
    <row r="185" spans="1:17" ht="15.5" x14ac:dyDescent="0.35">
      <c r="A185" s="80">
        <v>44089</v>
      </c>
      <c r="B185" s="58" t="s">
        <v>423</v>
      </c>
      <c r="C185" s="58" t="s">
        <v>424</v>
      </c>
      <c r="D185" s="58" t="str">
        <f>IFERROR(VLOOKUP($C185,'[3]2年净值'!$B:$C,2,0),"")</f>
        <v/>
      </c>
      <c r="E185" s="58" t="str">
        <f>IFERROR(VLOOKUP($C185,'[3]2年白金净值'!$B:$C,2,0),"")</f>
        <v/>
      </c>
      <c r="F185" s="58" t="str">
        <f>IFERROR(VLOOKUP($C185,'[3]3年净值'!$B:$C,2,0),"")</f>
        <v/>
      </c>
      <c r="G185" s="58" t="str">
        <f>IFERROR(VLOOKUP($C185,[3]黑马净值!#REF!,2,0),"")</f>
        <v/>
      </c>
      <c r="H185" s="75">
        <f>[1]!thsiFinD("ths_close_price_index",H$1,$A185)</f>
        <v>4688.4826000000003</v>
      </c>
      <c r="I185" s="75">
        <f>[1]!thsiFinD("ths_close_price_index",I$1,$A185)</f>
        <v>4966.6822000000002</v>
      </c>
      <c r="J185" s="75">
        <f>[1]!thsiFinD("ths_close_price_index",J$1,$A185)</f>
        <v>1667.8986</v>
      </c>
      <c r="K185" s="76">
        <f>IF([1]!thsiFinD("ths_close_price_index",K$1,$A185)/[1]!thsiFinD("ths_close_price_index",K$1,$A$3)=0,K184,[1]!thsiFinD("ths_close_price_index",K$1,$A185)/[1]!thsiFinD("ths_close_price_index",K$1,$A$3))</f>
        <v>1.3443340612092842</v>
      </c>
      <c r="L185" s="75">
        <f>[1]!thsiFinD("ths_close_price_index",L$1,$A185)</f>
        <v>3284.6967</v>
      </c>
      <c r="M185" s="75">
        <f>[1]!thsiFinD("ths_close_price_index",M$1,$A185)</f>
        <v>18678.437099999999</v>
      </c>
      <c r="N185" s="78">
        <f t="shared" si="5"/>
        <v>1.0061658389767294</v>
      </c>
      <c r="O185" s="78">
        <f t="shared" si="5"/>
        <v>1.0098601359681758</v>
      </c>
      <c r="P185" s="73">
        <f t="shared" ref="P185:P248" si="7">100%*N185</f>
        <v>1.0061658389767294</v>
      </c>
      <c r="Q185" s="73">
        <f t="shared" si="6"/>
        <v>1.2032584610342905</v>
      </c>
    </row>
    <row r="186" spans="1:17" ht="15.5" x14ac:dyDescent="0.35">
      <c r="A186" s="80">
        <v>44090</v>
      </c>
      <c r="B186" s="58" t="s">
        <v>425</v>
      </c>
      <c r="C186" s="58" t="s">
        <v>426</v>
      </c>
      <c r="D186" s="58" t="str">
        <f>IFERROR(VLOOKUP($C186,'[3]2年净值'!$B:$C,2,0),"")</f>
        <v/>
      </c>
      <c r="E186" s="58" t="str">
        <f>IFERROR(VLOOKUP($C186,'[3]2年白金净值'!$B:$C,2,0),"")</f>
        <v/>
      </c>
      <c r="F186" s="58" t="str">
        <f>IFERROR(VLOOKUP($C186,'[3]3年净值'!$B:$C,2,0),"")</f>
        <v/>
      </c>
      <c r="G186" s="58" t="str">
        <f>IFERROR(VLOOKUP($C186,[3]黑马净值!#REF!,2,0),"")</f>
        <v/>
      </c>
      <c r="H186" s="75">
        <f>[1]!thsiFinD("ths_close_price_index",H$1,$A186)</f>
        <v>4657.3584000000001</v>
      </c>
      <c r="I186" s="75">
        <f>[1]!thsiFinD("ths_close_price_index",I$1,$A186)</f>
        <v>4935.2918</v>
      </c>
      <c r="J186" s="75">
        <f>[1]!thsiFinD("ths_close_price_index",J$1,$A186)</f>
        <v>1653.5038999999999</v>
      </c>
      <c r="K186" s="76">
        <f>IF([1]!thsiFinD("ths_close_price_index",K$1,$A186)/[1]!thsiFinD("ths_close_price_index",K$1,$A$3)=0,K185,[1]!thsiFinD("ths_close_price_index",K$1,$A186)/[1]!thsiFinD("ths_close_price_index",K$1,$A$3))</f>
        <v>1.332731865781523</v>
      </c>
      <c r="L186" s="75">
        <f>[1]!thsiFinD("ths_close_price_index",L$1,$A186)</f>
        <v>3251.5626000000002</v>
      </c>
      <c r="M186" s="75">
        <f>[1]!thsiFinD("ths_close_price_index",M$1,$A186)</f>
        <v>18425.3632</v>
      </c>
      <c r="N186" s="78">
        <f t="shared" ref="N186:O249" si="8">L186/L185</f>
        <v>0.98991258462311005</v>
      </c>
      <c r="O186" s="78">
        <f t="shared" si="8"/>
        <v>0.98645101307753424</v>
      </c>
      <c r="P186" s="73">
        <f t="shared" si="7"/>
        <v>0.98991258462311005</v>
      </c>
      <c r="Q186" s="73">
        <f t="shared" ref="Q186:Q249" si="9">Q185*P186</f>
        <v>1.1911206931320801</v>
      </c>
    </row>
    <row r="187" spans="1:17" ht="15.5" x14ac:dyDescent="0.35">
      <c r="A187" s="80">
        <v>44091</v>
      </c>
      <c r="B187" s="58" t="s">
        <v>427</v>
      </c>
      <c r="C187" s="58" t="s">
        <v>428</v>
      </c>
      <c r="D187" s="58" t="str">
        <f>IFERROR(VLOOKUP($C187,'[3]2年净值'!$B:$C,2,0),"")</f>
        <v/>
      </c>
      <c r="E187" s="58" t="str">
        <f>IFERROR(VLOOKUP($C187,'[3]2年白金净值'!$B:$C,2,0),"")</f>
        <v/>
      </c>
      <c r="F187" s="58" t="str">
        <f>IFERROR(VLOOKUP($C187,'[3]3年净值'!$B:$C,2,0),"")</f>
        <v/>
      </c>
      <c r="G187" s="58" t="str">
        <f>IFERROR(VLOOKUP($C187,[3]黑马净值!#REF!,2,0),"")</f>
        <v/>
      </c>
      <c r="H187" s="75">
        <f>[1]!thsiFinD("ths_close_price_index",H$1,$A187)</f>
        <v>4632.7142000000003</v>
      </c>
      <c r="I187" s="75">
        <f>[1]!thsiFinD("ths_close_price_index",I$1,$A187)</f>
        <v>4918.0261</v>
      </c>
      <c r="J187" s="75">
        <f>[1]!thsiFinD("ths_close_price_index",J$1,$A187)</f>
        <v>1649.6567</v>
      </c>
      <c r="K187" s="76">
        <f>IF([1]!thsiFinD("ths_close_price_index",K$1,$A187)/[1]!thsiFinD("ths_close_price_index",K$1,$A$3)=0,K186,[1]!thsiFinD("ths_close_price_index",K$1,$A187)/[1]!thsiFinD("ths_close_price_index",K$1,$A$3))</f>
        <v>1.3296310046138931</v>
      </c>
      <c r="L187" s="75">
        <f>[1]!thsiFinD("ths_close_price_index",L$1,$A187)</f>
        <v>3241.819</v>
      </c>
      <c r="M187" s="75">
        <f>[1]!thsiFinD("ths_close_price_index",M$1,$A187)</f>
        <v>18206.405500000001</v>
      </c>
      <c r="N187" s="78">
        <f t="shared" si="8"/>
        <v>0.99700340999124537</v>
      </c>
      <c r="O187" s="78">
        <f t="shared" si="8"/>
        <v>0.9881165056219896</v>
      </c>
      <c r="P187" s="73">
        <f t="shared" si="7"/>
        <v>0.99700340999124537</v>
      </c>
      <c r="Q187" s="73">
        <f t="shared" si="9"/>
        <v>1.1875513927638197</v>
      </c>
    </row>
    <row r="188" spans="1:17" ht="15.5" x14ac:dyDescent="0.35">
      <c r="A188" s="80">
        <v>44092</v>
      </c>
      <c r="B188" s="58" t="s">
        <v>429</v>
      </c>
      <c r="C188" s="58" t="s">
        <v>430</v>
      </c>
      <c r="D188" s="58" t="str">
        <f>IFERROR(VLOOKUP($C188,'[3]2年净值'!$B:$C,2,0),"")</f>
        <v/>
      </c>
      <c r="E188" s="58" t="str">
        <f>IFERROR(VLOOKUP($C188,'[3]2年白金净值'!$B:$C,2,0),"")</f>
        <v/>
      </c>
      <c r="F188" s="58" t="str">
        <f>IFERROR(VLOOKUP($C188,'[3]3年净值'!$B:$C,2,0),"")</f>
        <v/>
      </c>
      <c r="G188" s="58" t="str">
        <f>IFERROR(VLOOKUP($C188,[3]黑马净值!#REF!,2,0),"")</f>
        <v/>
      </c>
      <c r="H188" s="75">
        <f>[1]!thsiFinD("ths_close_price_index",H$1,$A188)</f>
        <v>4737.0887000000002</v>
      </c>
      <c r="I188" s="75">
        <f>[1]!thsiFinD("ths_close_price_index",I$1,$A188)</f>
        <v>5021.0771999999997</v>
      </c>
      <c r="J188" s="75">
        <f>[1]!thsiFinD("ths_close_price_index",J$1,$A188)</f>
        <v>1673.5215000000001</v>
      </c>
      <c r="K188" s="76">
        <f>IF([1]!thsiFinD("ths_close_price_index",K$1,$A188)/[1]!thsiFinD("ths_close_price_index",K$1,$A$3)=0,K187,[1]!thsiFinD("ths_close_price_index",K$1,$A188)/[1]!thsiFinD("ths_close_price_index",K$1,$A$3))</f>
        <v>1.3488661448699899</v>
      </c>
      <c r="L188" s="75">
        <f>[1]!thsiFinD("ths_close_price_index",L$1,$A188)</f>
        <v>3280.6275000000001</v>
      </c>
      <c r="M188" s="75">
        <f>[1]!thsiFinD("ths_close_price_index",M$1,$A188)</f>
        <v>18459.7048</v>
      </c>
      <c r="N188" s="78">
        <f t="shared" si="8"/>
        <v>1.0119712112243158</v>
      </c>
      <c r="O188" s="78">
        <f t="shared" si="8"/>
        <v>1.0139126473921498</v>
      </c>
      <c r="P188" s="73">
        <f t="shared" si="7"/>
        <v>1.0119712112243158</v>
      </c>
      <c r="Q188" s="73">
        <f t="shared" si="9"/>
        <v>1.2017678213263259</v>
      </c>
    </row>
    <row r="189" spans="1:17" ht="15.5" x14ac:dyDescent="0.35">
      <c r="A189" s="80">
        <v>44095</v>
      </c>
      <c r="B189" s="58" t="s">
        <v>431</v>
      </c>
      <c r="C189" s="58" t="s">
        <v>432</v>
      </c>
      <c r="D189" s="58" t="str">
        <f>IFERROR(VLOOKUP($C189,'[3]2年净值'!$B:$C,2,0),"")</f>
        <v/>
      </c>
      <c r="E189" s="58" t="str">
        <f>IFERROR(VLOOKUP($C189,'[3]2年白金净值'!$B:$C,2,0),"")</f>
        <v/>
      </c>
      <c r="F189" s="58" t="str">
        <f>IFERROR(VLOOKUP($C189,'[3]3年净值'!$B:$C,2,0),"")</f>
        <v/>
      </c>
      <c r="G189" s="58" t="str">
        <f>IFERROR(VLOOKUP($C189,[3]黑马净值!#REF!,2,0),"")</f>
        <v/>
      </c>
      <c r="H189" s="75">
        <f>[1]!thsiFinD("ths_close_price_index",H$1,$A189)</f>
        <v>4691.4281000000001</v>
      </c>
      <c r="I189" s="75">
        <f>[1]!thsiFinD("ths_close_price_index",I$1,$A189)</f>
        <v>4980.0250999999998</v>
      </c>
      <c r="J189" s="75">
        <f>[1]!thsiFinD("ths_close_price_index",J$1,$A189)</f>
        <v>1659.3493000000001</v>
      </c>
      <c r="K189" s="76">
        <f>IF([1]!thsiFinD("ths_close_price_index",K$1,$A189)/[1]!thsiFinD("ths_close_price_index",K$1,$A$3)=0,K188,[1]!thsiFinD("ths_close_price_index",K$1,$A189)/[1]!thsiFinD("ths_close_price_index",K$1,$A$3))</f>
        <v>1.3374432854813736</v>
      </c>
      <c r="L189" s="75">
        <f>[1]!thsiFinD("ths_close_price_index",L$1,$A189)</f>
        <v>3250.2743</v>
      </c>
      <c r="M189" s="75">
        <f>[1]!thsiFinD("ths_close_price_index",M$1,$A189)</f>
        <v>18361.158299999999</v>
      </c>
      <c r="N189" s="78">
        <f t="shared" si="8"/>
        <v>0.99074774566755908</v>
      </c>
      <c r="O189" s="78">
        <f t="shared" si="8"/>
        <v>0.99466153434912996</v>
      </c>
      <c r="P189" s="73">
        <f t="shared" si="7"/>
        <v>0.99074774566755908</v>
      </c>
      <c r="Q189" s="73">
        <f t="shared" si="9"/>
        <v>1.1906487597948714</v>
      </c>
    </row>
    <row r="190" spans="1:17" ht="15.5" x14ac:dyDescent="0.35">
      <c r="A190" s="80">
        <v>44096</v>
      </c>
      <c r="B190" s="58" t="s">
        <v>433</v>
      </c>
      <c r="C190" s="58" t="s">
        <v>434</v>
      </c>
      <c r="D190" s="58" t="str">
        <f>IFERROR(VLOOKUP($C190,'[3]2年净值'!$B:$C,2,0),"")</f>
        <v/>
      </c>
      <c r="E190" s="58" t="str">
        <f>IFERROR(VLOOKUP($C190,'[3]2年白金净值'!$B:$C,2,0),"")</f>
        <v/>
      </c>
      <c r="F190" s="58" t="str">
        <f>IFERROR(VLOOKUP($C190,'[3]3年净值'!$B:$C,2,0),"")</f>
        <v/>
      </c>
      <c r="G190" s="58" t="str">
        <f>IFERROR(VLOOKUP($C190,[3]黑马净值!#REF!,2,0),"")</f>
        <v/>
      </c>
      <c r="H190" s="75">
        <f>[1]!thsiFinD("ths_close_price_index",H$1,$A190)</f>
        <v>4635.7608</v>
      </c>
      <c r="I190" s="75">
        <f>[1]!thsiFinD("ths_close_price_index",I$1,$A190)</f>
        <v>4918.8864999999996</v>
      </c>
      <c r="J190" s="75">
        <f>[1]!thsiFinD("ths_close_price_index",J$1,$A190)</f>
        <v>1645.8433</v>
      </c>
      <c r="K190" s="76">
        <f>IF([1]!thsiFinD("ths_close_price_index",K$1,$A190)/[1]!thsiFinD("ths_close_price_index",K$1,$A$3)=0,K189,[1]!thsiFinD("ths_close_price_index",K$1,$A190)/[1]!thsiFinD("ths_close_price_index",K$1,$A$3))</f>
        <v>1.3265573864041198</v>
      </c>
      <c r="L190" s="75">
        <f>[1]!thsiFinD("ths_close_price_index",L$1,$A190)</f>
        <v>3229.7995999999998</v>
      </c>
      <c r="M190" s="75">
        <f>[1]!thsiFinD("ths_close_price_index",M$1,$A190)</f>
        <v>18329.298599999998</v>
      </c>
      <c r="N190" s="78">
        <f t="shared" si="8"/>
        <v>0.99370062397502879</v>
      </c>
      <c r="O190" s="78">
        <f t="shared" si="8"/>
        <v>0.99826483169092872</v>
      </c>
      <c r="P190" s="73">
        <f t="shared" si="7"/>
        <v>0.99370062397502879</v>
      </c>
      <c r="Q190" s="73">
        <f t="shared" si="9"/>
        <v>1.1831484155432579</v>
      </c>
    </row>
    <row r="191" spans="1:17" ht="15.5" x14ac:dyDescent="0.35">
      <c r="A191" s="80">
        <v>44097</v>
      </c>
      <c r="B191" s="58" t="s">
        <v>435</v>
      </c>
      <c r="C191" s="58" t="s">
        <v>436</v>
      </c>
      <c r="D191" s="58" t="str">
        <f>IFERROR(VLOOKUP($C191,'[3]2年净值'!$B:$C,2,0),"")</f>
        <v/>
      </c>
      <c r="E191" s="58" t="str">
        <f>IFERROR(VLOOKUP($C191,'[3]2年白金净值'!$B:$C,2,0),"")</f>
        <v/>
      </c>
      <c r="F191" s="58" t="str">
        <f>IFERROR(VLOOKUP($C191,'[3]3年净值'!$B:$C,2,0),"")</f>
        <v/>
      </c>
      <c r="G191" s="58" t="str">
        <f>IFERROR(VLOOKUP($C191,[3]黑马净值!#REF!,2,0),"")</f>
        <v/>
      </c>
      <c r="H191" s="75">
        <f>[1]!thsiFinD("ths_close_price_index",H$1,$A191)</f>
        <v>4652.3272999999999</v>
      </c>
      <c r="I191" s="75">
        <f>[1]!thsiFinD("ths_close_price_index",I$1,$A191)</f>
        <v>4938.4796999999999</v>
      </c>
      <c r="J191" s="75">
        <f>[1]!thsiFinD("ths_close_price_index",J$1,$A191)</f>
        <v>1663.2869000000001</v>
      </c>
      <c r="K191" s="76">
        <f>IF([1]!thsiFinD("ths_close_price_index",K$1,$A191)/[1]!thsiFinD("ths_close_price_index",K$1,$A$3)=0,K190,[1]!thsiFinD("ths_close_price_index",K$1,$A191)/[1]!thsiFinD("ths_close_price_index",K$1,$A$3))</f>
        <v>1.3406170094711998</v>
      </c>
      <c r="L191" s="75">
        <f>[1]!thsiFinD("ths_close_price_index",L$1,$A191)</f>
        <v>3293.4086000000002</v>
      </c>
      <c r="M191" s="75">
        <f>[1]!thsiFinD("ths_close_price_index",M$1,$A191)</f>
        <v>18720.7415</v>
      </c>
      <c r="N191" s="78">
        <f t="shared" si="8"/>
        <v>1.0196944107615842</v>
      </c>
      <c r="O191" s="78">
        <f t="shared" si="8"/>
        <v>1.0213561308887182</v>
      </c>
      <c r="P191" s="73">
        <f t="shared" si="7"/>
        <v>1.0196944107615842</v>
      </c>
      <c r="Q191" s="73">
        <f t="shared" si="9"/>
        <v>1.2064498264308843</v>
      </c>
    </row>
    <row r="192" spans="1:17" ht="15.5" x14ac:dyDescent="0.35">
      <c r="A192" s="80">
        <v>44098</v>
      </c>
      <c r="B192" s="58" t="s">
        <v>437</v>
      </c>
      <c r="C192" s="58" t="s">
        <v>438</v>
      </c>
      <c r="D192" s="58" t="str">
        <f>IFERROR(VLOOKUP($C192,'[3]2年净值'!$B:$C,2,0),"")</f>
        <v/>
      </c>
      <c r="E192" s="58" t="str">
        <f>IFERROR(VLOOKUP($C192,'[3]2年白金净值'!$B:$C,2,0),"")</f>
        <v/>
      </c>
      <c r="F192" s="58" t="str">
        <f>IFERROR(VLOOKUP($C192,'[3]3年净值'!$B:$C,2,0),"")</f>
        <v/>
      </c>
      <c r="G192" s="58" t="str">
        <f>IFERROR(VLOOKUP($C192,[3]黑马净值!#REF!,2,0),"")</f>
        <v/>
      </c>
      <c r="H192" s="75">
        <f>[1]!thsiFinD("ths_close_price_index",H$1,$A192)</f>
        <v>4563.0657000000001</v>
      </c>
      <c r="I192" s="75">
        <f>[1]!thsiFinD("ths_close_price_index",I$1,$A192)</f>
        <v>4839.0438999999997</v>
      </c>
      <c r="J192" s="75">
        <f>[1]!thsiFinD("ths_close_price_index",J$1,$A192)</f>
        <v>1629.1841999999999</v>
      </c>
      <c r="K192" s="76">
        <f>IF([1]!thsiFinD("ths_close_price_index",K$1,$A192)/[1]!thsiFinD("ths_close_price_index",K$1,$A$3)=0,K191,[1]!thsiFinD("ths_close_price_index",K$1,$A192)/[1]!thsiFinD("ths_close_price_index",K$1,$A$3))</f>
        <v>1.3131300740009006</v>
      </c>
      <c r="L192" s="75">
        <f>[1]!thsiFinD("ths_close_price_index",L$1,$A192)</f>
        <v>3200.8506000000002</v>
      </c>
      <c r="M192" s="75">
        <f>[1]!thsiFinD("ths_close_price_index",M$1,$A192)</f>
        <v>18382.782800000001</v>
      </c>
      <c r="N192" s="78">
        <f t="shared" si="8"/>
        <v>0.97189598642573538</v>
      </c>
      <c r="O192" s="78">
        <f t="shared" si="8"/>
        <v>0.98194736570664154</v>
      </c>
      <c r="P192" s="73">
        <f t="shared" si="7"/>
        <v>0.97189598642573538</v>
      </c>
      <c r="Q192" s="73">
        <f t="shared" si="9"/>
        <v>1.1725437441322015</v>
      </c>
    </row>
    <row r="193" spans="1:17" ht="15.5" x14ac:dyDescent="0.35">
      <c r="A193" s="80">
        <v>44099</v>
      </c>
      <c r="B193" s="58" t="s">
        <v>439</v>
      </c>
      <c r="C193" s="58" t="s">
        <v>440</v>
      </c>
      <c r="D193" s="58" t="str">
        <f>IFERROR(VLOOKUP($C193,'[3]2年净值'!$B:$C,2,0),"")</f>
        <v/>
      </c>
      <c r="E193" s="58" t="str">
        <f>IFERROR(VLOOKUP($C193,'[3]2年白金净值'!$B:$C,2,0),"")</f>
        <v/>
      </c>
      <c r="F193" s="58" t="str">
        <f>IFERROR(VLOOKUP($C193,'[3]3年净值'!$B:$C,2,0),"")</f>
        <v/>
      </c>
      <c r="G193" s="58" t="str">
        <f>IFERROR(VLOOKUP($C193,[3]黑马净值!#REF!,2,0),"")</f>
        <v/>
      </c>
      <c r="H193" s="75">
        <f>[1]!thsiFinD("ths_close_price_index",H$1,$A193)</f>
        <v>4570.0216</v>
      </c>
      <c r="I193" s="75">
        <f>[1]!thsiFinD("ths_close_price_index",I$1,$A193)</f>
        <v>4843.1531000000004</v>
      </c>
      <c r="J193" s="75">
        <f>[1]!thsiFinD("ths_close_price_index",J$1,$A193)</f>
        <v>1630.2565999999999</v>
      </c>
      <c r="K193" s="76">
        <f>IF([1]!thsiFinD("ths_close_price_index",K$1,$A193)/[1]!thsiFinD("ths_close_price_index",K$1,$A$3)=0,K192,[1]!thsiFinD("ths_close_price_index",K$1,$A193)/[1]!thsiFinD("ths_close_price_index",K$1,$A$3))</f>
        <v>1.313994433409345</v>
      </c>
      <c r="L193" s="75">
        <f>[1]!thsiFinD("ths_close_price_index",L$1,$A193)</f>
        <v>3203.5</v>
      </c>
      <c r="M193" s="75">
        <f>[1]!thsiFinD("ths_close_price_index",M$1,$A193)</f>
        <v>18384.608</v>
      </c>
      <c r="N193" s="78">
        <f t="shared" si="8"/>
        <v>1.0008277174823466</v>
      </c>
      <c r="O193" s="78">
        <f t="shared" si="8"/>
        <v>1.0000992885582045</v>
      </c>
      <c r="P193" s="73">
        <f t="shared" si="7"/>
        <v>1.0008277174823466</v>
      </c>
      <c r="Q193" s="73">
        <f t="shared" si="9"/>
        <v>1.1735142790880357</v>
      </c>
    </row>
    <row r="194" spans="1:17" ht="15.5" x14ac:dyDescent="0.35">
      <c r="A194" s="80">
        <v>44102</v>
      </c>
      <c r="B194" s="58" t="s">
        <v>441</v>
      </c>
      <c r="C194" s="58" t="s">
        <v>442</v>
      </c>
      <c r="D194" s="58" t="str">
        <f>IFERROR(VLOOKUP($C194,'[3]2年净值'!$B:$C,2,0),"")</f>
        <v/>
      </c>
      <c r="E194" s="58" t="str">
        <f>IFERROR(VLOOKUP($C194,'[3]2年白金净值'!$B:$C,2,0),"")</f>
        <v/>
      </c>
      <c r="F194" s="58" t="str">
        <f>IFERROR(VLOOKUP($C194,'[3]3年净值'!$B:$C,2,0),"")</f>
        <v/>
      </c>
      <c r="G194" s="58" t="str">
        <f>IFERROR(VLOOKUP($C194,[3]黑马净值!#REF!,2,0),"")</f>
        <v/>
      </c>
      <c r="H194" s="75">
        <f>[1]!thsiFinD("ths_close_price_index",H$1,$A194)</f>
        <v>4581.9084999999995</v>
      </c>
      <c r="I194" s="75">
        <f>[1]!thsiFinD("ths_close_price_index",I$1,$A194)</f>
        <v>4841.6261000000004</v>
      </c>
      <c r="J194" s="75">
        <f>[1]!thsiFinD("ths_close_price_index",J$1,$A194)</f>
        <v>1629.7057</v>
      </c>
      <c r="K194" s="76">
        <f>IF([1]!thsiFinD("ths_close_price_index",K$1,$A194)/[1]!thsiFinD("ths_close_price_index",K$1,$A$3)=0,K193,[1]!thsiFinD("ths_close_price_index",K$1,$A194)/[1]!thsiFinD("ths_close_price_index",K$1,$A$3))</f>
        <v>1.3135504054364693</v>
      </c>
      <c r="L194" s="75">
        <f>[1]!thsiFinD("ths_close_price_index",L$1,$A194)</f>
        <v>3200.6925999999999</v>
      </c>
      <c r="M194" s="75">
        <f>[1]!thsiFinD("ths_close_price_index",M$1,$A194)</f>
        <v>18028.255000000001</v>
      </c>
      <c r="N194" s="78">
        <f t="shared" si="8"/>
        <v>0.99912364601217418</v>
      </c>
      <c r="O194" s="78">
        <f t="shared" si="8"/>
        <v>0.98061677464104757</v>
      </c>
      <c r="P194" s="73">
        <f t="shared" si="7"/>
        <v>0.99912364601217418</v>
      </c>
      <c r="Q194" s="73">
        <f t="shared" si="9"/>
        <v>1.1724858651697865</v>
      </c>
    </row>
    <row r="195" spans="1:17" ht="15.5" x14ac:dyDescent="0.35">
      <c r="A195" s="80">
        <v>44103</v>
      </c>
      <c r="B195" s="58" t="s">
        <v>443</v>
      </c>
      <c r="C195" s="58" t="s">
        <v>444</v>
      </c>
      <c r="D195" s="58" t="str">
        <f>IFERROR(VLOOKUP($C195,'[3]2年净值'!$B:$C,2,0),"")</f>
        <v/>
      </c>
      <c r="E195" s="58" t="str">
        <f>IFERROR(VLOOKUP($C195,'[3]2年白金净值'!$B:$C,2,0),"")</f>
        <v/>
      </c>
      <c r="F195" s="58" t="str">
        <f>IFERROR(VLOOKUP($C195,'[3]3年净值'!$B:$C,2,0),"")</f>
        <v/>
      </c>
      <c r="G195" s="58" t="str">
        <f>IFERROR(VLOOKUP($C195,[3]黑马净值!#REF!,2,0),"")</f>
        <v/>
      </c>
      <c r="H195" s="75">
        <f>[1]!thsiFinD("ths_close_price_index",H$1,$A195)</f>
        <v>4591.7992999999997</v>
      </c>
      <c r="I195" s="75">
        <f>[1]!thsiFinD("ths_close_price_index",I$1,$A195)</f>
        <v>4859.0744000000004</v>
      </c>
      <c r="J195" s="75">
        <f>[1]!thsiFinD("ths_close_price_index",J$1,$A195)</f>
        <v>1642.9864</v>
      </c>
      <c r="K195" s="76">
        <f>IF([1]!thsiFinD("ths_close_price_index",K$1,$A195)/[1]!thsiFinD("ths_close_price_index",K$1,$A$3)=0,K194,[1]!thsiFinD("ths_close_price_index",K$1,$A195)/[1]!thsiFinD("ths_close_price_index",K$1,$A$3))</f>
        <v>1.3242547116615013</v>
      </c>
      <c r="L195" s="75">
        <f>[1]!thsiFinD("ths_close_price_index",L$1,$A195)</f>
        <v>3236.5742</v>
      </c>
      <c r="M195" s="75">
        <f>[1]!thsiFinD("ths_close_price_index",M$1,$A195)</f>
        <v>18172.87</v>
      </c>
      <c r="N195" s="78">
        <f t="shared" si="8"/>
        <v>1.011210573611474</v>
      </c>
      <c r="O195" s="78">
        <f t="shared" si="8"/>
        <v>1.0080215750220971</v>
      </c>
      <c r="P195" s="73">
        <f t="shared" si="7"/>
        <v>1.011210573611474</v>
      </c>
      <c r="Q195" s="73">
        <f t="shared" si="9"/>
        <v>1.1856301042696853</v>
      </c>
    </row>
    <row r="196" spans="1:17" ht="15.5" x14ac:dyDescent="0.35">
      <c r="A196" s="80">
        <v>44104</v>
      </c>
      <c r="B196" s="58" t="s">
        <v>445</v>
      </c>
      <c r="C196" s="58" t="s">
        <v>446</v>
      </c>
      <c r="D196" s="58" t="str">
        <f>IFERROR(VLOOKUP($C196,'[3]2年净值'!$B:$C,2,0),"")</f>
        <v/>
      </c>
      <c r="E196" s="58" t="str">
        <f>IFERROR(VLOOKUP($C196,'[3]2年白金净值'!$B:$C,2,0),"")</f>
        <v/>
      </c>
      <c r="F196" s="58" t="str">
        <f>IFERROR(VLOOKUP($C196,'[3]3年净值'!$B:$C,2,0),"")</f>
        <v/>
      </c>
      <c r="G196" s="58" t="str">
        <f>IFERROR(VLOOKUP($C196,[3]黑马净值!#REF!,2,0),"")</f>
        <v/>
      </c>
      <c r="H196" s="75">
        <f>[1]!thsiFinD("ths_close_price_index",H$1,$A196)</f>
        <v>4587.3953000000001</v>
      </c>
      <c r="I196" s="75">
        <f>[1]!thsiFinD("ths_close_price_index",I$1,$A196)</f>
        <v>4848.6800999999996</v>
      </c>
      <c r="J196" s="75">
        <f>[1]!thsiFinD("ths_close_price_index",J$1,$A196)</f>
        <v>1648.5216</v>
      </c>
      <c r="K196" s="76">
        <f>IF([1]!thsiFinD("ths_close_price_index",K$1,$A196)/[1]!thsiFinD("ths_close_price_index",K$1,$A$3)=0,K195,[1]!thsiFinD("ths_close_price_index",K$1,$A196)/[1]!thsiFinD("ths_close_price_index",K$1,$A$3))</f>
        <v>1.3287161087126205</v>
      </c>
      <c r="L196" s="75">
        <f>[1]!thsiFinD("ths_close_price_index",L$1,$A196)</f>
        <v>3241.0228999999999</v>
      </c>
      <c r="M196" s="75">
        <f>[1]!thsiFinD("ths_close_price_index",M$1,$A196)</f>
        <v>18267.043799999999</v>
      </c>
      <c r="N196" s="78">
        <f t="shared" si="8"/>
        <v>1.0013745088865875</v>
      </c>
      <c r="O196" s="78">
        <f t="shared" si="8"/>
        <v>1.005182109375129</v>
      </c>
      <c r="P196" s="73">
        <f t="shared" si="7"/>
        <v>1.0013745088865875</v>
      </c>
      <c r="Q196" s="73">
        <f t="shared" si="9"/>
        <v>1.1872597633842097</v>
      </c>
    </row>
    <row r="197" spans="1:17" ht="15.5" x14ac:dyDescent="0.35">
      <c r="A197" s="80">
        <v>44113</v>
      </c>
      <c r="B197" s="58" t="s">
        <v>447</v>
      </c>
      <c r="C197" s="58" t="s">
        <v>448</v>
      </c>
      <c r="D197" s="58" t="str">
        <f>IFERROR(VLOOKUP($C197,'[3]2年净值'!$B:$C,2,0),"")</f>
        <v/>
      </c>
      <c r="E197" s="58" t="str">
        <f>IFERROR(VLOOKUP($C197,'[3]2年白金净值'!$B:$C,2,0),"")</f>
        <v/>
      </c>
      <c r="F197" s="58" t="str">
        <f>IFERROR(VLOOKUP($C197,'[3]3年净值'!$B:$C,2,0),"")</f>
        <v/>
      </c>
      <c r="G197" s="58" t="str">
        <f>IFERROR(VLOOKUP($C197,[3]黑马净值!#REF!,2,0),"")</f>
        <v/>
      </c>
      <c r="H197" s="75">
        <f>[1]!thsiFinD("ths_close_price_index",H$1,$A197)</f>
        <v>4681.1412</v>
      </c>
      <c r="I197" s="75">
        <f>[1]!thsiFinD("ths_close_price_index",I$1,$A197)</f>
        <v>4955.1324999999997</v>
      </c>
      <c r="J197" s="75">
        <f>[1]!thsiFinD("ths_close_price_index",J$1,$A197)</f>
        <v>1691.4837</v>
      </c>
      <c r="K197" s="76">
        <f>IF([1]!thsiFinD("ths_close_price_index",K$1,$A197)/[1]!thsiFinD("ths_close_price_index",K$1,$A$3)=0,K196,[1]!thsiFinD("ths_close_price_index",K$1,$A197)/[1]!thsiFinD("ths_close_price_index",K$1,$A$3))</f>
        <v>1.3633437619590942</v>
      </c>
      <c r="L197" s="75">
        <f>[1]!thsiFinD("ths_close_price_index",L$1,$A197)</f>
        <v>3385.5414000000001</v>
      </c>
      <c r="M197" s="75">
        <f>[1]!thsiFinD("ths_close_price_index",M$1,$A197)</f>
        <v>18702.162</v>
      </c>
      <c r="N197" s="78">
        <f t="shared" si="8"/>
        <v>1.0445903976796955</v>
      </c>
      <c r="O197" s="78">
        <f t="shared" si="8"/>
        <v>1.0238198476318319</v>
      </c>
      <c r="P197" s="73">
        <f t="shared" si="7"/>
        <v>1.0445903976796955</v>
      </c>
      <c r="Q197" s="73">
        <f t="shared" si="9"/>
        <v>1.2402001483826128</v>
      </c>
    </row>
    <row r="198" spans="1:17" ht="15.5" x14ac:dyDescent="0.35">
      <c r="A198" s="80">
        <v>44116</v>
      </c>
      <c r="B198" s="58" t="s">
        <v>449</v>
      </c>
      <c r="C198" s="58" t="s">
        <v>450</v>
      </c>
      <c r="D198" s="58" t="str">
        <f>IFERROR(VLOOKUP($C198,'[3]2年净值'!$B:$C,2,0),"")</f>
        <v/>
      </c>
      <c r="E198" s="58" t="str">
        <f>IFERROR(VLOOKUP($C198,'[3]2年白金净值'!$B:$C,2,0),"")</f>
        <v/>
      </c>
      <c r="F198" s="58" t="str">
        <f>IFERROR(VLOOKUP($C198,'[3]3年净值'!$B:$C,2,0),"")</f>
        <v/>
      </c>
      <c r="G198" s="58" t="str">
        <f>IFERROR(VLOOKUP($C198,[3]黑马净值!#REF!,2,0),"")</f>
        <v/>
      </c>
      <c r="H198" s="75">
        <f>[1]!thsiFinD("ths_close_price_index",H$1,$A198)</f>
        <v>4823.1578</v>
      </c>
      <c r="I198" s="75">
        <f>[1]!thsiFinD("ths_close_price_index",I$1,$A198)</f>
        <v>5103.6291000000001</v>
      </c>
      <c r="J198" s="75">
        <f>[1]!thsiFinD("ths_close_price_index",J$1,$A198)</f>
        <v>1740.3516</v>
      </c>
      <c r="K198" s="76">
        <f>IF([1]!thsiFinD("ths_close_price_index",K$1,$A198)/[1]!thsiFinD("ths_close_price_index",K$1,$A$3)=0,K197,[1]!thsiFinD("ths_close_price_index",K$1,$A198)/[1]!thsiFinD("ths_close_price_index",K$1,$A$3))</f>
        <v>1.4027315175875055</v>
      </c>
      <c r="L198" s="75">
        <f>[1]!thsiFinD("ths_close_price_index",L$1,$A198)</f>
        <v>3460.4884000000002</v>
      </c>
      <c r="M198" s="75">
        <f>[1]!thsiFinD("ths_close_price_index",M$1,$A198)</f>
        <v>19200.1584</v>
      </c>
      <c r="N198" s="78">
        <f t="shared" si="8"/>
        <v>1.0221373751329699</v>
      </c>
      <c r="O198" s="78">
        <f t="shared" si="8"/>
        <v>1.0266277449633898</v>
      </c>
      <c r="P198" s="73">
        <f t="shared" si="7"/>
        <v>1.0221373751329699</v>
      </c>
      <c r="Q198" s="73">
        <f t="shared" si="9"/>
        <v>1.2676549243073236</v>
      </c>
    </row>
    <row r="199" spans="1:17" ht="15.5" x14ac:dyDescent="0.35">
      <c r="A199" s="80">
        <v>44117</v>
      </c>
      <c r="B199" s="58" t="s">
        <v>451</v>
      </c>
      <c r="C199" s="58" t="s">
        <v>452</v>
      </c>
      <c r="D199" s="58" t="str">
        <f>IFERROR(VLOOKUP($C199,'[3]2年净值'!$B:$C,2,0),"")</f>
        <v/>
      </c>
      <c r="E199" s="58" t="str">
        <f>IFERROR(VLOOKUP($C199,'[3]2年白金净值'!$B:$C,2,0),"")</f>
        <v/>
      </c>
      <c r="F199" s="58" t="str">
        <f>IFERROR(VLOOKUP($C199,'[3]3年净值'!$B:$C,2,0),"")</f>
        <v/>
      </c>
      <c r="G199" s="58" t="str">
        <f>IFERROR(VLOOKUP($C199,[3]黑马净值!#REF!,2,0),"")</f>
        <v/>
      </c>
      <c r="H199" s="75">
        <f>[1]!thsiFinD("ths_close_price_index",H$1,$A199)</f>
        <v>4839.201</v>
      </c>
      <c r="I199" s="75">
        <f>[1]!thsiFinD("ths_close_price_index",I$1,$A199)</f>
        <v>5118.4224000000004</v>
      </c>
      <c r="J199" s="75">
        <f>[1]!thsiFinD("ths_close_price_index",J$1,$A199)</f>
        <v>1751.8504</v>
      </c>
      <c r="K199" s="76">
        <f>IF([1]!thsiFinD("ths_close_price_index",K$1,$A199)/[1]!thsiFinD("ths_close_price_index",K$1,$A$3)=0,K198,[1]!thsiFinD("ths_close_price_index",K$1,$A199)/[1]!thsiFinD("ths_close_price_index",K$1,$A$3))</f>
        <v>1.4119996040905061</v>
      </c>
      <c r="L199" s="75">
        <f>[1]!thsiFinD("ths_close_price_index",L$1,$A199)</f>
        <v>3470.4119999999998</v>
      </c>
      <c r="M199" s="75">
        <f>[1]!thsiFinD("ths_close_price_index",M$1,$A199)</f>
        <v>19401.531599999998</v>
      </c>
      <c r="N199" s="78">
        <f t="shared" si="8"/>
        <v>1.0028676876940259</v>
      </c>
      <c r="O199" s="78">
        <f t="shared" si="8"/>
        <v>1.0104881009731668</v>
      </c>
      <c r="P199" s="73">
        <f t="shared" si="7"/>
        <v>1.0028676876940259</v>
      </c>
      <c r="Q199" s="73">
        <f t="shared" si="9"/>
        <v>1.2712901627340312</v>
      </c>
    </row>
    <row r="200" spans="1:17" ht="15.5" x14ac:dyDescent="0.35">
      <c r="A200" s="80">
        <v>44118</v>
      </c>
      <c r="B200" s="58" t="s">
        <v>453</v>
      </c>
      <c r="C200" s="58" t="s">
        <v>454</v>
      </c>
      <c r="D200" s="58" t="str">
        <f>IFERROR(VLOOKUP($C200,'[3]2年净值'!$B:$C,2,0),"")</f>
        <v/>
      </c>
      <c r="E200" s="58" t="str">
        <f>IFERROR(VLOOKUP($C200,'[3]2年白金净值'!$B:$C,2,0),"")</f>
        <v/>
      </c>
      <c r="F200" s="58" t="str">
        <f>IFERROR(VLOOKUP($C200,'[3]3年净值'!$B:$C,2,0),"")</f>
        <v/>
      </c>
      <c r="G200" s="58" t="str">
        <f>IFERROR(VLOOKUP($C200,[3]黑马净值!#REF!,2,0),"")</f>
        <v/>
      </c>
      <c r="H200" s="75">
        <f>[1]!thsiFinD("ths_close_price_index",H$1,$A200)</f>
        <v>4807.1021000000001</v>
      </c>
      <c r="I200" s="75">
        <f>[1]!thsiFinD("ths_close_price_index",I$1,$A200)</f>
        <v>5084.5531000000001</v>
      </c>
      <c r="J200" s="75">
        <f>[1]!thsiFinD("ths_close_price_index",J$1,$A200)</f>
        <v>1742.0488</v>
      </c>
      <c r="K200" s="76">
        <f>IF([1]!thsiFinD("ths_close_price_index",K$1,$A200)/[1]!thsiFinD("ths_close_price_index",K$1,$A$3)=0,K199,[1]!thsiFinD("ths_close_price_index",K$1,$A200)/[1]!thsiFinD("ths_close_price_index",K$1,$A$3))</f>
        <v>1.4040994687139616</v>
      </c>
      <c r="L200" s="75">
        <f>[1]!thsiFinD("ths_close_price_index",L$1,$A200)</f>
        <v>3430.6084999999998</v>
      </c>
      <c r="M200" s="75">
        <f>[1]!thsiFinD("ths_close_price_index",M$1,$A200)</f>
        <v>19307.7261</v>
      </c>
      <c r="N200" s="78">
        <f t="shared" si="8"/>
        <v>0.98853061250364516</v>
      </c>
      <c r="O200" s="78">
        <f t="shared" si="8"/>
        <v>0.99516504666054306</v>
      </c>
      <c r="P200" s="73">
        <f t="shared" si="7"/>
        <v>0.98853061250364516</v>
      </c>
      <c r="Q200" s="73">
        <f t="shared" si="9"/>
        <v>1.2567092432373306</v>
      </c>
    </row>
    <row r="201" spans="1:17" ht="15.5" x14ac:dyDescent="0.35">
      <c r="A201" s="80">
        <v>44119</v>
      </c>
      <c r="B201" s="58" t="s">
        <v>455</v>
      </c>
      <c r="C201" s="58" t="s">
        <v>456</v>
      </c>
      <c r="D201" s="58" t="str">
        <f>IFERROR(VLOOKUP($C201,'[3]2年净值'!$B:$C,2,0),"")</f>
        <v/>
      </c>
      <c r="E201" s="58" t="str">
        <f>IFERROR(VLOOKUP($C201,'[3]2年白金净值'!$B:$C,2,0),"")</f>
        <v/>
      </c>
      <c r="F201" s="58" t="str">
        <f>IFERROR(VLOOKUP($C201,'[3]3年净值'!$B:$C,2,0),"")</f>
        <v/>
      </c>
      <c r="G201" s="58" t="str">
        <f>IFERROR(VLOOKUP($C201,[3]黑马净值!#REF!,2,0),"")</f>
        <v/>
      </c>
      <c r="H201" s="75">
        <f>[1]!thsiFinD("ths_close_price_index",H$1,$A201)</f>
        <v>4798.7361000000001</v>
      </c>
      <c r="I201" s="75">
        <f>[1]!thsiFinD("ths_close_price_index",I$1,$A201)</f>
        <v>5068.7024000000001</v>
      </c>
      <c r="J201" s="75">
        <f>[1]!thsiFinD("ths_close_price_index",J$1,$A201)</f>
        <v>1730.4244000000001</v>
      </c>
      <c r="K201" s="76">
        <f>IF([1]!thsiFinD("ths_close_price_index",K$1,$A201)/[1]!thsiFinD("ths_close_price_index",K$1,$A$3)=0,K200,[1]!thsiFinD("ths_close_price_index",K$1,$A201)/[1]!thsiFinD("ths_close_price_index",K$1,$A$3))</f>
        <v>1.3947301480243699</v>
      </c>
      <c r="L201" s="75">
        <f>[1]!thsiFinD("ths_close_price_index",L$1,$A201)</f>
        <v>3402.6804000000002</v>
      </c>
      <c r="M201" s="75">
        <f>[1]!thsiFinD("ths_close_price_index",M$1,$A201)</f>
        <v>19083.337299999999</v>
      </c>
      <c r="N201" s="78">
        <f t="shared" si="8"/>
        <v>0.9918591410241071</v>
      </c>
      <c r="O201" s="78">
        <f t="shared" si="8"/>
        <v>0.98837828966301733</v>
      </c>
      <c r="P201" s="73">
        <f t="shared" si="7"/>
        <v>0.9918591410241071</v>
      </c>
      <c r="Q201" s="73">
        <f t="shared" si="9"/>
        <v>1.2464785505144345</v>
      </c>
    </row>
    <row r="202" spans="1:17" ht="15.5" x14ac:dyDescent="0.35">
      <c r="A202" s="80">
        <v>44120</v>
      </c>
      <c r="B202" s="58" t="s">
        <v>457</v>
      </c>
      <c r="C202" s="58" t="s">
        <v>458</v>
      </c>
      <c r="D202" s="58" t="str">
        <f>IFERROR(VLOOKUP($C202,'[3]2年净值'!$B:$C,2,0),"")</f>
        <v/>
      </c>
      <c r="E202" s="58" t="str">
        <f>IFERROR(VLOOKUP($C202,'[3]2年白金净值'!$B:$C,2,0),"")</f>
        <v/>
      </c>
      <c r="F202" s="58" t="str">
        <f>IFERROR(VLOOKUP($C202,'[3]3年净值'!$B:$C,2,0),"")</f>
        <v/>
      </c>
      <c r="G202" s="58" t="str">
        <f>IFERROR(VLOOKUP($C202,[3]黑马净值!#REF!,2,0),"")</f>
        <v/>
      </c>
      <c r="H202" s="75">
        <f>[1]!thsiFinD("ths_close_price_index",H$1,$A202)</f>
        <v>4791.6760000000004</v>
      </c>
      <c r="I202" s="75">
        <f>[1]!thsiFinD("ths_close_price_index",I$1,$A202)</f>
        <v>5057.1100999999999</v>
      </c>
      <c r="J202" s="75">
        <f>[1]!thsiFinD("ths_close_price_index",J$1,$A202)</f>
        <v>1720.8862999999999</v>
      </c>
      <c r="K202" s="76">
        <f>IF([1]!thsiFinD("ths_close_price_index",K$1,$A202)/[1]!thsiFinD("ths_close_price_index",K$1,$A$3)=0,K201,[1]!thsiFinD("ths_close_price_index",K$1,$A202)/[1]!thsiFinD("ths_close_price_index",K$1,$A$3))</f>
        <v>1.3870423948784529</v>
      </c>
      <c r="L202" s="75">
        <f>[1]!thsiFinD("ths_close_price_index",L$1,$A202)</f>
        <v>3365.6669999999999</v>
      </c>
      <c r="M202" s="75">
        <f>[1]!thsiFinD("ths_close_price_index",M$1,$A202)</f>
        <v>19187.4797</v>
      </c>
      <c r="N202" s="78">
        <f t="shared" si="8"/>
        <v>0.98912228136383296</v>
      </c>
      <c r="O202" s="78">
        <f t="shared" si="8"/>
        <v>1.0054572425337784</v>
      </c>
      <c r="P202" s="73">
        <f t="shared" si="7"/>
        <v>0.98912228136383296</v>
      </c>
      <c r="Q202" s="73">
        <f t="shared" si="9"/>
        <v>1.2329197075559211</v>
      </c>
    </row>
    <row r="203" spans="1:17" ht="15.5" x14ac:dyDescent="0.35">
      <c r="A203" s="80">
        <v>44123</v>
      </c>
      <c r="B203" s="58" t="s">
        <v>459</v>
      </c>
      <c r="C203" s="58" t="s">
        <v>460</v>
      </c>
      <c r="D203" s="58" t="str">
        <f>IFERROR(VLOOKUP($C203,'[3]2年净值'!$B:$C,2,0),"")</f>
        <v/>
      </c>
      <c r="E203" s="58" t="str">
        <f>IFERROR(VLOOKUP($C203,'[3]2年白金净值'!$B:$C,2,0),"")</f>
        <v/>
      </c>
      <c r="F203" s="58" t="str">
        <f>IFERROR(VLOOKUP($C203,'[3]3年净值'!$B:$C,2,0),"")</f>
        <v/>
      </c>
      <c r="G203" s="58" t="str">
        <f>IFERROR(VLOOKUP($C203,[3]黑马净值!#REF!,2,0),"")</f>
        <v/>
      </c>
      <c r="H203" s="75">
        <f>[1]!thsiFinD("ths_close_price_index",H$1,$A203)</f>
        <v>4755.4879000000001</v>
      </c>
      <c r="I203" s="75">
        <f>[1]!thsiFinD("ths_close_price_index",I$1,$A203)</f>
        <v>5014.7910000000002</v>
      </c>
      <c r="J203" s="75">
        <f>[1]!thsiFinD("ths_close_price_index",J$1,$A203)</f>
        <v>1700.6545000000001</v>
      </c>
      <c r="K203" s="76">
        <f>IF([1]!thsiFinD("ths_close_price_index",K$1,$A203)/[1]!thsiFinD("ths_close_price_index",K$1,$A$3)=0,K202,[1]!thsiFinD("ths_close_price_index",K$1,$A203)/[1]!thsiFinD("ths_close_price_index",K$1,$A$3))</f>
        <v>1.370735469589605</v>
      </c>
      <c r="L203" s="75">
        <f>[1]!thsiFinD("ths_close_price_index",L$1,$A203)</f>
        <v>3308.7134999999998</v>
      </c>
      <c r="M203" s="75">
        <f>[1]!thsiFinD("ths_close_price_index",M$1,$A203)</f>
        <v>18722.645400000001</v>
      </c>
      <c r="N203" s="78">
        <f t="shared" si="8"/>
        <v>0.98307809417865755</v>
      </c>
      <c r="O203" s="78">
        <f t="shared" si="8"/>
        <v>0.97577408251277531</v>
      </c>
      <c r="P203" s="73">
        <f t="shared" si="7"/>
        <v>0.98307809417865755</v>
      </c>
      <c r="Q203" s="73">
        <f t="shared" si="9"/>
        <v>1.2120563563793827</v>
      </c>
    </row>
    <row r="204" spans="1:17" ht="15.5" x14ac:dyDescent="0.35">
      <c r="A204" s="80">
        <v>44124</v>
      </c>
      <c r="B204" s="58" t="s">
        <v>461</v>
      </c>
      <c r="C204" s="58" t="s">
        <v>462</v>
      </c>
      <c r="D204" s="58" t="str">
        <f>IFERROR(VLOOKUP($C204,'[3]2年净值'!$B:$C,2,0),"")</f>
        <v/>
      </c>
      <c r="E204" s="58" t="str">
        <f>IFERROR(VLOOKUP($C204,'[3]2年白金净值'!$B:$C,2,0),"")</f>
        <v/>
      </c>
      <c r="F204" s="58" t="str">
        <f>IFERROR(VLOOKUP($C204,'[3]3年净值'!$B:$C,2,0),"")</f>
        <v/>
      </c>
      <c r="G204" s="58" t="str">
        <f>IFERROR(VLOOKUP($C204,[3]黑马净值!#REF!,2,0),"")</f>
        <v/>
      </c>
      <c r="H204" s="75">
        <f>[1]!thsiFinD("ths_close_price_index",H$1,$A204)</f>
        <v>4793.4672</v>
      </c>
      <c r="I204" s="75">
        <f>[1]!thsiFinD("ths_close_price_index",I$1,$A204)</f>
        <v>5057.4921999999997</v>
      </c>
      <c r="J204" s="75">
        <f>[1]!thsiFinD("ths_close_price_index",J$1,$A204)</f>
        <v>1722.1068</v>
      </c>
      <c r="K204" s="76">
        <f>IF([1]!thsiFinD("ths_close_price_index",K$1,$A204)/[1]!thsiFinD("ths_close_price_index",K$1,$A$3)=0,K203,[1]!thsiFinD("ths_close_price_index",K$1,$A204)/[1]!thsiFinD("ths_close_price_index",K$1,$A$3))</f>
        <v>1.3880261235785705</v>
      </c>
      <c r="L204" s="75">
        <f>[1]!thsiFinD("ths_close_price_index",L$1,$A204)</f>
        <v>3353.8975</v>
      </c>
      <c r="M204" s="75">
        <f>[1]!thsiFinD("ths_close_price_index",M$1,$A204)</f>
        <v>18882.070100000001</v>
      </c>
      <c r="N204" s="78">
        <f t="shared" si="8"/>
        <v>1.0136560629985039</v>
      </c>
      <c r="O204" s="78">
        <f t="shared" si="8"/>
        <v>1.0085150734094446</v>
      </c>
      <c r="P204" s="73">
        <f t="shared" si="7"/>
        <v>1.0136560629985039</v>
      </c>
      <c r="Q204" s="73">
        <f t="shared" si="9"/>
        <v>1.2286082743398365</v>
      </c>
    </row>
    <row r="205" spans="1:17" ht="15.5" x14ac:dyDescent="0.35">
      <c r="A205" s="80">
        <v>44125</v>
      </c>
      <c r="B205" s="58" t="s">
        <v>463</v>
      </c>
      <c r="C205" s="58" t="s">
        <v>464</v>
      </c>
      <c r="D205" s="58" t="str">
        <f>IFERROR(VLOOKUP($C205,'[3]2年净值'!$B:$C,2,0),"")</f>
        <v/>
      </c>
      <c r="E205" s="58" t="str">
        <f>IFERROR(VLOOKUP($C205,'[3]2年白金净值'!$B:$C,2,0),"")</f>
        <v/>
      </c>
      <c r="F205" s="58" t="str">
        <f>IFERROR(VLOOKUP($C205,'[3]3年净值'!$B:$C,2,0),"")</f>
        <v/>
      </c>
      <c r="G205" s="58" t="str">
        <f>IFERROR(VLOOKUP($C205,[3]黑马净值!#REF!,2,0),"")</f>
        <v/>
      </c>
      <c r="H205" s="75">
        <f>[1]!thsiFinD("ths_close_price_index",H$1,$A205)</f>
        <v>4792.8284000000003</v>
      </c>
      <c r="I205" s="75">
        <f>[1]!thsiFinD("ths_close_price_index",I$1,$A205)</f>
        <v>5043.1498000000001</v>
      </c>
      <c r="J205" s="75">
        <f>[1]!thsiFinD("ths_close_price_index",J$1,$A205)</f>
        <v>1709.1624999999999</v>
      </c>
      <c r="K205" s="76">
        <f>IF([1]!thsiFinD("ths_close_price_index",K$1,$A205)/[1]!thsiFinD("ths_close_price_index",K$1,$A$3)=0,K204,[1]!thsiFinD("ths_close_price_index",K$1,$A205)/[1]!thsiFinD("ths_close_price_index",K$1,$A$3))</f>
        <v>1.3775929573246319</v>
      </c>
      <c r="L205" s="75">
        <f>[1]!thsiFinD("ths_close_price_index",L$1,$A205)</f>
        <v>3291.0162</v>
      </c>
      <c r="M205" s="75">
        <f>[1]!thsiFinD("ths_close_price_index",M$1,$A205)</f>
        <v>18782.363300000001</v>
      </c>
      <c r="N205" s="78">
        <f t="shared" si="8"/>
        <v>0.98125127556820091</v>
      </c>
      <c r="O205" s="78">
        <f t="shared" si="8"/>
        <v>0.99471949847278662</v>
      </c>
      <c r="P205" s="73">
        <f t="shared" si="7"/>
        <v>0.98125127556820091</v>
      </c>
      <c r="Q205" s="73">
        <f t="shared" si="9"/>
        <v>1.2055734363696107</v>
      </c>
    </row>
    <row r="206" spans="1:17" ht="15.5" x14ac:dyDescent="0.35">
      <c r="A206" s="80">
        <v>44126</v>
      </c>
      <c r="B206" s="58" t="s">
        <v>465</v>
      </c>
      <c r="C206" s="58" t="s">
        <v>466</v>
      </c>
      <c r="D206" s="58" t="str">
        <f>IFERROR(VLOOKUP($C206,'[3]2年净值'!$B:$C,2,0),"")</f>
        <v/>
      </c>
      <c r="E206" s="58" t="str">
        <f>IFERROR(VLOOKUP($C206,'[3]2年白金净值'!$B:$C,2,0),"")</f>
        <v/>
      </c>
      <c r="F206" s="58" t="str">
        <f>IFERROR(VLOOKUP($C206,'[3]3年净值'!$B:$C,2,0),"")</f>
        <v/>
      </c>
      <c r="G206" s="58" t="str">
        <f>IFERROR(VLOOKUP($C206,[3]黑马净值!#REF!,2,0),"")</f>
        <v/>
      </c>
      <c r="H206" s="75">
        <f>[1]!thsiFinD("ths_close_price_index",H$1,$A206)</f>
        <v>4777.9844999999996</v>
      </c>
      <c r="I206" s="75">
        <f>[1]!thsiFinD("ths_close_price_index",I$1,$A206)</f>
        <v>5025.0331999999999</v>
      </c>
      <c r="J206" s="75">
        <f>[1]!thsiFinD("ths_close_price_index",J$1,$A206)</f>
        <v>1699.4992999999999</v>
      </c>
      <c r="K206" s="76">
        <f>IF([1]!thsiFinD("ths_close_price_index",K$1,$A206)/[1]!thsiFinD("ths_close_price_index",K$1,$A$3)=0,K205,[1]!thsiFinD("ths_close_price_index",K$1,$A206)/[1]!thsiFinD("ths_close_price_index",K$1,$A$3))</f>
        <v>1.3698043729944589</v>
      </c>
      <c r="L206" s="75">
        <f>[1]!thsiFinD("ths_close_price_index",L$1,$A206)</f>
        <v>3264.3886000000002</v>
      </c>
      <c r="M206" s="75">
        <f>[1]!thsiFinD("ths_close_price_index",M$1,$A206)</f>
        <v>18535.712599999999</v>
      </c>
      <c r="N206" s="78">
        <f t="shared" si="8"/>
        <v>0.9919090036688365</v>
      </c>
      <c r="O206" s="78">
        <f t="shared" si="8"/>
        <v>0.98686796245709918</v>
      </c>
      <c r="P206" s="73">
        <f t="shared" si="7"/>
        <v>0.9919090036688365</v>
      </c>
      <c r="Q206" s="73">
        <f t="shared" si="9"/>
        <v>1.195819146118996</v>
      </c>
    </row>
    <row r="207" spans="1:17" ht="15.5" x14ac:dyDescent="0.35">
      <c r="A207" s="80">
        <v>44127</v>
      </c>
      <c r="B207" s="58" t="s">
        <v>467</v>
      </c>
      <c r="C207" s="58" t="s">
        <v>468</v>
      </c>
      <c r="D207" s="58" t="str">
        <f>IFERROR(VLOOKUP($C207,'[3]2年净值'!$B:$C,2,0),"")</f>
        <v/>
      </c>
      <c r="E207" s="58" t="str">
        <f>IFERROR(VLOOKUP($C207,'[3]2年白金净值'!$B:$C,2,0),"")</f>
        <v/>
      </c>
      <c r="F207" s="58" t="str">
        <f>IFERROR(VLOOKUP($C207,'[3]3年净值'!$B:$C,2,0),"")</f>
        <v/>
      </c>
      <c r="G207" s="58" t="str">
        <f>IFERROR(VLOOKUP($C207,[3]黑马净值!#REF!,2,0),"")</f>
        <v/>
      </c>
      <c r="H207" s="75">
        <f>[1]!thsiFinD("ths_close_price_index",H$1,$A207)</f>
        <v>4718.4880999999996</v>
      </c>
      <c r="I207" s="75">
        <f>[1]!thsiFinD("ths_close_price_index",I$1,$A207)</f>
        <v>4957.6898000000001</v>
      </c>
      <c r="J207" s="75">
        <f>[1]!thsiFinD("ths_close_price_index",J$1,$A207)</f>
        <v>1664.0613000000001</v>
      </c>
      <c r="K207" s="76">
        <f>IF([1]!thsiFinD("ths_close_price_index",K$1,$A207)/[1]!thsiFinD("ths_close_price_index",K$1,$A$3)=0,K206,[1]!thsiFinD("ths_close_price_index",K$1,$A207)/[1]!thsiFinD("ths_close_price_index",K$1,$A$3))</f>
        <v>1.3412411794878905</v>
      </c>
      <c r="L207" s="75">
        <f>[1]!thsiFinD("ths_close_price_index",L$1,$A207)</f>
        <v>3189.0630999999998</v>
      </c>
      <c r="M207" s="75">
        <f>[1]!thsiFinD("ths_close_price_index",M$1,$A207)</f>
        <v>18045.329300000001</v>
      </c>
      <c r="N207" s="78">
        <f t="shared" si="8"/>
        <v>0.97692508177488413</v>
      </c>
      <c r="O207" s="78">
        <f t="shared" si="8"/>
        <v>0.97354386580206265</v>
      </c>
      <c r="P207" s="73">
        <f t="shared" si="7"/>
        <v>0.97692508177488413</v>
      </c>
      <c r="Q207" s="73">
        <f t="shared" si="9"/>
        <v>1.1682257171102723</v>
      </c>
    </row>
    <row r="208" spans="1:17" ht="15.5" x14ac:dyDescent="0.35">
      <c r="A208" s="80">
        <v>44130</v>
      </c>
      <c r="B208" s="58" t="s">
        <v>469</v>
      </c>
      <c r="C208" s="58" t="s">
        <v>470</v>
      </c>
      <c r="D208" s="58" t="str">
        <f>IFERROR(VLOOKUP($C208,'[3]2年净值'!$B:$C,2,0),"")</f>
        <v/>
      </c>
      <c r="E208" s="58" t="str">
        <f>IFERROR(VLOOKUP($C208,'[3]2年白金净值'!$B:$C,2,0),"")</f>
        <v/>
      </c>
      <c r="F208" s="58" t="str">
        <f>IFERROR(VLOOKUP($C208,'[3]3年净值'!$B:$C,2,0),"")</f>
        <v/>
      </c>
      <c r="G208" s="58" t="str">
        <f>IFERROR(VLOOKUP($C208,[3]黑马净值!#REF!,2,0),"")</f>
        <v/>
      </c>
      <c r="H208" s="75">
        <f>[1]!thsiFinD("ths_close_price_index",H$1,$A208)</f>
        <v>4691.2358999999997</v>
      </c>
      <c r="I208" s="75">
        <f>[1]!thsiFinD("ths_close_price_index",I$1,$A208)</f>
        <v>4936.0554000000002</v>
      </c>
      <c r="J208" s="75">
        <f>[1]!thsiFinD("ths_close_price_index",J$1,$A208)</f>
        <v>1669.3587</v>
      </c>
      <c r="K208" s="76">
        <f>IF([1]!thsiFinD("ths_close_price_index",K$1,$A208)/[1]!thsiFinD("ths_close_price_index",K$1,$A$3)=0,K207,[1]!thsiFinD("ths_close_price_index",K$1,$A208)/[1]!thsiFinD("ths_close_price_index",K$1,$A$3))</f>
        <v>1.3455109086284089</v>
      </c>
      <c r="L208" s="75">
        <f>[1]!thsiFinD("ths_close_price_index",L$1,$A208)</f>
        <v>3247.5216</v>
      </c>
      <c r="M208" s="75">
        <f>[1]!thsiFinD("ths_close_price_index",M$1,$A208)</f>
        <v>18142.180899999999</v>
      </c>
      <c r="N208" s="78">
        <f t="shared" si="8"/>
        <v>1.0183309323669387</v>
      </c>
      <c r="O208" s="78">
        <f t="shared" si="8"/>
        <v>1.0053671284347245</v>
      </c>
      <c r="P208" s="73">
        <f t="shared" si="7"/>
        <v>1.0183309323669387</v>
      </c>
      <c r="Q208" s="73">
        <f t="shared" si="9"/>
        <v>1.1896403837199392</v>
      </c>
    </row>
    <row r="209" spans="1:17" ht="15.5" x14ac:dyDescent="0.35">
      <c r="A209" s="80">
        <v>44131</v>
      </c>
      <c r="B209" s="58" t="s">
        <v>471</v>
      </c>
      <c r="C209" s="58" t="s">
        <v>472</v>
      </c>
      <c r="D209" s="58" t="str">
        <f>IFERROR(VLOOKUP($C209,'[3]2年净值'!$B:$C,2,0),"")</f>
        <v/>
      </c>
      <c r="E209" s="58" t="str">
        <f>IFERROR(VLOOKUP($C209,'[3]2年白金净值'!$B:$C,2,0),"")</f>
        <v/>
      </c>
      <c r="F209" s="58" t="str">
        <f>IFERROR(VLOOKUP($C209,'[3]3年净值'!$B:$C,2,0),"")</f>
        <v/>
      </c>
      <c r="G209" s="58" t="str">
        <f>IFERROR(VLOOKUP($C209,[3]黑马净值!#REF!,2,0),"")</f>
        <v/>
      </c>
      <c r="H209" s="75">
        <f>[1]!thsiFinD("ths_close_price_index",H$1,$A209)</f>
        <v>4699.2791999999999</v>
      </c>
      <c r="I209" s="75">
        <f>[1]!thsiFinD("ths_close_price_index",I$1,$A209)</f>
        <v>4943.8202000000001</v>
      </c>
      <c r="J209" s="75">
        <f>[1]!thsiFinD("ths_close_price_index",J$1,$A209)</f>
        <v>1686</v>
      </c>
      <c r="K209" s="76">
        <f>IF([1]!thsiFinD("ths_close_price_index",K$1,$A209)/[1]!thsiFinD("ths_close_price_index",K$1,$A$3)=0,K208,[1]!thsiFinD("ths_close_price_index",K$1,$A209)/[1]!thsiFinD("ths_close_price_index",K$1,$A$3))</f>
        <v>1.3589238741484964</v>
      </c>
      <c r="L209" s="75">
        <f>[1]!thsiFinD("ths_close_price_index",L$1,$A209)</f>
        <v>3268.0945999999999</v>
      </c>
      <c r="M209" s="75">
        <f>[1]!thsiFinD("ths_close_price_index",M$1,$A209)</f>
        <v>18464.224099999999</v>
      </c>
      <c r="N209" s="78">
        <f t="shared" si="8"/>
        <v>1.0063349848081071</v>
      </c>
      <c r="O209" s="78">
        <f t="shared" si="8"/>
        <v>1.0177510742382687</v>
      </c>
      <c r="P209" s="73">
        <f t="shared" si="7"/>
        <v>1.0063349848081071</v>
      </c>
      <c r="Q209" s="73">
        <f t="shared" si="9"/>
        <v>1.1971767374779156</v>
      </c>
    </row>
    <row r="210" spans="1:17" ht="15.5" x14ac:dyDescent="0.35">
      <c r="A210" s="80">
        <v>44132</v>
      </c>
      <c r="B210" s="58" t="s">
        <v>473</v>
      </c>
      <c r="C210" s="58" t="s">
        <v>474</v>
      </c>
      <c r="D210" s="58" t="str">
        <f>IFERROR(VLOOKUP($C210,'[3]2年净值'!$B:$C,2,0),"")</f>
        <v/>
      </c>
      <c r="E210" s="58" t="str">
        <f>IFERROR(VLOOKUP($C210,'[3]2年白金净值'!$B:$C,2,0),"")</f>
        <v/>
      </c>
      <c r="F210" s="58" t="str">
        <f>IFERROR(VLOOKUP($C210,'[3]3年净值'!$B:$C,2,0),"")</f>
        <v/>
      </c>
      <c r="G210" s="58" t="str">
        <f>IFERROR(VLOOKUP($C210,[3]黑马净值!#REF!,2,0),"")</f>
        <v/>
      </c>
      <c r="H210" s="75">
        <f>[1]!thsiFinD("ths_close_price_index",H$1,$A210)</f>
        <v>4737.2718000000004</v>
      </c>
      <c r="I210" s="75">
        <f>[1]!thsiFinD("ths_close_price_index",I$1,$A210)</f>
        <v>4978.9404000000004</v>
      </c>
      <c r="J210" s="75">
        <f>[1]!thsiFinD("ths_close_price_index",J$1,$A210)</f>
        <v>1705.5853999999999</v>
      </c>
      <c r="K210" s="76">
        <f>IF([1]!thsiFinD("ths_close_price_index",K$1,$A210)/[1]!thsiFinD("ths_close_price_index",K$1,$A$3)=0,K209,[1]!thsiFinD("ths_close_price_index",K$1,$A210)/[1]!thsiFinD("ths_close_price_index",K$1,$A$3))</f>
        <v>1.3747097980184537</v>
      </c>
      <c r="L210" s="75">
        <f>[1]!thsiFinD("ths_close_price_index",L$1,$A210)</f>
        <v>3308.5212000000001</v>
      </c>
      <c r="M210" s="75">
        <f>[1]!thsiFinD("ths_close_price_index",M$1,$A210)</f>
        <v>18430.687000000002</v>
      </c>
      <c r="N210" s="78">
        <f t="shared" si="8"/>
        <v>1.0123700825551378</v>
      </c>
      <c r="O210" s="78">
        <f t="shared" si="8"/>
        <v>0.9981836713084522</v>
      </c>
      <c r="P210" s="73">
        <f t="shared" si="7"/>
        <v>1.0123700825551378</v>
      </c>
      <c r="Q210" s="73">
        <f t="shared" si="9"/>
        <v>1.2119859125536081</v>
      </c>
    </row>
    <row r="211" spans="1:17" ht="15.5" x14ac:dyDescent="0.35">
      <c r="A211" s="80">
        <v>44133</v>
      </c>
      <c r="B211" s="58" t="s">
        <v>475</v>
      </c>
      <c r="C211" s="58" t="s">
        <v>476</v>
      </c>
      <c r="D211" s="58" t="str">
        <f>IFERROR(VLOOKUP($C211,'[3]2年净值'!$B:$C,2,0),"")</f>
        <v/>
      </c>
      <c r="E211" s="58" t="str">
        <f>IFERROR(VLOOKUP($C211,'[3]2年白金净值'!$B:$C,2,0),"")</f>
        <v/>
      </c>
      <c r="F211" s="58" t="str">
        <f>IFERROR(VLOOKUP($C211,'[3]3年净值'!$B:$C,2,0),"")</f>
        <v/>
      </c>
      <c r="G211" s="58" t="str">
        <f>IFERROR(VLOOKUP($C211,[3]黑马净值!#REF!,2,0),"")</f>
        <v/>
      </c>
      <c r="H211" s="75">
        <f>[1]!thsiFinD("ths_close_price_index",H$1,$A211)</f>
        <v>4772.9197999999997</v>
      </c>
      <c r="I211" s="75">
        <f>[1]!thsiFinD("ths_close_price_index",I$1,$A211)</f>
        <v>5009.2565000000004</v>
      </c>
      <c r="J211" s="75">
        <f>[1]!thsiFinD("ths_close_price_index",J$1,$A211)</f>
        <v>1721.4637</v>
      </c>
      <c r="K211" s="76">
        <f>IF([1]!thsiFinD("ths_close_price_index",K$1,$A211)/[1]!thsiFinD("ths_close_price_index",K$1,$A$3)=0,K210,[1]!thsiFinD("ths_close_price_index",K$1,$A211)/[1]!thsiFinD("ths_close_price_index",K$1,$A$3))</f>
        <v>1.3875077819750918</v>
      </c>
      <c r="L211" s="75">
        <f>[1]!thsiFinD("ths_close_price_index",L$1,$A211)</f>
        <v>3339.2415999999998</v>
      </c>
      <c r="M211" s="75">
        <f>[1]!thsiFinD("ths_close_price_index",M$1,$A211)</f>
        <v>18735.397700000001</v>
      </c>
      <c r="N211" s="78">
        <f t="shared" si="8"/>
        <v>1.0092852359537547</v>
      </c>
      <c r="O211" s="78">
        <f t="shared" si="8"/>
        <v>1.0165327912084883</v>
      </c>
      <c r="P211" s="73">
        <f t="shared" si="7"/>
        <v>1.0092852359537547</v>
      </c>
      <c r="Q211" s="73">
        <f t="shared" si="9"/>
        <v>1.2232394877242951</v>
      </c>
    </row>
    <row r="212" spans="1:17" ht="15.5" x14ac:dyDescent="0.35">
      <c r="A212" s="80">
        <v>44134</v>
      </c>
      <c r="B212" s="58" t="s">
        <v>477</v>
      </c>
      <c r="C212" s="58" t="s">
        <v>478</v>
      </c>
      <c r="D212" s="58" t="str">
        <f>IFERROR(VLOOKUP($C212,'[3]2年净值'!$B:$C,2,0),"")</f>
        <v/>
      </c>
      <c r="E212" s="58" t="str">
        <f>IFERROR(VLOOKUP($C212,'[3]2年白金净值'!$B:$C,2,0),"")</f>
        <v/>
      </c>
      <c r="F212" s="58" t="str">
        <f>IFERROR(VLOOKUP($C212,'[3]3年净值'!$B:$C,2,0),"")</f>
        <v/>
      </c>
      <c r="G212" s="58" t="str">
        <f>IFERROR(VLOOKUP($C212,[3]黑马净值!#REF!,2,0),"")</f>
        <v/>
      </c>
      <c r="H212" s="75">
        <f>[1]!thsiFinD("ths_close_price_index",H$1,$A212)</f>
        <v>4695.3338000000003</v>
      </c>
      <c r="I212" s="75">
        <f>[1]!thsiFinD("ths_close_price_index",I$1,$A212)</f>
        <v>4919.8791000000001</v>
      </c>
      <c r="J212" s="75">
        <f>[1]!thsiFinD("ths_close_price_index",J$1,$A212)</f>
        <v>1695.6129000000001</v>
      </c>
      <c r="K212" s="76">
        <f>IF([1]!thsiFinD("ths_close_price_index",K$1,$A212)/[1]!thsiFinD("ths_close_price_index",K$1,$A$3)=0,K211,[1]!thsiFinD("ths_close_price_index",K$1,$A212)/[1]!thsiFinD("ths_close_price_index",K$1,$A$3))</f>
        <v>1.3666719164437526</v>
      </c>
      <c r="L212" s="75">
        <f>[1]!thsiFinD("ths_close_price_index",L$1,$A212)</f>
        <v>3271.4036999999998</v>
      </c>
      <c r="M212" s="75">
        <f>[1]!thsiFinD("ths_close_price_index",M$1,$A212)</f>
        <v>18329.265899999999</v>
      </c>
      <c r="N212" s="78">
        <f t="shared" si="8"/>
        <v>0.9796846385718242</v>
      </c>
      <c r="O212" s="78">
        <f t="shared" si="8"/>
        <v>0.97832275532640534</v>
      </c>
      <c r="P212" s="73">
        <f t="shared" si="7"/>
        <v>0.9796846385718242</v>
      </c>
      <c r="Q212" s="73">
        <f t="shared" si="9"/>
        <v>1.1983889354179595</v>
      </c>
    </row>
    <row r="213" spans="1:17" ht="15.5" x14ac:dyDescent="0.35">
      <c r="A213" s="80">
        <v>44137</v>
      </c>
      <c r="B213" s="58" t="s">
        <v>479</v>
      </c>
      <c r="C213" s="58" t="s">
        <v>480</v>
      </c>
      <c r="D213" s="58" t="str">
        <f>IFERROR(VLOOKUP($C213,'[3]2年净值'!$B:$C,2,0),"")</f>
        <v/>
      </c>
      <c r="E213" s="58" t="str">
        <f>IFERROR(VLOOKUP($C213,'[3]2年白金净值'!$B:$C,2,0),"")</f>
        <v/>
      </c>
      <c r="F213" s="58" t="str">
        <f>IFERROR(VLOOKUP($C213,'[3]3年净值'!$B:$C,2,0),"")</f>
        <v/>
      </c>
      <c r="G213" s="58" t="str">
        <f>IFERROR(VLOOKUP($C213,[3]黑马净值!#REF!,2,0),"")</f>
        <v/>
      </c>
      <c r="H213" s="75">
        <f>[1]!thsiFinD("ths_close_price_index",H$1,$A213)</f>
        <v>4720.8312999999998</v>
      </c>
      <c r="I213" s="75">
        <f>[1]!thsiFinD("ths_close_price_index",I$1,$A213)</f>
        <v>4946.3024999999998</v>
      </c>
      <c r="J213" s="75">
        <f>[1]!thsiFinD("ths_close_price_index",J$1,$A213)</f>
        <v>1712.6632</v>
      </c>
      <c r="K213" s="76">
        <f>IF([1]!thsiFinD("ths_close_price_index",K$1,$A213)/[1]!thsiFinD("ths_close_price_index",K$1,$A$3)=0,K212,[1]!thsiFinD("ths_close_price_index",K$1,$A213)/[1]!thsiFinD("ths_close_price_index",K$1,$A$3))</f>
        <v>1.3804145378739983</v>
      </c>
      <c r="L213" s="75">
        <f>[1]!thsiFinD("ths_close_price_index",L$1,$A213)</f>
        <v>3311.904</v>
      </c>
      <c r="M213" s="75">
        <f>[1]!thsiFinD("ths_close_price_index",M$1,$A213)</f>
        <v>18172.633099999999</v>
      </c>
      <c r="N213" s="78">
        <f t="shared" si="8"/>
        <v>1.0123800984879978</v>
      </c>
      <c r="O213" s="78">
        <f t="shared" si="8"/>
        <v>0.99145449682193765</v>
      </c>
      <c r="P213" s="73">
        <f t="shared" si="7"/>
        <v>1.0123800984879978</v>
      </c>
      <c r="Q213" s="73">
        <f t="shared" si="9"/>
        <v>1.2132251084653607</v>
      </c>
    </row>
    <row r="214" spans="1:17" ht="15.5" x14ac:dyDescent="0.35">
      <c r="A214" s="80">
        <v>44138</v>
      </c>
      <c r="B214" s="58" t="s">
        <v>481</v>
      </c>
      <c r="C214" s="58" t="s">
        <v>482</v>
      </c>
      <c r="D214" s="58" t="str">
        <f>IFERROR(VLOOKUP($C214,'[3]2年净值'!$B:$C,2,0),"")</f>
        <v/>
      </c>
      <c r="E214" s="58" t="str">
        <f>IFERROR(VLOOKUP($C214,'[3]2年白金净值'!$B:$C,2,0),"")</f>
        <v/>
      </c>
      <c r="F214" s="58" t="str">
        <f>IFERROR(VLOOKUP($C214,'[3]3年净值'!$B:$C,2,0),"")</f>
        <v/>
      </c>
      <c r="G214" s="58" t="str">
        <f>IFERROR(VLOOKUP($C214,[3]黑马净值!#REF!,2,0),"")</f>
        <v/>
      </c>
      <c r="H214" s="75">
        <f>[1]!thsiFinD("ths_close_price_index",H$1,$A214)</f>
        <v>4777.5608000000002</v>
      </c>
      <c r="I214" s="75">
        <f>[1]!thsiFinD("ths_close_price_index",I$1,$A214)</f>
        <v>5010.4359999999997</v>
      </c>
      <c r="J214" s="75">
        <f>[1]!thsiFinD("ths_close_price_index",J$1,$A214)</f>
        <v>1728.9952000000001</v>
      </c>
      <c r="K214" s="76">
        <f>IF([1]!thsiFinD("ths_close_price_index",K$1,$A214)/[1]!thsiFinD("ths_close_price_index",K$1,$A$3)=0,K213,[1]!thsiFinD("ths_close_price_index",K$1,$A214)/[1]!thsiFinD("ths_close_price_index",K$1,$A$3))</f>
        <v>1.3935782061495579</v>
      </c>
      <c r="L214" s="75">
        <f>[1]!thsiFinD("ths_close_price_index",L$1,$A214)</f>
        <v>3345.9303</v>
      </c>
      <c r="M214" s="75">
        <f>[1]!thsiFinD("ths_close_price_index",M$1,$A214)</f>
        <v>18448.318299999999</v>
      </c>
      <c r="N214" s="78">
        <f t="shared" si="8"/>
        <v>1.010273939099684</v>
      </c>
      <c r="O214" s="78">
        <f t="shared" si="8"/>
        <v>1.0151703497497013</v>
      </c>
      <c r="P214" s="73">
        <f t="shared" si="7"/>
        <v>1.010273939099684</v>
      </c>
      <c r="Q214" s="73">
        <f t="shared" si="9"/>
        <v>1.2256897093439414</v>
      </c>
    </row>
    <row r="215" spans="1:17" ht="15.5" x14ac:dyDescent="0.35">
      <c r="A215" s="80">
        <v>44139</v>
      </c>
      <c r="B215" s="58" t="s">
        <v>483</v>
      </c>
      <c r="C215" s="58" t="s">
        <v>484</v>
      </c>
      <c r="D215" s="58" t="str">
        <f>IFERROR(VLOOKUP($C215,'[3]2年净值'!$B:$C,2,0),"")</f>
        <v/>
      </c>
      <c r="E215" s="58" t="str">
        <f>IFERROR(VLOOKUP($C215,'[3]2年白金净值'!$B:$C,2,0),"")</f>
        <v/>
      </c>
      <c r="F215" s="58" t="str">
        <f>IFERROR(VLOOKUP($C215,'[3]3年净值'!$B:$C,2,0),"")</f>
        <v/>
      </c>
      <c r="G215" s="58" t="str">
        <f>IFERROR(VLOOKUP($C215,[3]黑马净值!#REF!,2,0),"")</f>
        <v/>
      </c>
      <c r="H215" s="75">
        <f>[1]!thsiFinD("ths_close_price_index",H$1,$A215)</f>
        <v>4813.6563999999998</v>
      </c>
      <c r="I215" s="75">
        <f>[1]!thsiFinD("ths_close_price_index",I$1,$A215)</f>
        <v>5037.9364999999998</v>
      </c>
      <c r="J215" s="75">
        <f>[1]!thsiFinD("ths_close_price_index",J$1,$A215)</f>
        <v>1739.1256000000001</v>
      </c>
      <c r="K215" s="76">
        <f>IF([1]!thsiFinD("ths_close_price_index",K$1,$A215)/[1]!thsiFinD("ths_close_price_index",K$1,$A$3)=0,K214,[1]!thsiFinD("ths_close_price_index",K$1,$A215)/[1]!thsiFinD("ths_close_price_index",K$1,$A$3))</f>
        <v>1.4017433558617014</v>
      </c>
      <c r="L215" s="75">
        <f>[1]!thsiFinD("ths_close_price_index",L$1,$A215)</f>
        <v>3342.9549999999999</v>
      </c>
      <c r="M215" s="75">
        <f>[1]!thsiFinD("ths_close_price_index",M$1,$A215)</f>
        <v>18393.764999999999</v>
      </c>
      <c r="N215" s="78">
        <f t="shared" si="8"/>
        <v>0.99911077047839281</v>
      </c>
      <c r="O215" s="78">
        <f t="shared" si="8"/>
        <v>0.99704291203605266</v>
      </c>
      <c r="P215" s="73">
        <f t="shared" si="7"/>
        <v>0.99911077047839281</v>
      </c>
      <c r="Q215" s="73">
        <f t="shared" si="9"/>
        <v>1.2245997898700627</v>
      </c>
    </row>
    <row r="216" spans="1:17" ht="15.5" x14ac:dyDescent="0.35">
      <c r="A216" s="80">
        <v>44140</v>
      </c>
      <c r="B216" s="58" t="s">
        <v>485</v>
      </c>
      <c r="C216" s="58" t="s">
        <v>486</v>
      </c>
      <c r="D216" s="58" t="str">
        <f>IFERROR(VLOOKUP($C216,'[3]2年净值'!$B:$C,2,0),"")</f>
        <v/>
      </c>
      <c r="E216" s="58" t="str">
        <f>IFERROR(VLOOKUP($C216,'[3]2年白金净值'!$B:$C,2,0),"")</f>
        <v/>
      </c>
      <c r="F216" s="58" t="str">
        <f>IFERROR(VLOOKUP($C216,'[3]3年净值'!$B:$C,2,0),"")</f>
        <v/>
      </c>
      <c r="G216" s="58" t="str">
        <f>IFERROR(VLOOKUP($C216,[3]黑马净值!#REF!,2,0),"")</f>
        <v/>
      </c>
      <c r="H216" s="75">
        <f>[1]!thsiFinD("ths_close_price_index",H$1,$A216)</f>
        <v>4885.1117999999997</v>
      </c>
      <c r="I216" s="75">
        <f>[1]!thsiFinD("ths_close_price_index",I$1,$A216)</f>
        <v>5117.5006000000003</v>
      </c>
      <c r="J216" s="75">
        <f>[1]!thsiFinD("ths_close_price_index",J$1,$A216)</f>
        <v>1765.6103000000001</v>
      </c>
      <c r="K216" s="76">
        <f>IF([1]!thsiFinD("ths_close_price_index",K$1,$A216)/[1]!thsiFinD("ths_close_price_index",K$1,$A$3)=0,K215,[1]!thsiFinD("ths_close_price_index",K$1,$A216)/[1]!thsiFinD("ths_close_price_index",K$1,$A$3))</f>
        <v>1.4230901477535522</v>
      </c>
      <c r="L216" s="75">
        <f>[1]!thsiFinD("ths_close_price_index",L$1,$A216)</f>
        <v>3410.4222</v>
      </c>
      <c r="M216" s="75">
        <f>[1]!thsiFinD("ths_close_price_index",M$1,$A216)</f>
        <v>18500.998500000002</v>
      </c>
      <c r="N216" s="78">
        <f t="shared" si="8"/>
        <v>1.0201819049314156</v>
      </c>
      <c r="O216" s="78">
        <f t="shared" si="8"/>
        <v>1.0058298831152841</v>
      </c>
      <c r="P216" s="73">
        <f t="shared" si="7"/>
        <v>1.0201819049314156</v>
      </c>
      <c r="Q216" s="73">
        <f t="shared" si="9"/>
        <v>1.2493145464082518</v>
      </c>
    </row>
    <row r="217" spans="1:17" ht="15.5" x14ac:dyDescent="0.35">
      <c r="A217" s="80">
        <v>44141</v>
      </c>
      <c r="B217" s="58" t="s">
        <v>487</v>
      </c>
      <c r="C217" s="58" t="s">
        <v>488</v>
      </c>
      <c r="D217" s="58" t="str">
        <f>IFERROR(VLOOKUP($C217,'[3]2年净值'!$B:$C,2,0),"")</f>
        <v/>
      </c>
      <c r="E217" s="58" t="str">
        <f>IFERROR(VLOOKUP($C217,'[3]2年白金净值'!$B:$C,2,0),"")</f>
        <v/>
      </c>
      <c r="F217" s="58" t="str">
        <f>IFERROR(VLOOKUP($C217,'[3]3年净值'!$B:$C,2,0),"")</f>
        <v/>
      </c>
      <c r="G217" s="58" t="str">
        <f>IFERROR(VLOOKUP($C217,[3]黑马净值!#REF!,2,0),"")</f>
        <v/>
      </c>
      <c r="H217" s="75">
        <f>[1]!thsiFinD("ths_close_price_index",H$1,$A217)</f>
        <v>4885.7178000000004</v>
      </c>
      <c r="I217" s="75">
        <f>[1]!thsiFinD("ths_close_price_index",I$1,$A217)</f>
        <v>5108.3950999999997</v>
      </c>
      <c r="J217" s="75">
        <f>[1]!thsiFinD("ths_close_price_index",J$1,$A217)</f>
        <v>1751.5627999999999</v>
      </c>
      <c r="K217" s="76">
        <f>IF([1]!thsiFinD("ths_close_price_index",K$1,$A217)/[1]!thsiFinD("ths_close_price_index",K$1,$A$3)=0,K216,[1]!thsiFinD("ths_close_price_index",K$1,$A217)/[1]!thsiFinD("ths_close_price_index",K$1,$A$3))</f>
        <v>1.4117677971473237</v>
      </c>
      <c r="L217" s="75">
        <f>[1]!thsiFinD("ths_close_price_index",L$1,$A217)</f>
        <v>3373.2319000000002</v>
      </c>
      <c r="M217" s="75">
        <f>[1]!thsiFinD("ths_close_price_index",M$1,$A217)</f>
        <v>18121.058300000001</v>
      </c>
      <c r="N217" s="78">
        <f t="shared" si="8"/>
        <v>0.98909510382614807</v>
      </c>
      <c r="O217" s="78">
        <f t="shared" si="8"/>
        <v>0.9794638002916437</v>
      </c>
      <c r="P217" s="73">
        <f t="shared" si="7"/>
        <v>0.98909510382614807</v>
      </c>
      <c r="Q217" s="73">
        <f t="shared" si="9"/>
        <v>1.2356909009911869</v>
      </c>
    </row>
    <row r="218" spans="1:17" ht="15.5" x14ac:dyDescent="0.35">
      <c r="A218" s="80">
        <v>44144</v>
      </c>
      <c r="B218" s="58" t="s">
        <v>489</v>
      </c>
      <c r="C218" s="58" t="s">
        <v>490</v>
      </c>
      <c r="D218" s="58" t="str">
        <f>IFERROR(VLOOKUP($C218,'[3]2年净值'!$B:$C,2,0),"")</f>
        <v/>
      </c>
      <c r="E218" s="58" t="str">
        <f>IFERROR(VLOOKUP($C218,'[3]2年白金净值'!$B:$C,2,0),"")</f>
        <v/>
      </c>
      <c r="F218" s="58" t="str">
        <f>IFERROR(VLOOKUP($C218,'[3]3年净值'!$B:$C,2,0),"")</f>
        <v/>
      </c>
      <c r="G218" s="58" t="str">
        <f>IFERROR(VLOOKUP($C218,[3]黑马净值!#REF!,2,0),"")</f>
        <v/>
      </c>
      <c r="H218" s="75">
        <f>[1]!thsiFinD("ths_close_price_index",H$1,$A218)</f>
        <v>4981.3496999999998</v>
      </c>
      <c r="I218" s="75">
        <f>[1]!thsiFinD("ths_close_price_index",I$1,$A218)</f>
        <v>5207.8303999999998</v>
      </c>
      <c r="J218" s="75">
        <f>[1]!thsiFinD("ths_close_price_index",J$1,$A218)</f>
        <v>1785.5900999999999</v>
      </c>
      <c r="K218" s="76">
        <f>IF([1]!thsiFinD("ths_close_price_index",K$1,$A218)/[1]!thsiFinD("ths_close_price_index",K$1,$A$3)=0,K217,[1]!thsiFinD("ths_close_price_index",K$1,$A218)/[1]!thsiFinD("ths_close_price_index",K$1,$A$3))</f>
        <v>1.439193959865481</v>
      </c>
      <c r="L218" s="75">
        <f>[1]!thsiFinD("ths_close_price_index",L$1,$A218)</f>
        <v>3441.4155000000001</v>
      </c>
      <c r="M218" s="75">
        <f>[1]!thsiFinD("ths_close_price_index",M$1,$A218)</f>
        <v>18408.4787</v>
      </c>
      <c r="N218" s="78">
        <f t="shared" si="8"/>
        <v>1.0202131374365337</v>
      </c>
      <c r="O218" s="78">
        <f t="shared" si="8"/>
        <v>1.0158611266098072</v>
      </c>
      <c r="P218" s="73">
        <f t="shared" si="7"/>
        <v>1.0202131374365337</v>
      </c>
      <c r="Q218" s="73">
        <f t="shared" si="9"/>
        <v>1.2606680910019961</v>
      </c>
    </row>
    <row r="219" spans="1:17" ht="15.5" x14ac:dyDescent="0.35">
      <c r="A219" s="80">
        <v>44145</v>
      </c>
      <c r="B219" s="58" t="s">
        <v>491</v>
      </c>
      <c r="C219" s="58" t="s">
        <v>492</v>
      </c>
      <c r="D219" s="58" t="str">
        <f>IFERROR(VLOOKUP($C219,'[3]2年净值'!$B:$C,2,0),"")</f>
        <v/>
      </c>
      <c r="E219" s="58" t="str">
        <f>IFERROR(VLOOKUP($C219,'[3]2年白金净值'!$B:$C,2,0),"")</f>
        <v/>
      </c>
      <c r="F219" s="58" t="str">
        <f>IFERROR(VLOOKUP($C219,'[3]3年净值'!$B:$C,2,0),"")</f>
        <v/>
      </c>
      <c r="G219" s="58" t="str">
        <f>IFERROR(VLOOKUP($C219,[3]黑马净值!#REF!,2,0),"")</f>
        <v/>
      </c>
      <c r="H219" s="75">
        <f>[1]!thsiFinD("ths_close_price_index",H$1,$A219)</f>
        <v>4953.8756000000003</v>
      </c>
      <c r="I219" s="75">
        <f>[1]!thsiFinD("ths_close_price_index",I$1,$A219)</f>
        <v>5176.6216000000004</v>
      </c>
      <c r="J219" s="75">
        <f>[1]!thsiFinD("ths_close_price_index",J$1,$A219)</f>
        <v>1769.6273000000001</v>
      </c>
      <c r="K219" s="76">
        <f>IF([1]!thsiFinD("ths_close_price_index",K$1,$A219)/[1]!thsiFinD("ths_close_price_index",K$1,$A$3)=0,K218,[1]!thsiFinD("ths_close_price_index",K$1,$A219)/[1]!thsiFinD("ths_close_price_index",K$1,$A$3))</f>
        <v>1.4263278685142013</v>
      </c>
      <c r="L219" s="75">
        <f>[1]!thsiFinD("ths_close_price_index",L$1,$A219)</f>
        <v>3408.9648999999999</v>
      </c>
      <c r="M219" s="75">
        <f>[1]!thsiFinD("ths_close_price_index",M$1,$A219)</f>
        <v>18193.453300000001</v>
      </c>
      <c r="N219" s="78">
        <f t="shared" si="8"/>
        <v>0.99057056609409699</v>
      </c>
      <c r="O219" s="78">
        <f t="shared" si="8"/>
        <v>0.98831921944750389</v>
      </c>
      <c r="P219" s="73">
        <f t="shared" si="7"/>
        <v>0.99057056609409699</v>
      </c>
      <c r="Q219" s="73">
        <f t="shared" si="9"/>
        <v>1.2487807045606119</v>
      </c>
    </row>
    <row r="220" spans="1:17" ht="15.5" x14ac:dyDescent="0.35">
      <c r="A220" s="80">
        <v>44146</v>
      </c>
      <c r="B220" s="58" t="s">
        <v>493</v>
      </c>
      <c r="C220" s="58" t="s">
        <v>494</v>
      </c>
      <c r="D220" s="58" t="str">
        <f>IFERROR(VLOOKUP($C220,'[3]2年净值'!$B:$C,2,0),"")</f>
        <v/>
      </c>
      <c r="E220" s="58" t="str">
        <f>IFERROR(VLOOKUP($C220,'[3]2年白金净值'!$B:$C,2,0),"")</f>
        <v/>
      </c>
      <c r="F220" s="58" t="str">
        <f>IFERROR(VLOOKUP($C220,'[3]3年净值'!$B:$C,2,0),"")</f>
        <v/>
      </c>
      <c r="G220" s="58" t="str">
        <f>IFERROR(VLOOKUP($C220,[3]黑马净值!#REF!,2,0),"")</f>
        <v/>
      </c>
      <c r="H220" s="75">
        <f>[1]!thsiFinD("ths_close_price_index",H$1,$A220)</f>
        <v>4904.8981000000003</v>
      </c>
      <c r="I220" s="75">
        <f>[1]!thsiFinD("ths_close_price_index",I$1,$A220)</f>
        <v>5122.5169999999998</v>
      </c>
      <c r="J220" s="75">
        <f>[1]!thsiFinD("ths_close_price_index",J$1,$A220)</f>
        <v>1736.7565999999999</v>
      </c>
      <c r="K220" s="76">
        <f>IF([1]!thsiFinD("ths_close_price_index",K$1,$A220)/[1]!thsiFinD("ths_close_price_index",K$1,$A$3)=0,K219,[1]!thsiFinD("ths_close_price_index",K$1,$A220)/[1]!thsiFinD("ths_close_price_index",K$1,$A$3))</f>
        <v>1.3998339307977286</v>
      </c>
      <c r="L220" s="75">
        <f>[1]!thsiFinD("ths_close_price_index",L$1,$A220)</f>
        <v>3320.8092000000001</v>
      </c>
      <c r="M220" s="75">
        <f>[1]!thsiFinD("ths_close_price_index",M$1,$A220)</f>
        <v>17828.717199999999</v>
      </c>
      <c r="N220" s="78">
        <f t="shared" si="8"/>
        <v>0.97414003881354139</v>
      </c>
      <c r="O220" s="78">
        <f t="shared" si="8"/>
        <v>0.97995234362681427</v>
      </c>
      <c r="P220" s="73">
        <f t="shared" si="7"/>
        <v>0.97414003881354139</v>
      </c>
      <c r="Q220" s="73">
        <f t="shared" si="9"/>
        <v>1.2164872840102761</v>
      </c>
    </row>
    <row r="221" spans="1:17" ht="15.5" x14ac:dyDescent="0.35">
      <c r="A221" s="80">
        <v>44147</v>
      </c>
      <c r="B221" s="58" t="s">
        <v>495</v>
      </c>
      <c r="C221" s="58" t="s">
        <v>496</v>
      </c>
      <c r="D221" s="58" t="str">
        <f>IFERROR(VLOOKUP($C221,'[3]2年净值'!$B:$C,2,0),"")</f>
        <v/>
      </c>
      <c r="E221" s="58" t="str">
        <f>IFERROR(VLOOKUP($C221,'[3]2年白金净值'!$B:$C,2,0),"")</f>
        <v/>
      </c>
      <c r="F221" s="58" t="str">
        <f>IFERROR(VLOOKUP($C221,'[3]3年净值'!$B:$C,2,0),"")</f>
        <v/>
      </c>
      <c r="G221" s="58" t="str">
        <f>IFERROR(VLOOKUP($C221,[3]黑马净值!#REF!,2,0),"")</f>
        <v/>
      </c>
      <c r="H221" s="75">
        <f>[1]!thsiFinD("ths_close_price_index",H$1,$A221)</f>
        <v>4908.4629999999997</v>
      </c>
      <c r="I221" s="75">
        <f>[1]!thsiFinD("ths_close_price_index",I$1,$A221)</f>
        <v>5129.3242</v>
      </c>
      <c r="J221" s="75">
        <f>[1]!thsiFinD("ths_close_price_index",J$1,$A221)</f>
        <v>1747.3997999999999</v>
      </c>
      <c r="K221" s="76">
        <f>IF([1]!thsiFinD("ths_close_price_index",K$1,$A221)/[1]!thsiFinD("ths_close_price_index",K$1,$A$3)=0,K220,[1]!thsiFinD("ths_close_price_index",K$1,$A221)/[1]!thsiFinD("ths_close_price_index",K$1,$A$3))</f>
        <v>1.4084123997048088</v>
      </c>
      <c r="L221" s="75">
        <f>[1]!thsiFinD("ths_close_price_index",L$1,$A221)</f>
        <v>3329.4562999999998</v>
      </c>
      <c r="M221" s="75">
        <f>[1]!thsiFinD("ths_close_price_index",M$1,$A221)</f>
        <v>17923.681100000002</v>
      </c>
      <c r="N221" s="78">
        <f t="shared" si="8"/>
        <v>1.002603913528064</v>
      </c>
      <c r="O221" s="78">
        <f t="shared" si="8"/>
        <v>1.0053264572506653</v>
      </c>
      <c r="P221" s="73">
        <f t="shared" si="7"/>
        <v>1.002603913528064</v>
      </c>
      <c r="Q221" s="73">
        <f t="shared" si="9"/>
        <v>1.2196549117058282</v>
      </c>
    </row>
    <row r="222" spans="1:17" ht="15.5" x14ac:dyDescent="0.35">
      <c r="A222" s="80">
        <v>44148</v>
      </c>
      <c r="B222" s="58" t="s">
        <v>497</v>
      </c>
      <c r="C222" s="58" t="s">
        <v>498</v>
      </c>
      <c r="D222" s="58" t="str">
        <f>IFERROR(VLOOKUP($C222,'[3]2年净值'!$B:$C,2,0),"")</f>
        <v/>
      </c>
      <c r="E222" s="58" t="str">
        <f>IFERROR(VLOOKUP($C222,'[3]2年白金净值'!$B:$C,2,0),"")</f>
        <v/>
      </c>
      <c r="F222" s="58" t="str">
        <f>IFERROR(VLOOKUP($C222,'[3]3年净值'!$B:$C,2,0),"")</f>
        <v/>
      </c>
      <c r="G222" s="58" t="str">
        <f>IFERROR(VLOOKUP($C222,[3]黑马净值!#REF!,2,0),"")</f>
        <v/>
      </c>
      <c r="H222" s="75">
        <f>[1]!thsiFinD("ths_close_price_index",H$1,$A222)</f>
        <v>4856.8513000000003</v>
      </c>
      <c r="I222" s="75">
        <f>[1]!thsiFinD("ths_close_price_index",I$1,$A222)</f>
        <v>5086.3436000000002</v>
      </c>
      <c r="J222" s="75">
        <f>[1]!thsiFinD("ths_close_price_index",J$1,$A222)</f>
        <v>1740.6934000000001</v>
      </c>
      <c r="K222" s="76">
        <f>IF([1]!thsiFinD("ths_close_price_index",K$1,$A222)/[1]!thsiFinD("ths_close_price_index",K$1,$A$3)=0,K221,[1]!thsiFinD("ths_close_price_index",K$1,$A222)/[1]!thsiFinD("ths_close_price_index",K$1,$A$3))</f>
        <v>1.4030070099838188</v>
      </c>
      <c r="L222" s="75">
        <f>[1]!thsiFinD("ths_close_price_index",L$1,$A222)</f>
        <v>3304.1192000000001</v>
      </c>
      <c r="M222" s="75">
        <f>[1]!thsiFinD("ths_close_price_index",M$1,$A222)</f>
        <v>17891.002100000002</v>
      </c>
      <c r="N222" s="78">
        <f t="shared" si="8"/>
        <v>0.99239001875471389</v>
      </c>
      <c r="O222" s="78">
        <f t="shared" si="8"/>
        <v>0.99817676961458546</v>
      </c>
      <c r="P222" s="73">
        <f t="shared" si="7"/>
        <v>0.99239001875471389</v>
      </c>
      <c r="Q222" s="73">
        <f t="shared" si="9"/>
        <v>1.2103733607020257</v>
      </c>
    </row>
    <row r="223" spans="1:17" ht="15.5" x14ac:dyDescent="0.35">
      <c r="A223" s="80">
        <v>44151</v>
      </c>
      <c r="B223" s="58" t="s">
        <v>499</v>
      </c>
      <c r="C223" s="58" t="s">
        <v>500</v>
      </c>
      <c r="D223" s="58" t="str">
        <f>IFERROR(VLOOKUP($C223,'[3]2年净值'!$B:$C,2,0),"")</f>
        <v/>
      </c>
      <c r="E223" s="58" t="str">
        <f>IFERROR(VLOOKUP($C223,'[3]2年白金净值'!$B:$C,2,0),"")</f>
        <v/>
      </c>
      <c r="F223" s="58" t="str">
        <f>IFERROR(VLOOKUP($C223,'[3]3年净值'!$B:$C,2,0),"")</f>
        <v/>
      </c>
      <c r="G223" s="58" t="str">
        <f>IFERROR(VLOOKUP($C223,[3]黑马净值!#REF!,2,0),"")</f>
        <v/>
      </c>
      <c r="H223" s="75">
        <f>[1]!thsiFinD("ths_close_price_index",H$1,$A223)</f>
        <v>4904.1715999999997</v>
      </c>
      <c r="I223" s="75">
        <f>[1]!thsiFinD("ths_close_price_index",I$1,$A223)</f>
        <v>5139.4861000000001</v>
      </c>
      <c r="J223" s="75">
        <f>[1]!thsiFinD("ths_close_price_index",J$1,$A223)</f>
        <v>1753.7027</v>
      </c>
      <c r="K223" s="76">
        <f>IF([1]!thsiFinD("ths_close_price_index",K$1,$A223)/[1]!thsiFinD("ths_close_price_index",K$1,$A$3)=0,K222,[1]!thsiFinD("ths_close_price_index",K$1,$A223)/[1]!thsiFinD("ths_close_price_index",K$1,$A$3))</f>
        <v>1.4134925665413276</v>
      </c>
      <c r="L223" s="75">
        <f>[1]!thsiFinD("ths_close_price_index",L$1,$A223)</f>
        <v>3302.7566999999999</v>
      </c>
      <c r="M223" s="75">
        <f>[1]!thsiFinD("ths_close_price_index",M$1,$A223)</f>
        <v>18029.232100000001</v>
      </c>
      <c r="N223" s="78">
        <f t="shared" si="8"/>
        <v>0.99958763594243205</v>
      </c>
      <c r="O223" s="78">
        <f t="shared" si="8"/>
        <v>1.0077262301590137</v>
      </c>
      <c r="P223" s="73">
        <f t="shared" si="7"/>
        <v>0.99958763594243205</v>
      </c>
      <c r="Q223" s="73">
        <f t="shared" si="9"/>
        <v>1.2098742462318346</v>
      </c>
    </row>
    <row r="224" spans="1:17" ht="15.5" x14ac:dyDescent="0.35">
      <c r="A224" s="80">
        <v>44152</v>
      </c>
      <c r="B224" s="58" t="s">
        <v>501</v>
      </c>
      <c r="C224" s="58" t="s">
        <v>502</v>
      </c>
      <c r="D224" s="58" t="str">
        <f>IFERROR(VLOOKUP($C224,'[3]2年净值'!$B:$C,2,0),"")</f>
        <v/>
      </c>
      <c r="E224" s="58" t="str">
        <f>IFERROR(VLOOKUP($C224,'[3]2年白金净值'!$B:$C,2,0),"")</f>
        <v/>
      </c>
      <c r="F224" s="58" t="str">
        <f>IFERROR(VLOOKUP($C224,'[3]3年净值'!$B:$C,2,0),"")</f>
        <v/>
      </c>
      <c r="G224" s="58" t="str">
        <f>IFERROR(VLOOKUP($C224,[3]黑马净值!#REF!,2,0),"")</f>
        <v/>
      </c>
      <c r="H224" s="75">
        <f>[1]!thsiFinD("ths_close_price_index",H$1,$A224)</f>
        <v>4894.7860000000001</v>
      </c>
      <c r="I224" s="75">
        <f>[1]!thsiFinD("ths_close_price_index",I$1,$A224)</f>
        <v>5122.4206000000004</v>
      </c>
      <c r="J224" s="75">
        <f>[1]!thsiFinD("ths_close_price_index",J$1,$A224)</f>
        <v>1736.0227</v>
      </c>
      <c r="K224" s="76">
        <f>IF([1]!thsiFinD("ths_close_price_index",K$1,$A224)/[1]!thsiFinD("ths_close_price_index",K$1,$A$3)=0,K223,[1]!thsiFinD("ths_close_price_index",K$1,$A224)/[1]!thsiFinD("ths_close_price_index",K$1,$A$3))</f>
        <v>1.3992424039701856</v>
      </c>
      <c r="L224" s="75">
        <f>[1]!thsiFinD("ths_close_price_index",L$1,$A224)</f>
        <v>3254.7444999999998</v>
      </c>
      <c r="M224" s="75">
        <f>[1]!thsiFinD("ths_close_price_index",M$1,$A224)</f>
        <v>17680.243999999999</v>
      </c>
      <c r="N224" s="78">
        <f t="shared" si="8"/>
        <v>0.98546299217256905</v>
      </c>
      <c r="O224" s="78">
        <f t="shared" si="8"/>
        <v>0.98064320776035696</v>
      </c>
      <c r="P224" s="73">
        <f t="shared" si="7"/>
        <v>0.98546299217256905</v>
      </c>
      <c r="Q224" s="73">
        <f t="shared" si="9"/>
        <v>1.1922862948441553</v>
      </c>
    </row>
    <row r="225" spans="1:17" ht="15.5" x14ac:dyDescent="0.35">
      <c r="A225" s="80">
        <v>44153</v>
      </c>
      <c r="B225" s="58" t="s">
        <v>503</v>
      </c>
      <c r="C225" s="58" t="s">
        <v>504</v>
      </c>
      <c r="D225" s="58" t="str">
        <f>IFERROR(VLOOKUP($C225,'[3]2年净值'!$B:$C,2,0),"")</f>
        <v/>
      </c>
      <c r="E225" s="58" t="str">
        <f>IFERROR(VLOOKUP($C225,'[3]2年白金净值'!$B:$C,2,0),"")</f>
        <v/>
      </c>
      <c r="F225" s="58" t="str">
        <f>IFERROR(VLOOKUP($C225,'[3]3年净值'!$B:$C,2,0),"")</f>
        <v/>
      </c>
      <c r="G225" s="58" t="str">
        <f>IFERROR(VLOOKUP($C225,[3]黑马净值!#REF!,2,0),"")</f>
        <v/>
      </c>
      <c r="H225" s="75">
        <f>[1]!thsiFinD("ths_close_price_index",H$1,$A225)</f>
        <v>4891.6715999999997</v>
      </c>
      <c r="I225" s="75">
        <f>[1]!thsiFinD("ths_close_price_index",I$1,$A225)</f>
        <v>5120.6949999999997</v>
      </c>
      <c r="J225" s="75">
        <f>[1]!thsiFinD("ths_close_price_index",J$1,$A225)</f>
        <v>1721.9889000000001</v>
      </c>
      <c r="K225" s="76">
        <f>IF([1]!thsiFinD("ths_close_price_index",K$1,$A225)/[1]!thsiFinD("ths_close_price_index",K$1,$A$3)=0,K224,[1]!thsiFinD("ths_close_price_index",K$1,$A225)/[1]!thsiFinD("ths_close_price_index",K$1,$A$3))</f>
        <v>1.3879310956279405</v>
      </c>
      <c r="L225" s="75">
        <f>[1]!thsiFinD("ths_close_price_index",L$1,$A225)</f>
        <v>3232.7815000000001</v>
      </c>
      <c r="M225" s="75">
        <f>[1]!thsiFinD("ths_close_price_index",M$1,$A225)</f>
        <v>17520.7601</v>
      </c>
      <c r="N225" s="78">
        <f t="shared" si="8"/>
        <v>0.99325200488087473</v>
      </c>
      <c r="O225" s="78">
        <f t="shared" si="8"/>
        <v>0.99097954191129944</v>
      </c>
      <c r="P225" s="73">
        <f t="shared" si="7"/>
        <v>0.99325200488087473</v>
      </c>
      <c r="Q225" s="73">
        <f t="shared" si="9"/>
        <v>1.1842407527459469</v>
      </c>
    </row>
    <row r="226" spans="1:17" ht="15.5" x14ac:dyDescent="0.35">
      <c r="A226" s="80">
        <v>44154</v>
      </c>
      <c r="B226" s="58" t="s">
        <v>505</v>
      </c>
      <c r="C226" s="58" t="s">
        <v>506</v>
      </c>
      <c r="D226" s="58" t="str">
        <f>IFERROR(VLOOKUP($C226,'[3]2年净值'!$B:$C,2,0),"")</f>
        <v/>
      </c>
      <c r="E226" s="58" t="str">
        <f>IFERROR(VLOOKUP($C226,'[3]2年白金净值'!$B:$C,2,0),"")</f>
        <v/>
      </c>
      <c r="F226" s="58" t="str">
        <f>IFERROR(VLOOKUP($C226,'[3]3年净值'!$B:$C,2,0),"")</f>
        <v/>
      </c>
      <c r="G226" s="58" t="str">
        <f>IFERROR(VLOOKUP($C226,[3]黑马净值!#REF!,2,0),"")</f>
        <v/>
      </c>
      <c r="H226" s="75">
        <f>[1]!thsiFinD("ths_close_price_index",H$1,$A226)</f>
        <v>4927.9890999999998</v>
      </c>
      <c r="I226" s="75">
        <f>[1]!thsiFinD("ths_close_price_index",I$1,$A226)</f>
        <v>5153.5108</v>
      </c>
      <c r="J226" s="75">
        <f>[1]!thsiFinD("ths_close_price_index",J$1,$A226)</f>
        <v>1737.1805999999999</v>
      </c>
      <c r="K226" s="76">
        <f>IF([1]!thsiFinD("ths_close_price_index",K$1,$A226)/[1]!thsiFinD("ths_close_price_index",K$1,$A$3)=0,K225,[1]!thsiFinD("ths_close_price_index",K$1,$A226)/[1]!thsiFinD("ths_close_price_index",K$1,$A$3))</f>
        <v>1.4001756767779414</v>
      </c>
      <c r="L226" s="75">
        <f>[1]!thsiFinD("ths_close_price_index",L$1,$A226)</f>
        <v>3265.1296000000002</v>
      </c>
      <c r="M226" s="75">
        <f>[1]!thsiFinD("ths_close_price_index",M$1,$A226)</f>
        <v>17616.412</v>
      </c>
      <c r="N226" s="78">
        <f t="shared" si="8"/>
        <v>1.010006274782258</v>
      </c>
      <c r="O226" s="78">
        <f t="shared" si="8"/>
        <v>1.0054593464812067</v>
      </c>
      <c r="P226" s="73">
        <f t="shared" si="7"/>
        <v>1.010006274782258</v>
      </c>
      <c r="Q226" s="73">
        <f t="shared" si="9"/>
        <v>1.1960905911262709</v>
      </c>
    </row>
    <row r="227" spans="1:17" ht="15.5" x14ac:dyDescent="0.35">
      <c r="A227" s="80">
        <v>44155</v>
      </c>
      <c r="B227" s="58" t="s">
        <v>507</v>
      </c>
      <c r="C227" s="58" t="s">
        <v>508</v>
      </c>
      <c r="D227" s="58" t="str">
        <f>IFERROR(VLOOKUP($C227,'[3]2年净值'!$B:$C,2,0),"")</f>
        <v/>
      </c>
      <c r="E227" s="58" t="str">
        <f>IFERROR(VLOOKUP($C227,'[3]2年白金净值'!$B:$C,2,0),"")</f>
        <v/>
      </c>
      <c r="F227" s="58" t="str">
        <f>IFERROR(VLOOKUP($C227,'[3]3年净值'!$B:$C,2,0),"")</f>
        <v/>
      </c>
      <c r="G227" s="58" t="str">
        <f>IFERROR(VLOOKUP($C227,[3]黑马净值!#REF!,2,0),"")</f>
        <v/>
      </c>
      <c r="H227" s="75">
        <f>[1]!thsiFinD("ths_close_price_index",H$1,$A227)</f>
        <v>4943.2882</v>
      </c>
      <c r="I227" s="75">
        <f>[1]!thsiFinD("ths_close_price_index",I$1,$A227)</f>
        <v>5177.5856999999996</v>
      </c>
      <c r="J227" s="75">
        <f>[1]!thsiFinD("ths_close_price_index",J$1,$A227)</f>
        <v>1749.0464999999999</v>
      </c>
      <c r="K227" s="76">
        <f>IF([1]!thsiFinD("ths_close_price_index",K$1,$A227)/[1]!thsiFinD("ths_close_price_index",K$1,$A$3)=0,K226,[1]!thsiFinD("ths_close_price_index",K$1,$A227)/[1]!thsiFinD("ths_close_price_index",K$1,$A$3))</f>
        <v>1.409739647595414</v>
      </c>
      <c r="L227" s="75">
        <f>[1]!thsiFinD("ths_close_price_index",L$1,$A227)</f>
        <v>3283.0626000000002</v>
      </c>
      <c r="M227" s="75">
        <f>[1]!thsiFinD("ths_close_price_index",M$1,$A227)</f>
        <v>17743.4499</v>
      </c>
      <c r="N227" s="78">
        <f t="shared" si="8"/>
        <v>1.0054922781625575</v>
      </c>
      <c r="O227" s="78">
        <f t="shared" si="8"/>
        <v>1.0072113379273826</v>
      </c>
      <c r="P227" s="73">
        <f t="shared" si="7"/>
        <v>1.0054922781625575</v>
      </c>
      <c r="Q227" s="73">
        <f t="shared" si="9"/>
        <v>1.2026598533603543</v>
      </c>
    </row>
    <row r="228" spans="1:17" ht="15.5" x14ac:dyDescent="0.35">
      <c r="A228" s="80">
        <v>44158</v>
      </c>
      <c r="B228" s="58" t="s">
        <v>509</v>
      </c>
      <c r="C228" s="58" t="s">
        <v>510</v>
      </c>
      <c r="D228" s="58" t="str">
        <f>IFERROR(VLOOKUP($C228,'[3]2年净值'!$B:$C,2,0),"")</f>
        <v/>
      </c>
      <c r="E228" s="58" t="str">
        <f>IFERROR(VLOOKUP($C228,'[3]2年白金净值'!$B:$C,2,0),"")</f>
        <v/>
      </c>
      <c r="F228" s="58" t="str">
        <f>IFERROR(VLOOKUP($C228,'[3]3年净值'!$B:$C,2,0),"")</f>
        <v/>
      </c>
      <c r="G228" s="58" t="str">
        <f>IFERROR(VLOOKUP($C228,[3]黑马净值!#REF!,2,0),"")</f>
        <v/>
      </c>
      <c r="H228" s="75">
        <f>[1]!thsiFinD("ths_close_price_index",H$1,$A228)</f>
        <v>5005.0272999999997</v>
      </c>
      <c r="I228" s="75">
        <f>[1]!thsiFinD("ths_close_price_index",I$1,$A228)</f>
        <v>5236.5171</v>
      </c>
      <c r="J228" s="75">
        <f>[1]!thsiFinD("ths_close_price_index",J$1,$A228)</f>
        <v>1759.4265</v>
      </c>
      <c r="K228" s="76">
        <f>IF([1]!thsiFinD("ths_close_price_index",K$1,$A228)/[1]!thsiFinD("ths_close_price_index",K$1,$A$3)=0,K227,[1]!thsiFinD("ths_close_price_index",K$1,$A228)/[1]!thsiFinD("ths_close_price_index",K$1,$A$3))</f>
        <v>1.4181059760732677</v>
      </c>
      <c r="L228" s="75">
        <f>[1]!thsiFinD("ths_close_price_index",L$1,$A228)</f>
        <v>3286.2138</v>
      </c>
      <c r="M228" s="75">
        <f>[1]!thsiFinD("ths_close_price_index",M$1,$A228)</f>
        <v>17701.070500000002</v>
      </c>
      <c r="N228" s="78">
        <f t="shared" si="8"/>
        <v>1.0009598354901914</v>
      </c>
      <c r="O228" s="78">
        <f t="shared" si="8"/>
        <v>0.99761154678268071</v>
      </c>
      <c r="P228" s="73">
        <f t="shared" si="7"/>
        <v>1.0009598354901914</v>
      </c>
      <c r="Q228" s="73">
        <f t="shared" si="9"/>
        <v>1.2038142089702379</v>
      </c>
    </row>
    <row r="229" spans="1:17" ht="15.5" x14ac:dyDescent="0.35">
      <c r="A229" s="80">
        <v>44159</v>
      </c>
      <c r="B229" s="58" t="s">
        <v>511</v>
      </c>
      <c r="C229" s="58" t="s">
        <v>512</v>
      </c>
      <c r="D229" s="58" t="str">
        <f>IFERROR(VLOOKUP($C229,'[3]2年净值'!$B:$C,2,0),"")</f>
        <v/>
      </c>
      <c r="E229" s="58" t="str">
        <f>IFERROR(VLOOKUP($C229,'[3]2年白金净值'!$B:$C,2,0),"")</f>
        <v/>
      </c>
      <c r="F229" s="58" t="str">
        <f>IFERROR(VLOOKUP($C229,'[3]3年净值'!$B:$C,2,0),"")</f>
        <v/>
      </c>
      <c r="G229" s="58" t="str">
        <f>IFERROR(VLOOKUP($C229,[3]黑马净值!#REF!,2,0),"")</f>
        <v/>
      </c>
      <c r="H229" s="75">
        <f>[1]!thsiFinD("ths_close_price_index",H$1,$A229)</f>
        <v>4974.2855</v>
      </c>
      <c r="I229" s="75">
        <f>[1]!thsiFinD("ths_close_price_index",I$1,$A229)</f>
        <v>5212.3099000000002</v>
      </c>
      <c r="J229" s="75">
        <f>[1]!thsiFinD("ths_close_price_index",J$1,$A229)</f>
        <v>1753.3461</v>
      </c>
      <c r="K229" s="76">
        <f>IF([1]!thsiFinD("ths_close_price_index",K$1,$A229)/[1]!thsiFinD("ths_close_price_index",K$1,$A$3)=0,K228,[1]!thsiFinD("ths_close_price_index",K$1,$A229)/[1]!thsiFinD("ths_close_price_index",K$1,$A$3))</f>
        <v>1.4132051452758938</v>
      </c>
      <c r="L229" s="75">
        <f>[1]!thsiFinD("ths_close_price_index",L$1,$A229)</f>
        <v>3279.1682999999998</v>
      </c>
      <c r="M229" s="75">
        <f>[1]!thsiFinD("ths_close_price_index",M$1,$A229)</f>
        <v>17557.333200000001</v>
      </c>
      <c r="N229" s="78">
        <f t="shared" si="8"/>
        <v>0.99785604332864763</v>
      </c>
      <c r="O229" s="78">
        <f t="shared" si="8"/>
        <v>0.99187973970274845</v>
      </c>
      <c r="P229" s="73">
        <f t="shared" si="7"/>
        <v>0.99785604332864763</v>
      </c>
      <c r="Q229" s="73">
        <f t="shared" si="9"/>
        <v>1.2012332834658475</v>
      </c>
    </row>
    <row r="230" spans="1:17" ht="15.5" x14ac:dyDescent="0.35">
      <c r="A230" s="80">
        <v>44160</v>
      </c>
      <c r="B230" s="58" t="s">
        <v>513</v>
      </c>
      <c r="C230" s="58" t="s">
        <v>514</v>
      </c>
      <c r="D230" s="58" t="str">
        <f>IFERROR(VLOOKUP($C230,'[3]2年净值'!$B:$C,2,0),"")</f>
        <v/>
      </c>
      <c r="E230" s="58" t="str">
        <f>IFERROR(VLOOKUP($C230,'[3]2年白金净值'!$B:$C,2,0),"")</f>
        <v/>
      </c>
      <c r="F230" s="58" t="str">
        <f>IFERROR(VLOOKUP($C230,'[3]3年净值'!$B:$C,2,0),"")</f>
        <v/>
      </c>
      <c r="G230" s="58" t="str">
        <f>IFERROR(VLOOKUP($C230,[3]黑马净值!#REF!,2,0),"")</f>
        <v/>
      </c>
      <c r="H230" s="75">
        <f>[1]!thsiFinD("ths_close_price_index",H$1,$A230)</f>
        <v>4910.7</v>
      </c>
      <c r="I230" s="75">
        <f>[1]!thsiFinD("ths_close_price_index",I$1,$A230)</f>
        <v>5137.7150000000001</v>
      </c>
      <c r="J230" s="75">
        <f>[1]!thsiFinD("ths_close_price_index",J$1,$A230)</f>
        <v>1720.1107</v>
      </c>
      <c r="K230" s="76">
        <f>IF([1]!thsiFinD("ths_close_price_index",K$1,$A230)/[1]!thsiFinD("ths_close_price_index",K$1,$A$3)=0,K229,[1]!thsiFinD("ths_close_price_index",K$1,$A230)/[1]!thsiFinD("ths_close_price_index",K$1,$A$3))</f>
        <v>1.3864172576561578</v>
      </c>
      <c r="L230" s="75">
        <f>[1]!thsiFinD("ths_close_price_index",L$1,$A230)</f>
        <v>3221.0940999999998</v>
      </c>
      <c r="M230" s="75">
        <f>[1]!thsiFinD("ths_close_price_index",M$1,$A230)</f>
        <v>17221.414100000002</v>
      </c>
      <c r="N230" s="78">
        <f t="shared" si="8"/>
        <v>0.98228996053663975</v>
      </c>
      <c r="O230" s="78">
        <f t="shared" si="8"/>
        <v>0.9808673050643022</v>
      </c>
      <c r="P230" s="73">
        <f t="shared" si="7"/>
        <v>0.98228996053663975</v>
      </c>
      <c r="Q230" s="73">
        <f t="shared" si="9"/>
        <v>1.1799593946109654</v>
      </c>
    </row>
    <row r="231" spans="1:17" ht="15.5" x14ac:dyDescent="0.35">
      <c r="A231" s="80">
        <v>44161</v>
      </c>
      <c r="B231" s="58" t="s">
        <v>515</v>
      </c>
      <c r="C231" s="58" t="s">
        <v>516</v>
      </c>
      <c r="D231" s="58" t="str">
        <f>IFERROR(VLOOKUP($C231,'[3]2年净值'!$B:$C,2,0),"")</f>
        <v/>
      </c>
      <c r="E231" s="58" t="str">
        <f>IFERROR(VLOOKUP($C231,'[3]2年白金净值'!$B:$C,2,0),"")</f>
        <v/>
      </c>
      <c r="F231" s="58" t="str">
        <f>IFERROR(VLOOKUP($C231,'[3]3年净值'!$B:$C,2,0),"")</f>
        <v/>
      </c>
      <c r="G231" s="58" t="str">
        <f>IFERROR(VLOOKUP($C231,[3]黑马净值!#REF!,2,0),"")</f>
        <v/>
      </c>
      <c r="H231" s="75">
        <f>[1]!thsiFinD("ths_close_price_index",H$1,$A231)</f>
        <v>4919.5911999999998</v>
      </c>
      <c r="I231" s="75">
        <f>[1]!thsiFinD("ths_close_price_index",I$1,$A231)</f>
        <v>5141.7960999999996</v>
      </c>
      <c r="J231" s="75">
        <f>[1]!thsiFinD("ths_close_price_index",J$1,$A231)</f>
        <v>1717.8472999999999</v>
      </c>
      <c r="K231" s="76">
        <f>IF([1]!thsiFinD("ths_close_price_index",K$1,$A231)/[1]!thsiFinD("ths_close_price_index",K$1,$A$3)=0,K230,[1]!thsiFinD("ths_close_price_index",K$1,$A231)/[1]!thsiFinD("ths_close_price_index",K$1,$A$3))</f>
        <v>1.3845929466853701</v>
      </c>
      <c r="L231" s="75">
        <f>[1]!thsiFinD("ths_close_price_index",L$1,$A231)</f>
        <v>3203.0931</v>
      </c>
      <c r="M231" s="75">
        <f>[1]!thsiFinD("ths_close_price_index",M$1,$A231)</f>
        <v>17192.400099999999</v>
      </c>
      <c r="N231" s="78">
        <f t="shared" si="8"/>
        <v>0.99441152619540063</v>
      </c>
      <c r="O231" s="78">
        <f t="shared" si="8"/>
        <v>0.99831523707452086</v>
      </c>
      <c r="P231" s="73">
        <f t="shared" si="7"/>
        <v>0.99441152619540063</v>
      </c>
      <c r="Q231" s="73">
        <f t="shared" si="9"/>
        <v>1.1733652224436912</v>
      </c>
    </row>
    <row r="232" spans="1:17" ht="15.5" x14ac:dyDescent="0.35">
      <c r="A232" s="80">
        <v>44162</v>
      </c>
      <c r="B232" s="58" t="s">
        <v>517</v>
      </c>
      <c r="C232" s="58" t="s">
        <v>518</v>
      </c>
      <c r="D232" s="58" t="str">
        <f>IFERROR(VLOOKUP($C232,'[3]2年净值'!$B:$C,2,0),"")</f>
        <v/>
      </c>
      <c r="E232" s="58" t="str">
        <f>IFERROR(VLOOKUP($C232,'[3]2年白金净值'!$B:$C,2,0),"")</f>
        <v/>
      </c>
      <c r="F232" s="58" t="str">
        <f>IFERROR(VLOOKUP($C232,'[3]3年净值'!$B:$C,2,0),"")</f>
        <v/>
      </c>
      <c r="G232" s="58" t="str">
        <f>IFERROR(VLOOKUP($C232,[3]黑马净值!#REF!,2,0),"")</f>
        <v/>
      </c>
      <c r="H232" s="75">
        <f>[1]!thsiFinD("ths_close_price_index",H$1,$A232)</f>
        <v>4980.7650000000003</v>
      </c>
      <c r="I232" s="75">
        <f>[1]!thsiFinD("ths_close_price_index",I$1,$A232)</f>
        <v>5194.0895</v>
      </c>
      <c r="J232" s="75">
        <f>[1]!thsiFinD("ths_close_price_index",J$1,$A232)</f>
        <v>1730.7525000000001</v>
      </c>
      <c r="K232" s="76">
        <f>IF([1]!thsiFinD("ths_close_price_index",K$1,$A232)/[1]!thsiFinD("ths_close_price_index",K$1,$A$3)=0,K231,[1]!thsiFinD("ths_close_price_index",K$1,$A232)/[1]!thsiFinD("ths_close_price_index",K$1,$A$3))</f>
        <v>1.3949945981566996</v>
      </c>
      <c r="L232" s="75">
        <f>[1]!thsiFinD("ths_close_price_index",L$1,$A232)</f>
        <v>3226.8560000000002</v>
      </c>
      <c r="M232" s="75">
        <f>[1]!thsiFinD("ths_close_price_index",M$1,$A232)</f>
        <v>17241.407999999999</v>
      </c>
      <c r="N232" s="78">
        <f t="shared" si="8"/>
        <v>1.0074187353467809</v>
      </c>
      <c r="O232" s="78">
        <f t="shared" si="8"/>
        <v>1.002850556043074</v>
      </c>
      <c r="P232" s="73">
        <f t="shared" si="7"/>
        <v>1.0074187353467809</v>
      </c>
      <c r="Q232" s="73">
        <f t="shared" si="9"/>
        <v>1.1820701084941176</v>
      </c>
    </row>
    <row r="233" spans="1:17" ht="15.5" x14ac:dyDescent="0.35">
      <c r="A233" s="80">
        <v>44165</v>
      </c>
      <c r="B233" s="58" t="s">
        <v>519</v>
      </c>
      <c r="C233" s="58" t="s">
        <v>520</v>
      </c>
      <c r="D233" s="58" t="str">
        <f>IFERROR(VLOOKUP($C233,'[3]2年净值'!$B:$C,2,0),"")</f>
        <v/>
      </c>
      <c r="E233" s="58" t="str">
        <f>IFERROR(VLOOKUP($C233,'[3]2年白金净值'!$B:$C,2,0),"")</f>
        <v/>
      </c>
      <c r="F233" s="58" t="str">
        <f>IFERROR(VLOOKUP($C233,'[3]3年净值'!$B:$C,2,0),"")</f>
        <v/>
      </c>
      <c r="G233" s="58" t="str">
        <f>IFERROR(VLOOKUP($C233,[3]黑马净值!#REF!,2,0),"")</f>
        <v/>
      </c>
      <c r="H233" s="75">
        <f>[1]!thsiFinD("ths_close_price_index",H$1,$A233)</f>
        <v>4960.2519000000002</v>
      </c>
      <c r="I233" s="75">
        <f>[1]!thsiFinD("ths_close_price_index",I$1,$A233)</f>
        <v>5171.8433000000005</v>
      </c>
      <c r="J233" s="75">
        <f>[1]!thsiFinD("ths_close_price_index",J$1,$A233)</f>
        <v>1723.1904999999999</v>
      </c>
      <c r="K233" s="76">
        <f>IF([1]!thsiFinD("ths_close_price_index",K$1,$A233)/[1]!thsiFinD("ths_close_price_index",K$1,$A$3)=0,K232,[1]!thsiFinD("ths_close_price_index",K$1,$A233)/[1]!thsiFinD("ths_close_price_index",K$1,$A$3))</f>
        <v>1.3888995908397892</v>
      </c>
      <c r="L233" s="75">
        <f>[1]!thsiFinD("ths_close_price_index",L$1,$A233)</f>
        <v>3232.2062000000001</v>
      </c>
      <c r="M233" s="75">
        <f>[1]!thsiFinD("ths_close_price_index",M$1,$A233)</f>
        <v>17248.589599999999</v>
      </c>
      <c r="N233" s="78">
        <f t="shared" si="8"/>
        <v>1.0016580225457845</v>
      </c>
      <c r="O233" s="78">
        <f t="shared" si="8"/>
        <v>1.0004165321068905</v>
      </c>
      <c r="P233" s="73">
        <f t="shared" si="7"/>
        <v>1.0016580225457845</v>
      </c>
      <c r="Q233" s="73">
        <f t="shared" si="9"/>
        <v>1.1840300073846988</v>
      </c>
    </row>
    <row r="234" spans="1:17" ht="15.5" x14ac:dyDescent="0.35">
      <c r="A234" s="80">
        <v>44166</v>
      </c>
      <c r="B234" s="58" t="s">
        <v>521</v>
      </c>
      <c r="C234" s="58" t="s">
        <v>522</v>
      </c>
      <c r="D234" s="58" t="str">
        <f>IFERROR(VLOOKUP($C234,'[3]2年净值'!$B:$C,2,0),"")</f>
        <v/>
      </c>
      <c r="E234" s="58" t="str">
        <f>IFERROR(VLOOKUP($C234,'[3]2年白金净值'!$B:$C,2,0),"")</f>
        <v/>
      </c>
      <c r="F234" s="58" t="str">
        <f>IFERROR(VLOOKUP($C234,'[3]3年净值'!$B:$C,2,0),"")</f>
        <v/>
      </c>
      <c r="G234" s="58" t="str">
        <f>IFERROR(VLOOKUP($C234,[3]黑马净值!#REF!,2,0),"")</f>
        <v/>
      </c>
      <c r="H234" s="75">
        <f>[1]!thsiFinD("ths_close_price_index",H$1,$A234)</f>
        <v>5067.0982999999997</v>
      </c>
      <c r="I234" s="75">
        <f>[1]!thsiFinD("ths_close_price_index",I$1,$A234)</f>
        <v>5277.4705999999996</v>
      </c>
      <c r="J234" s="75">
        <f>[1]!thsiFinD("ths_close_price_index",J$1,$A234)</f>
        <v>1756.4844000000001</v>
      </c>
      <c r="K234" s="76">
        <f>IF([1]!thsiFinD("ths_close_price_index",K$1,$A234)/[1]!thsiFinD("ths_close_price_index",K$1,$A$3)=0,K233,[1]!thsiFinD("ths_close_price_index",K$1,$A234)/[1]!thsiFinD("ths_close_price_index",K$1,$A$3))</f>
        <v>1.4157346297327387</v>
      </c>
      <c r="L234" s="75">
        <f>[1]!thsiFinD("ths_close_price_index",L$1,$A234)</f>
        <v>3290.1152999999999</v>
      </c>
      <c r="M234" s="75">
        <f>[1]!thsiFinD("ths_close_price_index",M$1,$A234)</f>
        <v>17596.0524</v>
      </c>
      <c r="N234" s="78">
        <f t="shared" si="8"/>
        <v>1.0179162765048839</v>
      </c>
      <c r="O234" s="78">
        <f t="shared" si="8"/>
        <v>1.0201444180688257</v>
      </c>
      <c r="P234" s="73">
        <f t="shared" si="7"/>
        <v>1.0179162765048839</v>
      </c>
      <c r="Q234" s="73">
        <f t="shared" si="9"/>
        <v>1.2052434163870829</v>
      </c>
    </row>
    <row r="235" spans="1:17" ht="15.5" x14ac:dyDescent="0.35">
      <c r="A235" s="80">
        <v>44167</v>
      </c>
      <c r="B235" s="58" t="s">
        <v>523</v>
      </c>
      <c r="C235" s="58" t="s">
        <v>524</v>
      </c>
      <c r="D235" s="58" t="str">
        <f>IFERROR(VLOOKUP($C235,'[3]2年净值'!$B:$C,2,0),"")</f>
        <v/>
      </c>
      <c r="E235" s="58" t="str">
        <f>IFERROR(VLOOKUP($C235,'[3]2年白金净值'!$B:$C,2,0),"")</f>
        <v/>
      </c>
      <c r="F235" s="58" t="str">
        <f>IFERROR(VLOOKUP($C235,'[3]3年净值'!$B:$C,2,0),"")</f>
        <v/>
      </c>
      <c r="G235" s="58" t="str">
        <f>IFERROR(VLOOKUP($C235,[3]黑马净值!#REF!,2,0),"")</f>
        <v/>
      </c>
      <c r="H235" s="75">
        <f>[1]!thsiFinD("ths_close_price_index",H$1,$A235)</f>
        <v>5067.1446999999998</v>
      </c>
      <c r="I235" s="75">
        <f>[1]!thsiFinD("ths_close_price_index",I$1,$A235)</f>
        <v>5279.0927000000001</v>
      </c>
      <c r="J235" s="75">
        <f>[1]!thsiFinD("ths_close_price_index",J$1,$A235)</f>
        <v>1755.8406</v>
      </c>
      <c r="K235" s="76">
        <f>IF([1]!thsiFinD("ths_close_price_index",K$1,$A235)/[1]!thsiFinD("ths_close_price_index",K$1,$A$3)=0,K234,[1]!thsiFinD("ths_close_price_index",K$1,$A235)/[1]!thsiFinD("ths_close_price_index",K$1,$A$3))</f>
        <v>1.4152157239259908</v>
      </c>
      <c r="L235" s="75">
        <f>[1]!thsiFinD("ths_close_price_index",L$1,$A235)</f>
        <v>3285.3719999999998</v>
      </c>
      <c r="M235" s="75">
        <f>[1]!thsiFinD("ths_close_price_index",M$1,$A235)</f>
        <v>17628.032299999999</v>
      </c>
      <c r="N235" s="78">
        <f t="shared" si="8"/>
        <v>0.99855831800180372</v>
      </c>
      <c r="O235" s="78">
        <f t="shared" si="8"/>
        <v>1.001817447417922</v>
      </c>
      <c r="P235" s="73">
        <f t="shared" si="7"/>
        <v>0.99855831800180372</v>
      </c>
      <c r="Q235" s="73">
        <f t="shared" si="9"/>
        <v>1.2035058386502331</v>
      </c>
    </row>
    <row r="236" spans="1:17" ht="15.5" x14ac:dyDescent="0.35">
      <c r="A236" s="80">
        <v>44168</v>
      </c>
      <c r="B236" s="58" t="s">
        <v>525</v>
      </c>
      <c r="C236" s="58" t="s">
        <v>526</v>
      </c>
      <c r="D236" s="58" t="str">
        <f>IFERROR(VLOOKUP($C236,'[3]2年净值'!$B:$C,2,0),"")</f>
        <v/>
      </c>
      <c r="E236" s="58" t="str">
        <f>IFERROR(VLOOKUP($C236,'[3]2年白金净值'!$B:$C,2,0),"")</f>
        <v/>
      </c>
      <c r="F236" s="58" t="str">
        <f>IFERROR(VLOOKUP($C236,'[3]3年净值'!$B:$C,2,0),"")</f>
        <v/>
      </c>
      <c r="G236" s="58" t="str">
        <f>IFERROR(VLOOKUP($C236,[3]黑马净值!#REF!,2,0),"")</f>
        <v/>
      </c>
      <c r="H236" s="75">
        <f>[1]!thsiFinD("ths_close_price_index",H$1,$A236)</f>
        <v>5057.0603000000001</v>
      </c>
      <c r="I236" s="75">
        <f>[1]!thsiFinD("ths_close_price_index",I$1,$A236)</f>
        <v>5272.1324999999997</v>
      </c>
      <c r="J236" s="75">
        <f>[1]!thsiFinD("ths_close_price_index",J$1,$A236)</f>
        <v>1759.2807</v>
      </c>
      <c r="K236" s="76">
        <f>IF([1]!thsiFinD("ths_close_price_index",K$1,$A236)/[1]!thsiFinD("ths_close_price_index",K$1,$A$3)=0,K235,[1]!thsiFinD("ths_close_price_index",K$1,$A236)/[1]!thsiFinD("ths_close_price_index",K$1,$A$3))</f>
        <v>1.4179884605923361</v>
      </c>
      <c r="L236" s="75">
        <f>[1]!thsiFinD("ths_close_price_index",L$1,$A236)</f>
        <v>3288.7509</v>
      </c>
      <c r="M236" s="75">
        <f>[1]!thsiFinD("ths_close_price_index",M$1,$A236)</f>
        <v>17938.608800000002</v>
      </c>
      <c r="N236" s="78">
        <f t="shared" si="8"/>
        <v>1.0010284680091022</v>
      </c>
      <c r="O236" s="78">
        <f t="shared" si="8"/>
        <v>1.0176183305495761</v>
      </c>
      <c r="P236" s="73">
        <f t="shared" si="7"/>
        <v>1.0010284680091022</v>
      </c>
      <c r="Q236" s="73">
        <f t="shared" si="9"/>
        <v>1.2047436059040526</v>
      </c>
    </row>
    <row r="237" spans="1:17" ht="15.5" x14ac:dyDescent="0.35">
      <c r="A237" s="80">
        <v>44169</v>
      </c>
      <c r="B237" s="58" t="s">
        <v>527</v>
      </c>
      <c r="C237" s="58" t="s">
        <v>528</v>
      </c>
      <c r="D237" s="58" t="str">
        <f>IFERROR(VLOOKUP($C237,'[3]2年净值'!$B:$C,2,0),"")</f>
        <v/>
      </c>
      <c r="E237" s="58" t="str">
        <f>IFERROR(VLOOKUP($C237,'[3]2年白金净值'!$B:$C,2,0),"")</f>
        <v/>
      </c>
      <c r="F237" s="58" t="str">
        <f>IFERROR(VLOOKUP($C237,'[3]3年净值'!$B:$C,2,0),"")</f>
        <v/>
      </c>
      <c r="G237" s="58" t="str">
        <f>IFERROR(VLOOKUP($C237,[3]黑马净值!#REF!,2,0),"")</f>
        <v/>
      </c>
      <c r="H237" s="75">
        <f>[1]!thsiFinD("ths_close_price_index",H$1,$A237)</f>
        <v>5065.9162999999999</v>
      </c>
      <c r="I237" s="75">
        <f>[1]!thsiFinD("ths_close_price_index",I$1,$A237)</f>
        <v>5283.7479000000003</v>
      </c>
      <c r="J237" s="75">
        <f>[1]!thsiFinD("ths_close_price_index",J$1,$A237)</f>
        <v>1773.9091000000001</v>
      </c>
      <c r="K237" s="76">
        <f>IF([1]!thsiFinD("ths_close_price_index",K$1,$A237)/[1]!thsiFinD("ths_close_price_index",K$1,$A$3)=0,K236,[1]!thsiFinD("ths_close_price_index",K$1,$A237)/[1]!thsiFinD("ths_close_price_index",K$1,$A$3))</f>
        <v>1.4297790193115496</v>
      </c>
      <c r="L237" s="75">
        <f>[1]!thsiFinD("ths_close_price_index",L$1,$A237)</f>
        <v>3305.1077</v>
      </c>
      <c r="M237" s="75">
        <f>[1]!thsiFinD("ths_close_price_index",M$1,$A237)</f>
        <v>18127.161700000001</v>
      </c>
      <c r="N237" s="78">
        <f t="shared" si="8"/>
        <v>1.004973560022439</v>
      </c>
      <c r="O237" s="78">
        <f t="shared" si="8"/>
        <v>1.0105110101960637</v>
      </c>
      <c r="P237" s="73">
        <f t="shared" si="7"/>
        <v>1.004973560022439</v>
      </c>
      <c r="Q237" s="73">
        <f t="shared" si="9"/>
        <v>1.210735470539666</v>
      </c>
    </row>
    <row r="238" spans="1:17" ht="15.5" x14ac:dyDescent="0.35">
      <c r="A238" s="80">
        <v>44172</v>
      </c>
      <c r="B238" s="58" t="s">
        <v>529</v>
      </c>
      <c r="C238" s="58" t="s">
        <v>530</v>
      </c>
      <c r="D238" s="58" t="str">
        <f>IFERROR(VLOOKUP($C238,'[3]2年净值'!$B:$C,2,0),"")</f>
        <v/>
      </c>
      <c r="E238" s="58" t="str">
        <f>IFERROR(VLOOKUP($C238,'[3]2年白金净值'!$B:$C,2,0),"")</f>
        <v/>
      </c>
      <c r="F238" s="58" t="str">
        <f>IFERROR(VLOOKUP($C238,'[3]3年净值'!$B:$C,2,0),"")</f>
        <v/>
      </c>
      <c r="G238" s="58" t="str">
        <f>IFERROR(VLOOKUP($C238,[3]黑马净值!#REF!,2,0),"")</f>
        <v/>
      </c>
      <c r="H238" s="75">
        <f>[1]!thsiFinD("ths_close_price_index",H$1,$A238)</f>
        <v>5022.2350999999999</v>
      </c>
      <c r="I238" s="75">
        <f>[1]!thsiFinD("ths_close_price_index",I$1,$A238)</f>
        <v>5241.1616000000004</v>
      </c>
      <c r="J238" s="75">
        <f>[1]!thsiFinD("ths_close_price_index",J$1,$A238)</f>
        <v>1773.9963</v>
      </c>
      <c r="K238" s="76">
        <f>IF([1]!thsiFinD("ths_close_price_index",K$1,$A238)/[1]!thsiFinD("ths_close_price_index",K$1,$A$3)=0,K237,[1]!thsiFinD("ths_close_price_index",K$1,$A238)/[1]!thsiFinD("ths_close_price_index",K$1,$A$3))</f>
        <v>1.4298493029188009</v>
      </c>
      <c r="L238" s="75">
        <f>[1]!thsiFinD("ths_close_price_index",L$1,$A238)</f>
        <v>3296.759</v>
      </c>
      <c r="M238" s="75">
        <f>[1]!thsiFinD("ths_close_price_index",M$1,$A238)</f>
        <v>18002.4401</v>
      </c>
      <c r="N238" s="78">
        <f t="shared" si="8"/>
        <v>0.99747400062031266</v>
      </c>
      <c r="O238" s="78">
        <f t="shared" si="8"/>
        <v>0.99311962887162852</v>
      </c>
      <c r="P238" s="73">
        <f t="shared" si="7"/>
        <v>0.99747400062031266</v>
      </c>
      <c r="Q238" s="73">
        <f t="shared" si="9"/>
        <v>1.2076771534921174</v>
      </c>
    </row>
    <row r="239" spans="1:17" ht="15.5" x14ac:dyDescent="0.35">
      <c r="A239" s="80">
        <v>44173</v>
      </c>
      <c r="B239" s="58" t="s">
        <v>531</v>
      </c>
      <c r="C239" s="58" t="s">
        <v>532</v>
      </c>
      <c r="D239" s="58" t="str">
        <f>IFERROR(VLOOKUP($C239,'[3]2年净值'!$B:$C,2,0),"")</f>
        <v/>
      </c>
      <c r="E239" s="58" t="str">
        <f>IFERROR(VLOOKUP($C239,'[3]2年白金净值'!$B:$C,2,0),"")</f>
        <v/>
      </c>
      <c r="F239" s="58" t="str">
        <f>IFERROR(VLOOKUP($C239,'[3]3年净值'!$B:$C,2,0),"")</f>
        <v/>
      </c>
      <c r="G239" s="58" t="str">
        <f>IFERROR(VLOOKUP($C239,[3]黑马净值!#REF!,2,0),"")</f>
        <v/>
      </c>
      <c r="H239" s="75">
        <f>[1]!thsiFinD("ths_close_price_index",H$1,$A239)</f>
        <v>5009.8786</v>
      </c>
      <c r="I239" s="75">
        <f>[1]!thsiFinD("ths_close_price_index",I$1,$A239)</f>
        <v>5231.0663000000004</v>
      </c>
      <c r="J239" s="75">
        <f>[1]!thsiFinD("ths_close_price_index",J$1,$A239)</f>
        <v>1778.9839999999999</v>
      </c>
      <c r="K239" s="76">
        <f>IF([1]!thsiFinD("ths_close_price_index",K$1,$A239)/[1]!thsiFinD("ths_close_price_index",K$1,$A$3)=0,K238,[1]!thsiFinD("ths_close_price_index",K$1,$A239)/[1]!thsiFinD("ths_close_price_index",K$1,$A$3))</f>
        <v>1.4338694124129232</v>
      </c>
      <c r="L239" s="75">
        <f>[1]!thsiFinD("ths_close_price_index",L$1,$A239)</f>
        <v>3308.6642999999999</v>
      </c>
      <c r="M239" s="75">
        <f>[1]!thsiFinD("ths_close_price_index",M$1,$A239)</f>
        <v>17969.212299999999</v>
      </c>
      <c r="N239" s="78">
        <f t="shared" si="8"/>
        <v>1.0036112133158657</v>
      </c>
      <c r="O239" s="78">
        <f t="shared" si="8"/>
        <v>0.9981542613214972</v>
      </c>
      <c r="P239" s="73">
        <f t="shared" si="7"/>
        <v>1.0036112133158657</v>
      </c>
      <c r="Q239" s="73">
        <f t="shared" si="9"/>
        <v>1.2120383333100748</v>
      </c>
    </row>
    <row r="240" spans="1:17" ht="15.5" x14ac:dyDescent="0.35">
      <c r="A240" s="80">
        <v>44174</v>
      </c>
      <c r="B240" s="58" t="s">
        <v>533</v>
      </c>
      <c r="C240" s="58" t="s">
        <v>534</v>
      </c>
      <c r="D240" s="58" t="str">
        <f>IFERROR(VLOOKUP($C240,'[3]2年净值'!$B:$C,2,0),"")</f>
        <v/>
      </c>
      <c r="E240" s="58" t="str">
        <f>IFERROR(VLOOKUP($C240,'[3]2年白金净值'!$B:$C,2,0),"")</f>
        <v/>
      </c>
      <c r="F240" s="58" t="str">
        <f>IFERROR(VLOOKUP($C240,'[3]3年净值'!$B:$C,2,0),"")</f>
        <v/>
      </c>
      <c r="G240" s="58" t="str">
        <f>IFERROR(VLOOKUP($C240,[3]黑马净值!#REF!,2,0),"")</f>
        <v/>
      </c>
      <c r="H240" s="75">
        <f>[1]!thsiFinD("ths_close_price_index",H$1,$A240)</f>
        <v>4942.6985999999997</v>
      </c>
      <c r="I240" s="75">
        <f>[1]!thsiFinD("ths_close_price_index",I$1,$A240)</f>
        <v>5155.1801999999998</v>
      </c>
      <c r="J240" s="75">
        <f>[1]!thsiFinD("ths_close_price_index",J$1,$A240)</f>
        <v>1756.9774</v>
      </c>
      <c r="K240" s="76">
        <f>IF([1]!thsiFinD("ths_close_price_index",K$1,$A240)/[1]!thsiFinD("ths_close_price_index",K$1,$A$3)=0,K239,[1]!thsiFinD("ths_close_price_index",K$1,$A240)/[1]!thsiFinD("ths_close_price_index",K$1,$A$3))</f>
        <v>1.4161319900352032</v>
      </c>
      <c r="L240" s="75">
        <f>[1]!thsiFinD("ths_close_price_index",L$1,$A240)</f>
        <v>3266.4701</v>
      </c>
      <c r="M240" s="75">
        <f>[1]!thsiFinD("ths_close_price_index",M$1,$A240)</f>
        <v>17710.227500000001</v>
      </c>
      <c r="N240" s="78">
        <f t="shared" si="8"/>
        <v>0.98724736142013569</v>
      </c>
      <c r="O240" s="78">
        <f t="shared" si="8"/>
        <v>0.98558730367941627</v>
      </c>
      <c r="P240" s="73">
        <f t="shared" si="7"/>
        <v>0.98724736142013569</v>
      </c>
      <c r="Q240" s="73">
        <f t="shared" si="9"/>
        <v>1.1965816465004304</v>
      </c>
    </row>
    <row r="241" spans="1:17" ht="15.5" x14ac:dyDescent="0.35">
      <c r="A241" s="80">
        <v>44175</v>
      </c>
      <c r="B241" s="58" t="s">
        <v>535</v>
      </c>
      <c r="C241" s="58" t="s">
        <v>536</v>
      </c>
      <c r="D241" s="58" t="str">
        <f>IFERROR(VLOOKUP($C241,'[3]2年净值'!$B:$C,2,0),"")</f>
        <v/>
      </c>
      <c r="E241" s="58" t="str">
        <f>IFERROR(VLOOKUP($C241,'[3]2年白金净值'!$B:$C,2,0),"")</f>
        <v/>
      </c>
      <c r="F241" s="58" t="str">
        <f>IFERROR(VLOOKUP($C241,'[3]3年净值'!$B:$C,2,0),"")</f>
        <v/>
      </c>
      <c r="G241" s="58" t="str">
        <f>IFERROR(VLOOKUP($C241,[3]黑马净值!#REF!,2,0),"")</f>
        <v/>
      </c>
      <c r="H241" s="75">
        <f>[1]!thsiFinD("ths_close_price_index",H$1,$A241)</f>
        <v>4940.5249000000003</v>
      </c>
      <c r="I241" s="75">
        <f>[1]!thsiFinD("ths_close_price_index",I$1,$A241)</f>
        <v>5155.8783999999996</v>
      </c>
      <c r="J241" s="75">
        <f>[1]!thsiFinD("ths_close_price_index",J$1,$A241)</f>
        <v>1765.0848000000001</v>
      </c>
      <c r="K241" s="76">
        <f>IF([1]!thsiFinD("ths_close_price_index",K$1,$A241)/[1]!thsiFinD("ths_close_price_index",K$1,$A$3)=0,K240,[1]!thsiFinD("ths_close_price_index",K$1,$A241)/[1]!thsiFinD("ths_close_price_index",K$1,$A$3))</f>
        <v>1.4226665922993025</v>
      </c>
      <c r="L241" s="75">
        <f>[1]!thsiFinD("ths_close_price_index",L$1,$A241)</f>
        <v>3279.6622000000002</v>
      </c>
      <c r="M241" s="75">
        <f>[1]!thsiFinD("ths_close_price_index",M$1,$A241)</f>
        <v>17817.3845</v>
      </c>
      <c r="N241" s="78">
        <f t="shared" si="8"/>
        <v>1.0040386409782229</v>
      </c>
      <c r="O241" s="78">
        <f t="shared" si="8"/>
        <v>1.0060505716259149</v>
      </c>
      <c r="P241" s="73">
        <f t="shared" si="7"/>
        <v>1.0040386409782229</v>
      </c>
      <c r="Q241" s="73">
        <f t="shared" si="9"/>
        <v>1.2014142101717766</v>
      </c>
    </row>
    <row r="242" spans="1:17" ht="15.5" x14ac:dyDescent="0.35">
      <c r="A242" s="80">
        <v>44176</v>
      </c>
      <c r="B242" s="58" t="s">
        <v>537</v>
      </c>
      <c r="C242" s="58" t="s">
        <v>538</v>
      </c>
      <c r="D242" s="58" t="str">
        <f>IFERROR(VLOOKUP($C242,'[3]2年净值'!$B:$C,2,0),"")</f>
        <v/>
      </c>
      <c r="E242" s="58" t="str">
        <f>IFERROR(VLOOKUP($C242,'[3]2年白金净值'!$B:$C,2,0),"")</f>
        <v/>
      </c>
      <c r="F242" s="58" t="str">
        <f>IFERROR(VLOOKUP($C242,'[3]3年净值'!$B:$C,2,0),"")</f>
        <v/>
      </c>
      <c r="G242" s="58" t="str">
        <f>IFERROR(VLOOKUP($C242,[3]黑马净值!#REF!,2,0),"")</f>
        <v/>
      </c>
      <c r="H242" s="75">
        <f>[1]!thsiFinD("ths_close_price_index",H$1,$A242)</f>
        <v>4889.6292000000003</v>
      </c>
      <c r="I242" s="75">
        <f>[1]!thsiFinD("ths_close_price_index",I$1,$A242)</f>
        <v>5094.1288999999997</v>
      </c>
      <c r="J242" s="75">
        <f>[1]!thsiFinD("ths_close_price_index",J$1,$A242)</f>
        <v>1751.0391999999999</v>
      </c>
      <c r="K242" s="76">
        <f>IF([1]!thsiFinD("ths_close_price_index",K$1,$A242)/[1]!thsiFinD("ths_close_price_index",K$1,$A$3)=0,K241,[1]!thsiFinD("ths_close_price_index",K$1,$A242)/[1]!thsiFinD("ths_close_price_index",K$1,$A$3))</f>
        <v>1.4113457731019476</v>
      </c>
      <c r="L242" s="75">
        <f>[1]!thsiFinD("ths_close_price_index",L$1,$A242)</f>
        <v>3230.2833000000001</v>
      </c>
      <c r="M242" s="75">
        <f>[1]!thsiFinD("ths_close_price_index",M$1,$A242)</f>
        <v>17564.348099999999</v>
      </c>
      <c r="N242" s="78">
        <f t="shared" si="8"/>
        <v>0.98494390672307652</v>
      </c>
      <c r="O242" s="78">
        <f t="shared" si="8"/>
        <v>0.98579834206305639</v>
      </c>
      <c r="P242" s="73">
        <f t="shared" si="7"/>
        <v>0.98494390672307652</v>
      </c>
      <c r="Q242" s="73">
        <f t="shared" si="9"/>
        <v>1.183325605759209</v>
      </c>
    </row>
    <row r="243" spans="1:17" ht="15.5" x14ac:dyDescent="0.35">
      <c r="A243" s="80">
        <v>44179</v>
      </c>
      <c r="B243" s="58" t="s">
        <v>539</v>
      </c>
      <c r="C243" s="58" t="s">
        <v>540</v>
      </c>
      <c r="D243" s="58" t="str">
        <f>IFERROR(VLOOKUP($C243,'[3]2年净值'!$B:$C,2,0),"")</f>
        <v/>
      </c>
      <c r="E243" s="58" t="str">
        <f>IFERROR(VLOOKUP($C243,'[3]2年白金净值'!$B:$C,2,0),"")</f>
        <v/>
      </c>
      <c r="F243" s="58" t="str">
        <f>IFERROR(VLOOKUP($C243,'[3]3年净值'!$B:$C,2,0),"")</f>
        <v/>
      </c>
      <c r="G243" s="58" t="str">
        <f>IFERROR(VLOOKUP($C243,[3]黑马净值!#REF!,2,0),"")</f>
        <v/>
      </c>
      <c r="H243" s="75">
        <f>[1]!thsiFinD("ths_close_price_index",H$1,$A243)</f>
        <v>4934.8352000000004</v>
      </c>
      <c r="I243" s="75">
        <f>[1]!thsiFinD("ths_close_price_index",I$1,$A243)</f>
        <v>5139.7488999999996</v>
      </c>
      <c r="J243" s="75">
        <f>[1]!thsiFinD("ths_close_price_index",J$1,$A243)</f>
        <v>1774.1965</v>
      </c>
      <c r="K243" s="76">
        <f>IF([1]!thsiFinD("ths_close_price_index",K$1,$A243)/[1]!thsiFinD("ths_close_price_index",K$1,$A$3)=0,K242,[1]!thsiFinD("ths_close_price_index",K$1,$A243)/[1]!thsiFinD("ths_close_price_index",K$1,$A$3))</f>
        <v>1.4300106650537976</v>
      </c>
      <c r="L243" s="75">
        <f>[1]!thsiFinD("ths_close_price_index",L$1,$A243)</f>
        <v>3269.9308000000001</v>
      </c>
      <c r="M243" s="75">
        <f>[1]!thsiFinD("ths_close_price_index",M$1,$A243)</f>
        <v>17757.8956</v>
      </c>
      <c r="N243" s="78">
        <f t="shared" si="8"/>
        <v>1.0122736912889343</v>
      </c>
      <c r="O243" s="78">
        <f t="shared" si="8"/>
        <v>1.0110193386568103</v>
      </c>
      <c r="P243" s="73">
        <f t="shared" si="7"/>
        <v>1.0122736912889343</v>
      </c>
      <c r="Q243" s="73">
        <f t="shared" si="9"/>
        <v>1.1978493789385887</v>
      </c>
    </row>
    <row r="244" spans="1:17" ht="15.5" x14ac:dyDescent="0.35">
      <c r="A244" s="80">
        <v>44180</v>
      </c>
      <c r="B244" s="58" t="s">
        <v>541</v>
      </c>
      <c r="C244" s="58" t="s">
        <v>542</v>
      </c>
      <c r="D244" s="58" t="str">
        <f>IFERROR(VLOOKUP($C244,'[3]2年净值'!$B:$C,2,0),"")</f>
        <v/>
      </c>
      <c r="E244" s="58" t="str">
        <f>IFERROR(VLOOKUP($C244,'[3]2年白金净值'!$B:$C,2,0),"")</f>
        <v/>
      </c>
      <c r="F244" s="58" t="str">
        <f>IFERROR(VLOOKUP($C244,'[3]3年净值'!$B:$C,2,0),"")</f>
        <v/>
      </c>
      <c r="G244" s="58" t="str">
        <f>IFERROR(VLOOKUP($C244,[3]黑马净值!#REF!,2,0),"")</f>
        <v/>
      </c>
      <c r="H244" s="75">
        <f>[1]!thsiFinD("ths_close_price_index",H$1,$A244)</f>
        <v>4945.1000000000004</v>
      </c>
      <c r="I244" s="75">
        <f>[1]!thsiFinD("ths_close_price_index",I$1,$A244)</f>
        <v>5149.2206999999999</v>
      </c>
      <c r="J244" s="75">
        <f>[1]!thsiFinD("ths_close_price_index",J$1,$A244)</f>
        <v>1790.4541999999999</v>
      </c>
      <c r="K244" s="76">
        <f>IF([1]!thsiFinD("ths_close_price_index",K$1,$A244)/[1]!thsiFinD("ths_close_price_index",K$1,$A$3)=0,K243,[1]!thsiFinD("ths_close_price_index",K$1,$A244)/[1]!thsiFinD("ths_close_price_index",K$1,$A$3))</f>
        <v>1.4431144471823527</v>
      </c>
      <c r="L244" s="75">
        <f>[1]!thsiFinD("ths_close_price_index",L$1,$A244)</f>
        <v>3319.7957000000001</v>
      </c>
      <c r="M244" s="75">
        <f>[1]!thsiFinD("ths_close_price_index",M$1,$A244)</f>
        <v>17957.5818</v>
      </c>
      <c r="N244" s="78">
        <f t="shared" si="8"/>
        <v>1.015249527604682</v>
      </c>
      <c r="O244" s="78">
        <f t="shared" si="8"/>
        <v>1.0112449247646214</v>
      </c>
      <c r="P244" s="73">
        <f t="shared" si="7"/>
        <v>1.015249527604682</v>
      </c>
      <c r="Q244" s="73">
        <f t="shared" si="9"/>
        <v>1.2161160161089639</v>
      </c>
    </row>
    <row r="245" spans="1:17" ht="15.5" x14ac:dyDescent="0.35">
      <c r="A245" s="80">
        <v>44181</v>
      </c>
      <c r="B245" s="58" t="s">
        <v>543</v>
      </c>
      <c r="C245" s="58" t="s">
        <v>544</v>
      </c>
      <c r="D245" s="58" t="str">
        <f>IFERROR(VLOOKUP($C245,'[3]2年净值'!$B:$C,2,0),"")</f>
        <v/>
      </c>
      <c r="E245" s="58" t="str">
        <f>IFERROR(VLOOKUP($C245,'[3]2年白金净值'!$B:$C,2,0),"")</f>
        <v/>
      </c>
      <c r="F245" s="58" t="str">
        <f>IFERROR(VLOOKUP($C245,'[3]3年净值'!$B:$C,2,0),"")</f>
        <v/>
      </c>
      <c r="G245" s="58" t="str">
        <f>IFERROR(VLOOKUP($C245,[3]黑马净值!#REF!,2,0),"")</f>
        <v/>
      </c>
      <c r="H245" s="75">
        <f>[1]!thsiFinD("ths_close_price_index",H$1,$A245)</f>
        <v>4953.8670000000002</v>
      </c>
      <c r="I245" s="75">
        <f>[1]!thsiFinD("ths_close_price_index",I$1,$A245)</f>
        <v>5150.5567000000001</v>
      </c>
      <c r="J245" s="75">
        <f>[1]!thsiFinD("ths_close_price_index",J$1,$A245)</f>
        <v>1786.0289</v>
      </c>
      <c r="K245" s="76">
        <f>IF([1]!thsiFinD("ths_close_price_index",K$1,$A245)/[1]!thsiFinD("ths_close_price_index",K$1,$A$3)=0,K244,[1]!thsiFinD("ths_close_price_index",K$1,$A245)/[1]!thsiFinD("ths_close_price_index",K$1,$A$3))</f>
        <v>1.4395476347148146</v>
      </c>
      <c r="L245" s="75">
        <f>[1]!thsiFinD("ths_close_price_index",L$1,$A245)</f>
        <v>3296.9014000000002</v>
      </c>
      <c r="M245" s="75">
        <f>[1]!thsiFinD("ths_close_price_index",M$1,$A245)</f>
        <v>17892.177</v>
      </c>
      <c r="N245" s="78">
        <f t="shared" si="8"/>
        <v>0.99310370213444166</v>
      </c>
      <c r="O245" s="78">
        <f t="shared" si="8"/>
        <v>0.99635781695283709</v>
      </c>
      <c r="P245" s="73">
        <f t="shared" si="7"/>
        <v>0.99310370213444166</v>
      </c>
      <c r="Q245" s="73">
        <f t="shared" si="9"/>
        <v>1.2077293178228004</v>
      </c>
    </row>
    <row r="246" spans="1:17" ht="15.5" x14ac:dyDescent="0.35">
      <c r="A246" s="80">
        <v>44182</v>
      </c>
      <c r="B246" s="58" t="s">
        <v>545</v>
      </c>
      <c r="C246" s="58" t="s">
        <v>546</v>
      </c>
      <c r="D246" s="58" t="str">
        <f>IFERROR(VLOOKUP($C246,'[3]2年净值'!$B:$C,2,0),"")</f>
        <v/>
      </c>
      <c r="E246" s="58" t="str">
        <f>IFERROR(VLOOKUP($C246,'[3]2年白金净值'!$B:$C,2,0),"")</f>
        <v/>
      </c>
      <c r="F246" s="58" t="str">
        <f>IFERROR(VLOOKUP($C246,'[3]3年净值'!$B:$C,2,0),"")</f>
        <v/>
      </c>
      <c r="G246" s="58" t="str">
        <f>IFERROR(VLOOKUP($C246,[3]黑马净值!#REF!,2,0),"")</f>
        <v/>
      </c>
      <c r="H246" s="75">
        <f>[1]!thsiFinD("ths_close_price_index",H$1,$A246)</f>
        <v>5017.4784</v>
      </c>
      <c r="I246" s="75">
        <f>[1]!thsiFinD("ths_close_price_index",I$1,$A246)</f>
        <v>5215.4474</v>
      </c>
      <c r="J246" s="75">
        <f>[1]!thsiFinD("ths_close_price_index",J$1,$A246)</f>
        <v>1803.4371000000001</v>
      </c>
      <c r="K246" s="76">
        <f>IF([1]!thsiFinD("ths_close_price_index",K$1,$A246)/[1]!thsiFinD("ths_close_price_index",K$1,$A$3)=0,K245,[1]!thsiFinD("ths_close_price_index",K$1,$A246)/[1]!thsiFinD("ths_close_price_index",K$1,$A$3))</f>
        <v>1.4535787252165655</v>
      </c>
      <c r="L246" s="75">
        <f>[1]!thsiFinD("ths_close_price_index",L$1,$A246)</f>
        <v>3322.2118</v>
      </c>
      <c r="M246" s="75">
        <f>[1]!thsiFinD("ths_close_price_index",M$1,$A246)</f>
        <v>18105.2035</v>
      </c>
      <c r="N246" s="78">
        <f t="shared" si="8"/>
        <v>1.0076770266772308</v>
      </c>
      <c r="O246" s="78">
        <f t="shared" si="8"/>
        <v>1.0119061252300376</v>
      </c>
      <c r="P246" s="73">
        <f t="shared" si="7"/>
        <v>1.0076770266772308</v>
      </c>
      <c r="Q246" s="73">
        <f t="shared" si="9"/>
        <v>1.2170010880145998</v>
      </c>
    </row>
    <row r="247" spans="1:17" ht="15.5" x14ac:dyDescent="0.35">
      <c r="A247" s="80">
        <v>44183</v>
      </c>
      <c r="B247" s="58" t="s">
        <v>547</v>
      </c>
      <c r="C247" s="58" t="s">
        <v>548</v>
      </c>
      <c r="D247" s="58" t="str">
        <f>IFERROR(VLOOKUP($C247,'[3]2年净值'!$B:$C,2,0),"")</f>
        <v/>
      </c>
      <c r="E247" s="58" t="str">
        <f>IFERROR(VLOOKUP($C247,'[3]2年白金净值'!$B:$C,2,0),"")</f>
        <v/>
      </c>
      <c r="F247" s="58" t="str">
        <f>IFERROR(VLOOKUP($C247,'[3]3年净值'!$B:$C,2,0),"")</f>
        <v/>
      </c>
      <c r="G247" s="58" t="str">
        <f>IFERROR(VLOOKUP($C247,[3]黑马净值!#REF!,2,0),"")</f>
        <v/>
      </c>
      <c r="H247" s="75">
        <f>[1]!thsiFinD("ths_close_price_index",H$1,$A247)</f>
        <v>4999.9678000000004</v>
      </c>
      <c r="I247" s="75">
        <f>[1]!thsiFinD("ths_close_price_index",I$1,$A247)</f>
        <v>5198.1962999999996</v>
      </c>
      <c r="J247" s="75">
        <f>[1]!thsiFinD("ths_close_price_index",J$1,$A247)</f>
        <v>1798.8552999999999</v>
      </c>
      <c r="K247" s="76">
        <f>IF([1]!thsiFinD("ths_close_price_index",K$1,$A247)/[1]!thsiFinD("ths_close_price_index",K$1,$A$3)=0,K246,[1]!thsiFinD("ths_close_price_index",K$1,$A247)/[1]!thsiFinD("ths_close_price_index",K$1,$A$3))</f>
        <v>1.4498857730181232</v>
      </c>
      <c r="L247" s="75">
        <f>[1]!thsiFinD("ths_close_price_index",L$1,$A247)</f>
        <v>3327.4789000000001</v>
      </c>
      <c r="M247" s="75">
        <f>[1]!thsiFinD("ths_close_price_index",M$1,$A247)</f>
        <v>17848.7775</v>
      </c>
      <c r="N247" s="78">
        <f t="shared" si="8"/>
        <v>1.0015854196893768</v>
      </c>
      <c r="O247" s="78">
        <f t="shared" si="8"/>
        <v>0.98583688937823877</v>
      </c>
      <c r="P247" s="73">
        <f t="shared" si="7"/>
        <v>1.0015854196893768</v>
      </c>
      <c r="Q247" s="73">
        <f t="shared" si="9"/>
        <v>1.2189305455015311</v>
      </c>
    </row>
    <row r="248" spans="1:17" ht="15.5" x14ac:dyDescent="0.35">
      <c r="A248" s="80">
        <v>44186</v>
      </c>
      <c r="B248" s="58" t="s">
        <v>549</v>
      </c>
      <c r="C248" s="58" t="s">
        <v>550</v>
      </c>
      <c r="D248" s="58" t="str">
        <f>IFERROR(VLOOKUP($C248,'[3]2年净值'!$B:$C,2,0),"")</f>
        <v/>
      </c>
      <c r="E248" s="58" t="str">
        <f>IFERROR(VLOOKUP($C248,'[3]2年白金净值'!$B:$C,2,0),"")</f>
        <v/>
      </c>
      <c r="F248" s="58" t="str">
        <f>IFERROR(VLOOKUP($C248,'[3]3年净值'!$B:$C,2,0),"")</f>
        <v/>
      </c>
      <c r="G248" s="58" t="str">
        <f>IFERROR(VLOOKUP($C248,[3]黑马净值!#REF!,2,0),"")</f>
        <v/>
      </c>
      <c r="H248" s="75">
        <f>[1]!thsiFinD("ths_close_price_index",H$1,$A248)</f>
        <v>5046.8396000000002</v>
      </c>
      <c r="I248" s="75">
        <f>[1]!thsiFinD("ths_close_price_index",I$1,$A248)</f>
        <v>5255.9315999999999</v>
      </c>
      <c r="J248" s="75">
        <f>[1]!thsiFinD("ths_close_price_index",J$1,$A248)</f>
        <v>1831.8338000000001</v>
      </c>
      <c r="K248" s="76">
        <f>IF([1]!thsiFinD("ths_close_price_index",K$1,$A248)/[1]!thsiFinD("ths_close_price_index",K$1,$A$3)=0,K247,[1]!thsiFinD("ths_close_price_index",K$1,$A248)/[1]!thsiFinD("ths_close_price_index",K$1,$A$3))</f>
        <v>1.4764665980380558</v>
      </c>
      <c r="L248" s="75">
        <f>[1]!thsiFinD("ths_close_price_index",L$1,$A248)</f>
        <v>3416.1507000000001</v>
      </c>
      <c r="M248" s="75">
        <f>[1]!thsiFinD("ths_close_price_index",M$1,$A248)</f>
        <v>18037.823100000001</v>
      </c>
      <c r="N248" s="78">
        <f t="shared" si="8"/>
        <v>1.0266483432847613</v>
      </c>
      <c r="O248" s="78">
        <f t="shared" si="8"/>
        <v>1.0105915153012581</v>
      </c>
      <c r="P248" s="73">
        <f t="shared" si="7"/>
        <v>1.0266483432847613</v>
      </c>
      <c r="Q248" s="73">
        <f t="shared" si="9"/>
        <v>1.2514130251183373</v>
      </c>
    </row>
    <row r="249" spans="1:17" ht="15.5" x14ac:dyDescent="0.35">
      <c r="A249" s="80">
        <v>44187</v>
      </c>
      <c r="B249" s="58" t="s">
        <v>551</v>
      </c>
      <c r="C249" s="58" t="s">
        <v>552</v>
      </c>
      <c r="D249" s="58" t="str">
        <f>IFERROR(VLOOKUP($C249,'[3]2年净值'!$B:$C,2,0),"")</f>
        <v/>
      </c>
      <c r="E249" s="58" t="str">
        <f>IFERROR(VLOOKUP($C249,'[3]2年白金净值'!$B:$C,2,0),"")</f>
        <v/>
      </c>
      <c r="F249" s="58" t="str">
        <f>IFERROR(VLOOKUP($C249,'[3]3年净值'!$B:$C,2,0),"")</f>
        <v/>
      </c>
      <c r="G249" s="58" t="str">
        <f>IFERROR(VLOOKUP($C249,[3]黑马净值!#REF!,2,0),"")</f>
        <v/>
      </c>
      <c r="H249" s="75">
        <f>[1]!thsiFinD("ths_close_price_index",H$1,$A249)</f>
        <v>4964.7727000000004</v>
      </c>
      <c r="I249" s="75">
        <f>[1]!thsiFinD("ths_close_price_index",I$1,$A249)</f>
        <v>5162.0649999999996</v>
      </c>
      <c r="J249" s="75">
        <f>[1]!thsiFinD("ths_close_price_index",J$1,$A249)</f>
        <v>1806.1155000000001</v>
      </c>
      <c r="K249" s="76">
        <f>IF([1]!thsiFinD("ths_close_price_index",K$1,$A249)/[1]!thsiFinD("ths_close_price_index",K$1,$A$3)=0,K248,[1]!thsiFinD("ths_close_price_index",K$1,$A249)/[1]!thsiFinD("ths_close_price_index",K$1,$A$3))</f>
        <v>1.4557375281255331</v>
      </c>
      <c r="L249" s="75">
        <f>[1]!thsiFinD("ths_close_price_index",L$1,$A249)</f>
        <v>3372.9549999999999</v>
      </c>
      <c r="M249" s="75">
        <f>[1]!thsiFinD("ths_close_price_index",M$1,$A249)</f>
        <v>17967.743699999999</v>
      </c>
      <c r="N249" s="78">
        <f t="shared" si="8"/>
        <v>0.987355446584953</v>
      </c>
      <c r="O249" s="78">
        <f t="shared" si="8"/>
        <v>0.99611486377200353</v>
      </c>
      <c r="P249" s="73">
        <f t="shared" ref="P249:P312" si="10">100%*N249</f>
        <v>0.987355446584953</v>
      </c>
      <c r="Q249" s="73">
        <f t="shared" si="9"/>
        <v>1.235589466277943</v>
      </c>
    </row>
    <row r="250" spans="1:17" ht="15.5" x14ac:dyDescent="0.35">
      <c r="A250" s="80">
        <v>44188</v>
      </c>
      <c r="B250" s="58" t="s">
        <v>553</v>
      </c>
      <c r="C250" s="58" t="s">
        <v>554</v>
      </c>
      <c r="D250" s="58" t="str">
        <f>IFERROR(VLOOKUP($C250,'[3]2年净值'!$B:$C,2,0),"")</f>
        <v/>
      </c>
      <c r="E250" s="58" t="str">
        <f>IFERROR(VLOOKUP($C250,'[3]2年白金净值'!$B:$C,2,0),"")</f>
        <v/>
      </c>
      <c r="F250" s="58" t="str">
        <f>IFERROR(VLOOKUP($C250,'[3]3年净值'!$B:$C,2,0),"")</f>
        <v/>
      </c>
      <c r="G250" s="58" t="str">
        <f>IFERROR(VLOOKUP($C250,[3]黑马净值!#REF!,2,0),"")</f>
        <v/>
      </c>
      <c r="H250" s="75">
        <f>[1]!thsiFinD("ths_close_price_index",H$1,$A250)</f>
        <v>5007.1234999999997</v>
      </c>
      <c r="I250" s="75">
        <f>[1]!thsiFinD("ths_close_price_index",I$1,$A250)</f>
        <v>5206.8971000000001</v>
      </c>
      <c r="J250" s="75">
        <f>[1]!thsiFinD("ths_close_price_index",J$1,$A250)</f>
        <v>1825.0684000000001</v>
      </c>
      <c r="K250" s="76">
        <f>IF([1]!thsiFinD("ths_close_price_index",K$1,$A250)/[1]!thsiFinD("ths_close_price_index",K$1,$A$3)=0,K249,[1]!thsiFinD("ths_close_price_index",K$1,$A250)/[1]!thsiFinD("ths_close_price_index",K$1,$A$3))</f>
        <v>1.4710136540415171</v>
      </c>
      <c r="L250" s="75">
        <f>[1]!thsiFinD("ths_close_price_index",L$1,$A250)</f>
        <v>3434.4598000000001</v>
      </c>
      <c r="M250" s="75">
        <f>[1]!thsiFinD("ths_close_price_index",M$1,$A250)</f>
        <v>17791.787100000001</v>
      </c>
      <c r="N250" s="78">
        <f t="shared" ref="N250:O313" si="11">L250/L249</f>
        <v>1.0182346933178772</v>
      </c>
      <c r="O250" s="78">
        <f t="shared" si="11"/>
        <v>0.99020708426512127</v>
      </c>
      <c r="P250" s="73">
        <f t="shared" si="10"/>
        <v>1.0182346933178772</v>
      </c>
      <c r="Q250" s="73">
        <f t="shared" ref="Q250:Q313" si="12">Q249*P250</f>
        <v>1.2581200612623209</v>
      </c>
    </row>
    <row r="251" spans="1:17" ht="15.5" x14ac:dyDescent="0.35">
      <c r="A251" s="80">
        <v>44189</v>
      </c>
      <c r="B251" s="58" t="s">
        <v>555</v>
      </c>
      <c r="C251" s="58" t="s">
        <v>556</v>
      </c>
      <c r="D251" s="58" t="str">
        <f>IFERROR(VLOOKUP($C251,'[3]2年净值'!$B:$C,2,0),"")</f>
        <v/>
      </c>
      <c r="E251" s="58" t="str">
        <f>IFERROR(VLOOKUP($C251,'[3]2年白金净值'!$B:$C,2,0),"")</f>
        <v/>
      </c>
      <c r="F251" s="58" t="str">
        <f>IFERROR(VLOOKUP($C251,'[3]3年净值'!$B:$C,2,0),"")</f>
        <v/>
      </c>
      <c r="G251" s="58" t="str">
        <f>IFERROR(VLOOKUP($C251,[3]黑马净值!#REF!,2,0),"")</f>
        <v/>
      </c>
      <c r="H251" s="75">
        <f>[1]!thsiFinD("ths_close_price_index",H$1,$A251)</f>
        <v>5000.0154000000002</v>
      </c>
      <c r="I251" s="75">
        <f>[1]!thsiFinD("ths_close_price_index",I$1,$A251)</f>
        <v>5181.8676999999998</v>
      </c>
      <c r="J251" s="75">
        <f>[1]!thsiFinD("ths_close_price_index",J$1,$A251)</f>
        <v>1817.114</v>
      </c>
      <c r="K251" s="76">
        <f>IF([1]!thsiFinD("ths_close_price_index",K$1,$A251)/[1]!thsiFinD("ths_close_price_index",K$1,$A$3)=0,K250,[1]!thsiFinD("ths_close_price_index",K$1,$A251)/[1]!thsiFinD("ths_close_price_index",K$1,$A$3))</f>
        <v>1.4646023704919757</v>
      </c>
      <c r="L251" s="75">
        <f>[1]!thsiFinD("ths_close_price_index",L$1,$A251)</f>
        <v>3406.7224000000001</v>
      </c>
      <c r="M251" s="75">
        <f>[1]!thsiFinD("ths_close_price_index",M$1,$A251)</f>
        <v>17560.080699999999</v>
      </c>
      <c r="N251" s="78">
        <f t="shared" si="11"/>
        <v>0.99192379541027098</v>
      </c>
      <c r="O251" s="78">
        <f t="shared" si="11"/>
        <v>0.9869767776166789</v>
      </c>
      <c r="P251" s="73">
        <f t="shared" si="10"/>
        <v>0.99192379541027098</v>
      </c>
      <c r="Q251" s="73">
        <f t="shared" si="12"/>
        <v>1.2479592262491239</v>
      </c>
    </row>
    <row r="252" spans="1:17" ht="15.5" x14ac:dyDescent="0.35">
      <c r="A252" s="80">
        <v>44190</v>
      </c>
      <c r="B252" s="58" t="s">
        <v>557</v>
      </c>
      <c r="C252" s="58" t="s">
        <v>558</v>
      </c>
      <c r="D252" s="58" t="str">
        <f>IFERROR(VLOOKUP($C252,'[3]2年净值'!$B:$C,2,0),"")</f>
        <v/>
      </c>
      <c r="E252" s="58" t="str">
        <f>IFERROR(VLOOKUP($C252,'[3]2年白金净值'!$B:$C,2,0),"")</f>
        <v/>
      </c>
      <c r="F252" s="58" t="str">
        <f>IFERROR(VLOOKUP($C252,'[3]3年净值'!$B:$C,2,0),"")</f>
        <v/>
      </c>
      <c r="G252" s="58" t="str">
        <f>IFERROR(VLOOKUP($C252,[3]黑马净值!#REF!,2,0),"")</f>
        <v/>
      </c>
      <c r="H252" s="75">
        <f>[1]!thsiFinD("ths_close_price_index",H$1,$A252)</f>
        <v>5042.0137000000004</v>
      </c>
      <c r="I252" s="75">
        <f>[1]!thsiFinD("ths_close_price_index",I$1,$A252)</f>
        <v>5229.3867</v>
      </c>
      <c r="J252" s="75">
        <f>[1]!thsiFinD("ths_close_price_index",J$1,$A252)</f>
        <v>1836.0777</v>
      </c>
      <c r="K252" s="76">
        <f>IF([1]!thsiFinD("ths_close_price_index",K$1,$A252)/[1]!thsiFinD("ths_close_price_index",K$1,$A$3)=0,K251,[1]!thsiFinD("ths_close_price_index",K$1,$A252)/[1]!thsiFinD("ths_close_price_index",K$1,$A$3))</f>
        <v>1.479887201258399</v>
      </c>
      <c r="L252" s="75">
        <f>[1]!thsiFinD("ths_close_price_index",L$1,$A252)</f>
        <v>3454.5718000000002</v>
      </c>
      <c r="M252" s="75">
        <f>[1]!thsiFinD("ths_close_price_index",M$1,$A252)</f>
        <v>17678.847000000002</v>
      </c>
      <c r="N252" s="78">
        <f t="shared" si="11"/>
        <v>1.0140455823462458</v>
      </c>
      <c r="O252" s="78">
        <f t="shared" si="11"/>
        <v>1.0067634256373323</v>
      </c>
      <c r="P252" s="73">
        <f t="shared" si="10"/>
        <v>1.0140455823462458</v>
      </c>
      <c r="Q252" s="73">
        <f t="shared" si="12"/>
        <v>1.2654875403261632</v>
      </c>
    </row>
    <row r="253" spans="1:17" ht="15.5" x14ac:dyDescent="0.35">
      <c r="A253" s="80">
        <v>44193</v>
      </c>
      <c r="B253" s="58" t="s">
        <v>559</v>
      </c>
      <c r="C253" s="58" t="s">
        <v>560</v>
      </c>
      <c r="D253" s="58" t="str">
        <f>IFERROR(VLOOKUP($C253,'[3]2年净值'!$B:$C,2,0),"")</f>
        <v/>
      </c>
      <c r="E253" s="58" t="str">
        <f>IFERROR(VLOOKUP($C253,'[3]2年白金净值'!$B:$C,2,0),"")</f>
        <v/>
      </c>
      <c r="F253" s="58" t="str">
        <f>IFERROR(VLOOKUP($C253,'[3]3年净值'!$B:$C,2,0),"")</f>
        <v/>
      </c>
      <c r="G253" s="58" t="str">
        <f>IFERROR(VLOOKUP($C253,[3]黑马净值!#REF!,2,0),"")</f>
        <v/>
      </c>
      <c r="H253" s="75">
        <f>[1]!thsiFinD("ths_close_price_index",H$1,$A253)</f>
        <v>5064.4147000000003</v>
      </c>
      <c r="I253" s="75">
        <f>[1]!thsiFinD("ths_close_price_index",I$1,$A253)</f>
        <v>5240.9318999999996</v>
      </c>
      <c r="J253" s="75">
        <f>[1]!thsiFinD("ths_close_price_index",J$1,$A253)</f>
        <v>1840.6261</v>
      </c>
      <c r="K253" s="76">
        <f>IF([1]!thsiFinD("ths_close_price_index",K$1,$A253)/[1]!thsiFinD("ths_close_price_index",K$1,$A$3)=0,K252,[1]!thsiFinD("ths_close_price_index",K$1,$A253)/[1]!thsiFinD("ths_close_price_index",K$1,$A$3))</f>
        <v>1.4835532329008527</v>
      </c>
      <c r="L253" s="75">
        <f>[1]!thsiFinD("ths_close_price_index",L$1,$A253)</f>
        <v>3405.8323</v>
      </c>
      <c r="M253" s="75">
        <f>[1]!thsiFinD("ths_close_price_index",M$1,$A253)</f>
        <v>17514.595600000001</v>
      </c>
      <c r="N253" s="78">
        <f t="shared" si="11"/>
        <v>0.9858913049657847</v>
      </c>
      <c r="O253" s="78">
        <f t="shared" si="11"/>
        <v>0.99070915654171332</v>
      </c>
      <c r="P253" s="73">
        <f t="shared" si="10"/>
        <v>0.9858913049657847</v>
      </c>
      <c r="Q253" s="73">
        <f t="shared" si="12"/>
        <v>1.247633162550102</v>
      </c>
    </row>
    <row r="254" spans="1:17" ht="15.5" x14ac:dyDescent="0.35">
      <c r="A254" s="80">
        <v>44194</v>
      </c>
      <c r="B254" s="58" t="s">
        <v>561</v>
      </c>
      <c r="C254" s="58" t="s">
        <v>562</v>
      </c>
      <c r="D254" s="58" t="str">
        <f>IFERROR(VLOOKUP($C254,'[3]2年净值'!$B:$C,2,0),"")</f>
        <v/>
      </c>
      <c r="E254" s="58" t="str">
        <f>IFERROR(VLOOKUP($C254,'[3]2年白金净值'!$B:$C,2,0),"")</f>
        <v/>
      </c>
      <c r="F254" s="58" t="str">
        <f>IFERROR(VLOOKUP($C254,'[3]3年净值'!$B:$C,2,0),"")</f>
        <v/>
      </c>
      <c r="G254" s="58" t="str">
        <f>IFERROR(VLOOKUP($C254,[3]黑马净值!#REF!,2,0),"")</f>
        <v/>
      </c>
      <c r="H254" s="75">
        <f>[1]!thsiFinD("ths_close_price_index",H$1,$A254)</f>
        <v>5042.9360999999999</v>
      </c>
      <c r="I254" s="75">
        <f>[1]!thsiFinD("ths_close_price_index",I$1,$A254)</f>
        <v>5215.2789000000002</v>
      </c>
      <c r="J254" s="75">
        <f>[1]!thsiFinD("ths_close_price_index",J$1,$A254)</f>
        <v>1827.7456999999999</v>
      </c>
      <c r="K254" s="76">
        <f>IF([1]!thsiFinD("ths_close_price_index",K$1,$A254)/[1]!thsiFinD("ths_close_price_index",K$1,$A$3)=0,K253,[1]!thsiFinD("ths_close_price_index",K$1,$A254)/[1]!thsiFinD("ths_close_price_index",K$1,$A$3))</f>
        <v>1.4731715703453472</v>
      </c>
      <c r="L254" s="75">
        <f>[1]!thsiFinD("ths_close_price_index",L$1,$A254)</f>
        <v>3392.4216000000001</v>
      </c>
      <c r="M254" s="75">
        <f>[1]!thsiFinD("ths_close_price_index",M$1,$A254)</f>
        <v>17412.5913</v>
      </c>
      <c r="N254" s="78">
        <f t="shared" si="11"/>
        <v>0.99606243090712365</v>
      </c>
      <c r="O254" s="78">
        <f t="shared" si="11"/>
        <v>0.99417604023926187</v>
      </c>
      <c r="P254" s="73">
        <f t="shared" si="10"/>
        <v>0.99606243090712365</v>
      </c>
      <c r="Q254" s="73">
        <f t="shared" si="12"/>
        <v>1.2427205207699972</v>
      </c>
    </row>
    <row r="255" spans="1:17" ht="15.5" x14ac:dyDescent="0.35">
      <c r="A255" s="80">
        <v>44195</v>
      </c>
      <c r="B255" s="58" t="s">
        <v>563</v>
      </c>
      <c r="C255" s="58" t="s">
        <v>564</v>
      </c>
      <c r="D255" s="58" t="str">
        <f>IFERROR(VLOOKUP($C255,'[3]2年净值'!$B:$C,2,0),"")</f>
        <v/>
      </c>
      <c r="E255" s="58" t="str">
        <f>IFERROR(VLOOKUP($C255,'[3]2年白金净值'!$B:$C,2,0),"")</f>
        <v/>
      </c>
      <c r="F255" s="58" t="str">
        <f>IFERROR(VLOOKUP($C255,'[3]3年净值'!$B:$C,2,0),"")</f>
        <v/>
      </c>
      <c r="G255" s="58" t="str">
        <f>IFERROR(VLOOKUP($C255,[3]黑马净值!#REF!,2,0),"")</f>
        <v/>
      </c>
      <c r="H255" s="75">
        <f>[1]!thsiFinD("ths_close_price_index",H$1,$A255)</f>
        <v>5113.7105000000001</v>
      </c>
      <c r="I255" s="75">
        <f>[1]!thsiFinD("ths_close_price_index",I$1,$A255)</f>
        <v>5285.1464999999998</v>
      </c>
      <c r="J255" s="75">
        <f>[1]!thsiFinD("ths_close_price_index",J$1,$A255)</f>
        <v>1860.8756000000001</v>
      </c>
      <c r="K255" s="76">
        <f>IF([1]!thsiFinD("ths_close_price_index",K$1,$A255)/[1]!thsiFinD("ths_close_price_index",K$1,$A$3)=0,K254,[1]!thsiFinD("ths_close_price_index",K$1,$A255)/[1]!thsiFinD("ths_close_price_index",K$1,$A$3))</f>
        <v>1.4998744244723652</v>
      </c>
      <c r="L255" s="75">
        <f>[1]!thsiFinD("ths_close_price_index",L$1,$A255)</f>
        <v>3461.7273</v>
      </c>
      <c r="M255" s="75">
        <f>[1]!thsiFinD("ths_close_price_index",M$1,$A255)</f>
        <v>17493.5893</v>
      </c>
      <c r="N255" s="78">
        <f t="shared" si="11"/>
        <v>1.0204295657119975</v>
      </c>
      <c r="O255" s="78">
        <f t="shared" si="11"/>
        <v>1.0046516913309738</v>
      </c>
      <c r="P255" s="73">
        <f t="shared" si="10"/>
        <v>1.0204295657119975</v>
      </c>
      <c r="Q255" s="73">
        <f t="shared" si="12"/>
        <v>1.2681087613107156</v>
      </c>
    </row>
    <row r="256" spans="1:17" ht="15.5" x14ac:dyDescent="0.35">
      <c r="A256" s="80">
        <v>44196</v>
      </c>
      <c r="B256" s="58" t="s">
        <v>565</v>
      </c>
      <c r="C256" s="58" t="s">
        <v>566</v>
      </c>
      <c r="F256" s="58" t="str">
        <f>IFERROR(VLOOKUP($C256,'[3]3年净值'!$B:$C,2,0),"")</f>
        <v/>
      </c>
      <c r="G256" s="58" t="str">
        <f>IFERROR(VLOOKUP($C256,[3]黑马净值!#REF!,2,0),"")</f>
        <v/>
      </c>
      <c r="H256" s="75">
        <f>[1]!thsiFinD("ths_close_price_index",H$1,$A256)</f>
        <v>5211.2884999999997</v>
      </c>
      <c r="I256" s="75">
        <f>[1]!thsiFinD("ths_close_price_index",I$1,$A256)</f>
        <v>5381.8874999999998</v>
      </c>
      <c r="J256" s="75">
        <f>[1]!thsiFinD("ths_close_price_index",J$1,$A256)</f>
        <v>1895.0079000000001</v>
      </c>
      <c r="K256" s="76">
        <f>IF([1]!thsiFinD("ths_close_price_index",K$1,$A256)/[1]!thsiFinD("ths_close_price_index",K$1,$A$3)=0,K255,[1]!thsiFinD("ths_close_price_index",K$1,$A256)/[1]!thsiFinD("ths_close_price_index",K$1,$A$3))</f>
        <v>1.5273852176809055</v>
      </c>
      <c r="L256" s="75">
        <f>[1]!thsiFinD("ths_close_price_index",L$1,$A256)</f>
        <v>3527.9938000000002</v>
      </c>
      <c r="M256" s="75">
        <f>[1]!thsiFinD("ths_close_price_index",M$1,$A256)</f>
        <v>17704.051599999999</v>
      </c>
      <c r="N256" s="78">
        <f t="shared" si="11"/>
        <v>1.0191426112623025</v>
      </c>
      <c r="O256" s="78">
        <f t="shared" si="11"/>
        <v>1.0120308243431781</v>
      </c>
      <c r="P256" s="73">
        <f t="shared" si="10"/>
        <v>1.0191426112623025</v>
      </c>
      <c r="Q256" s="73">
        <f t="shared" si="12"/>
        <v>1.2923836743668067</v>
      </c>
    </row>
    <row r="257" spans="1:17" ht="15.5" x14ac:dyDescent="0.35">
      <c r="A257" s="80">
        <v>44200</v>
      </c>
      <c r="B257" s="58" t="s">
        <v>567</v>
      </c>
      <c r="C257" s="58" t="s">
        <v>568</v>
      </c>
      <c r="F257" s="58" t="str">
        <f>IFERROR(VLOOKUP($C257,'[3]3年净值'!$B:$C,2,0),"")</f>
        <v/>
      </c>
      <c r="G257" s="58" t="str">
        <f>IFERROR(VLOOKUP($C257,[3]黑马净值!#REF!,2,0),"")</f>
        <v/>
      </c>
      <c r="H257" s="75">
        <f>[1]!thsiFinD("ths_close_price_index",H$1,$A257)</f>
        <v>5267.7181</v>
      </c>
      <c r="I257" s="75">
        <f>[1]!thsiFinD("ths_close_price_index",I$1,$A257)</f>
        <v>5448.9859999999999</v>
      </c>
      <c r="J257" s="75">
        <f>[1]!thsiFinD("ths_close_price_index",J$1,$A257)</f>
        <v>1934.7784999999999</v>
      </c>
      <c r="K257" s="76">
        <f>IF([1]!thsiFinD("ths_close_price_index",K$1,$A257)/[1]!thsiFinD("ths_close_price_index",K$1,$A$3)=0,K256,[1]!thsiFinD("ths_close_price_index",K$1,$A257)/[1]!thsiFinD("ths_close_price_index",K$1,$A$3))</f>
        <v>1.5594405070220738</v>
      </c>
      <c r="L257" s="75">
        <f>[1]!thsiFinD("ths_close_price_index",L$1,$A257)</f>
        <v>3602.7523999999999</v>
      </c>
      <c r="M257" s="75">
        <f>[1]!thsiFinD("ths_close_price_index",M$1,$A257)</f>
        <v>17721.471399999999</v>
      </c>
      <c r="N257" s="78">
        <f t="shared" si="11"/>
        <v>1.0211901166039463</v>
      </c>
      <c r="O257" s="78">
        <f t="shared" si="11"/>
        <v>1.0009839442627924</v>
      </c>
      <c r="P257" s="73">
        <f t="shared" si="10"/>
        <v>1.0211901166039463</v>
      </c>
      <c r="Q257" s="73">
        <f t="shared" si="12"/>
        <v>1.3197694351236759</v>
      </c>
    </row>
    <row r="258" spans="1:17" ht="15.5" x14ac:dyDescent="0.35">
      <c r="A258" s="80">
        <v>44201</v>
      </c>
      <c r="B258" s="58" t="s">
        <v>569</v>
      </c>
      <c r="C258" s="58" t="s">
        <v>570</v>
      </c>
      <c r="F258" s="58" t="str">
        <f>IFERROR(VLOOKUP($C258,'[3]3年净值'!$B:$C,2,0),"")</f>
        <v/>
      </c>
      <c r="G258" s="58" t="str">
        <f>IFERROR(VLOOKUP($C258,[3]黑马净值!#REF!,2,0),"")</f>
        <v/>
      </c>
      <c r="H258" s="75">
        <f>[1]!thsiFinD("ths_close_price_index",H$1,$A258)</f>
        <v>5368.5048999999999</v>
      </c>
      <c r="I258" s="75">
        <f>[1]!thsiFinD("ths_close_price_index",I$1,$A258)</f>
        <v>5540.5753000000004</v>
      </c>
      <c r="J258" s="75">
        <f>[1]!thsiFinD("ths_close_price_index",J$1,$A258)</f>
        <v>1971.2646999999999</v>
      </c>
      <c r="K258" s="76">
        <f>IF([1]!thsiFinD("ths_close_price_index",K$1,$A258)/[1]!thsiFinD("ths_close_price_index",K$1,$A$3)=0,K257,[1]!thsiFinD("ths_close_price_index",K$1,$A258)/[1]!thsiFinD("ths_close_price_index",K$1,$A$3))</f>
        <v>1.5888485546240649</v>
      </c>
      <c r="L258" s="75">
        <f>[1]!thsiFinD("ths_close_price_index",L$1,$A258)</f>
        <v>3679.6747</v>
      </c>
      <c r="M258" s="75">
        <f>[1]!thsiFinD("ths_close_price_index",M$1,$A258)</f>
        <v>18070.384300000002</v>
      </c>
      <c r="N258" s="78">
        <f t="shared" si="11"/>
        <v>1.0213509815439996</v>
      </c>
      <c r="O258" s="78">
        <f t="shared" si="11"/>
        <v>1.0196887093698102</v>
      </c>
      <c r="P258" s="73">
        <f t="shared" si="10"/>
        <v>1.0213509815439996</v>
      </c>
      <c r="Q258" s="73">
        <f t="shared" si="12"/>
        <v>1.3479478079753364</v>
      </c>
    </row>
    <row r="259" spans="1:17" ht="15.5" x14ac:dyDescent="0.35">
      <c r="A259" s="80">
        <v>44202</v>
      </c>
      <c r="B259" s="58" t="s">
        <v>571</v>
      </c>
      <c r="C259" s="58" t="s">
        <v>572</v>
      </c>
      <c r="F259" s="58" t="str">
        <f>IFERROR(VLOOKUP($C259,'[3]3年净值'!$B:$C,2,0),"")</f>
        <v/>
      </c>
      <c r="G259" s="58" t="str">
        <f>IFERROR(VLOOKUP($C259,[3]黑马净值!#REF!,2,0),"")</f>
        <v/>
      </c>
      <c r="H259" s="75">
        <f>[1]!thsiFinD("ths_close_price_index",H$1,$A259)</f>
        <v>5417.6677</v>
      </c>
      <c r="I259" s="75">
        <f>[1]!thsiFinD("ths_close_price_index",I$1,$A259)</f>
        <v>5577.8198000000002</v>
      </c>
      <c r="J259" s="75">
        <f>[1]!thsiFinD("ths_close_price_index",J$1,$A259)</f>
        <v>1980.6270999999999</v>
      </c>
      <c r="K259" s="76">
        <f>IF([1]!thsiFinD("ths_close_price_index",K$1,$A259)/[1]!thsiFinD("ths_close_price_index",K$1,$A$3)=0,K258,[1]!thsiFinD("ths_close_price_index",K$1,$A259)/[1]!thsiFinD("ths_close_price_index",K$1,$A$3))</f>
        <v>1.5963946927494077</v>
      </c>
      <c r="L259" s="75">
        <f>[1]!thsiFinD("ths_close_price_index",L$1,$A259)</f>
        <v>3682.1918999999998</v>
      </c>
      <c r="M259" s="75">
        <f>[1]!thsiFinD("ths_close_price_index",M$1,$A259)</f>
        <v>18289.693800000001</v>
      </c>
      <c r="N259" s="78">
        <f t="shared" si="11"/>
        <v>1.0006840822097671</v>
      </c>
      <c r="O259" s="78">
        <f t="shared" si="11"/>
        <v>1.0121364048688217</v>
      </c>
      <c r="P259" s="73">
        <f t="shared" si="10"/>
        <v>1.0006840822097671</v>
      </c>
      <c r="Q259" s="73">
        <f t="shared" si="12"/>
        <v>1.3488699150904668</v>
      </c>
    </row>
    <row r="260" spans="1:17" ht="15.5" x14ac:dyDescent="0.35">
      <c r="A260" s="80">
        <v>44203</v>
      </c>
      <c r="B260" s="58" t="s">
        <v>573</v>
      </c>
      <c r="C260" s="58" t="s">
        <v>574</v>
      </c>
      <c r="F260" s="58" t="str">
        <f>IFERROR(VLOOKUP($C260,'[3]3年净值'!$B:$C,2,0),"")</f>
        <v/>
      </c>
      <c r="G260" s="58" t="str">
        <f>IFERROR(VLOOKUP($C260,[3]黑马净值!#REF!,2,0),"")</f>
        <v/>
      </c>
      <c r="H260" s="75">
        <f>[1]!thsiFinD("ths_close_price_index",H$1,$A260)</f>
        <v>5513.6567999999997</v>
      </c>
      <c r="I260" s="75">
        <f>[1]!thsiFinD("ths_close_price_index",I$1,$A260)</f>
        <v>5656.6935000000003</v>
      </c>
      <c r="J260" s="75">
        <f>[1]!thsiFinD("ths_close_price_index",J$1,$A260)</f>
        <v>2005.9013</v>
      </c>
      <c r="K260" s="76">
        <f>IF([1]!thsiFinD("ths_close_price_index",K$1,$A260)/[1]!thsiFinD("ths_close_price_index",K$1,$A$3)=0,K259,[1]!thsiFinD("ths_close_price_index",K$1,$A260)/[1]!thsiFinD("ths_close_price_index",K$1,$A$3))</f>
        <v>1.6167658159878442</v>
      </c>
      <c r="L260" s="75">
        <f>[1]!thsiFinD("ths_close_price_index",L$1,$A260)</f>
        <v>3715.3024</v>
      </c>
      <c r="M260" s="75">
        <f>[1]!thsiFinD("ths_close_price_index",M$1,$A260)</f>
        <v>18103.854800000001</v>
      </c>
      <c r="N260" s="78">
        <f t="shared" si="11"/>
        <v>1.0089920625809861</v>
      </c>
      <c r="O260" s="78">
        <f t="shared" si="11"/>
        <v>0.9898391409920706</v>
      </c>
      <c r="P260" s="73">
        <f t="shared" si="10"/>
        <v>1.0089920625809861</v>
      </c>
      <c r="Q260" s="73">
        <f t="shared" si="12"/>
        <v>1.3609990377805696</v>
      </c>
    </row>
    <row r="261" spans="1:17" ht="15.5" x14ac:dyDescent="0.35">
      <c r="A261" s="80">
        <v>44204</v>
      </c>
      <c r="B261" s="58" t="s">
        <v>575</v>
      </c>
      <c r="C261" s="58" t="s">
        <v>576</v>
      </c>
      <c r="F261" s="58" t="str">
        <f>IFERROR(VLOOKUP($C261,'[3]3年净值'!$B:$C,2,0),"")</f>
        <v/>
      </c>
      <c r="G261" s="58" t="str">
        <f>IFERROR(VLOOKUP($C261,[3]黑马净值!#REF!,2,0),"")</f>
        <v/>
      </c>
      <c r="H261" s="75">
        <f>[1]!thsiFinD("ths_close_price_index",H$1,$A261)</f>
        <v>5495.4305999999997</v>
      </c>
      <c r="I261" s="75">
        <f>[1]!thsiFinD("ths_close_price_index",I$1,$A261)</f>
        <v>5645.7537000000002</v>
      </c>
      <c r="J261" s="75">
        <f>[1]!thsiFinD("ths_close_price_index",J$1,$A261)</f>
        <v>1989.9614999999999</v>
      </c>
      <c r="K261" s="76">
        <f>IF([1]!thsiFinD("ths_close_price_index",K$1,$A261)/[1]!thsiFinD("ths_close_price_index",K$1,$A$3)=0,K260,[1]!thsiFinD("ths_close_price_index",K$1,$A261)/[1]!thsiFinD("ths_close_price_index",K$1,$A$3))</f>
        <v>1.6039182627439816</v>
      </c>
      <c r="L261" s="75">
        <f>[1]!thsiFinD("ths_close_price_index",L$1,$A261)</f>
        <v>3719.6091000000001</v>
      </c>
      <c r="M261" s="75">
        <f>[1]!thsiFinD("ths_close_price_index",M$1,$A261)</f>
        <v>18201.424900000002</v>
      </c>
      <c r="N261" s="78">
        <f t="shared" si="11"/>
        <v>1.001159178859842</v>
      </c>
      <c r="O261" s="78">
        <f t="shared" si="11"/>
        <v>1.0053894654524074</v>
      </c>
      <c r="P261" s="73">
        <f t="shared" si="10"/>
        <v>1.001159178859842</v>
      </c>
      <c r="Q261" s="73">
        <f t="shared" si="12"/>
        <v>1.3625766790934302</v>
      </c>
    </row>
    <row r="262" spans="1:17" ht="15.5" x14ac:dyDescent="0.35">
      <c r="A262" s="80">
        <v>44207</v>
      </c>
      <c r="B262" s="58" t="s">
        <v>577</v>
      </c>
      <c r="C262" s="58" t="s">
        <v>578</v>
      </c>
      <c r="F262" s="58" t="str">
        <f>IFERROR(VLOOKUP($C262,'[3]3年净值'!$B:$C,2,0),"")</f>
        <v/>
      </c>
      <c r="G262" s="58" t="str">
        <f>IFERROR(VLOOKUP($C262,[3]黑马净值!#REF!,2,0),"")</f>
        <v/>
      </c>
      <c r="H262" s="75">
        <f>[1]!thsiFinD("ths_close_price_index",H$1,$A262)</f>
        <v>5441.1583000000001</v>
      </c>
      <c r="I262" s="75">
        <f>[1]!thsiFinD("ths_close_price_index",I$1,$A262)</f>
        <v>5582.9231</v>
      </c>
      <c r="J262" s="75">
        <f>[1]!thsiFinD("ths_close_price_index",J$1,$A262)</f>
        <v>1971.8226999999999</v>
      </c>
      <c r="K262" s="76">
        <f>IF([1]!thsiFinD("ths_close_price_index",K$1,$A262)/[1]!thsiFinD("ths_close_price_index",K$1,$A$3)=0,K261,[1]!thsiFinD("ths_close_price_index",K$1,$A262)/[1]!thsiFinD("ths_close_price_index",K$1,$A$3))</f>
        <v>1.5892983052300997</v>
      </c>
      <c r="L262" s="75">
        <f>[1]!thsiFinD("ths_close_price_index",L$1,$A262)</f>
        <v>3696.0655000000002</v>
      </c>
      <c r="M262" s="75">
        <f>[1]!thsiFinD("ths_close_price_index",M$1,$A262)</f>
        <v>18053.634300000002</v>
      </c>
      <c r="N262" s="78">
        <f t="shared" si="11"/>
        <v>0.99367041015143232</v>
      </c>
      <c r="O262" s="78">
        <f t="shared" si="11"/>
        <v>0.99188027306587412</v>
      </c>
      <c r="P262" s="73">
        <f t="shared" si="10"/>
        <v>0.99367041015143232</v>
      </c>
      <c r="Q262" s="73">
        <f t="shared" si="12"/>
        <v>1.3539521275775452</v>
      </c>
    </row>
    <row r="263" spans="1:17" ht="15.5" x14ac:dyDescent="0.35">
      <c r="A263" s="80">
        <v>44208</v>
      </c>
      <c r="B263" s="58" t="s">
        <v>579</v>
      </c>
      <c r="C263" s="58" t="s">
        <v>580</v>
      </c>
      <c r="F263" s="58" t="str">
        <f>IFERROR(VLOOKUP($C263,'[3]3年净值'!$B:$C,2,0),"")</f>
        <v/>
      </c>
      <c r="G263" s="58" t="str">
        <f>IFERROR(VLOOKUP($C263,[3]黑马净值!#REF!,2,0),"")</f>
        <v/>
      </c>
      <c r="H263" s="75">
        <f>[1]!thsiFinD("ths_close_price_index",H$1,$A263)</f>
        <v>5596.3525</v>
      </c>
      <c r="I263" s="75">
        <f>[1]!thsiFinD("ths_close_price_index",I$1,$A263)</f>
        <v>5723.9636</v>
      </c>
      <c r="J263" s="75">
        <f>[1]!thsiFinD("ths_close_price_index",J$1,$A263)</f>
        <v>2017.252</v>
      </c>
      <c r="K263" s="76">
        <f>IF([1]!thsiFinD("ths_close_price_index",K$1,$A263)/[1]!thsiFinD("ths_close_price_index",K$1,$A$3)=0,K262,[1]!thsiFinD("ths_close_price_index",K$1,$A263)/[1]!thsiFinD("ths_close_price_index",K$1,$A$3))</f>
        <v>1.6259145331991711</v>
      </c>
      <c r="L263" s="75">
        <f>[1]!thsiFinD("ths_close_price_index",L$1,$A263)</f>
        <v>3794.3072999999999</v>
      </c>
      <c r="M263" s="75">
        <f>[1]!thsiFinD("ths_close_price_index",M$1,$A263)</f>
        <v>18331.154699999999</v>
      </c>
      <c r="N263" s="78">
        <f t="shared" si="11"/>
        <v>1.0265801025441783</v>
      </c>
      <c r="O263" s="78">
        <f t="shared" si="11"/>
        <v>1.0153719963187688</v>
      </c>
      <c r="P263" s="73">
        <f t="shared" si="10"/>
        <v>1.0265801025441783</v>
      </c>
      <c r="Q263" s="73">
        <f t="shared" si="12"/>
        <v>1.3899403139684647</v>
      </c>
    </row>
    <row r="264" spans="1:17" ht="15.5" x14ac:dyDescent="0.35">
      <c r="A264" s="80">
        <v>44209</v>
      </c>
      <c r="B264" s="58" t="s">
        <v>581</v>
      </c>
      <c r="C264" s="58" t="s">
        <v>582</v>
      </c>
      <c r="F264" s="58" t="str">
        <f>IFERROR(VLOOKUP($C264,'[3]3年净值'!$B:$C,2,0),"")</f>
        <v/>
      </c>
      <c r="G264" s="58" t="str">
        <f>IFERROR(VLOOKUP($C264,[3]黑马净值!#REF!,2,0),"")</f>
        <v/>
      </c>
      <c r="H264" s="75">
        <f>[1]!thsiFinD("ths_close_price_index",H$1,$A264)</f>
        <v>5577.9710999999998</v>
      </c>
      <c r="I264" s="75">
        <f>[1]!thsiFinD("ths_close_price_index",I$1,$A264)</f>
        <v>5700.4718999999996</v>
      </c>
      <c r="J264" s="75">
        <f>[1]!thsiFinD("ths_close_price_index",J$1,$A264)</f>
        <v>1998.5653</v>
      </c>
      <c r="K264" s="76">
        <f>IF([1]!thsiFinD("ths_close_price_index",K$1,$A264)/[1]!thsiFinD("ths_close_price_index",K$1,$A$3)=0,K263,[1]!thsiFinD("ths_close_price_index",K$1,$A264)/[1]!thsiFinD("ths_close_price_index",K$1,$A$3))</f>
        <v>1.6108529657264246</v>
      </c>
      <c r="L264" s="75">
        <f>[1]!thsiFinD("ths_close_price_index",L$1,$A264)</f>
        <v>3778.0672</v>
      </c>
      <c r="M264" s="75">
        <f>[1]!thsiFinD("ths_close_price_index",M$1,$A264)</f>
        <v>18141.783500000001</v>
      </c>
      <c r="N264" s="78">
        <f t="shared" si="11"/>
        <v>0.99571987751229318</v>
      </c>
      <c r="O264" s="78">
        <f t="shared" si="11"/>
        <v>0.98966943419008968</v>
      </c>
      <c r="P264" s="73">
        <f t="shared" si="10"/>
        <v>0.99571987751229318</v>
      </c>
      <c r="Q264" s="73">
        <f t="shared" si="12"/>
        <v>1.3839911991740781</v>
      </c>
    </row>
    <row r="265" spans="1:17" ht="15.5" x14ac:dyDescent="0.35">
      <c r="A265" s="80">
        <v>44210</v>
      </c>
      <c r="B265" s="58" t="s">
        <v>583</v>
      </c>
      <c r="C265" s="58" t="s">
        <v>584</v>
      </c>
      <c r="F265" s="58" t="str">
        <f>IFERROR(VLOOKUP($C265,'[3]3年净值'!$B:$C,2,0),"")</f>
        <v/>
      </c>
      <c r="G265" s="58" t="str">
        <f>IFERROR(VLOOKUP($C265,[3]黑马净值!#REF!,2,0),"")</f>
        <v/>
      </c>
      <c r="H265" s="75">
        <f>[1]!thsiFinD("ths_close_price_index",H$1,$A265)</f>
        <v>5470.4562999999998</v>
      </c>
      <c r="I265" s="75">
        <f>[1]!thsiFinD("ths_close_price_index",I$1,$A265)</f>
        <v>5603.4840999999997</v>
      </c>
      <c r="J265" s="75">
        <f>[1]!thsiFinD("ths_close_price_index",J$1,$A265)</f>
        <v>1967.0699</v>
      </c>
      <c r="K265" s="76">
        <f>IF([1]!thsiFinD("ths_close_price_index",K$1,$A265)/[1]!thsiFinD("ths_close_price_index",K$1,$A$3)=0,K264,[1]!thsiFinD("ths_close_price_index",K$1,$A265)/[1]!thsiFinD("ths_close_price_index",K$1,$A$3))</f>
        <v>1.585467526233034</v>
      </c>
      <c r="L265" s="75">
        <f>[1]!thsiFinD("ths_close_price_index",L$1,$A265)</f>
        <v>3724.3217</v>
      </c>
      <c r="M265" s="75">
        <f>[1]!thsiFinD("ths_close_price_index",M$1,$A265)</f>
        <v>18095.659899999999</v>
      </c>
      <c r="N265" s="78">
        <f t="shared" si="11"/>
        <v>0.98577433985292795</v>
      </c>
      <c r="O265" s="78">
        <f t="shared" si="11"/>
        <v>0.99745760387891291</v>
      </c>
      <c r="P265" s="73">
        <f t="shared" si="10"/>
        <v>0.98577433985292795</v>
      </c>
      <c r="Q265" s="73">
        <f t="shared" si="12"/>
        <v>1.3643030107280889</v>
      </c>
    </row>
    <row r="266" spans="1:17" ht="15.5" x14ac:dyDescent="0.35">
      <c r="A266" s="80">
        <v>44211</v>
      </c>
      <c r="B266" s="58" t="s">
        <v>585</v>
      </c>
      <c r="C266" s="58" t="s">
        <v>586</v>
      </c>
      <c r="F266" s="58" t="str">
        <f>IFERROR(VLOOKUP($C266,'[3]3年净值'!$B:$C,2,0),"")</f>
        <v/>
      </c>
      <c r="G266" s="58" t="str">
        <f>IFERROR(VLOOKUP($C266,[3]黑马净值!#REF!,2,0),"")</f>
        <v/>
      </c>
      <c r="H266" s="75">
        <f>[1]!thsiFinD("ths_close_price_index",H$1,$A266)</f>
        <v>5458.0811999999996</v>
      </c>
      <c r="I266" s="75">
        <f>[1]!thsiFinD("ths_close_price_index",I$1,$A266)</f>
        <v>5589.3308999999999</v>
      </c>
      <c r="J266" s="75">
        <f>[1]!thsiFinD("ths_close_price_index",J$1,$A266)</f>
        <v>1963.7674</v>
      </c>
      <c r="K266" s="76">
        <f>IF([1]!thsiFinD("ths_close_price_index",K$1,$A266)/[1]!thsiFinD("ths_close_price_index",K$1,$A$3)=0,K265,[1]!thsiFinD("ths_close_price_index",K$1,$A266)/[1]!thsiFinD("ths_close_price_index",K$1,$A$3))</f>
        <v>1.5828056958093237</v>
      </c>
      <c r="L266" s="75">
        <f>[1]!thsiFinD("ths_close_price_index",L$1,$A266)</f>
        <v>3696.5082000000002</v>
      </c>
      <c r="M266" s="75">
        <f>[1]!thsiFinD("ths_close_price_index",M$1,$A266)</f>
        <v>17999.685300000001</v>
      </c>
      <c r="N266" s="78">
        <f t="shared" si="11"/>
        <v>0.99253192869992946</v>
      </c>
      <c r="O266" s="78">
        <f t="shared" si="11"/>
        <v>0.99469626415779411</v>
      </c>
      <c r="P266" s="73">
        <f t="shared" si="10"/>
        <v>0.99253192869992946</v>
      </c>
      <c r="Q266" s="73">
        <f t="shared" si="12"/>
        <v>1.3541142985690706</v>
      </c>
    </row>
    <row r="267" spans="1:17" ht="15.5" x14ac:dyDescent="0.35">
      <c r="A267" s="80">
        <v>44214</v>
      </c>
      <c r="B267" s="58" t="s">
        <v>587</v>
      </c>
      <c r="C267" s="58" t="s">
        <v>588</v>
      </c>
      <c r="F267" s="58" t="str">
        <f>IFERROR(VLOOKUP($C267,'[3]3年净值'!$B:$C,2,0),"")</f>
        <v/>
      </c>
      <c r="G267" s="58" t="str">
        <f>IFERROR(VLOOKUP($C267,[3]黑马净值!#REF!,2,0),"")</f>
        <v/>
      </c>
      <c r="H267" s="75">
        <f>[1]!thsiFinD("ths_close_price_index",H$1,$A267)</f>
        <v>5518.5204999999996</v>
      </c>
      <c r="I267" s="75">
        <f>[1]!thsiFinD("ths_close_price_index",I$1,$A267)</f>
        <v>5656.1188000000002</v>
      </c>
      <c r="J267" s="75">
        <f>[1]!thsiFinD("ths_close_price_index",J$1,$A267)</f>
        <v>1993.5823</v>
      </c>
      <c r="K267" s="76">
        <f>IF([1]!thsiFinD("ths_close_price_index",K$1,$A267)/[1]!thsiFinD("ths_close_price_index",K$1,$A$3)=0,K266,[1]!thsiFinD("ths_close_price_index",K$1,$A267)/[1]!thsiFinD("ths_close_price_index",K$1,$A$3))</f>
        <v>1.6068366444542528</v>
      </c>
      <c r="L267" s="75">
        <f>[1]!thsiFinD("ths_close_price_index",L$1,$A267)</f>
        <v>3776.4551999999999</v>
      </c>
      <c r="M267" s="75">
        <f>[1]!thsiFinD("ths_close_price_index",M$1,$A267)</f>
        <v>18151.983499999998</v>
      </c>
      <c r="N267" s="78">
        <f t="shared" si="11"/>
        <v>1.0216277080083305</v>
      </c>
      <c r="O267" s="78">
        <f t="shared" si="11"/>
        <v>1.0084611590403749</v>
      </c>
      <c r="P267" s="73">
        <f t="shared" si="10"/>
        <v>1.0216277080083305</v>
      </c>
      <c r="Q267" s="73">
        <f t="shared" si="12"/>
        <v>1.3834006872284277</v>
      </c>
    </row>
    <row r="268" spans="1:17" ht="15.5" x14ac:dyDescent="0.35">
      <c r="A268" s="80">
        <v>44215</v>
      </c>
      <c r="B268" s="58" t="s">
        <v>589</v>
      </c>
      <c r="C268" s="58" t="s">
        <v>590</v>
      </c>
      <c r="F268" s="58" t="str">
        <f>IFERROR(VLOOKUP($C268,'[3]3年净值'!$B:$C,2,0),"")</f>
        <v/>
      </c>
      <c r="G268" s="58" t="str">
        <f>IFERROR(VLOOKUP($C268,[3]黑马净值!#REF!,2,0),"")</f>
        <v/>
      </c>
      <c r="H268" s="75">
        <f>[1]!thsiFinD("ths_close_price_index",H$1,$A268)</f>
        <v>5437.5234</v>
      </c>
      <c r="I268" s="75">
        <f>[1]!thsiFinD("ths_close_price_index",I$1,$A268)</f>
        <v>5583.9742999999999</v>
      </c>
      <c r="J268" s="75">
        <f>[1]!thsiFinD("ths_close_price_index",J$1,$A268)</f>
        <v>1964.8915</v>
      </c>
      <c r="K268" s="76">
        <f>IF([1]!thsiFinD("ths_close_price_index",K$1,$A268)/[1]!thsiFinD("ths_close_price_index",K$1,$A$3)=0,K267,[1]!thsiFinD("ths_close_price_index",K$1,$A268)/[1]!thsiFinD("ths_close_price_index",K$1,$A$3))</f>
        <v>1.5837117256592232</v>
      </c>
      <c r="L268" s="75">
        <f>[1]!thsiFinD("ths_close_price_index",L$1,$A268)</f>
        <v>3721.0099</v>
      </c>
      <c r="M268" s="75">
        <f>[1]!thsiFinD("ths_close_price_index",M$1,$A268)</f>
        <v>17965.890800000001</v>
      </c>
      <c r="N268" s="78">
        <f t="shared" si="11"/>
        <v>0.9853181629163773</v>
      </c>
      <c r="O268" s="78">
        <f t="shared" si="11"/>
        <v>0.98974807904601736</v>
      </c>
      <c r="P268" s="73">
        <f t="shared" si="10"/>
        <v>0.9853181629163773</v>
      </c>
      <c r="Q268" s="73">
        <f t="shared" si="12"/>
        <v>1.3630898237171682</v>
      </c>
    </row>
    <row r="269" spans="1:17" ht="15.5" x14ac:dyDescent="0.35">
      <c r="A269" s="80">
        <v>44216</v>
      </c>
      <c r="B269" s="58" t="s">
        <v>591</v>
      </c>
      <c r="C269" s="58" t="s">
        <v>592</v>
      </c>
      <c r="F269" s="58" t="str">
        <f>IFERROR(VLOOKUP($C269,'[3]3年净值'!$B:$C,2,0),"")</f>
        <v/>
      </c>
      <c r="G269" s="58" t="str">
        <f>IFERROR(VLOOKUP($C269,[3]黑马净值!#REF!,2,0),"")</f>
        <v/>
      </c>
      <c r="H269" s="75">
        <f>[1]!thsiFinD("ths_close_price_index",H$1,$A269)</f>
        <v>5476.4336000000003</v>
      </c>
      <c r="I269" s="75">
        <f>[1]!thsiFinD("ths_close_price_index",I$1,$A269)</f>
        <v>5626.3335999999999</v>
      </c>
      <c r="J269" s="75">
        <f>[1]!thsiFinD("ths_close_price_index",J$1,$A269)</f>
        <v>2002.4871000000001</v>
      </c>
      <c r="K269" s="76">
        <f>IF([1]!thsiFinD("ths_close_price_index",K$1,$A269)/[1]!thsiFinD("ths_close_price_index",K$1,$A$3)=0,K268,[1]!thsiFinD("ths_close_price_index",K$1,$A269)/[1]!thsiFinD("ths_close_price_index",K$1,$A$3))</f>
        <v>1.6140139548424599</v>
      </c>
      <c r="L269" s="75">
        <f>[1]!thsiFinD("ths_close_price_index",L$1,$A269)</f>
        <v>3798.0756000000001</v>
      </c>
      <c r="M269" s="75">
        <f>[1]!thsiFinD("ths_close_price_index",M$1,$A269)</f>
        <v>18408.341100000001</v>
      </c>
      <c r="N269" s="78">
        <f t="shared" si="11"/>
        <v>1.0207109634403284</v>
      </c>
      <c r="O269" s="78">
        <f t="shared" si="11"/>
        <v>1.0246272397469989</v>
      </c>
      <c r="P269" s="73">
        <f t="shared" si="10"/>
        <v>1.0207109634403284</v>
      </c>
      <c r="Q269" s="73">
        <f t="shared" si="12"/>
        <v>1.3913207272220582</v>
      </c>
    </row>
    <row r="270" spans="1:17" ht="15.5" x14ac:dyDescent="0.35">
      <c r="A270" s="80">
        <v>44217</v>
      </c>
      <c r="B270" s="58" t="s">
        <v>593</v>
      </c>
      <c r="C270" s="58" t="s">
        <v>594</v>
      </c>
      <c r="F270" s="58" t="str">
        <f>IFERROR(VLOOKUP($C270,'[3]3年净值'!$B:$C,2,0),"")</f>
        <v/>
      </c>
      <c r="G270" s="58" t="str">
        <f>IFERROR(VLOOKUP($C270,[3]黑马净值!#REF!,2,0),"")</f>
        <v/>
      </c>
      <c r="H270" s="75">
        <f>[1]!thsiFinD("ths_close_price_index",H$1,$A270)</f>
        <v>5564.9692999999997</v>
      </c>
      <c r="I270" s="75">
        <f>[1]!thsiFinD("ths_close_price_index",I$1,$A270)</f>
        <v>5713.7803999999996</v>
      </c>
      <c r="J270" s="75">
        <f>[1]!thsiFinD("ths_close_price_index",J$1,$A270)</f>
        <v>2036.3873000000001</v>
      </c>
      <c r="K270" s="76">
        <f>IF([1]!thsiFinD("ths_close_price_index",K$1,$A270)/[1]!thsiFinD("ths_close_price_index",K$1,$A$3)=0,K269,[1]!thsiFinD("ths_close_price_index",K$1,$A270)/[1]!thsiFinD("ths_close_price_index",K$1,$A$3))</f>
        <v>1.6413376743670205</v>
      </c>
      <c r="L270" s="75">
        <f>[1]!thsiFinD("ths_close_price_index",L$1,$A270)</f>
        <v>3898.6678999999999</v>
      </c>
      <c r="M270" s="75">
        <f>[1]!thsiFinD("ths_close_price_index",M$1,$A270)</f>
        <v>18786.554899999999</v>
      </c>
      <c r="N270" s="78">
        <f t="shared" si="11"/>
        <v>1.0264850704920143</v>
      </c>
      <c r="O270" s="78">
        <f t="shared" si="11"/>
        <v>1.0205457839978855</v>
      </c>
      <c r="P270" s="73">
        <f t="shared" si="10"/>
        <v>1.0264850704920143</v>
      </c>
      <c r="Q270" s="73">
        <f t="shared" si="12"/>
        <v>1.428169954759535</v>
      </c>
    </row>
    <row r="271" spans="1:17" ht="15.5" x14ac:dyDescent="0.35">
      <c r="A271" s="80">
        <v>44218</v>
      </c>
      <c r="B271" s="58" t="s">
        <v>595</v>
      </c>
      <c r="C271" s="58" t="s">
        <v>596</v>
      </c>
      <c r="F271" s="58" t="str">
        <f>IFERROR(VLOOKUP($C271,'[3]3年净值'!$B:$C,2,0),"")</f>
        <v/>
      </c>
      <c r="G271" s="58" t="str">
        <f>IFERROR(VLOOKUP($C271,[3]黑马净值!#REF!,2,0),"")</f>
        <v/>
      </c>
      <c r="H271" s="75">
        <f>[1]!thsiFinD("ths_close_price_index",H$1,$A271)</f>
        <v>5569.7759999999998</v>
      </c>
      <c r="I271" s="75">
        <f>[1]!thsiFinD("ths_close_price_index",I$1,$A271)</f>
        <v>5720.5284000000001</v>
      </c>
      <c r="J271" s="75">
        <f>[1]!thsiFinD("ths_close_price_index",J$1,$A271)</f>
        <v>2060.3625999999999</v>
      </c>
      <c r="K271" s="76">
        <f>IF([1]!thsiFinD("ths_close_price_index",K$1,$A271)/[1]!thsiFinD("ths_close_price_index",K$1,$A$3)=0,K270,[1]!thsiFinD("ths_close_price_index",K$1,$A271)/[1]!thsiFinD("ths_close_price_index",K$1,$A$3))</f>
        <v>1.6606618781391866</v>
      </c>
      <c r="L271" s="75">
        <f>[1]!thsiFinD("ths_close_price_index",L$1,$A271)</f>
        <v>3976.4358999999999</v>
      </c>
      <c r="M271" s="75">
        <f>[1]!thsiFinD("ths_close_price_index",M$1,$A271)</f>
        <v>19400.099900000001</v>
      </c>
      <c r="N271" s="78">
        <f t="shared" si="11"/>
        <v>1.0199473261110545</v>
      </c>
      <c r="O271" s="78">
        <f t="shared" si="11"/>
        <v>1.032658728716674</v>
      </c>
      <c r="P271" s="73">
        <f t="shared" si="10"/>
        <v>1.0199473261110545</v>
      </c>
      <c r="Q271" s="73">
        <f t="shared" si="12"/>
        <v>1.4566581265891334</v>
      </c>
    </row>
    <row r="272" spans="1:17" ht="15.5" x14ac:dyDescent="0.35">
      <c r="A272" s="80">
        <v>44221</v>
      </c>
      <c r="B272" s="58" t="s">
        <v>597</v>
      </c>
      <c r="C272" s="58" t="s">
        <v>598</v>
      </c>
      <c r="F272" s="58" t="str">
        <f>IFERROR(VLOOKUP($C272,'[3]3年净值'!$B:$C,2,0),"")</f>
        <v/>
      </c>
      <c r="G272" s="58" t="str">
        <f>IFERROR(VLOOKUP($C272,[3]黑马净值!#REF!,2,0),"")</f>
        <v/>
      </c>
      <c r="H272" s="75">
        <f>[1]!thsiFinD("ths_close_price_index",H$1,$A272)</f>
        <v>5625.9232000000002</v>
      </c>
      <c r="I272" s="75">
        <f>[1]!thsiFinD("ths_close_price_index",I$1,$A272)</f>
        <v>5766.9611000000004</v>
      </c>
      <c r="J272" s="75">
        <f>[1]!thsiFinD("ths_close_price_index",J$1,$A272)</f>
        <v>2084.7786999999998</v>
      </c>
      <c r="K272" s="76">
        <f>IF([1]!thsiFinD("ths_close_price_index",K$1,$A272)/[1]!thsiFinD("ths_close_price_index",K$1,$A$3)=0,K271,[1]!thsiFinD("ths_close_price_index",K$1,$A272)/[1]!thsiFinD("ths_close_price_index",K$1,$A$3))</f>
        <v>1.680341368770027</v>
      </c>
      <c r="L272" s="75">
        <f>[1]!thsiFinD("ths_close_price_index",L$1,$A272)</f>
        <v>3956.4713999999999</v>
      </c>
      <c r="M272" s="75">
        <f>[1]!thsiFinD("ths_close_price_index",M$1,$A272)</f>
        <v>19377.991000000002</v>
      </c>
      <c r="N272" s="78">
        <f t="shared" si="11"/>
        <v>0.99497929791852047</v>
      </c>
      <c r="O272" s="78">
        <f t="shared" si="11"/>
        <v>0.99886037184787901</v>
      </c>
      <c r="P272" s="73">
        <f t="shared" si="10"/>
        <v>0.99497929791852047</v>
      </c>
      <c r="Q272" s="73">
        <f t="shared" si="12"/>
        <v>1.4493446801009633</v>
      </c>
    </row>
    <row r="273" spans="1:17" ht="15.5" x14ac:dyDescent="0.35">
      <c r="A273" s="80">
        <v>44222</v>
      </c>
      <c r="B273" s="58" t="s">
        <v>599</v>
      </c>
      <c r="C273" s="58" t="s">
        <v>600</v>
      </c>
      <c r="F273" s="58" t="str">
        <f>IFERROR(VLOOKUP($C273,'[3]3年净值'!$B:$C,2,0),"")</f>
        <v/>
      </c>
      <c r="G273" s="58" t="str">
        <f>IFERROR(VLOOKUP($C273,[3]黑马净值!#REF!,2,0),"")</f>
        <v/>
      </c>
      <c r="H273" s="75">
        <f>[1]!thsiFinD("ths_close_price_index",H$1,$A273)</f>
        <v>5512.9678000000004</v>
      </c>
      <c r="I273" s="75">
        <f>[1]!thsiFinD("ths_close_price_index",I$1,$A273)</f>
        <v>5655.1584999999995</v>
      </c>
      <c r="J273" s="75">
        <f>[1]!thsiFinD("ths_close_price_index",J$1,$A273)</f>
        <v>2034.4846</v>
      </c>
      <c r="K273" s="76">
        <f>IF([1]!thsiFinD("ths_close_price_index",K$1,$A273)/[1]!thsiFinD("ths_close_price_index",K$1,$A$3)=0,K272,[1]!thsiFinD("ths_close_price_index",K$1,$A273)/[1]!thsiFinD("ths_close_price_index",K$1,$A$3))</f>
        <v>1.639804089280815</v>
      </c>
      <c r="L273" s="75">
        <f>[1]!thsiFinD("ths_close_price_index",L$1,$A273)</f>
        <v>3836.0155</v>
      </c>
      <c r="M273" s="75">
        <f>[1]!thsiFinD("ths_close_price_index",M$1,$A273)</f>
        <v>18867.5144</v>
      </c>
      <c r="N273" s="78">
        <f t="shared" si="11"/>
        <v>0.96955471484009714</v>
      </c>
      <c r="O273" s="78">
        <f t="shared" si="11"/>
        <v>0.97365688734193334</v>
      </c>
      <c r="P273" s="73">
        <f t="shared" si="10"/>
        <v>0.96955471484009714</v>
      </c>
      <c r="Q273" s="73">
        <f t="shared" si="12"/>
        <v>1.4052189680203013</v>
      </c>
    </row>
    <row r="274" spans="1:17" ht="15.5" x14ac:dyDescent="0.35">
      <c r="A274" s="80">
        <v>44223</v>
      </c>
      <c r="B274" s="58" t="s">
        <v>601</v>
      </c>
      <c r="C274" s="58" t="s">
        <v>602</v>
      </c>
      <c r="F274" s="58" t="str">
        <f>IFERROR(VLOOKUP($C274,'[3]3年净值'!$B:$C,2,0),"")</f>
        <v/>
      </c>
      <c r="G274" s="58" t="str">
        <f>IFERROR(VLOOKUP($C274,[3]黑马净值!#REF!,2,0),"")</f>
        <v/>
      </c>
      <c r="H274" s="75">
        <f>[1]!thsiFinD("ths_close_price_index",H$1,$A274)</f>
        <v>5528.0033999999996</v>
      </c>
      <c r="I274" s="75">
        <f>[1]!thsiFinD("ths_close_price_index",I$1,$A274)</f>
        <v>5671.7893000000004</v>
      </c>
      <c r="J274" s="75">
        <f>[1]!thsiFinD("ths_close_price_index",J$1,$A274)</f>
        <v>2035.7058</v>
      </c>
      <c r="K274" s="76">
        <f>IF([1]!thsiFinD("ths_close_price_index",K$1,$A274)/[1]!thsiFinD("ths_close_price_index",K$1,$A$3)=0,K273,[1]!thsiFinD("ths_close_price_index",K$1,$A274)/[1]!thsiFinD("ths_close_price_index",K$1,$A$3))</f>
        <v>1.6407883821842018</v>
      </c>
      <c r="L274" s="75">
        <f>[1]!thsiFinD("ths_close_price_index",L$1,$A274)</f>
        <v>3888.8321999999998</v>
      </c>
      <c r="M274" s="75">
        <f>[1]!thsiFinD("ths_close_price_index",M$1,$A274)</f>
        <v>18763.3838</v>
      </c>
      <c r="N274" s="78">
        <f t="shared" si="11"/>
        <v>1.0137686357106743</v>
      </c>
      <c r="O274" s="78">
        <f t="shared" si="11"/>
        <v>0.99448095823369287</v>
      </c>
      <c r="P274" s="73">
        <f t="shared" si="10"/>
        <v>1.0137686357106743</v>
      </c>
      <c r="Q274" s="73">
        <f t="shared" si="12"/>
        <v>1.4245669160847025</v>
      </c>
    </row>
    <row r="275" spans="1:17" ht="15.5" x14ac:dyDescent="0.35">
      <c r="A275" s="80">
        <v>44224</v>
      </c>
      <c r="B275" s="58" t="s">
        <v>603</v>
      </c>
      <c r="C275" s="58" t="s">
        <v>604</v>
      </c>
      <c r="F275" s="58" t="str">
        <f>IFERROR(VLOOKUP($C275,'[3]3年净值'!$B:$C,2,0),"")</f>
        <v/>
      </c>
      <c r="G275" s="58" t="str">
        <f>IFERROR(VLOOKUP($C275,[3]黑马净值!#REF!,2,0),"")</f>
        <v/>
      </c>
      <c r="H275" s="75">
        <f>[1]!thsiFinD("ths_close_price_index",H$1,$A275)</f>
        <v>5377.1427000000003</v>
      </c>
      <c r="I275" s="75">
        <f>[1]!thsiFinD("ths_close_price_index",I$1,$A275)</f>
        <v>5523.8459999999995</v>
      </c>
      <c r="J275" s="75">
        <f>[1]!thsiFinD("ths_close_price_index",J$1,$A275)</f>
        <v>1977.3876</v>
      </c>
      <c r="K275" s="76">
        <f>IF([1]!thsiFinD("ths_close_price_index",K$1,$A275)/[1]!thsiFinD("ths_close_price_index",K$1,$A$3)=0,K274,[1]!thsiFinD("ths_close_price_index",K$1,$A275)/[1]!thsiFinD("ths_close_price_index",K$1,$A$3))</f>
        <v>1.5937836406199273</v>
      </c>
      <c r="L275" s="75">
        <f>[1]!thsiFinD("ths_close_price_index",L$1,$A275)</f>
        <v>3707.1979999999999</v>
      </c>
      <c r="M275" s="75">
        <f>[1]!thsiFinD("ths_close_price_index",M$1,$A275)</f>
        <v>18233.5072</v>
      </c>
      <c r="N275" s="78">
        <f t="shared" si="11"/>
        <v>0.95329338200809999</v>
      </c>
      <c r="O275" s="78">
        <f t="shared" si="11"/>
        <v>0.97176007240229245</v>
      </c>
      <c r="P275" s="73">
        <f t="shared" si="10"/>
        <v>0.95329338200809999</v>
      </c>
      <c r="Q275" s="73">
        <f t="shared" si="12"/>
        <v>1.3580302133312352</v>
      </c>
    </row>
    <row r="276" spans="1:17" ht="15.5" x14ac:dyDescent="0.35">
      <c r="A276" s="80">
        <v>44225</v>
      </c>
      <c r="B276" s="58" t="s">
        <v>605</v>
      </c>
      <c r="C276" s="58" t="s">
        <v>606</v>
      </c>
      <c r="D276" s="58" t="s">
        <v>113</v>
      </c>
      <c r="F276" s="58" t="str">
        <f>IFERROR(VLOOKUP($C276,'[3]3年净值'!$B:$C,2,0),"")</f>
        <v/>
      </c>
      <c r="G276" s="58" t="str">
        <f>IFERROR(VLOOKUP($C276,[3]黑马净值!#REF!,2,0),"")</f>
        <v/>
      </c>
      <c r="H276" s="75">
        <f>[1]!thsiFinD("ths_close_price_index",H$1,$A276)</f>
        <v>5351.9646000000002</v>
      </c>
      <c r="I276" s="75">
        <f>[1]!thsiFinD("ths_close_price_index",I$1,$A276)</f>
        <v>5490.7548999999999</v>
      </c>
      <c r="J276" s="75">
        <f>[1]!thsiFinD("ths_close_price_index",J$1,$A276)</f>
        <v>1968.1380999999999</v>
      </c>
      <c r="K276" s="76">
        <f>IF([1]!thsiFinD("ths_close_price_index",K$1,$A276)/[1]!thsiFinD("ths_close_price_index",K$1,$A$3)=0,K275,[1]!thsiFinD("ths_close_price_index",K$1,$A276)/[1]!thsiFinD("ths_close_price_index",K$1,$A$3))</f>
        <v>1.5863285004218628</v>
      </c>
      <c r="L276" s="75">
        <f>[1]!thsiFinD("ths_close_price_index",L$1,$A276)</f>
        <v>3653.9917</v>
      </c>
      <c r="M276" s="75">
        <f>[1]!thsiFinD("ths_close_price_index",M$1,$A276)</f>
        <v>18047.389299999999</v>
      </c>
      <c r="N276" s="78">
        <f t="shared" si="11"/>
        <v>0.98564783968916692</v>
      </c>
      <c r="O276" s="78">
        <f t="shared" si="11"/>
        <v>0.98979253426351232</v>
      </c>
      <c r="P276" s="73">
        <f t="shared" si="10"/>
        <v>0.98564783968916692</v>
      </c>
      <c r="Q276" s="73">
        <f t="shared" si="12"/>
        <v>1.3385395460025504</v>
      </c>
    </row>
    <row r="277" spans="1:17" ht="15.5" x14ac:dyDescent="0.35">
      <c r="A277" s="80">
        <v>44228</v>
      </c>
      <c r="B277" s="58" t="s">
        <v>607</v>
      </c>
      <c r="C277" s="58" t="s">
        <v>608</v>
      </c>
      <c r="D277" s="58" t="s">
        <v>609</v>
      </c>
      <c r="F277" s="58" t="str">
        <f>IFERROR(VLOOKUP($C277,'[3]3年净值'!$B:$C,2,0),"")</f>
        <v/>
      </c>
      <c r="G277" s="58" t="str">
        <f>IFERROR(VLOOKUP($C277,[3]黑马净值!#REF!,2,0),"")</f>
        <v/>
      </c>
      <c r="H277" s="75">
        <f>[1]!thsiFinD("ths_close_price_index",H$1,$A277)</f>
        <v>5417.6484</v>
      </c>
      <c r="I277" s="75">
        <f>[1]!thsiFinD("ths_close_price_index",I$1,$A277)</f>
        <v>5552.3276999999998</v>
      </c>
      <c r="J277" s="75">
        <f>[1]!thsiFinD("ths_close_price_index",J$1,$A277)</f>
        <v>1992.7934</v>
      </c>
      <c r="K277" s="76">
        <f>IF([1]!thsiFinD("ths_close_price_index",K$1,$A277)/[1]!thsiFinD("ths_close_price_index",K$1,$A$3)=0,K276,[1]!thsiFinD("ths_close_price_index",K$1,$A277)/[1]!thsiFinD("ths_close_price_index",K$1,$A$3))</f>
        <v>1.6062007873698423</v>
      </c>
      <c r="L277" s="75">
        <f>[1]!thsiFinD("ths_close_price_index",L$1,$A277)</f>
        <v>3671.5513000000001</v>
      </c>
      <c r="M277" s="75">
        <f>[1]!thsiFinD("ths_close_price_index",M$1,$A277)</f>
        <v>18323.585599999999</v>
      </c>
      <c r="N277" s="78">
        <f t="shared" si="11"/>
        <v>1.0048055938386504</v>
      </c>
      <c r="O277" s="78">
        <f t="shared" si="11"/>
        <v>1.0153039475909127</v>
      </c>
      <c r="P277" s="73">
        <f t="shared" si="10"/>
        <v>1.0048055938386504</v>
      </c>
      <c r="Q277" s="73">
        <f t="shared" si="12"/>
        <v>1.3449720233976101</v>
      </c>
    </row>
    <row r="278" spans="1:17" ht="15.5" x14ac:dyDescent="0.35">
      <c r="A278" s="80">
        <v>44229</v>
      </c>
      <c r="B278" s="58" t="s">
        <v>610</v>
      </c>
      <c r="C278" s="58" t="s">
        <v>611</v>
      </c>
      <c r="D278" s="58" t="s">
        <v>612</v>
      </c>
      <c r="F278" s="58" t="str">
        <f>IFERROR(VLOOKUP($C278,'[3]3年净值'!$B:$C,2,0),"")</f>
        <v/>
      </c>
      <c r="G278" s="58" t="str">
        <f>IFERROR(VLOOKUP($C278,[3]黑马净值!#REF!,2,0),"")</f>
        <v/>
      </c>
      <c r="H278" s="75">
        <f>[1]!thsiFinD("ths_close_price_index",H$1,$A278)</f>
        <v>5501.0915000000005</v>
      </c>
      <c r="I278" s="75">
        <f>[1]!thsiFinD("ths_close_price_index",I$1,$A278)</f>
        <v>5630.8549000000003</v>
      </c>
      <c r="J278" s="75">
        <f>[1]!thsiFinD("ths_close_price_index",J$1,$A278)</f>
        <v>2032.5173</v>
      </c>
      <c r="K278" s="76">
        <f>IF([1]!thsiFinD("ths_close_price_index",K$1,$A278)/[1]!thsiFinD("ths_close_price_index",K$1,$A$3)=0,K277,[1]!thsiFinD("ths_close_price_index",K$1,$A278)/[1]!thsiFinD("ths_close_price_index",K$1,$A$3))</f>
        <v>1.6382184362929073</v>
      </c>
      <c r="L278" s="75">
        <f>[1]!thsiFinD("ths_close_price_index",L$1,$A278)</f>
        <v>3724.1487999999999</v>
      </c>
      <c r="M278" s="75">
        <f>[1]!thsiFinD("ths_close_price_index",M$1,$A278)</f>
        <v>18439.617300000002</v>
      </c>
      <c r="N278" s="78">
        <f t="shared" si="11"/>
        <v>1.0143256884358391</v>
      </c>
      <c r="O278" s="78">
        <f t="shared" si="11"/>
        <v>1.0063323687040817</v>
      </c>
      <c r="P278" s="73">
        <f t="shared" si="10"/>
        <v>1.0143256884358391</v>
      </c>
      <c r="Q278" s="73">
        <f t="shared" si="12"/>
        <v>1.3642396735597244</v>
      </c>
    </row>
    <row r="279" spans="1:17" ht="15.5" x14ac:dyDescent="0.35">
      <c r="A279" s="80">
        <v>44230</v>
      </c>
      <c r="B279" s="58" t="s">
        <v>613</v>
      </c>
      <c r="C279" s="58" t="s">
        <v>614</v>
      </c>
      <c r="D279" s="58" t="s">
        <v>615</v>
      </c>
      <c r="F279" s="58" t="str">
        <f>IFERROR(VLOOKUP($C279,'[3]3年净值'!$B:$C,2,0),"")</f>
        <v/>
      </c>
      <c r="G279" s="58" t="str">
        <f>IFERROR(VLOOKUP($C279,[3]黑马净值!#REF!,2,0),"")</f>
        <v/>
      </c>
      <c r="H279" s="75">
        <f>[1]!thsiFinD("ths_close_price_index",H$1,$A279)</f>
        <v>5485.2007999999996</v>
      </c>
      <c r="I279" s="75">
        <f>[1]!thsiFinD("ths_close_price_index",I$1,$A279)</f>
        <v>5607.6295</v>
      </c>
      <c r="J279" s="75">
        <f>[1]!thsiFinD("ths_close_price_index",J$1,$A279)</f>
        <v>2029.3357000000001</v>
      </c>
      <c r="K279" s="76">
        <f>IF([1]!thsiFinD("ths_close_price_index",K$1,$A279)/[1]!thsiFinD("ths_close_price_index",K$1,$A$3)=0,K278,[1]!thsiFinD("ths_close_price_index",K$1,$A279)/[1]!thsiFinD("ths_close_price_index",K$1,$A$3))</f>
        <v>1.6356540518338381</v>
      </c>
      <c r="L279" s="75">
        <f>[1]!thsiFinD("ths_close_price_index",L$1,$A279)</f>
        <v>3660.8816000000002</v>
      </c>
      <c r="M279" s="75">
        <f>[1]!thsiFinD("ths_close_price_index",M$1,$A279)</f>
        <v>18451.9143</v>
      </c>
      <c r="N279" s="78">
        <f t="shared" si="11"/>
        <v>0.98301163476604381</v>
      </c>
      <c r="O279" s="78">
        <f t="shared" si="11"/>
        <v>1.0006668793500393</v>
      </c>
      <c r="P279" s="73">
        <f t="shared" si="10"/>
        <v>0.98301163476604381</v>
      </c>
      <c r="Q279" s="73">
        <f t="shared" si="12"/>
        <v>1.3410634717186387</v>
      </c>
    </row>
    <row r="280" spans="1:17" ht="15.5" x14ac:dyDescent="0.35">
      <c r="A280" s="80">
        <v>44231</v>
      </c>
      <c r="B280" s="58" t="s">
        <v>616</v>
      </c>
      <c r="C280" s="58" t="s">
        <v>617</v>
      </c>
      <c r="D280" s="58" t="s">
        <v>618</v>
      </c>
      <c r="F280" s="58" t="str">
        <f>IFERROR(VLOOKUP($C280,'[3]3年净值'!$B:$C,2,0),"")</f>
        <v/>
      </c>
      <c r="G280" s="58" t="str">
        <f>IFERROR(VLOOKUP($C280,[3]黑马净值!#REF!,2,0),"")</f>
        <v/>
      </c>
      <c r="H280" s="75">
        <f>[1]!thsiFinD("ths_close_price_index",H$1,$A280)</f>
        <v>5473.9475000000002</v>
      </c>
      <c r="I280" s="75">
        <f>[1]!thsiFinD("ths_close_price_index",I$1,$A280)</f>
        <v>5585.2686999999996</v>
      </c>
      <c r="J280" s="75">
        <f>[1]!thsiFinD("ths_close_price_index",J$1,$A280)</f>
        <v>2016.5112999999999</v>
      </c>
      <c r="K280" s="76">
        <f>IF([1]!thsiFinD("ths_close_price_index",K$1,$A280)/[1]!thsiFinD("ths_close_price_index",K$1,$A$3)=0,K279,[1]!thsiFinD("ths_close_price_index",K$1,$A280)/[1]!thsiFinD("ths_close_price_index",K$1,$A$3))</f>
        <v>1.62531752553987</v>
      </c>
      <c r="L280" s="75">
        <f>[1]!thsiFinD("ths_close_price_index",L$1,$A280)</f>
        <v>3653.1055999999999</v>
      </c>
      <c r="M280" s="75">
        <f>[1]!thsiFinD("ths_close_price_index",M$1,$A280)</f>
        <v>18098.694599999999</v>
      </c>
      <c r="N280" s="78">
        <f t="shared" si="11"/>
        <v>0.99787592147203008</v>
      </c>
      <c r="O280" s="78">
        <f t="shared" si="11"/>
        <v>0.98085728698620711</v>
      </c>
      <c r="P280" s="73">
        <f t="shared" si="10"/>
        <v>0.99787592147203008</v>
      </c>
      <c r="Q280" s="73">
        <f t="shared" si="12"/>
        <v>1.3382149475937164</v>
      </c>
    </row>
    <row r="281" spans="1:17" ht="15.5" x14ac:dyDescent="0.35">
      <c r="A281" s="80">
        <v>44232</v>
      </c>
      <c r="B281" s="58" t="s">
        <v>619</v>
      </c>
      <c r="C281" s="58" t="s">
        <v>620</v>
      </c>
      <c r="D281" s="58" t="s">
        <v>621</v>
      </c>
      <c r="F281" s="58" t="str">
        <f>IFERROR(VLOOKUP($C281,'[3]3年净值'!$B:$C,2,0),"")</f>
        <v/>
      </c>
      <c r="G281" s="58" t="str">
        <f>IFERROR(VLOOKUP($C281,[3]黑马净值!#REF!,2,0),"")</f>
        <v/>
      </c>
      <c r="H281" s="75">
        <f>[1]!thsiFinD("ths_close_price_index",H$1,$A281)</f>
        <v>5483.4139999999998</v>
      </c>
      <c r="I281" s="75">
        <f>[1]!thsiFinD("ths_close_price_index",I$1,$A281)</f>
        <v>5576.0452999999998</v>
      </c>
      <c r="J281" s="75">
        <f>[1]!thsiFinD("ths_close_price_index",J$1,$A281)</f>
        <v>2013.0763999999999</v>
      </c>
      <c r="K281" s="76">
        <f>IF([1]!thsiFinD("ths_close_price_index",K$1,$A281)/[1]!thsiFinD("ths_close_price_index",K$1,$A$3)=0,K280,[1]!thsiFinD("ths_close_price_index",K$1,$A281)/[1]!thsiFinD("ths_close_price_index",K$1,$A$3))</f>
        <v>1.6225489800978103</v>
      </c>
      <c r="L281" s="75">
        <f>[1]!thsiFinD("ths_close_price_index",L$1,$A281)</f>
        <v>3619.9009999999998</v>
      </c>
      <c r="M281" s="75">
        <f>[1]!thsiFinD("ths_close_price_index",M$1,$A281)</f>
        <v>18286.565999999999</v>
      </c>
      <c r="N281" s="78">
        <f t="shared" si="11"/>
        <v>0.99091058303926394</v>
      </c>
      <c r="O281" s="78">
        <f t="shared" si="11"/>
        <v>1.0103803840084689</v>
      </c>
      <c r="P281" s="73">
        <f t="shared" si="10"/>
        <v>0.99091058303926394</v>
      </c>
      <c r="Q281" s="73">
        <f t="shared" si="12"/>
        <v>1.3260513539519476</v>
      </c>
    </row>
    <row r="282" spans="1:17" ht="15.5" x14ac:dyDescent="0.35">
      <c r="A282" s="80">
        <v>44235</v>
      </c>
      <c r="B282" s="58" t="s">
        <v>622</v>
      </c>
      <c r="C282" s="58" t="s">
        <v>623</v>
      </c>
      <c r="D282" s="58" t="s">
        <v>624</v>
      </c>
      <c r="F282" s="58" t="str">
        <f>IFERROR(VLOOKUP($C282,'[3]3年净值'!$B:$C,2,0),"")</f>
        <v/>
      </c>
      <c r="G282" s="58" t="str">
        <f>IFERROR(VLOOKUP($C282,[3]黑马净值!#REF!,2,0),"")</f>
        <v/>
      </c>
      <c r="H282" s="75">
        <f>[1]!thsiFinD("ths_close_price_index",H$1,$A282)</f>
        <v>5564.5618000000004</v>
      </c>
      <c r="I282" s="75">
        <f>[1]!thsiFinD("ths_close_price_index",I$1,$A282)</f>
        <v>5656.8525</v>
      </c>
      <c r="J282" s="75">
        <f>[1]!thsiFinD("ths_close_price_index",J$1,$A282)</f>
        <v>2043.1867</v>
      </c>
      <c r="K282" s="76">
        <f>IF([1]!thsiFinD("ths_close_price_index",K$1,$A282)/[1]!thsiFinD("ths_close_price_index",K$1,$A$3)=0,K281,[1]!thsiFinD("ths_close_price_index",K$1,$A282)/[1]!thsiFinD("ths_close_price_index",K$1,$A$3))</f>
        <v>1.6468180225223497</v>
      </c>
      <c r="L282" s="75">
        <f>[1]!thsiFinD("ths_close_price_index",L$1,$A282)</f>
        <v>3647.6741999999999</v>
      </c>
      <c r="M282" s="75">
        <f>[1]!thsiFinD("ths_close_price_index",M$1,$A282)</f>
        <v>18587.598000000002</v>
      </c>
      <c r="N282" s="78">
        <f t="shared" si="11"/>
        <v>1.0076723645204662</v>
      </c>
      <c r="O282" s="78">
        <f t="shared" si="11"/>
        <v>1.0164619207345984</v>
      </c>
      <c r="P282" s="73">
        <f t="shared" si="10"/>
        <v>1.0076723645204662</v>
      </c>
      <c r="Q282" s="73">
        <f t="shared" si="12"/>
        <v>1.3362253033123246</v>
      </c>
    </row>
    <row r="283" spans="1:17" ht="15.5" x14ac:dyDescent="0.35">
      <c r="A283" s="80">
        <v>44236</v>
      </c>
      <c r="B283" s="58" t="s">
        <v>625</v>
      </c>
      <c r="C283" s="58" t="s">
        <v>626</v>
      </c>
      <c r="D283" s="58" t="s">
        <v>627</v>
      </c>
      <c r="F283" s="58" t="str">
        <f>IFERROR(VLOOKUP($C283,'[3]3年净值'!$B:$C,2,0),"")</f>
        <v/>
      </c>
      <c r="G283" s="58" t="str">
        <f>IFERROR(VLOOKUP($C283,[3]黑马净值!#REF!,2,0),"")</f>
        <v/>
      </c>
      <c r="H283" s="75">
        <f>[1]!thsiFinD("ths_close_price_index",H$1,$A283)</f>
        <v>5686.2502000000004</v>
      </c>
      <c r="I283" s="75">
        <f>[1]!thsiFinD("ths_close_price_index",I$1,$A283)</f>
        <v>5779.8860999999997</v>
      </c>
      <c r="J283" s="75">
        <f>[1]!thsiFinD("ths_close_price_index",J$1,$A283)</f>
        <v>2088.5419000000002</v>
      </c>
      <c r="K283" s="76">
        <f>IF([1]!thsiFinD("ths_close_price_index",K$1,$A283)/[1]!thsiFinD("ths_close_price_index",K$1,$A$3)=0,K282,[1]!thsiFinD("ths_close_price_index",K$1,$A283)/[1]!thsiFinD("ths_close_price_index",K$1,$A$3))</f>
        <v>1.6833745255453509</v>
      </c>
      <c r="L283" s="75">
        <f>[1]!thsiFinD("ths_close_price_index",L$1,$A283)</f>
        <v>3770.8072000000002</v>
      </c>
      <c r="M283" s="75">
        <f>[1]!thsiFinD("ths_close_price_index",M$1,$A283)</f>
        <v>18928.790499999999</v>
      </c>
      <c r="N283" s="78">
        <f t="shared" si="11"/>
        <v>1.0337565783698557</v>
      </c>
      <c r="O283" s="78">
        <f t="shared" si="11"/>
        <v>1.0183559220508211</v>
      </c>
      <c r="P283" s="73">
        <f t="shared" si="10"/>
        <v>1.0337565783698557</v>
      </c>
      <c r="Q283" s="73">
        <f t="shared" si="12"/>
        <v>1.3813316974833711</v>
      </c>
    </row>
    <row r="284" spans="1:17" ht="15.5" x14ac:dyDescent="0.35">
      <c r="A284" s="80">
        <v>44237</v>
      </c>
      <c r="B284" s="58" t="s">
        <v>628</v>
      </c>
      <c r="C284" s="58" t="s">
        <v>629</v>
      </c>
      <c r="D284" s="58" t="s">
        <v>630</v>
      </c>
      <c r="F284" s="58" t="str">
        <f>IFERROR(VLOOKUP($C284,'[3]3年净值'!$B:$C,2,0),"")</f>
        <v/>
      </c>
      <c r="G284" s="58" t="str">
        <f>IFERROR(VLOOKUP($C284,[3]黑马净值!#REF!,2,0),"")</f>
        <v/>
      </c>
      <c r="H284" s="75">
        <f>[1]!thsiFinD("ths_close_price_index",H$1,$A284)</f>
        <v>5807.7191000000003</v>
      </c>
      <c r="I284" s="75">
        <f>[1]!thsiFinD("ths_close_price_index",I$1,$A284)</f>
        <v>5889.9911000000002</v>
      </c>
      <c r="J284" s="75">
        <f>[1]!thsiFinD("ths_close_price_index",J$1,$A284)</f>
        <v>2130.3795</v>
      </c>
      <c r="K284" s="76">
        <f>IF([1]!thsiFinD("ths_close_price_index",K$1,$A284)/[1]!thsiFinD("ths_close_price_index",K$1,$A$3)=0,K283,[1]!thsiFinD("ths_close_price_index",K$1,$A284)/[1]!thsiFinD("ths_close_price_index",K$1,$A$3))</f>
        <v>1.7170958265400573</v>
      </c>
      <c r="L284" s="75">
        <f>[1]!thsiFinD("ths_close_price_index",L$1,$A284)</f>
        <v>3859.2878999999998</v>
      </c>
      <c r="M284" s="75">
        <f>[1]!thsiFinD("ths_close_price_index",M$1,$A284)</f>
        <v>19389.7611</v>
      </c>
      <c r="N284" s="78">
        <f t="shared" si="11"/>
        <v>1.0234646576467765</v>
      </c>
      <c r="O284" s="78">
        <f t="shared" si="11"/>
        <v>1.0243528819234382</v>
      </c>
      <c r="P284" s="73">
        <f t="shared" si="10"/>
        <v>1.0234646576467765</v>
      </c>
      <c r="Q284" s="73">
        <f t="shared" si="12"/>
        <v>1.413744172861459</v>
      </c>
    </row>
    <row r="285" spans="1:17" ht="15.5" x14ac:dyDescent="0.35">
      <c r="A285" s="80">
        <v>44245</v>
      </c>
      <c r="B285" s="58" t="s">
        <v>631</v>
      </c>
      <c r="C285" s="58" t="s">
        <v>632</v>
      </c>
      <c r="D285" s="58" t="s">
        <v>633</v>
      </c>
      <c r="F285" s="58" t="str">
        <f>IFERROR(VLOOKUP($C285,'[3]3年净值'!$B:$C,2,0),"")</f>
        <v/>
      </c>
      <c r="G285" s="58" t="str">
        <f>IFERROR(VLOOKUP($C285,[3]黑马净值!#REF!,2,0),"")</f>
        <v/>
      </c>
      <c r="H285" s="75">
        <f>[1]!thsiFinD("ths_close_price_index",H$1,$A285)</f>
        <v>5768.3814000000002</v>
      </c>
      <c r="I285" s="75">
        <f>[1]!thsiFinD("ths_close_price_index",I$1,$A285)</f>
        <v>5875.3590000000004</v>
      </c>
      <c r="J285" s="75">
        <f>[1]!thsiFinD("ths_close_price_index",J$1,$A285)</f>
        <v>2100.1612</v>
      </c>
      <c r="K285" s="76">
        <f>IF([1]!thsiFinD("ths_close_price_index",K$1,$A285)/[1]!thsiFinD("ths_close_price_index",K$1,$A$3)=0,K284,[1]!thsiFinD("ths_close_price_index",K$1,$A285)/[1]!thsiFinD("ths_close_price_index",K$1,$A$3))</f>
        <v>1.692739735611124</v>
      </c>
      <c r="L285" s="75">
        <f>[1]!thsiFinD("ths_close_price_index",L$1,$A285)</f>
        <v>3788.8393999999998</v>
      </c>
      <c r="M285" s="75">
        <f>[1]!thsiFinD("ths_close_price_index",M$1,$A285)</f>
        <v>18989.307799999999</v>
      </c>
      <c r="N285" s="78">
        <f t="shared" si="11"/>
        <v>0.98174572568167306</v>
      </c>
      <c r="O285" s="78">
        <f t="shared" si="11"/>
        <v>0.97934717720684028</v>
      </c>
      <c r="P285" s="73">
        <f t="shared" si="10"/>
        <v>0.98174572568167306</v>
      </c>
      <c r="Q285" s="73">
        <f t="shared" si="12"/>
        <v>1.3879372989141097</v>
      </c>
    </row>
    <row r="286" spans="1:17" ht="15.5" x14ac:dyDescent="0.35">
      <c r="A286" s="80">
        <v>44246</v>
      </c>
      <c r="B286" s="58" t="s">
        <v>634</v>
      </c>
      <c r="C286" s="58" t="s">
        <v>635</v>
      </c>
      <c r="D286" s="58" t="s">
        <v>636</v>
      </c>
      <c r="F286" s="58" t="str">
        <f>IFERROR(VLOOKUP($C286,'[3]3年净值'!$B:$C,2,0),"")</f>
        <v/>
      </c>
      <c r="G286" s="58" t="str">
        <f>IFERROR(VLOOKUP($C286,[3]黑马净值!#REF!,2,0),"")</f>
        <v/>
      </c>
      <c r="H286" s="75">
        <f>[1]!thsiFinD("ths_close_price_index",H$1,$A286)</f>
        <v>5778.8419999999996</v>
      </c>
      <c r="I286" s="75">
        <f>[1]!thsiFinD("ths_close_price_index",I$1,$A286)</f>
        <v>5900.5680000000002</v>
      </c>
      <c r="J286" s="75">
        <f>[1]!thsiFinD("ths_close_price_index",J$1,$A286)</f>
        <v>2091.6468</v>
      </c>
      <c r="K286" s="76">
        <f>IF([1]!thsiFinD("ths_close_price_index",K$1,$A286)/[1]!thsiFinD("ths_close_price_index",K$1,$A$3)=0,K285,[1]!thsiFinD("ths_close_price_index",K$1,$A286)/[1]!thsiFinD("ths_close_price_index",K$1,$A$3))</f>
        <v>1.6858770894462072</v>
      </c>
      <c r="L286" s="75">
        <f>[1]!thsiFinD("ths_close_price_index",L$1,$A286)</f>
        <v>3787.4245999999998</v>
      </c>
      <c r="M286" s="75">
        <f>[1]!thsiFinD("ths_close_price_index",M$1,$A286)</f>
        <v>19135.535800000001</v>
      </c>
      <c r="N286" s="78">
        <f t="shared" si="11"/>
        <v>0.99962658749800792</v>
      </c>
      <c r="O286" s="78">
        <f t="shared" si="11"/>
        <v>1.0077005439871802</v>
      </c>
      <c r="P286" s="73">
        <f t="shared" si="10"/>
        <v>0.99962658749800792</v>
      </c>
      <c r="Q286" s="73">
        <f t="shared" si="12"/>
        <v>1.3874190257747141</v>
      </c>
    </row>
    <row r="287" spans="1:17" ht="15.5" x14ac:dyDescent="0.35">
      <c r="A287" s="80">
        <v>44249</v>
      </c>
      <c r="B287" s="58" t="s">
        <v>637</v>
      </c>
      <c r="C287" s="58" t="s">
        <v>638</v>
      </c>
      <c r="D287" s="58" t="s">
        <v>639</v>
      </c>
      <c r="F287" s="58" t="str">
        <f>IFERROR(VLOOKUP($C287,'[3]3年净值'!$B:$C,2,0),"")</f>
        <v/>
      </c>
      <c r="G287" s="58" t="str">
        <f>IFERROR(VLOOKUP($C287,[3]黑马净值!#REF!,2,0),"")</f>
        <v/>
      </c>
      <c r="H287" s="75">
        <f>[1]!thsiFinD("ths_close_price_index",H$1,$A287)</f>
        <v>5597.3326999999999</v>
      </c>
      <c r="I287" s="75">
        <f>[1]!thsiFinD("ths_close_price_index",I$1,$A287)</f>
        <v>5746.2812999999996</v>
      </c>
      <c r="J287" s="75">
        <f>[1]!thsiFinD("ths_close_price_index",J$1,$A287)</f>
        <v>2020.5979</v>
      </c>
      <c r="K287" s="76">
        <f>IF([1]!thsiFinD("ths_close_price_index",K$1,$A287)/[1]!thsiFinD("ths_close_price_index",K$1,$A$3)=0,K286,[1]!thsiFinD("ths_close_price_index",K$1,$A287)/[1]!thsiFinD("ths_close_price_index",K$1,$A$3))</f>
        <v>1.628611344225573</v>
      </c>
      <c r="L287" s="75">
        <f>[1]!thsiFinD("ths_close_price_index",L$1,$A287)</f>
        <v>3678.3843000000002</v>
      </c>
      <c r="M287" s="75">
        <f>[1]!thsiFinD("ths_close_price_index",M$1,$A287)</f>
        <v>18697.991999999998</v>
      </c>
      <c r="N287" s="78">
        <f t="shared" si="11"/>
        <v>0.97120990870682955</v>
      </c>
      <c r="O287" s="78">
        <f t="shared" si="11"/>
        <v>0.97713448922606061</v>
      </c>
      <c r="P287" s="73">
        <f t="shared" si="10"/>
        <v>0.97120990870682955</v>
      </c>
      <c r="Q287" s="73">
        <f t="shared" si="12"/>
        <v>1.3474751053607785</v>
      </c>
    </row>
    <row r="288" spans="1:17" ht="15.5" x14ac:dyDescent="0.35">
      <c r="A288" s="80">
        <v>44250</v>
      </c>
      <c r="B288" s="58" t="s">
        <v>640</v>
      </c>
      <c r="C288" s="58" t="s">
        <v>641</v>
      </c>
      <c r="D288" s="58" t="s">
        <v>642</v>
      </c>
      <c r="F288" s="58" t="str">
        <f>IFERROR(VLOOKUP($C288,'[3]3年净值'!$B:$C,2,0),"")</f>
        <v/>
      </c>
      <c r="G288" s="58" t="str">
        <f>IFERROR(VLOOKUP($C288,[3]黑马净值!#REF!,2,0),"")</f>
        <v/>
      </c>
      <c r="H288" s="75">
        <f>[1]!thsiFinD("ths_close_price_index",H$1,$A288)</f>
        <v>5579.6680999999999</v>
      </c>
      <c r="I288" s="75">
        <f>[1]!thsiFinD("ths_close_price_index",I$1,$A288)</f>
        <v>5727.2353000000003</v>
      </c>
      <c r="J288" s="75">
        <f>[1]!thsiFinD("ths_close_price_index",J$1,$A288)</f>
        <v>2012.5472</v>
      </c>
      <c r="K288" s="76">
        <f>IF([1]!thsiFinD("ths_close_price_index",K$1,$A288)/[1]!thsiFinD("ths_close_price_index",K$1,$A$3)=0,K287,[1]!thsiFinD("ths_close_price_index",K$1,$A288)/[1]!thsiFinD("ths_close_price_index",K$1,$A$3))</f>
        <v>1.6221224424262803</v>
      </c>
      <c r="L288" s="75">
        <f>[1]!thsiFinD("ths_close_price_index",L$1,$A288)</f>
        <v>3698.0817999999999</v>
      </c>
      <c r="M288" s="75">
        <f>[1]!thsiFinD("ths_close_price_index",M$1,$A288)</f>
        <v>18688.512500000001</v>
      </c>
      <c r="N288" s="78">
        <f t="shared" si="11"/>
        <v>1.005354932599076</v>
      </c>
      <c r="O288" s="78">
        <f t="shared" si="11"/>
        <v>0.99949302042700638</v>
      </c>
      <c r="P288" s="73">
        <f t="shared" si="10"/>
        <v>1.005354932599076</v>
      </c>
      <c r="Q288" s="73">
        <f t="shared" si="12"/>
        <v>1.3546907437289184</v>
      </c>
    </row>
    <row r="289" spans="1:17" ht="15.5" x14ac:dyDescent="0.35">
      <c r="A289" s="80">
        <v>44251</v>
      </c>
      <c r="B289" s="58" t="s">
        <v>643</v>
      </c>
      <c r="C289" s="58" t="s">
        <v>644</v>
      </c>
      <c r="D289" s="58" t="s">
        <v>645</v>
      </c>
      <c r="F289" s="58" t="str">
        <f>IFERROR(VLOOKUP($C289,'[3]3年净值'!$B:$C,2,0),"")</f>
        <v/>
      </c>
      <c r="G289" s="58" t="str">
        <f>IFERROR(VLOOKUP($C289,[3]黑马净值!#REF!,2,0),"")</f>
        <v/>
      </c>
      <c r="H289" s="75">
        <f>[1]!thsiFinD("ths_close_price_index",H$1,$A289)</f>
        <v>5437.5682999999999</v>
      </c>
      <c r="I289" s="75">
        <f>[1]!thsiFinD("ths_close_price_index",I$1,$A289)</f>
        <v>5595.3420999999998</v>
      </c>
      <c r="J289" s="75">
        <f>[1]!thsiFinD("ths_close_price_index",J$1,$A289)</f>
        <v>1953.2442000000001</v>
      </c>
      <c r="K289" s="76">
        <f>IF([1]!thsiFinD("ths_close_price_index",K$1,$A289)/[1]!thsiFinD("ths_close_price_index",K$1,$A$3)=0,K288,[1]!thsiFinD("ths_close_price_index",K$1,$A289)/[1]!thsiFinD("ths_close_price_index",K$1,$A$3))</f>
        <v>1.5743239474626813</v>
      </c>
      <c r="L289" s="75">
        <f>[1]!thsiFinD("ths_close_price_index",L$1,$A289)</f>
        <v>3595.1671000000001</v>
      </c>
      <c r="M289" s="75">
        <f>[1]!thsiFinD("ths_close_price_index",M$1,$A289)</f>
        <v>18245.264200000001</v>
      </c>
      <c r="N289" s="78">
        <f t="shared" si="11"/>
        <v>0.97217078865048367</v>
      </c>
      <c r="O289" s="78">
        <f t="shared" si="11"/>
        <v>0.97628231246333819</v>
      </c>
      <c r="P289" s="73">
        <f t="shared" si="10"/>
        <v>0.97217078865048367</v>
      </c>
      <c r="Q289" s="73">
        <f t="shared" si="12"/>
        <v>1.3169907687084528</v>
      </c>
    </row>
    <row r="290" spans="1:17" ht="15.5" x14ac:dyDescent="0.35">
      <c r="A290" s="80">
        <v>44252</v>
      </c>
      <c r="B290" s="58" t="s">
        <v>646</v>
      </c>
      <c r="C290" s="58" t="s">
        <v>647</v>
      </c>
      <c r="D290" s="58" t="s">
        <v>648</v>
      </c>
      <c r="F290" s="58" t="str">
        <f>IFERROR(VLOOKUP($C290,'[3]3年净值'!$B:$C,2,0),"")</f>
        <v/>
      </c>
      <c r="G290" s="58" t="str">
        <f>IFERROR(VLOOKUP($C290,[3]黑马净值!#REF!,2,0),"")</f>
        <v/>
      </c>
      <c r="H290" s="75">
        <f>[1]!thsiFinD("ths_close_price_index",H$1,$A290)</f>
        <v>5469.5583999999999</v>
      </c>
      <c r="I290" s="75">
        <f>[1]!thsiFinD("ths_close_price_index",I$1,$A290)</f>
        <v>5613.9839000000002</v>
      </c>
      <c r="J290" s="75">
        <f>[1]!thsiFinD("ths_close_price_index",J$1,$A290)</f>
        <v>1952.4912999999999</v>
      </c>
      <c r="K290" s="76">
        <f>IF([1]!thsiFinD("ths_close_price_index",K$1,$A290)/[1]!thsiFinD("ths_close_price_index",K$1,$A$3)=0,K289,[1]!thsiFinD("ths_close_price_index",K$1,$A290)/[1]!thsiFinD("ths_close_price_index",K$1,$A$3))</f>
        <v>1.5737171065464022</v>
      </c>
      <c r="L290" s="75">
        <f>[1]!thsiFinD("ths_close_price_index",L$1,$A290)</f>
        <v>3578.1931</v>
      </c>
      <c r="M290" s="75">
        <f>[1]!thsiFinD("ths_close_price_index",M$1,$A290)</f>
        <v>18165.696100000001</v>
      </c>
      <c r="N290" s="78">
        <f t="shared" si="11"/>
        <v>0.99527866173452684</v>
      </c>
      <c r="O290" s="78">
        <f t="shared" si="11"/>
        <v>0.99563897244085942</v>
      </c>
      <c r="P290" s="73">
        <f t="shared" si="10"/>
        <v>0.99527866173452684</v>
      </c>
      <c r="Q290" s="73">
        <f t="shared" si="12"/>
        <v>1.3107728097968747</v>
      </c>
    </row>
    <row r="291" spans="1:17" ht="15.5" x14ac:dyDescent="0.35">
      <c r="A291" s="80">
        <v>44253</v>
      </c>
      <c r="B291" s="58" t="s">
        <v>649</v>
      </c>
      <c r="C291" s="58" t="s">
        <v>650</v>
      </c>
      <c r="D291" s="58" t="s">
        <v>651</v>
      </c>
      <c r="F291" s="58" t="str">
        <f>IFERROR(VLOOKUP($C291,'[3]3年净值'!$B:$C,2,0),"")</f>
        <v/>
      </c>
      <c r="G291" s="58" t="str">
        <f>IFERROR(VLOOKUP($C291,[3]黑马净值!#REF!,2,0),"")</f>
        <v/>
      </c>
      <c r="H291" s="75">
        <f>[1]!thsiFinD("ths_close_price_index",H$1,$A291)</f>
        <v>5336.7609000000002</v>
      </c>
      <c r="I291" s="75">
        <f>[1]!thsiFinD("ths_close_price_index",I$1,$A291)</f>
        <v>5482.0288</v>
      </c>
      <c r="J291" s="75">
        <f>[1]!thsiFinD("ths_close_price_index",J$1,$A291)</f>
        <v>1905.2485999999999</v>
      </c>
      <c r="K291" s="76">
        <f>IF([1]!thsiFinD("ths_close_price_index",K$1,$A291)/[1]!thsiFinD("ths_close_price_index",K$1,$A$3)=0,K290,[1]!thsiFinD("ths_close_price_index",K$1,$A291)/[1]!thsiFinD("ths_close_price_index",K$1,$A$3))</f>
        <v>1.5356392697081844</v>
      </c>
      <c r="L291" s="75">
        <f>[1]!thsiFinD("ths_close_price_index",L$1,$A291)</f>
        <v>3536.9373999999998</v>
      </c>
      <c r="M291" s="75">
        <f>[1]!thsiFinD("ths_close_price_index",M$1,$A291)</f>
        <v>17900.344400000002</v>
      </c>
      <c r="N291" s="78">
        <f t="shared" si="11"/>
        <v>0.98847024214540014</v>
      </c>
      <c r="O291" s="78">
        <f t="shared" si="11"/>
        <v>0.98539270399883006</v>
      </c>
      <c r="P291" s="73">
        <f t="shared" si="10"/>
        <v>0.98847024214540014</v>
      </c>
      <c r="Q291" s="73">
        <f t="shared" si="12"/>
        <v>1.2956599166975233</v>
      </c>
    </row>
    <row r="292" spans="1:17" ht="15.5" x14ac:dyDescent="0.35">
      <c r="A292" s="80">
        <v>44256</v>
      </c>
      <c r="B292" s="58" t="s">
        <v>652</v>
      </c>
      <c r="C292" s="58" t="s">
        <v>653</v>
      </c>
      <c r="D292" s="58" t="s">
        <v>654</v>
      </c>
      <c r="F292" s="58" t="str">
        <f>IFERROR(VLOOKUP($C292,'[3]3年净值'!$B:$C,2,0),"")</f>
        <v/>
      </c>
      <c r="G292" s="58" t="str">
        <f>IFERROR(VLOOKUP($C292,[3]黑马净值!#REF!,2,0),"")</f>
        <v/>
      </c>
      <c r="H292" s="75">
        <f>[1]!thsiFinD("ths_close_price_index",H$1,$A292)</f>
        <v>5418.7837</v>
      </c>
      <c r="I292" s="75">
        <f>[1]!thsiFinD("ths_close_price_index",I$1,$A292)</f>
        <v>5571.2525999999998</v>
      </c>
      <c r="J292" s="75">
        <f>[1]!thsiFinD("ths_close_price_index",J$1,$A292)</f>
        <v>1942.7714000000001</v>
      </c>
      <c r="K292" s="76">
        <f>IF([1]!thsiFinD("ths_close_price_index",K$1,$A292)/[1]!thsiFinD("ths_close_price_index",K$1,$A$3)=0,K291,[1]!thsiFinD("ths_close_price_index",K$1,$A292)/[1]!thsiFinD("ths_close_price_index",K$1,$A$3))</f>
        <v>1.5658828217514225</v>
      </c>
      <c r="L292" s="75">
        <f>[1]!thsiFinD("ths_close_price_index",L$1,$A292)</f>
        <v>3619.4875000000002</v>
      </c>
      <c r="M292" s="75">
        <f>[1]!thsiFinD("ths_close_price_index",M$1,$A292)</f>
        <v>18195.304499999998</v>
      </c>
      <c r="N292" s="78">
        <f t="shared" si="11"/>
        <v>1.0233394291909155</v>
      </c>
      <c r="O292" s="78">
        <f t="shared" si="11"/>
        <v>1.0164779008386005</v>
      </c>
      <c r="P292" s="73">
        <f t="shared" si="10"/>
        <v>1.0233394291909155</v>
      </c>
      <c r="Q292" s="73">
        <f t="shared" si="12"/>
        <v>1.3258998795787926</v>
      </c>
    </row>
    <row r="293" spans="1:17" ht="15.5" x14ac:dyDescent="0.35">
      <c r="A293" s="80">
        <v>44257</v>
      </c>
      <c r="B293" s="58" t="s">
        <v>655</v>
      </c>
      <c r="C293" s="58" t="s">
        <v>656</v>
      </c>
      <c r="D293" s="58" t="s">
        <v>657</v>
      </c>
      <c r="F293" s="58" t="str">
        <f>IFERROR(VLOOKUP($C293,'[3]3年净值'!$B:$C,2,0),"")</f>
        <v/>
      </c>
      <c r="G293" s="58" t="str">
        <f>IFERROR(VLOOKUP($C293,[3]黑马净值!#REF!,2,0),"")</f>
        <v/>
      </c>
      <c r="H293" s="75">
        <f>[1]!thsiFinD("ths_close_price_index",H$1,$A293)</f>
        <v>5349.6301000000003</v>
      </c>
      <c r="I293" s="75">
        <f>[1]!thsiFinD("ths_close_price_index",I$1,$A293)</f>
        <v>5505.3908000000001</v>
      </c>
      <c r="J293" s="75">
        <f>[1]!thsiFinD("ths_close_price_index",J$1,$A293)</f>
        <v>1921.4131</v>
      </c>
      <c r="K293" s="76">
        <f>IF([1]!thsiFinD("ths_close_price_index",K$1,$A293)/[1]!thsiFinD("ths_close_price_index",K$1,$A$3)=0,K292,[1]!thsiFinD("ths_close_price_index",K$1,$A293)/[1]!thsiFinD("ths_close_price_index",K$1,$A$3))</f>
        <v>1.5486679322014663</v>
      </c>
      <c r="L293" s="75">
        <f>[1]!thsiFinD("ths_close_price_index",L$1,$A293)</f>
        <v>3604.9364</v>
      </c>
      <c r="M293" s="75">
        <f>[1]!thsiFinD("ths_close_price_index",M$1,$A293)</f>
        <v>17953.040300000001</v>
      </c>
      <c r="N293" s="78">
        <f t="shared" si="11"/>
        <v>0.99597978995645098</v>
      </c>
      <c r="O293" s="78">
        <f t="shared" si="11"/>
        <v>0.9866853451119767</v>
      </c>
      <c r="P293" s="73">
        <f t="shared" si="10"/>
        <v>0.99597978995645098</v>
      </c>
      <c r="Q293" s="73">
        <f t="shared" si="12"/>
        <v>1.3205694835661694</v>
      </c>
    </row>
    <row r="294" spans="1:17" ht="15.5" x14ac:dyDescent="0.35">
      <c r="A294" s="80">
        <v>44258</v>
      </c>
      <c r="B294" s="58" t="s">
        <v>658</v>
      </c>
      <c r="C294" s="58" t="s">
        <v>659</v>
      </c>
      <c r="D294" s="58" t="s">
        <v>660</v>
      </c>
      <c r="F294" s="58" t="str">
        <f>IFERROR(VLOOKUP($C294,'[3]3年净值'!$B:$C,2,0),"")</f>
        <v/>
      </c>
      <c r="G294" s="58" t="str">
        <f>IFERROR(VLOOKUP($C294,[3]黑马净值!#REF!,2,0),"")</f>
        <v/>
      </c>
      <c r="H294" s="75">
        <f>[1]!thsiFinD("ths_close_price_index",H$1,$A294)</f>
        <v>5452.2124999999996</v>
      </c>
      <c r="I294" s="75">
        <f>[1]!thsiFinD("ths_close_price_index",I$1,$A294)</f>
        <v>5604.9192999999996</v>
      </c>
      <c r="J294" s="75">
        <f>[1]!thsiFinD("ths_close_price_index",J$1,$A294)</f>
        <v>1951.5338999999999</v>
      </c>
      <c r="K294" s="76">
        <f>IF([1]!thsiFinD("ths_close_price_index",K$1,$A294)/[1]!thsiFinD("ths_close_price_index",K$1,$A$3)=0,K293,[1]!thsiFinD("ths_close_price_index",K$1,$A294)/[1]!thsiFinD("ths_close_price_index",K$1,$A$3))</f>
        <v>1.572945437675044</v>
      </c>
      <c r="L294" s="75">
        <f>[1]!thsiFinD("ths_close_price_index",L$1,$A294)</f>
        <v>3624.6437999999998</v>
      </c>
      <c r="M294" s="75">
        <f>[1]!thsiFinD("ths_close_price_index",M$1,$A294)</f>
        <v>18109.109100000001</v>
      </c>
      <c r="N294" s="78">
        <f t="shared" si="11"/>
        <v>1.0054667816053564</v>
      </c>
      <c r="O294" s="78">
        <f t="shared" si="11"/>
        <v>1.0086931682540701</v>
      </c>
      <c r="P294" s="73">
        <f t="shared" si="10"/>
        <v>1.0054667816053564</v>
      </c>
      <c r="Q294" s="73">
        <f t="shared" si="12"/>
        <v>1.3277887485275239</v>
      </c>
    </row>
    <row r="295" spans="1:17" ht="15.5" x14ac:dyDescent="0.35">
      <c r="A295" s="80">
        <v>44259</v>
      </c>
      <c r="B295" s="58" t="s">
        <v>661</v>
      </c>
      <c r="C295" s="58" t="s">
        <v>662</v>
      </c>
      <c r="D295" s="58" t="s">
        <v>663</v>
      </c>
      <c r="F295" s="58" t="str">
        <f>IFERROR(VLOOKUP($C295,'[3]3年净值'!$B:$C,2,0),"")</f>
        <v/>
      </c>
      <c r="G295" s="58" t="str">
        <f>IFERROR(VLOOKUP($C295,[3]黑马净值!#REF!,2,0),"")</f>
        <v/>
      </c>
      <c r="H295" s="75">
        <f>[1]!thsiFinD("ths_close_price_index",H$1,$A295)</f>
        <v>5280.7057999999997</v>
      </c>
      <c r="I295" s="75">
        <f>[1]!thsiFinD("ths_close_price_index",I$1,$A295)</f>
        <v>5444.2092000000002</v>
      </c>
      <c r="J295" s="75">
        <f>[1]!thsiFinD("ths_close_price_index",J$1,$A295)</f>
        <v>1880.8911000000001</v>
      </c>
      <c r="K295" s="76">
        <f>IF([1]!thsiFinD("ths_close_price_index",K$1,$A295)/[1]!thsiFinD("ths_close_price_index",K$1,$A$3)=0,K294,[1]!thsiFinD("ths_close_price_index",K$1,$A295)/[1]!thsiFinD("ths_close_price_index",K$1,$A$3))</f>
        <v>1.5160070109510244</v>
      </c>
      <c r="L295" s="75">
        <f>[1]!thsiFinD("ths_close_price_index",L$1,$A295)</f>
        <v>3485.1306</v>
      </c>
      <c r="M295" s="75">
        <f>[1]!thsiFinD("ths_close_price_index",M$1,$A295)</f>
        <v>17542.109799999998</v>
      </c>
      <c r="N295" s="78">
        <f t="shared" si="11"/>
        <v>0.96150981787506962</v>
      </c>
      <c r="O295" s="78">
        <f t="shared" si="11"/>
        <v>0.96868982914239532</v>
      </c>
      <c r="P295" s="73">
        <f t="shared" si="10"/>
        <v>0.96150981787506962</v>
      </c>
      <c r="Q295" s="73">
        <f t="shared" si="12"/>
        <v>1.2766819177732662</v>
      </c>
    </row>
    <row r="296" spans="1:17" ht="15.5" x14ac:dyDescent="0.35">
      <c r="A296" s="80">
        <v>44260</v>
      </c>
      <c r="B296" s="58" t="s">
        <v>664</v>
      </c>
      <c r="C296" s="58" t="s">
        <v>665</v>
      </c>
      <c r="D296" s="58" t="s">
        <v>666</v>
      </c>
      <c r="F296" s="58" t="str">
        <f>IFERROR(VLOOKUP($C296,'[3]3年净值'!$B:$C,2,0),"")</f>
        <v/>
      </c>
      <c r="G296" s="58" t="str">
        <f>IFERROR(VLOOKUP($C296,[3]黑马净值!#REF!,2,0),"")</f>
        <v/>
      </c>
      <c r="H296" s="75">
        <f>[1]!thsiFinD("ths_close_price_index",H$1,$A296)</f>
        <v>5262.7957999999999</v>
      </c>
      <c r="I296" s="75">
        <f>[1]!thsiFinD("ths_close_price_index",I$1,$A296)</f>
        <v>5430.1349</v>
      </c>
      <c r="J296" s="75">
        <f>[1]!thsiFinD("ths_close_price_index",J$1,$A296)</f>
        <v>1878.7628999999999</v>
      </c>
      <c r="K296" s="76">
        <f>IF([1]!thsiFinD("ths_close_price_index",K$1,$A296)/[1]!thsiFinD("ths_close_price_index",K$1,$A$3)=0,K295,[1]!thsiFinD("ths_close_price_index",K$1,$A296)/[1]!thsiFinD("ths_close_price_index",K$1,$A$3))</f>
        <v>1.5142916718116632</v>
      </c>
      <c r="L296" s="75">
        <f>[1]!thsiFinD("ths_close_price_index",L$1,$A296)</f>
        <v>3506.3924000000002</v>
      </c>
      <c r="M296" s="75">
        <f>[1]!thsiFinD("ths_close_price_index",M$1,$A296)</f>
        <v>17658.315299999998</v>
      </c>
      <c r="N296" s="78">
        <f t="shared" si="11"/>
        <v>1.00610071829159</v>
      </c>
      <c r="O296" s="78">
        <f t="shared" si="11"/>
        <v>1.0066243742243592</v>
      </c>
      <c r="P296" s="73">
        <f t="shared" si="10"/>
        <v>1.00610071829159</v>
      </c>
      <c r="Q296" s="73">
        <f t="shared" si="12"/>
        <v>1.2844705945015678</v>
      </c>
    </row>
    <row r="297" spans="1:17" ht="15.5" x14ac:dyDescent="0.35">
      <c r="A297" s="80">
        <v>44263</v>
      </c>
      <c r="B297" s="58" t="s">
        <v>667</v>
      </c>
      <c r="C297" s="58" t="s">
        <v>668</v>
      </c>
      <c r="D297" s="58" t="s">
        <v>669</v>
      </c>
      <c r="F297" s="58" t="str">
        <f>IFERROR(VLOOKUP($C297,'[3]3年净值'!$B:$C,2,0),"")</f>
        <v/>
      </c>
      <c r="G297" s="58" t="str">
        <f>IFERROR(VLOOKUP($C297,[3]黑马净值!#REF!,2,0),"")</f>
        <v/>
      </c>
      <c r="H297" s="75">
        <f>[1]!thsiFinD("ths_close_price_index",H$1,$A297)</f>
        <v>5080.0245999999997</v>
      </c>
      <c r="I297" s="75">
        <f>[1]!thsiFinD("ths_close_price_index",I$1,$A297)</f>
        <v>5255.7906999999996</v>
      </c>
      <c r="J297" s="75">
        <f>[1]!thsiFinD("ths_close_price_index",J$1,$A297)</f>
        <v>1802.4369999999999</v>
      </c>
      <c r="K297" s="76">
        <f>IF([1]!thsiFinD("ths_close_price_index",K$1,$A297)/[1]!thsiFinD("ths_close_price_index",K$1,$A$3)=0,K296,[1]!thsiFinD("ths_close_price_index",K$1,$A297)/[1]!thsiFinD("ths_close_price_index",K$1,$A$3))</f>
        <v>1.4527726399457848</v>
      </c>
      <c r="L297" s="75">
        <f>[1]!thsiFinD("ths_close_price_index",L$1,$A297)</f>
        <v>3352.3191999999999</v>
      </c>
      <c r="M297" s="75">
        <f>[1]!thsiFinD("ths_close_price_index",M$1,$A297)</f>
        <v>17084.0203</v>
      </c>
      <c r="N297" s="78">
        <f t="shared" si="11"/>
        <v>0.95605933893764994</v>
      </c>
      <c r="O297" s="78">
        <f t="shared" si="11"/>
        <v>0.96747736178433752</v>
      </c>
      <c r="P297" s="73">
        <f t="shared" si="10"/>
        <v>0.95605933893764994</v>
      </c>
      <c r="Q297" s="73">
        <f t="shared" si="12"/>
        <v>1.228030107464019</v>
      </c>
    </row>
    <row r="298" spans="1:17" ht="15.5" x14ac:dyDescent="0.35">
      <c r="A298" s="80">
        <v>44264</v>
      </c>
      <c r="B298" s="58" t="s">
        <v>670</v>
      </c>
      <c r="C298" s="58" t="s">
        <v>671</v>
      </c>
      <c r="D298" s="58" t="s">
        <v>672</v>
      </c>
      <c r="F298" s="58" t="str">
        <f>IFERROR(VLOOKUP($C298,'[3]3年净值'!$B:$C,2,0),"")</f>
        <v/>
      </c>
      <c r="G298" s="58" t="str">
        <f>IFERROR(VLOOKUP($C298,[3]黑马净值!#REF!,2,0),"")</f>
        <v/>
      </c>
      <c r="H298" s="75">
        <f>[1]!thsiFinD("ths_close_price_index",H$1,$A298)</f>
        <v>4970.9993999999997</v>
      </c>
      <c r="I298" s="75">
        <f>[1]!thsiFinD("ths_close_price_index",I$1,$A298)</f>
        <v>5140.3207000000002</v>
      </c>
      <c r="J298" s="75">
        <f>[1]!thsiFinD("ths_close_price_index",J$1,$A298)</f>
        <v>1759.2389000000001</v>
      </c>
      <c r="K298" s="76">
        <f>IF([1]!thsiFinD("ths_close_price_index",K$1,$A298)/[1]!thsiFinD("ths_close_price_index",K$1,$A$3)=0,K297,[1]!thsiFinD("ths_close_price_index",K$1,$A298)/[1]!thsiFinD("ths_close_price_index",K$1,$A$3))</f>
        <v>1.4179547695971171</v>
      </c>
      <c r="L298" s="75">
        <f>[1]!thsiFinD("ths_close_price_index",L$1,$A298)</f>
        <v>3258.2121000000002</v>
      </c>
      <c r="M298" s="75">
        <f>[1]!thsiFinD("ths_close_price_index",M$1,$A298)</f>
        <v>16556.36</v>
      </c>
      <c r="N298" s="78">
        <f t="shared" si="11"/>
        <v>0.97192776272617487</v>
      </c>
      <c r="O298" s="78">
        <f t="shared" si="11"/>
        <v>0.96911380982145057</v>
      </c>
      <c r="P298" s="73">
        <f t="shared" si="10"/>
        <v>0.97192776272617487</v>
      </c>
      <c r="Q298" s="73">
        <f t="shared" si="12"/>
        <v>1.1935565549078881</v>
      </c>
    </row>
    <row r="299" spans="1:17" ht="15.5" x14ac:dyDescent="0.35">
      <c r="A299" s="80">
        <v>44265</v>
      </c>
      <c r="B299" s="58" t="s">
        <v>673</v>
      </c>
      <c r="C299" s="58" t="s">
        <v>674</v>
      </c>
      <c r="D299" s="58" t="s">
        <v>675</v>
      </c>
      <c r="F299" s="58" t="str">
        <f>IFERROR(VLOOKUP($C299,'[3]3年净值'!$B:$C,2,0),"")</f>
        <v/>
      </c>
      <c r="G299" s="58" t="str">
        <f>IFERROR(VLOOKUP($C299,[3]黑马净值!#REF!,2,0),"")</f>
        <v/>
      </c>
      <c r="H299" s="75">
        <f>[1]!thsiFinD("ths_close_price_index",H$1,$A299)</f>
        <v>5003.6121000000003</v>
      </c>
      <c r="I299" s="75">
        <f>[1]!thsiFinD("ths_close_price_index",I$1,$A299)</f>
        <v>5157.8060999999998</v>
      </c>
      <c r="J299" s="75">
        <f>[1]!thsiFinD("ths_close_price_index",J$1,$A299)</f>
        <v>1780.473</v>
      </c>
      <c r="K299" s="76">
        <f>IF([1]!thsiFinD("ths_close_price_index",K$1,$A299)/[1]!thsiFinD("ths_close_price_index",K$1,$A$3)=0,K298,[1]!thsiFinD("ths_close_price_index",K$1,$A299)/[1]!thsiFinD("ths_close_price_index",K$1,$A$3))</f>
        <v>1.4350695533670201</v>
      </c>
      <c r="L299" s="75">
        <f>[1]!thsiFinD("ths_close_price_index",L$1,$A299)</f>
        <v>3267.0513999999998</v>
      </c>
      <c r="M299" s="75">
        <f>[1]!thsiFinD("ths_close_price_index",M$1,$A299)</f>
        <v>16597.179499999998</v>
      </c>
      <c r="N299" s="78">
        <f t="shared" si="11"/>
        <v>1.0027129295849093</v>
      </c>
      <c r="O299" s="78">
        <f t="shared" si="11"/>
        <v>1.0024654875830192</v>
      </c>
      <c r="P299" s="73">
        <f t="shared" si="10"/>
        <v>1.0027129295849093</v>
      </c>
      <c r="Q299" s="73">
        <f t="shared" si="12"/>
        <v>1.1967945897969603</v>
      </c>
    </row>
    <row r="300" spans="1:17" ht="15.5" x14ac:dyDescent="0.35">
      <c r="A300" s="80">
        <v>44266</v>
      </c>
      <c r="B300" s="58" t="s">
        <v>676</v>
      </c>
      <c r="C300" s="58" t="s">
        <v>677</v>
      </c>
      <c r="D300" s="58" t="s">
        <v>678</v>
      </c>
      <c r="F300" s="58" t="str">
        <f>IFERROR(VLOOKUP($C300,'[3]3年净值'!$B:$C,2,0),"")</f>
        <v/>
      </c>
      <c r="G300" s="58" t="str">
        <f>IFERROR(VLOOKUP($C300,[3]黑马净值!#REF!,2,0),"")</f>
        <v/>
      </c>
      <c r="H300" s="75">
        <f>[1]!thsiFinD("ths_close_price_index",H$1,$A300)</f>
        <v>5128.2156000000004</v>
      </c>
      <c r="I300" s="75">
        <f>[1]!thsiFinD("ths_close_price_index",I$1,$A300)</f>
        <v>5286.3648999999996</v>
      </c>
      <c r="J300" s="75">
        <f>[1]!thsiFinD("ths_close_price_index",J$1,$A300)</f>
        <v>1825.1892</v>
      </c>
      <c r="K300" s="76">
        <f>IF([1]!thsiFinD("ths_close_price_index",K$1,$A300)/[1]!thsiFinD("ths_close_price_index",K$1,$A$3)=0,K299,[1]!thsiFinD("ths_close_price_index",K$1,$A300)/[1]!thsiFinD("ths_close_price_index",K$1,$A$3))</f>
        <v>1.4711110194056909</v>
      </c>
      <c r="L300" s="75">
        <f>[1]!thsiFinD("ths_close_price_index",L$1,$A300)</f>
        <v>3323.2997</v>
      </c>
      <c r="M300" s="75">
        <f>[1]!thsiFinD("ths_close_price_index",M$1,$A300)</f>
        <v>16909.010999999999</v>
      </c>
      <c r="N300" s="78">
        <f t="shared" si="11"/>
        <v>1.017216839624868</v>
      </c>
      <c r="O300" s="78">
        <f t="shared" si="11"/>
        <v>1.0187882224205624</v>
      </c>
      <c r="P300" s="73">
        <f t="shared" si="10"/>
        <v>1.017216839624868</v>
      </c>
      <c r="Q300" s="73">
        <f t="shared" si="12"/>
        <v>1.2173996103134042</v>
      </c>
    </row>
    <row r="301" spans="1:17" ht="15.5" x14ac:dyDescent="0.35">
      <c r="A301" s="80">
        <v>44267</v>
      </c>
      <c r="B301" s="58" t="s">
        <v>679</v>
      </c>
      <c r="C301" s="58" t="s">
        <v>680</v>
      </c>
      <c r="D301" s="58" t="s">
        <v>681</v>
      </c>
      <c r="F301" s="58" t="str">
        <f>IFERROR(VLOOKUP($C301,'[3]3年净值'!$B:$C,2,0),"")</f>
        <v/>
      </c>
      <c r="G301" s="58" t="str">
        <f>IFERROR(VLOOKUP($C301,[3]黑马净值!#REF!,2,0),"")</f>
        <v/>
      </c>
      <c r="H301" s="75">
        <f>[1]!thsiFinD("ths_close_price_index",H$1,$A301)</f>
        <v>5146.3786</v>
      </c>
      <c r="I301" s="75">
        <f>[1]!thsiFinD("ths_close_price_index",I$1,$A301)</f>
        <v>5302.5412999999999</v>
      </c>
      <c r="J301" s="75">
        <f>[1]!thsiFinD("ths_close_price_index",J$1,$A301)</f>
        <v>1825.5143</v>
      </c>
      <c r="K301" s="76">
        <f>IF([1]!thsiFinD("ths_close_price_index",K$1,$A301)/[1]!thsiFinD("ths_close_price_index",K$1,$A$3)=0,K300,[1]!thsiFinD("ths_close_price_index",K$1,$A301)/[1]!thsiFinD("ths_close_price_index",K$1,$A$3))</f>
        <v>1.4713730515240098</v>
      </c>
      <c r="L301" s="75">
        <f>[1]!thsiFinD("ths_close_price_index",L$1,$A301)</f>
        <v>3339.0617000000002</v>
      </c>
      <c r="M301" s="75">
        <f>[1]!thsiFinD("ths_close_price_index",M$1,$A301)</f>
        <v>16903.884699999999</v>
      </c>
      <c r="N301" s="78">
        <f t="shared" si="11"/>
        <v>1.004742876485079</v>
      </c>
      <c r="O301" s="78">
        <f t="shared" si="11"/>
        <v>0.99969683028770873</v>
      </c>
      <c r="P301" s="73">
        <f t="shared" si="10"/>
        <v>1.004742876485079</v>
      </c>
      <c r="Q301" s="73">
        <f t="shared" si="12"/>
        <v>1.2231735862981039</v>
      </c>
    </row>
    <row r="302" spans="1:17" ht="15.5" x14ac:dyDescent="0.35">
      <c r="A302" s="80">
        <v>44270</v>
      </c>
      <c r="B302" s="58" t="s">
        <v>682</v>
      </c>
      <c r="C302" s="58" t="s">
        <v>683</v>
      </c>
      <c r="D302" s="58" t="s">
        <v>684</v>
      </c>
      <c r="F302" s="58" t="str">
        <f>IFERROR(VLOOKUP($C302,'[3]3年净值'!$B:$C,2,0),"")</f>
        <v/>
      </c>
      <c r="G302" s="58" t="str">
        <f>IFERROR(VLOOKUP($C302,[3]黑马净值!#REF!,2,0),"")</f>
        <v/>
      </c>
      <c r="H302" s="75">
        <f>[1]!thsiFinD("ths_close_price_index",H$1,$A302)</f>
        <v>5035.5441000000001</v>
      </c>
      <c r="I302" s="75">
        <f>[1]!thsiFinD("ths_close_price_index",I$1,$A302)</f>
        <v>5204.4917999999998</v>
      </c>
      <c r="J302" s="75">
        <f>[1]!thsiFinD("ths_close_price_index",J$1,$A302)</f>
        <v>1778.6274000000001</v>
      </c>
      <c r="K302" s="76">
        <f>IF([1]!thsiFinD("ths_close_price_index",K$1,$A302)/[1]!thsiFinD("ths_close_price_index",K$1,$A$3)=0,K301,[1]!thsiFinD("ths_close_price_index",K$1,$A302)/[1]!thsiFinD("ths_close_price_index",K$1,$A$3))</f>
        <v>1.4335819911474896</v>
      </c>
      <c r="L302" s="75">
        <f>[1]!thsiFinD("ths_close_price_index",L$1,$A302)</f>
        <v>3231.6633000000002</v>
      </c>
      <c r="M302" s="75">
        <f>[1]!thsiFinD("ths_close_price_index",M$1,$A302)</f>
        <v>16502.762200000001</v>
      </c>
      <c r="N302" s="78">
        <f t="shared" si="11"/>
        <v>0.96783575457740123</v>
      </c>
      <c r="O302" s="78">
        <f t="shared" si="11"/>
        <v>0.97627039540798588</v>
      </c>
      <c r="P302" s="73">
        <f t="shared" si="10"/>
        <v>0.96783575457740123</v>
      </c>
      <c r="Q302" s="73">
        <f t="shared" si="12"/>
        <v>1.1838311308739713</v>
      </c>
    </row>
    <row r="303" spans="1:17" ht="15.5" x14ac:dyDescent="0.35">
      <c r="A303" s="80">
        <v>44271</v>
      </c>
      <c r="B303" s="58" t="s">
        <v>685</v>
      </c>
      <c r="C303" s="58" t="s">
        <v>686</v>
      </c>
      <c r="D303" s="58" t="s">
        <v>687</v>
      </c>
      <c r="F303" s="58" t="str">
        <f>IFERROR(VLOOKUP($C303,'[3]3年净值'!$B:$C,2,0),"")</f>
        <v/>
      </c>
      <c r="G303" s="58" t="str">
        <f>IFERROR(VLOOKUP($C303,[3]黑马净值!#REF!,2,0),"")</f>
        <v/>
      </c>
      <c r="H303" s="75">
        <f>[1]!thsiFinD("ths_close_price_index",H$1,$A303)</f>
        <v>5079.3624</v>
      </c>
      <c r="I303" s="75">
        <f>[1]!thsiFinD("ths_close_price_index",I$1,$A303)</f>
        <v>5243.6706999999997</v>
      </c>
      <c r="J303" s="75">
        <f>[1]!thsiFinD("ths_close_price_index",J$1,$A303)</f>
        <v>1796.0101</v>
      </c>
      <c r="K303" s="76">
        <f>IF([1]!thsiFinD("ths_close_price_index",K$1,$A303)/[1]!thsiFinD("ths_close_price_index",K$1,$A$3)=0,K302,[1]!thsiFinD("ths_close_price_index",K$1,$A303)/[1]!thsiFinD("ths_close_price_index",K$1,$A$3))</f>
        <v>1.4475925285301474</v>
      </c>
      <c r="L303" s="75">
        <f>[1]!thsiFinD("ths_close_price_index",L$1,$A303)</f>
        <v>3233.0830000000001</v>
      </c>
      <c r="M303" s="75">
        <f>[1]!thsiFinD("ths_close_price_index",M$1,$A303)</f>
        <v>16728.996800000001</v>
      </c>
      <c r="N303" s="78">
        <f t="shared" si="11"/>
        <v>1.0004393093797859</v>
      </c>
      <c r="O303" s="78">
        <f t="shared" si="11"/>
        <v>1.0137088929270277</v>
      </c>
      <c r="P303" s="73">
        <f t="shared" si="10"/>
        <v>1.0004393093797859</v>
      </c>
      <c r="Q303" s="73">
        <f t="shared" si="12"/>
        <v>1.1843511989938467</v>
      </c>
    </row>
    <row r="304" spans="1:17" ht="15.5" x14ac:dyDescent="0.35">
      <c r="A304" s="80">
        <v>44272</v>
      </c>
      <c r="B304" s="58" t="s">
        <v>688</v>
      </c>
      <c r="C304" s="58" t="s">
        <v>689</v>
      </c>
      <c r="D304" s="58" t="s">
        <v>690</v>
      </c>
      <c r="F304" s="58" t="str">
        <f>IFERROR(VLOOKUP($C304,'[3]3年净值'!$B:$C,2,0),"")</f>
        <v/>
      </c>
      <c r="G304" s="58" t="str">
        <f>IFERROR(VLOOKUP($C304,[3]黑马净值!#REF!,2,0),"")</f>
        <v/>
      </c>
      <c r="H304" s="75">
        <f>[1]!thsiFinD("ths_close_price_index",H$1,$A304)</f>
        <v>5100.8581000000004</v>
      </c>
      <c r="I304" s="75">
        <f>[1]!thsiFinD("ths_close_price_index",I$1,$A304)</f>
        <v>5266.5977000000003</v>
      </c>
      <c r="J304" s="75">
        <f>[1]!thsiFinD("ths_close_price_index",J$1,$A304)</f>
        <v>1813.2734</v>
      </c>
      <c r="K304" s="76">
        <f>IF([1]!thsiFinD("ths_close_price_index",K$1,$A304)/[1]!thsiFinD("ths_close_price_index",K$1,$A$3)=0,K303,[1]!thsiFinD("ths_close_price_index",K$1,$A304)/[1]!thsiFinD("ths_close_price_index",K$1,$A$3))</f>
        <v>1.4615068289551698</v>
      </c>
      <c r="L304" s="75">
        <f>[1]!thsiFinD("ths_close_price_index",L$1,$A304)</f>
        <v>3278.7737999999999</v>
      </c>
      <c r="M304" s="75">
        <f>[1]!thsiFinD("ths_close_price_index",M$1,$A304)</f>
        <v>16945.247899999998</v>
      </c>
      <c r="N304" s="78">
        <f t="shared" si="11"/>
        <v>1.0141322694159105</v>
      </c>
      <c r="O304" s="78">
        <f t="shared" si="11"/>
        <v>1.0129267225396323</v>
      </c>
      <c r="P304" s="73">
        <f t="shared" si="10"/>
        <v>1.0141322694159105</v>
      </c>
      <c r="Q304" s="73">
        <f t="shared" si="12"/>
        <v>1.2010887692210843</v>
      </c>
    </row>
    <row r="305" spans="1:17" ht="15.5" x14ac:dyDescent="0.35">
      <c r="A305" s="80">
        <v>44273</v>
      </c>
      <c r="B305" s="58" t="s">
        <v>691</v>
      </c>
      <c r="C305" s="58" t="s">
        <v>692</v>
      </c>
      <c r="D305" s="58" t="s">
        <v>693</v>
      </c>
      <c r="F305" s="58" t="str">
        <f>IFERROR(VLOOKUP($C305,'[3]3年净值'!$B:$C,2,0),"")</f>
        <v/>
      </c>
      <c r="G305" s="58" t="str">
        <f>IFERROR(VLOOKUP($C305,[3]黑马净值!#REF!,2,0),"")</f>
        <v/>
      </c>
      <c r="H305" s="75">
        <f>[1]!thsiFinD("ths_close_price_index",H$1,$A305)</f>
        <v>5141.7681000000002</v>
      </c>
      <c r="I305" s="75">
        <f>[1]!thsiFinD("ths_close_price_index",I$1,$A305)</f>
        <v>5308.5664999999999</v>
      </c>
      <c r="J305" s="75">
        <f>[1]!thsiFinD("ths_close_price_index",J$1,$A305)</f>
        <v>1834.3841</v>
      </c>
      <c r="K305" s="76">
        <f>IF([1]!thsiFinD("ths_close_price_index",K$1,$A305)/[1]!thsiFinD("ths_close_price_index",K$1,$A$3)=0,K304,[1]!thsiFinD("ths_close_price_index",K$1,$A305)/[1]!thsiFinD("ths_close_price_index",K$1,$A$3))</f>
        <v>1.4785221517487561</v>
      </c>
      <c r="L305" s="75">
        <f>[1]!thsiFinD("ths_close_price_index",L$1,$A305)</f>
        <v>3311.1410000000001</v>
      </c>
      <c r="M305" s="75">
        <f>[1]!thsiFinD("ths_close_price_index",M$1,$A305)</f>
        <v>17199.150900000001</v>
      </c>
      <c r="N305" s="78">
        <f t="shared" si="11"/>
        <v>1.009871739245934</v>
      </c>
      <c r="O305" s="78">
        <f t="shared" si="11"/>
        <v>1.0149837288600541</v>
      </c>
      <c r="P305" s="73">
        <f t="shared" si="10"/>
        <v>1.009871739245934</v>
      </c>
      <c r="Q305" s="73">
        <f t="shared" si="12"/>
        <v>1.2129456043620546</v>
      </c>
    </row>
    <row r="306" spans="1:17" ht="15.5" x14ac:dyDescent="0.35">
      <c r="A306" s="80">
        <v>44274</v>
      </c>
      <c r="B306" s="58" t="s">
        <v>694</v>
      </c>
      <c r="C306" s="58" t="s">
        <v>695</v>
      </c>
      <c r="D306" s="58" t="s">
        <v>696</v>
      </c>
      <c r="F306" s="58" t="str">
        <f>IFERROR(VLOOKUP($C306,'[3]3年净值'!$B:$C,2,0),"")</f>
        <v/>
      </c>
      <c r="G306" s="58" t="str">
        <f>IFERROR(VLOOKUP($C306,[3]黑马净值!#REF!,2,0),"")</f>
        <v/>
      </c>
      <c r="H306" s="75">
        <f>[1]!thsiFinD("ths_close_price_index",H$1,$A306)</f>
        <v>5007.0906999999997</v>
      </c>
      <c r="I306" s="75">
        <f>[1]!thsiFinD("ths_close_price_index",I$1,$A306)</f>
        <v>5187.8525</v>
      </c>
      <c r="J306" s="75">
        <f>[1]!thsiFinD("ths_close_price_index",J$1,$A306)</f>
        <v>1793.4033999999999</v>
      </c>
      <c r="K306" s="76">
        <f>IF([1]!thsiFinD("ths_close_price_index",K$1,$A306)/[1]!thsiFinD("ths_close_price_index",K$1,$A$3)=0,K305,[1]!thsiFinD("ths_close_price_index",K$1,$A306)/[1]!thsiFinD("ths_close_price_index",K$1,$A$3))</f>
        <v>1.4454915161560411</v>
      </c>
      <c r="L306" s="75">
        <f>[1]!thsiFinD("ths_close_price_index",L$1,$A306)</f>
        <v>3243.8035</v>
      </c>
      <c r="M306" s="75">
        <f>[1]!thsiFinD("ths_close_price_index",M$1,$A306)</f>
        <v>17082.8446</v>
      </c>
      <c r="N306" s="78">
        <f t="shared" si="11"/>
        <v>0.9796633547166973</v>
      </c>
      <c r="O306" s="78">
        <f t="shared" si="11"/>
        <v>0.99323767198298141</v>
      </c>
      <c r="P306" s="73">
        <f t="shared" si="10"/>
        <v>0.9796633547166973</v>
      </c>
      <c r="Q306" s="73">
        <f t="shared" si="12"/>
        <v>1.1882783598582023</v>
      </c>
    </row>
    <row r="307" spans="1:17" ht="15.5" x14ac:dyDescent="0.35">
      <c r="A307" s="80">
        <v>44277</v>
      </c>
      <c r="B307" s="58" t="s">
        <v>697</v>
      </c>
      <c r="C307" s="58" t="s">
        <v>698</v>
      </c>
      <c r="D307" s="58" t="s">
        <v>699</v>
      </c>
      <c r="F307" s="58" t="str">
        <f>IFERROR(VLOOKUP($C307,'[3]3年净值'!$B:$C,2,0),"")</f>
        <v/>
      </c>
      <c r="G307" s="58" t="str">
        <f>IFERROR(VLOOKUP($C307,[3]黑马净值!#REF!,2,0),"")</f>
        <v/>
      </c>
      <c r="H307" s="75">
        <f>[1]!thsiFinD("ths_close_price_index",H$1,$A307)</f>
        <v>5057.152</v>
      </c>
      <c r="I307" s="75">
        <f>[1]!thsiFinD("ths_close_price_index",I$1,$A307)</f>
        <v>5246.7148999999999</v>
      </c>
      <c r="J307" s="75">
        <f>[1]!thsiFinD("ths_close_price_index",J$1,$A307)</f>
        <v>1807.8107</v>
      </c>
      <c r="K307" s="76">
        <f>IF([1]!thsiFinD("ths_close_price_index",K$1,$A307)/[1]!thsiFinD("ths_close_price_index",K$1,$A$3)=0,K306,[1]!thsiFinD("ths_close_price_index",K$1,$A307)/[1]!thsiFinD("ths_close_price_index",K$1,$A$3))</f>
        <v>1.4571038672426484</v>
      </c>
      <c r="L307" s="75">
        <f>[1]!thsiFinD("ths_close_price_index",L$1,$A307)</f>
        <v>3304.8906000000002</v>
      </c>
      <c r="M307" s="75">
        <f>[1]!thsiFinD("ths_close_price_index",M$1,$A307)</f>
        <v>17250.458999999999</v>
      </c>
      <c r="N307" s="78">
        <f t="shared" si="11"/>
        <v>1.0188319360281843</v>
      </c>
      <c r="O307" s="78">
        <f t="shared" si="11"/>
        <v>1.0098118553393618</v>
      </c>
      <c r="P307" s="73">
        <f t="shared" si="10"/>
        <v>1.0188319360281843</v>
      </c>
      <c r="Q307" s="73">
        <f t="shared" si="12"/>
        <v>1.2106559419147278</v>
      </c>
    </row>
    <row r="308" spans="1:17" ht="15.5" x14ac:dyDescent="0.35">
      <c r="A308" s="80">
        <v>44278</v>
      </c>
      <c r="B308" s="58" t="s">
        <v>700</v>
      </c>
      <c r="C308" s="58" t="s">
        <v>701</v>
      </c>
      <c r="D308" s="58" t="s">
        <v>702</v>
      </c>
      <c r="F308" s="58" t="str">
        <f>IFERROR(VLOOKUP($C308,'[3]3年净值'!$B:$C,2,0),"")</f>
        <v/>
      </c>
      <c r="G308" s="58" t="str">
        <f>IFERROR(VLOOKUP($C308,[3]黑马净值!#REF!,2,0),"")</f>
        <v/>
      </c>
      <c r="H308" s="75">
        <f>[1]!thsiFinD("ths_close_price_index",H$1,$A308)</f>
        <v>5009.2458999999999</v>
      </c>
      <c r="I308" s="75">
        <f>[1]!thsiFinD("ths_close_price_index",I$1,$A308)</f>
        <v>5191.9537</v>
      </c>
      <c r="J308" s="75">
        <f>[1]!thsiFinD("ths_close_price_index",J$1,$A308)</f>
        <v>1788.498</v>
      </c>
      <c r="K308" s="76">
        <f>IF([1]!thsiFinD("ths_close_price_index",K$1,$A308)/[1]!thsiFinD("ths_close_price_index",K$1,$A$3)=0,K307,[1]!thsiFinD("ths_close_price_index",K$1,$A308)/[1]!thsiFinD("ths_close_price_index",K$1,$A$3))</f>
        <v>1.4415377408462857</v>
      </c>
      <c r="L308" s="75">
        <f>[1]!thsiFinD("ths_close_price_index",L$1,$A308)</f>
        <v>3275.9506000000001</v>
      </c>
      <c r="M308" s="75">
        <f>[1]!thsiFinD("ths_close_price_index",M$1,$A308)</f>
        <v>17122.657800000001</v>
      </c>
      <c r="N308" s="78">
        <f t="shared" si="11"/>
        <v>0.99124328048861887</v>
      </c>
      <c r="O308" s="78">
        <f t="shared" si="11"/>
        <v>0.99259143191494215</v>
      </c>
      <c r="P308" s="73">
        <f t="shared" si="10"/>
        <v>0.99124328048861887</v>
      </c>
      <c r="Q308" s="73">
        <f t="shared" si="12"/>
        <v>1.2000545674065937</v>
      </c>
    </row>
    <row r="309" spans="1:17" ht="15.5" x14ac:dyDescent="0.35">
      <c r="A309" s="80">
        <v>44279</v>
      </c>
      <c r="B309" s="58" t="s">
        <v>703</v>
      </c>
      <c r="C309" s="58" t="s">
        <v>704</v>
      </c>
      <c r="D309" s="58" t="s">
        <v>705</v>
      </c>
      <c r="F309" s="58" t="str">
        <f>IFERROR(VLOOKUP($C309,'[3]3年净值'!$B:$C,2,0),"")</f>
        <v/>
      </c>
      <c r="G309" s="58" t="str">
        <f>IFERROR(VLOOKUP($C309,[3]黑马净值!#REF!,2,0),"")</f>
        <v/>
      </c>
      <c r="H309" s="75">
        <f>[1]!thsiFinD("ths_close_price_index",H$1,$A309)</f>
        <v>4928.6853000000001</v>
      </c>
      <c r="I309" s="75">
        <f>[1]!thsiFinD("ths_close_price_index",I$1,$A309)</f>
        <v>5112.8729000000003</v>
      </c>
      <c r="J309" s="75">
        <f>[1]!thsiFinD("ths_close_price_index",J$1,$A309)</f>
        <v>1762.0562</v>
      </c>
      <c r="K309" s="76">
        <f>IF([1]!thsiFinD("ths_close_price_index",K$1,$A309)/[1]!thsiFinD("ths_close_price_index",K$1,$A$3)=0,K308,[1]!thsiFinD("ths_close_price_index",K$1,$A309)/[1]!thsiFinD("ths_close_price_index",K$1,$A$3))</f>
        <v>1.4202255265547912</v>
      </c>
      <c r="L309" s="75">
        <f>[1]!thsiFinD("ths_close_price_index",L$1,$A309)</f>
        <v>3232.0254</v>
      </c>
      <c r="M309" s="75">
        <f>[1]!thsiFinD("ths_close_price_index",M$1,$A309)</f>
        <v>17016.523499999999</v>
      </c>
      <c r="N309" s="78">
        <f t="shared" si="11"/>
        <v>0.98659161710191845</v>
      </c>
      <c r="O309" s="78">
        <f t="shared" si="11"/>
        <v>0.99380152887246265</v>
      </c>
      <c r="P309" s="73">
        <f t="shared" si="10"/>
        <v>0.98659161710191845</v>
      </c>
      <c r="Q309" s="73">
        <f t="shared" si="12"/>
        <v>1.1839637762682145</v>
      </c>
    </row>
    <row r="310" spans="1:17" ht="15.5" x14ac:dyDescent="0.35">
      <c r="A310" s="80">
        <v>44280</v>
      </c>
      <c r="B310" s="58" t="s">
        <v>706</v>
      </c>
      <c r="C310" s="58" t="s">
        <v>707</v>
      </c>
      <c r="D310" s="58" t="s">
        <v>708</v>
      </c>
      <c r="F310" s="58" t="str">
        <f>IFERROR(VLOOKUP($C310,'[3]3年净值'!$B:$C,2,0),"")</f>
        <v/>
      </c>
      <c r="G310" s="58" t="str">
        <f>IFERROR(VLOOKUP($C310,[3]黑马净值!#REF!,2,0),"")</f>
        <v/>
      </c>
      <c r="H310" s="75">
        <f>[1]!thsiFinD("ths_close_price_index",H$1,$A310)</f>
        <v>4926.3468999999996</v>
      </c>
      <c r="I310" s="75">
        <f>[1]!thsiFinD("ths_close_price_index",I$1,$A310)</f>
        <v>5113.8042999999998</v>
      </c>
      <c r="J310" s="75">
        <f>[1]!thsiFinD("ths_close_price_index",J$1,$A310)</f>
        <v>1767.2840000000001</v>
      </c>
      <c r="K310" s="76">
        <f>IF([1]!thsiFinD("ths_close_price_index",K$1,$A310)/[1]!thsiFinD("ths_close_price_index",K$1,$A$3)=0,K309,[1]!thsiFinD("ths_close_price_index",K$1,$A310)/[1]!thsiFinD("ths_close_price_index",K$1,$A$3))</f>
        <v>1.424439157770256</v>
      </c>
      <c r="L310" s="75">
        <f>[1]!thsiFinD("ths_close_price_index",L$1,$A310)</f>
        <v>3225.5192999999999</v>
      </c>
      <c r="M310" s="75">
        <f>[1]!thsiFinD("ths_close_price_index",M$1,$A310)</f>
        <v>17095.9378</v>
      </c>
      <c r="N310" s="78">
        <f t="shared" si="11"/>
        <v>0.99798698982996847</v>
      </c>
      <c r="O310" s="78">
        <f t="shared" si="11"/>
        <v>1.0046668933287108</v>
      </c>
      <c r="P310" s="73">
        <f t="shared" si="10"/>
        <v>0.99798698982996847</v>
      </c>
      <c r="Q310" s="73">
        <f t="shared" si="12"/>
        <v>1.1815804451456375</v>
      </c>
    </row>
    <row r="311" spans="1:17" ht="15.5" x14ac:dyDescent="0.35">
      <c r="A311" s="80">
        <v>44281</v>
      </c>
      <c r="B311" s="58" t="s">
        <v>709</v>
      </c>
      <c r="C311" s="58" t="s">
        <v>710</v>
      </c>
      <c r="D311" s="58" t="s">
        <v>711</v>
      </c>
      <c r="F311" s="58" t="str">
        <f>IFERROR(VLOOKUP($C311,'[3]3年净值'!$B:$C,2,0),"")</f>
        <v/>
      </c>
      <c r="G311" s="58" t="str">
        <f>IFERROR(VLOOKUP($C311,[3]黑马净值!#REF!,2,0),"")</f>
        <v/>
      </c>
      <c r="H311" s="75">
        <f>[1]!thsiFinD("ths_close_price_index",H$1,$A311)</f>
        <v>5037.9898999999996</v>
      </c>
      <c r="I311" s="75">
        <f>[1]!thsiFinD("ths_close_price_index",I$1,$A311)</f>
        <v>5221.1647000000003</v>
      </c>
      <c r="J311" s="75">
        <f>[1]!thsiFinD("ths_close_price_index",J$1,$A311)</f>
        <v>1812.4595999999999</v>
      </c>
      <c r="K311" s="76">
        <f>IF([1]!thsiFinD("ths_close_price_index",K$1,$A311)/[1]!thsiFinD("ths_close_price_index",K$1,$A$3)=0,K310,[1]!thsiFinD("ths_close_price_index",K$1,$A311)/[1]!thsiFinD("ths_close_price_index",K$1,$A$3))</f>
        <v>1.4608509023544685</v>
      </c>
      <c r="L311" s="75">
        <f>[1]!thsiFinD("ths_close_price_index",L$1,$A311)</f>
        <v>3321.6059</v>
      </c>
      <c r="M311" s="75">
        <f>[1]!thsiFinD("ths_close_price_index",M$1,$A311)</f>
        <v>17426.564299999998</v>
      </c>
      <c r="N311" s="78">
        <f t="shared" si="11"/>
        <v>1.0297894977717232</v>
      </c>
      <c r="O311" s="78">
        <f t="shared" si="11"/>
        <v>1.0193394772411957</v>
      </c>
      <c r="P311" s="73">
        <f t="shared" si="10"/>
        <v>1.0297894977717232</v>
      </c>
      <c r="Q311" s="73">
        <f t="shared" si="12"/>
        <v>1.2167791331834152</v>
      </c>
    </row>
    <row r="312" spans="1:17" ht="15.5" x14ac:dyDescent="0.35">
      <c r="A312" s="80">
        <v>44284</v>
      </c>
      <c r="B312" s="58" t="s">
        <v>712</v>
      </c>
      <c r="C312" s="58" t="s">
        <v>713</v>
      </c>
      <c r="D312" s="58" t="s">
        <v>714</v>
      </c>
      <c r="F312" s="58" t="str">
        <f>IFERROR(VLOOKUP($C312,'[3]3年净值'!$B:$C,2,0),"")</f>
        <v/>
      </c>
      <c r="G312" s="58" t="str">
        <f>IFERROR(VLOOKUP($C312,[3]黑马净值!#REF!,2,0),"")</f>
        <v/>
      </c>
      <c r="H312" s="75">
        <f>[1]!thsiFinD("ths_close_price_index",H$1,$A312)</f>
        <v>5046.8773000000001</v>
      </c>
      <c r="I312" s="75">
        <f>[1]!thsiFinD("ths_close_price_index",I$1,$A312)</f>
        <v>5228.8864999999996</v>
      </c>
      <c r="J312" s="75">
        <f>[1]!thsiFinD("ths_close_price_index",J$1,$A312)</f>
        <v>1816.0808</v>
      </c>
      <c r="K312" s="76">
        <f>IF([1]!thsiFinD("ths_close_price_index",K$1,$A312)/[1]!thsiFinD("ths_close_price_index",K$1,$A$3)=0,K311,[1]!thsiFinD("ths_close_price_index",K$1,$A312)/[1]!thsiFinD("ths_close_price_index",K$1,$A$3))</f>
        <v>1.4637696064666077</v>
      </c>
      <c r="L312" s="75">
        <f>[1]!thsiFinD("ths_close_price_index",L$1,$A312)</f>
        <v>3315.4953</v>
      </c>
      <c r="M312" s="75">
        <f>[1]!thsiFinD("ths_close_price_index",M$1,$A312)</f>
        <v>17381.3364</v>
      </c>
      <c r="N312" s="78">
        <f t="shared" si="11"/>
        <v>0.99816034768001827</v>
      </c>
      <c r="O312" s="78">
        <f t="shared" si="11"/>
        <v>0.99740465766967057</v>
      </c>
      <c r="P312" s="73">
        <f t="shared" si="10"/>
        <v>0.99816034768001827</v>
      </c>
      <c r="Q312" s="73">
        <f t="shared" si="12"/>
        <v>1.2145406826281491</v>
      </c>
    </row>
    <row r="313" spans="1:17" ht="15.5" x14ac:dyDescent="0.35">
      <c r="A313" s="80">
        <v>44285</v>
      </c>
      <c r="B313" s="58" t="s">
        <v>715</v>
      </c>
      <c r="C313" s="58" t="s">
        <v>716</v>
      </c>
      <c r="D313" s="58" t="s">
        <v>717</v>
      </c>
      <c r="F313" s="58" t="str">
        <f>IFERROR(VLOOKUP($C313,'[3]3年净值'!$B:$C,2,0),"")</f>
        <v/>
      </c>
      <c r="G313" s="58" t="str">
        <f>IFERROR(VLOOKUP($C313,[3]黑马净值!#REF!,2,0),"")</f>
        <v/>
      </c>
      <c r="H313" s="75">
        <f>[1]!thsiFinD("ths_close_price_index",H$1,$A313)</f>
        <v>5094.7290999999996</v>
      </c>
      <c r="I313" s="75">
        <f>[1]!thsiFinD("ths_close_price_index",I$1,$A313)</f>
        <v>5272.0614999999998</v>
      </c>
      <c r="J313" s="75">
        <f>[1]!thsiFinD("ths_close_price_index",J$1,$A313)</f>
        <v>1836.3314</v>
      </c>
      <c r="K313" s="76">
        <f>IF([1]!thsiFinD("ths_close_price_index",K$1,$A313)/[1]!thsiFinD("ths_close_price_index",K$1,$A$3)=0,K312,[1]!thsiFinD("ths_close_price_index",K$1,$A313)/[1]!thsiFinD("ths_close_price_index",K$1,$A$3))</f>
        <v>1.4800916846432575</v>
      </c>
      <c r="L313" s="75">
        <f>[1]!thsiFinD("ths_close_price_index",L$1,$A313)</f>
        <v>3366.3195999999998</v>
      </c>
      <c r="M313" s="75">
        <f>[1]!thsiFinD("ths_close_price_index",M$1,$A313)</f>
        <v>17525.481599999999</v>
      </c>
      <c r="N313" s="78">
        <f t="shared" si="11"/>
        <v>1.0153293234950445</v>
      </c>
      <c r="O313" s="78">
        <f t="shared" si="11"/>
        <v>1.008293102249606</v>
      </c>
      <c r="P313" s="73">
        <f t="shared" ref="P313:P376" si="13">100%*N313</f>
        <v>1.0153293234950445</v>
      </c>
      <c r="Q313" s="73">
        <f t="shared" si="12"/>
        <v>1.2331587696500481</v>
      </c>
    </row>
    <row r="314" spans="1:17" ht="15.5" x14ac:dyDescent="0.35">
      <c r="A314" s="80">
        <v>44286</v>
      </c>
      <c r="B314" s="58" t="s">
        <v>718</v>
      </c>
      <c r="C314" s="58" t="s">
        <v>719</v>
      </c>
      <c r="D314" s="58" t="s">
        <v>720</v>
      </c>
      <c r="F314" s="58" t="str">
        <f>IFERROR(VLOOKUP($C314,'[3]3年净值'!$B:$C,2,0),"")</f>
        <v/>
      </c>
      <c r="G314" s="58" t="str">
        <f>IFERROR(VLOOKUP($C314,[3]黑马净值!#REF!,2,0),"")</f>
        <v/>
      </c>
      <c r="H314" s="75">
        <f>[1]!thsiFinD("ths_close_price_index",H$1,$A314)</f>
        <v>5048.3607000000002</v>
      </c>
      <c r="I314" s="75">
        <f>[1]!thsiFinD("ths_close_price_index",I$1,$A314)</f>
        <v>5229.9111000000003</v>
      </c>
      <c r="J314" s="75">
        <f>[1]!thsiFinD("ths_close_price_index",J$1,$A314)</f>
        <v>1820.6323</v>
      </c>
      <c r="K314" s="76">
        <f>IF([1]!thsiFinD("ths_close_price_index",K$1,$A314)/[1]!thsiFinD("ths_close_price_index",K$1,$A$3)=0,K313,[1]!thsiFinD("ths_close_price_index",K$1,$A314)/[1]!thsiFinD("ths_close_price_index",K$1,$A$3))</f>
        <v>1.4674381367235394</v>
      </c>
      <c r="L314" s="75">
        <f>[1]!thsiFinD("ths_close_price_index",L$1,$A314)</f>
        <v>3358.9479000000001</v>
      </c>
      <c r="M314" s="75">
        <f>[1]!thsiFinD("ths_close_price_index",M$1,$A314)</f>
        <v>17475.870500000001</v>
      </c>
      <c r="N314" s="78">
        <f t="shared" ref="N314:O377" si="14">L314/L313</f>
        <v>0.99781016038999992</v>
      </c>
      <c r="O314" s="78">
        <f t="shared" si="14"/>
        <v>0.99716920190084835</v>
      </c>
      <c r="P314" s="73">
        <f t="shared" si="13"/>
        <v>0.99781016038999992</v>
      </c>
      <c r="Q314" s="73">
        <f t="shared" ref="Q314:Q377" si="15">Q313*P314</f>
        <v>1.2304583497308494</v>
      </c>
    </row>
    <row r="315" spans="1:17" ht="15.5" x14ac:dyDescent="0.35">
      <c r="A315" s="80">
        <v>44287</v>
      </c>
      <c r="B315" s="58" t="s">
        <v>721</v>
      </c>
      <c r="C315" s="58" t="s">
        <v>722</v>
      </c>
      <c r="D315" s="58" t="s">
        <v>723</v>
      </c>
      <c r="F315" s="58" t="str">
        <f>IFERROR(VLOOKUP($C315,'[3]3年净值'!$B:$C,2,0),"")</f>
        <v/>
      </c>
      <c r="G315" s="58" t="str">
        <f>IFERROR(VLOOKUP($C315,[3]黑马净值!#REF!,2,0),"")</f>
        <v/>
      </c>
      <c r="H315" s="75">
        <f>[1]!thsiFinD("ths_close_price_index",H$1,$A315)</f>
        <v>5110.7767999999996</v>
      </c>
      <c r="I315" s="75">
        <f>[1]!thsiFinD("ths_close_price_index",I$1,$A315)</f>
        <v>5290.8453</v>
      </c>
      <c r="J315" s="75">
        <f>[1]!thsiFinD("ths_close_price_index",J$1,$A315)</f>
        <v>1851.1311000000001</v>
      </c>
      <c r="K315" s="76">
        <f>IF([1]!thsiFinD("ths_close_price_index",K$1,$A315)/[1]!thsiFinD("ths_close_price_index",K$1,$A$3)=0,K314,[1]!thsiFinD("ths_close_price_index",K$1,$A315)/[1]!thsiFinD("ths_close_price_index",K$1,$A$3))</f>
        <v>1.4920203119624957</v>
      </c>
      <c r="L315" s="75">
        <f>[1]!thsiFinD("ths_close_price_index",L$1,$A315)</f>
        <v>3390.4681999999998</v>
      </c>
      <c r="M315" s="75">
        <f>[1]!thsiFinD("ths_close_price_index",M$1,$A315)</f>
        <v>17721.287499999999</v>
      </c>
      <c r="N315" s="78">
        <f t="shared" si="14"/>
        <v>1.0093839800254121</v>
      </c>
      <c r="O315" s="78">
        <f t="shared" si="14"/>
        <v>1.0140431917254136</v>
      </c>
      <c r="P315" s="73">
        <f t="shared" si="13"/>
        <v>1.0093839800254121</v>
      </c>
      <c r="Q315" s="73">
        <f t="shared" si="15"/>
        <v>1.2420049463068252</v>
      </c>
    </row>
    <row r="316" spans="1:17" ht="15.5" x14ac:dyDescent="0.35">
      <c r="A316" s="80">
        <v>44288</v>
      </c>
      <c r="B316" s="58" t="s">
        <v>724</v>
      </c>
      <c r="C316" s="58" t="s">
        <v>725</v>
      </c>
      <c r="D316" s="58" t="s">
        <v>726</v>
      </c>
      <c r="F316" s="58" t="str">
        <f>IFERROR(VLOOKUP($C316,'[3]3年净值'!$B:$C,2,0),"")</f>
        <v/>
      </c>
      <c r="G316" s="58" t="str">
        <f>IFERROR(VLOOKUP($C316,[3]黑马净值!#REF!,2,0),"")</f>
        <v/>
      </c>
      <c r="H316" s="75">
        <f>[1]!thsiFinD("ths_close_price_index",H$1,$A316)</f>
        <v>5161.5568999999996</v>
      </c>
      <c r="I316" s="75">
        <f>[1]!thsiFinD("ths_close_price_index",I$1,$A316)</f>
        <v>5334.3909000000003</v>
      </c>
      <c r="J316" s="75">
        <f>[1]!thsiFinD("ths_close_price_index",J$1,$A316)</f>
        <v>1872.2621999999999</v>
      </c>
      <c r="K316" s="76">
        <f>IF([1]!thsiFinD("ths_close_price_index",K$1,$A316)/[1]!thsiFinD("ths_close_price_index",K$1,$A$3)=0,K315,[1]!thsiFinD("ths_close_price_index",K$1,$A316)/[1]!thsiFinD("ths_close_price_index",K$1,$A$3))</f>
        <v>1.5090520772513563</v>
      </c>
      <c r="L316" s="75">
        <f>[1]!thsiFinD("ths_close_price_index",L$1,$A316)</f>
        <v>3397.4715999999999</v>
      </c>
      <c r="M316" s="75">
        <f>[1]!thsiFinD("ths_close_price_index",M$1,$A316)</f>
        <v>17791.125899999999</v>
      </c>
      <c r="N316" s="78">
        <f t="shared" si="14"/>
        <v>1.0020656144186812</v>
      </c>
      <c r="O316" s="78">
        <f t="shared" si="14"/>
        <v>1.0039409326212896</v>
      </c>
      <c r="P316" s="73">
        <f t="shared" si="13"/>
        <v>1.0020656144186812</v>
      </c>
      <c r="Q316" s="73">
        <f t="shared" si="15"/>
        <v>1.24457044963199</v>
      </c>
    </row>
    <row r="317" spans="1:17" ht="15.5" x14ac:dyDescent="0.35">
      <c r="A317" s="80">
        <v>44292</v>
      </c>
      <c r="B317" s="58" t="s">
        <v>727</v>
      </c>
      <c r="C317" s="58" t="s">
        <v>728</v>
      </c>
      <c r="D317" s="58" t="s">
        <v>729</v>
      </c>
      <c r="F317" s="58" t="str">
        <f>IFERROR(VLOOKUP($C317,'[3]3年净值'!$B:$C,2,0),"")</f>
        <v/>
      </c>
      <c r="G317" s="58" t="str">
        <f>IFERROR(VLOOKUP($C317,[3]黑马净值!#REF!,2,0),"")</f>
        <v/>
      </c>
      <c r="H317" s="75">
        <f>[1]!thsiFinD("ths_close_price_index",H$1,$A317)</f>
        <v>5140.3418000000001</v>
      </c>
      <c r="I317" s="75">
        <f>[1]!thsiFinD("ths_close_price_index",I$1,$A317)</f>
        <v>5320.4922999999999</v>
      </c>
      <c r="J317" s="75">
        <f>[1]!thsiFinD("ths_close_price_index",J$1,$A317)</f>
        <v>1867.0178000000001</v>
      </c>
      <c r="K317" s="76">
        <f>IF([1]!thsiFinD("ths_close_price_index",K$1,$A317)/[1]!thsiFinD("ths_close_price_index",K$1,$A$3)=0,K316,[1]!thsiFinD("ths_close_price_index",K$1,$A317)/[1]!thsiFinD("ths_close_price_index",K$1,$A$3))</f>
        <v>1.5048250663583647</v>
      </c>
      <c r="L317" s="75">
        <f>[1]!thsiFinD("ths_close_price_index",L$1,$A317)</f>
        <v>3417.1426999999999</v>
      </c>
      <c r="M317" s="75">
        <f>[1]!thsiFinD("ths_close_price_index",M$1,$A317)</f>
        <v>17731.725399999999</v>
      </c>
      <c r="N317" s="78">
        <f t="shared" si="14"/>
        <v>1.0057899233064964</v>
      </c>
      <c r="O317" s="78">
        <f t="shared" si="14"/>
        <v>0.99666122873089225</v>
      </c>
      <c r="P317" s="73">
        <f t="shared" si="13"/>
        <v>1.0057899233064964</v>
      </c>
      <c r="Q317" s="73">
        <f t="shared" si="15"/>
        <v>1.2517764170848911</v>
      </c>
    </row>
    <row r="318" spans="1:17" ht="15.5" x14ac:dyDescent="0.35">
      <c r="A318" s="80">
        <v>44293</v>
      </c>
      <c r="B318" s="58" t="s">
        <v>730</v>
      </c>
      <c r="C318" s="58" t="s">
        <v>731</v>
      </c>
      <c r="D318" s="58" t="s">
        <v>732</v>
      </c>
      <c r="F318" s="58" t="str">
        <f>IFERROR(VLOOKUP($C318,'[3]3年净值'!$B:$C,2,0),"")</f>
        <v/>
      </c>
      <c r="G318" s="58" t="str">
        <f>IFERROR(VLOOKUP($C318,[3]黑马净值!#REF!,2,0),"")</f>
        <v/>
      </c>
      <c r="H318" s="75">
        <f>[1]!thsiFinD("ths_close_price_index",H$1,$A318)</f>
        <v>5103.7428</v>
      </c>
      <c r="I318" s="75">
        <f>[1]!thsiFinD("ths_close_price_index",I$1,$A318)</f>
        <v>5292.0824000000002</v>
      </c>
      <c r="J318" s="75">
        <f>[1]!thsiFinD("ths_close_price_index",J$1,$A318)</f>
        <v>1848.7</v>
      </c>
      <c r="K318" s="76">
        <f>IF([1]!thsiFinD("ths_close_price_index",K$1,$A318)/[1]!thsiFinD("ths_close_price_index",K$1,$A$3)=0,K317,[1]!thsiFinD("ths_close_price_index",K$1,$A318)/[1]!thsiFinD("ths_close_price_index",K$1,$A$3))</f>
        <v>1.4900608340084966</v>
      </c>
      <c r="L318" s="75">
        <f>[1]!thsiFinD("ths_close_price_index",L$1,$A318)</f>
        <v>3386.2217999999998</v>
      </c>
      <c r="M318" s="75">
        <f>[1]!thsiFinD("ths_close_price_index",M$1,$A318)</f>
        <v>17619.904900000001</v>
      </c>
      <c r="N318" s="78">
        <f t="shared" si="14"/>
        <v>0.99095124122267408</v>
      </c>
      <c r="O318" s="78">
        <f t="shared" si="14"/>
        <v>0.99369376090157602</v>
      </c>
      <c r="P318" s="73">
        <f t="shared" si="13"/>
        <v>0.99095124122267408</v>
      </c>
      <c r="Q318" s="73">
        <f t="shared" si="15"/>
        <v>1.2404493942435446</v>
      </c>
    </row>
    <row r="319" spans="1:17" ht="15.5" x14ac:dyDescent="0.35">
      <c r="A319" s="80">
        <v>44294</v>
      </c>
      <c r="B319" s="58" t="s">
        <v>733</v>
      </c>
      <c r="C319" s="58" t="s">
        <v>734</v>
      </c>
      <c r="D319" s="58" t="s">
        <v>735</v>
      </c>
      <c r="F319" s="58" t="str">
        <f>IFERROR(VLOOKUP($C319,'[3]3年净值'!$B:$C,2,0),"")</f>
        <v/>
      </c>
      <c r="G319" s="58" t="str">
        <f>IFERROR(VLOOKUP($C319,[3]黑马净值!#REF!,2,0),"")</f>
        <v/>
      </c>
      <c r="H319" s="75">
        <f>[1]!thsiFinD("ths_close_price_index",H$1,$A319)</f>
        <v>5112.2085999999999</v>
      </c>
      <c r="I319" s="75">
        <f>[1]!thsiFinD("ths_close_price_index",I$1,$A319)</f>
        <v>5300.5105999999996</v>
      </c>
      <c r="J319" s="75">
        <f>[1]!thsiFinD("ths_close_price_index",J$1,$A319)</f>
        <v>1858.6510000000001</v>
      </c>
      <c r="K319" s="76">
        <f>IF([1]!thsiFinD("ths_close_price_index",K$1,$A319)/[1]!thsiFinD("ths_close_price_index",K$1,$A$3)=0,K318,[1]!thsiFinD("ths_close_price_index",K$1,$A319)/[1]!thsiFinD("ths_close_price_index",K$1,$A$3))</f>
        <v>1.498081386482786</v>
      </c>
      <c r="L319" s="75">
        <f>[1]!thsiFinD("ths_close_price_index",L$1,$A319)</f>
        <v>3385.8319000000001</v>
      </c>
      <c r="M319" s="75">
        <f>[1]!thsiFinD("ths_close_price_index",M$1,$A319)</f>
        <v>17802.871299999999</v>
      </c>
      <c r="N319" s="78">
        <f t="shared" si="14"/>
        <v>0.99988485692224893</v>
      </c>
      <c r="O319" s="78">
        <f t="shared" si="14"/>
        <v>1.010384074206893</v>
      </c>
      <c r="P319" s="73">
        <f t="shared" si="13"/>
        <v>0.99988485692224893</v>
      </c>
      <c r="Q319" s="73">
        <f t="shared" si="15"/>
        <v>1.2403065650824969</v>
      </c>
    </row>
    <row r="320" spans="1:17" ht="15.5" x14ac:dyDescent="0.35">
      <c r="A320" s="80">
        <v>44295</v>
      </c>
      <c r="B320" s="58" t="s">
        <v>736</v>
      </c>
      <c r="C320" s="58" t="s">
        <v>737</v>
      </c>
      <c r="D320" s="58" t="s">
        <v>738</v>
      </c>
      <c r="F320" s="58" t="str">
        <f>IFERROR(VLOOKUP($C320,'[3]3年净值'!$B:$C,2,0),"")</f>
        <v/>
      </c>
      <c r="G320" s="58" t="str">
        <f>IFERROR(VLOOKUP($C320,[3]黑马净值!#REF!,2,0),"")</f>
        <v/>
      </c>
      <c r="H320" s="75">
        <f>[1]!thsiFinD("ths_close_price_index",H$1,$A320)</f>
        <v>5035.3374000000003</v>
      </c>
      <c r="I320" s="75">
        <f>[1]!thsiFinD("ths_close_price_index",I$1,$A320)</f>
        <v>5234.8032000000003</v>
      </c>
      <c r="J320" s="75">
        <f>[1]!thsiFinD("ths_close_price_index",J$1,$A320)</f>
        <v>1834.9101000000001</v>
      </c>
      <c r="K320" s="76">
        <f>IF([1]!thsiFinD("ths_close_price_index",K$1,$A320)/[1]!thsiFinD("ths_close_price_index",K$1,$A$3)=0,K319,[1]!thsiFinD("ths_close_price_index",K$1,$A320)/[1]!thsiFinD("ths_close_price_index",K$1,$A$3))</f>
        <v>1.4789461102053409</v>
      </c>
      <c r="L320" s="75">
        <f>[1]!thsiFinD("ths_close_price_index",L$1,$A320)</f>
        <v>3354.5180999999998</v>
      </c>
      <c r="M320" s="75">
        <f>[1]!thsiFinD("ths_close_price_index",M$1,$A320)</f>
        <v>17650.993999999999</v>
      </c>
      <c r="N320" s="78">
        <f t="shared" si="14"/>
        <v>0.99075151958961682</v>
      </c>
      <c r="O320" s="78">
        <f t="shared" si="14"/>
        <v>0.99146894355181903</v>
      </c>
      <c r="P320" s="73">
        <f t="shared" si="13"/>
        <v>0.99075151958961682</v>
      </c>
      <c r="Q320" s="73">
        <f t="shared" si="15"/>
        <v>1.2288356141124619</v>
      </c>
    </row>
    <row r="321" spans="1:17" ht="15.5" x14ac:dyDescent="0.35">
      <c r="A321" s="80">
        <v>44298</v>
      </c>
      <c r="B321" s="58" t="s">
        <v>739</v>
      </c>
      <c r="C321" s="58" t="s">
        <v>740</v>
      </c>
      <c r="D321" s="58" t="s">
        <v>741</v>
      </c>
      <c r="F321" s="58" t="str">
        <f>IFERROR(VLOOKUP($C321,'[3]3年净值'!$B:$C,2,0),"")</f>
        <v/>
      </c>
      <c r="G321" s="58" t="str">
        <f>IFERROR(VLOOKUP($C321,[3]黑马净值!#REF!,2,0),"")</f>
        <v/>
      </c>
      <c r="H321" s="75">
        <f>[1]!thsiFinD("ths_close_price_index",H$1,$A321)</f>
        <v>4947.7458999999999</v>
      </c>
      <c r="I321" s="75">
        <f>[1]!thsiFinD("ths_close_price_index",I$1,$A321)</f>
        <v>5144.0030999999999</v>
      </c>
      <c r="J321" s="75">
        <f>[1]!thsiFinD("ths_close_price_index",J$1,$A321)</f>
        <v>1799.7626</v>
      </c>
      <c r="K321" s="76">
        <f>IF([1]!thsiFinD("ths_close_price_index",K$1,$A321)/[1]!thsiFinD("ths_close_price_index",K$1,$A$3)=0,K320,[1]!thsiFinD("ths_close_price_index",K$1,$A321)/[1]!thsiFinD("ths_close_price_index",K$1,$A$3))</f>
        <v>1.4506170610554987</v>
      </c>
      <c r="L321" s="75">
        <f>[1]!thsiFinD("ths_close_price_index",L$1,$A321)</f>
        <v>3270.0075999999999</v>
      </c>
      <c r="M321" s="75">
        <f>[1]!thsiFinD("ths_close_price_index",M$1,$A321)</f>
        <v>17206.961800000001</v>
      </c>
      <c r="N321" s="78">
        <f t="shared" si="14"/>
        <v>0.97480696258577348</v>
      </c>
      <c r="O321" s="78">
        <f t="shared" si="14"/>
        <v>0.97484378500156998</v>
      </c>
      <c r="P321" s="73">
        <f t="shared" si="13"/>
        <v>0.97480696258577348</v>
      </c>
      <c r="Q321" s="73">
        <f t="shared" si="15"/>
        <v>1.1978775125101926</v>
      </c>
    </row>
    <row r="322" spans="1:17" ht="15.5" x14ac:dyDescent="0.35">
      <c r="A322" s="80">
        <v>44299</v>
      </c>
      <c r="B322" s="58" t="s">
        <v>742</v>
      </c>
      <c r="C322" s="58" t="s">
        <v>743</v>
      </c>
      <c r="D322" s="58" t="s">
        <v>744</v>
      </c>
      <c r="F322" s="58" t="str">
        <f>IFERROR(VLOOKUP($C322,'[3]3年净值'!$B:$C,2,0),"")</f>
        <v/>
      </c>
      <c r="G322" s="58" t="str">
        <f>IFERROR(VLOOKUP($C322,[3]黑马净值!#REF!,2,0),"")</f>
        <v/>
      </c>
      <c r="H322" s="75">
        <f>[1]!thsiFinD("ths_close_price_index",H$1,$A322)</f>
        <v>4939.6437999999998</v>
      </c>
      <c r="I322" s="75">
        <f>[1]!thsiFinD("ths_close_price_index",I$1,$A322)</f>
        <v>5134.3626999999997</v>
      </c>
      <c r="J322" s="75">
        <f>[1]!thsiFinD("ths_close_price_index",J$1,$A322)</f>
        <v>1802.0814</v>
      </c>
      <c r="K322" s="76">
        <f>IF([1]!thsiFinD("ths_close_price_index",K$1,$A322)/[1]!thsiFinD("ths_close_price_index",K$1,$A$3)=0,K321,[1]!thsiFinD("ths_close_price_index",K$1,$A322)/[1]!thsiFinD("ths_close_price_index",K$1,$A$3))</f>
        <v>1.4524860246850215</v>
      </c>
      <c r="L322" s="75">
        <f>[1]!thsiFinD("ths_close_price_index",L$1,$A322)</f>
        <v>3287.1743999999999</v>
      </c>
      <c r="M322" s="75">
        <f>[1]!thsiFinD("ths_close_price_index",M$1,$A322)</f>
        <v>17296.0422</v>
      </c>
      <c r="N322" s="78">
        <f t="shared" si="14"/>
        <v>1.0052497737314128</v>
      </c>
      <c r="O322" s="78">
        <f t="shared" si="14"/>
        <v>1.0051769976033769</v>
      </c>
      <c r="P322" s="73">
        <f t="shared" si="13"/>
        <v>1.0052497737314128</v>
      </c>
      <c r="Q322" s="73">
        <f t="shared" si="15"/>
        <v>1.2041660984088187</v>
      </c>
    </row>
    <row r="323" spans="1:17" ht="15.5" x14ac:dyDescent="0.35">
      <c r="A323" s="80">
        <v>44300</v>
      </c>
      <c r="B323" s="58" t="s">
        <v>745</v>
      </c>
      <c r="C323" s="58" t="s">
        <v>746</v>
      </c>
      <c r="D323" s="58" t="s">
        <v>747</v>
      </c>
      <c r="F323" s="58" t="str">
        <f>IFERROR(VLOOKUP($C323,'[3]3年净值'!$B:$C,2,0),"")</f>
        <v/>
      </c>
      <c r="G323" s="58" t="str">
        <f>IFERROR(VLOOKUP($C323,[3]黑马净值!#REF!,2,0),"")</f>
        <v/>
      </c>
      <c r="H323" s="75">
        <f>[1]!thsiFinD("ths_close_price_index",H$1,$A323)</f>
        <v>4980.6279000000004</v>
      </c>
      <c r="I323" s="75">
        <f>[1]!thsiFinD("ths_close_price_index",I$1,$A323)</f>
        <v>5179.9674000000005</v>
      </c>
      <c r="J323" s="75">
        <f>[1]!thsiFinD("ths_close_price_index",J$1,$A323)</f>
        <v>1825.4717000000001</v>
      </c>
      <c r="K323" s="76">
        <f>IF([1]!thsiFinD("ths_close_price_index",K$1,$A323)/[1]!thsiFinD("ths_close_price_index",K$1,$A$3)=0,K322,[1]!thsiFinD("ths_close_price_index",K$1,$A323)/[1]!thsiFinD("ths_close_price_index",K$1,$A$3))</f>
        <v>1.4713387157250544</v>
      </c>
      <c r="L323" s="75">
        <f>[1]!thsiFinD("ths_close_price_index",L$1,$A323)</f>
        <v>3338.4692</v>
      </c>
      <c r="M323" s="75">
        <f>[1]!thsiFinD("ths_close_price_index",M$1,$A323)</f>
        <v>17440.8289</v>
      </c>
      <c r="N323" s="78">
        <f t="shared" si="14"/>
        <v>1.0156045264893765</v>
      </c>
      <c r="O323" s="78">
        <f t="shared" si="14"/>
        <v>1.0083710885025476</v>
      </c>
      <c r="P323" s="73">
        <f t="shared" si="13"/>
        <v>1.0156045264893765</v>
      </c>
      <c r="Q323" s="73">
        <f t="shared" si="15"/>
        <v>1.2229565401890483</v>
      </c>
    </row>
    <row r="324" spans="1:17" ht="15.5" x14ac:dyDescent="0.35">
      <c r="A324" s="80">
        <v>44301</v>
      </c>
      <c r="B324" s="58" t="s">
        <v>748</v>
      </c>
      <c r="C324" s="58" t="s">
        <v>749</v>
      </c>
      <c r="D324" s="58" t="s">
        <v>750</v>
      </c>
      <c r="F324" s="58" t="str">
        <f>IFERROR(VLOOKUP($C324,'[3]3年净值'!$B:$C,2,0),"")</f>
        <v/>
      </c>
      <c r="G324" s="58" t="str">
        <f>IFERROR(VLOOKUP($C324,[3]黑马净值!#REF!,2,0),"")</f>
        <v/>
      </c>
      <c r="H324" s="75">
        <f>[1]!thsiFinD("ths_close_price_index",H$1,$A324)</f>
        <v>4948.9741000000004</v>
      </c>
      <c r="I324" s="75">
        <f>[1]!thsiFinD("ths_close_price_index",I$1,$A324)</f>
        <v>5154.4408000000003</v>
      </c>
      <c r="J324" s="75">
        <f>[1]!thsiFinD("ths_close_price_index",J$1,$A324)</f>
        <v>1819.0463</v>
      </c>
      <c r="K324" s="76">
        <f>IF([1]!thsiFinD("ths_close_price_index",K$1,$A324)/[1]!thsiFinD("ths_close_price_index",K$1,$A$3)=0,K323,[1]!thsiFinD("ths_close_price_index",K$1,$A324)/[1]!thsiFinD("ths_close_price_index",K$1,$A$3))</f>
        <v>1.4661598133164222</v>
      </c>
      <c r="L324" s="75">
        <f>[1]!thsiFinD("ths_close_price_index",L$1,$A324)</f>
        <v>3339.8501000000001</v>
      </c>
      <c r="M324" s="75">
        <f>[1]!thsiFinD("ths_close_price_index",M$1,$A324)</f>
        <v>17435.565900000001</v>
      </c>
      <c r="N324" s="78">
        <f t="shared" si="14"/>
        <v>1.0004136326912947</v>
      </c>
      <c r="O324" s="78">
        <f t="shared" si="14"/>
        <v>0.99969823681946679</v>
      </c>
      <c r="P324" s="73">
        <f t="shared" si="13"/>
        <v>1.0004136326912947</v>
      </c>
      <c r="Q324" s="73">
        <f t="shared" si="15"/>
        <v>1.2234623949941033</v>
      </c>
    </row>
    <row r="325" spans="1:17" ht="15.5" x14ac:dyDescent="0.35">
      <c r="A325" s="80">
        <v>44302</v>
      </c>
      <c r="B325" s="58" t="s">
        <v>751</v>
      </c>
      <c r="C325" s="58" t="s">
        <v>752</v>
      </c>
      <c r="D325" s="58" t="s">
        <v>753</v>
      </c>
      <c r="F325" s="58" t="str">
        <f>IFERROR(VLOOKUP($C325,'[3]3年净值'!$B:$C,2,0),"")</f>
        <v/>
      </c>
      <c r="G325" s="58" t="str">
        <f>IFERROR(VLOOKUP($C325,[3]黑马净值!#REF!,2,0),"")</f>
        <v/>
      </c>
      <c r="H325" s="75">
        <f>[1]!thsiFinD("ths_close_price_index",H$1,$A325)</f>
        <v>4966.1810999999998</v>
      </c>
      <c r="I325" s="75">
        <f>[1]!thsiFinD("ths_close_price_index",I$1,$A325)</f>
        <v>5180.1648999999998</v>
      </c>
      <c r="J325" s="75">
        <f>[1]!thsiFinD("ths_close_price_index",J$1,$A325)</f>
        <v>1825.8100999999999</v>
      </c>
      <c r="K325" s="76">
        <f>IF([1]!thsiFinD("ths_close_price_index",K$1,$A325)/[1]!thsiFinD("ths_close_price_index",K$1,$A$3)=0,K324,[1]!thsiFinD("ths_close_price_index",K$1,$A325)/[1]!thsiFinD("ths_close_price_index",K$1,$A$3))</f>
        <v>1.4716114677054883</v>
      </c>
      <c r="L325" s="75">
        <f>[1]!thsiFinD("ths_close_price_index",L$1,$A325)</f>
        <v>3344.3921</v>
      </c>
      <c r="M325" s="75">
        <f>[1]!thsiFinD("ths_close_price_index",M$1,$A325)</f>
        <v>17486.450199999999</v>
      </c>
      <c r="N325" s="78">
        <f t="shared" si="14"/>
        <v>1.0013599412740111</v>
      </c>
      <c r="O325" s="78">
        <f t="shared" si="14"/>
        <v>1.0029184197571699</v>
      </c>
      <c r="P325" s="73">
        <f t="shared" si="13"/>
        <v>1.0013599412740111</v>
      </c>
      <c r="Q325" s="73">
        <f t="shared" si="15"/>
        <v>1.2251262320022562</v>
      </c>
    </row>
    <row r="326" spans="1:17" ht="15.5" x14ac:dyDescent="0.35">
      <c r="A326" s="80">
        <v>44305</v>
      </c>
      <c r="B326" s="58" t="s">
        <v>754</v>
      </c>
      <c r="C326" s="58" t="s">
        <v>755</v>
      </c>
      <c r="D326" s="58" t="s">
        <v>756</v>
      </c>
      <c r="F326" s="58" t="str">
        <f>IFERROR(VLOOKUP($C326,'[3]3年净值'!$B:$C,2,0),"")</f>
        <v/>
      </c>
      <c r="G326" s="58" t="str">
        <f>IFERROR(VLOOKUP($C326,[3]黑马净值!#REF!,2,0),"")</f>
        <v/>
      </c>
      <c r="H326" s="75">
        <f>[1]!thsiFinD("ths_close_price_index",H$1,$A326)</f>
        <v>5087.0164999999997</v>
      </c>
      <c r="I326" s="75">
        <f>[1]!thsiFinD("ths_close_price_index",I$1,$A326)</f>
        <v>5293.2520000000004</v>
      </c>
      <c r="J326" s="75">
        <f>[1]!thsiFinD("ths_close_price_index",J$1,$A326)</f>
        <v>1870.5309</v>
      </c>
      <c r="K326" s="76">
        <f>IF([1]!thsiFinD("ths_close_price_index",K$1,$A326)/[1]!thsiFinD("ths_close_price_index",K$1,$A$3)=0,K325,[1]!thsiFinD("ths_close_price_index",K$1,$A326)/[1]!thsiFinD("ths_close_price_index",K$1,$A$3))</f>
        <v>1.5076566413656427</v>
      </c>
      <c r="L326" s="75">
        <f>[1]!thsiFinD("ths_close_price_index",L$1,$A326)</f>
        <v>3446.6617000000001</v>
      </c>
      <c r="M326" s="75">
        <f>[1]!thsiFinD("ths_close_price_index",M$1,$A326)</f>
        <v>17748.098399999999</v>
      </c>
      <c r="N326" s="78">
        <f t="shared" si="14"/>
        <v>1.0305794287697307</v>
      </c>
      <c r="O326" s="78">
        <f t="shared" si="14"/>
        <v>1.0149629111115988</v>
      </c>
      <c r="P326" s="73">
        <f t="shared" si="13"/>
        <v>1.0305794287697307</v>
      </c>
      <c r="Q326" s="73">
        <f t="shared" si="15"/>
        <v>1.2625898923476979</v>
      </c>
    </row>
    <row r="327" spans="1:17" ht="15.5" x14ac:dyDescent="0.35">
      <c r="A327" s="80">
        <v>44306</v>
      </c>
      <c r="B327" s="58" t="s">
        <v>757</v>
      </c>
      <c r="C327" s="58" t="s">
        <v>758</v>
      </c>
      <c r="D327" s="58" t="s">
        <v>759</v>
      </c>
      <c r="F327" s="58" t="str">
        <f>IFERROR(VLOOKUP($C327,'[3]3年净值'!$B:$C,2,0),"")</f>
        <v/>
      </c>
      <c r="G327" s="58" t="str">
        <f>IFERROR(VLOOKUP($C327,[3]黑马净值!#REF!,2,0),"")</f>
        <v/>
      </c>
      <c r="H327" s="75">
        <f>[1]!thsiFinD("ths_close_price_index",H$1,$A327)</f>
        <v>5083.3653999999997</v>
      </c>
      <c r="I327" s="75">
        <f>[1]!thsiFinD("ths_close_price_index",I$1,$A327)</f>
        <v>5290.9435999999996</v>
      </c>
      <c r="J327" s="75">
        <f>[1]!thsiFinD("ths_close_price_index",J$1,$A327)</f>
        <v>1873.0315000000001</v>
      </c>
      <c r="K327" s="76">
        <f>IF([1]!thsiFinD("ths_close_price_index",K$1,$A327)/[1]!thsiFinD("ths_close_price_index",K$1,$A$3)=0,K326,[1]!thsiFinD("ths_close_price_index",K$1,$A327)/[1]!thsiFinD("ths_close_price_index",K$1,$A$3))</f>
        <v>1.5096721366442287</v>
      </c>
      <c r="L327" s="75">
        <f>[1]!thsiFinD("ths_close_price_index",L$1,$A327)</f>
        <v>3446.5160999999998</v>
      </c>
      <c r="M327" s="75">
        <f>[1]!thsiFinD("ths_close_price_index",M$1,$A327)</f>
        <v>17803.680899999999</v>
      </c>
      <c r="N327" s="78">
        <f t="shared" si="14"/>
        <v>0.99995775622539329</v>
      </c>
      <c r="O327" s="78">
        <f t="shared" si="14"/>
        <v>1.0031317439619334</v>
      </c>
      <c r="P327" s="73">
        <f t="shared" si="13"/>
        <v>0.99995775622539329</v>
      </c>
      <c r="Q327" s="73">
        <f t="shared" si="15"/>
        <v>1.2625365557848649</v>
      </c>
    </row>
    <row r="328" spans="1:17" ht="15.5" x14ac:dyDescent="0.35">
      <c r="A328" s="80">
        <v>44307</v>
      </c>
      <c r="B328" s="58" t="s">
        <v>760</v>
      </c>
      <c r="C328" s="58" t="s">
        <v>761</v>
      </c>
      <c r="D328" s="58" t="s">
        <v>762</v>
      </c>
      <c r="F328" s="58" t="str">
        <f>IFERROR(VLOOKUP($C328,'[3]3年净值'!$B:$C,2,0),"")</f>
        <v/>
      </c>
      <c r="G328" s="58" t="str">
        <f>IFERROR(VLOOKUP($C328,[3]黑马净值!#REF!,2,0),"")</f>
        <v/>
      </c>
      <c r="H328" s="75">
        <f>[1]!thsiFinD("ths_close_price_index",H$1,$A328)</f>
        <v>5098.7448999999997</v>
      </c>
      <c r="I328" s="75">
        <f>[1]!thsiFinD("ths_close_price_index",I$1,$A328)</f>
        <v>5301.7128000000002</v>
      </c>
      <c r="J328" s="75">
        <f>[1]!thsiFinD("ths_close_price_index",J$1,$A328)</f>
        <v>1879.8510000000001</v>
      </c>
      <c r="K328" s="76">
        <f>IF([1]!thsiFinD("ths_close_price_index",K$1,$A328)/[1]!thsiFinD("ths_close_price_index",K$1,$A$3)=0,K327,[1]!thsiFinD("ths_close_price_index",K$1,$A328)/[1]!thsiFinD("ths_close_price_index",K$1,$A$3))</f>
        <v>1.5151686854934314</v>
      </c>
      <c r="L328" s="75">
        <f>[1]!thsiFinD("ths_close_price_index",L$1,$A328)</f>
        <v>3457.2624999999998</v>
      </c>
      <c r="M328" s="75">
        <f>[1]!thsiFinD("ths_close_price_index",M$1,$A328)</f>
        <v>18117.269400000001</v>
      </c>
      <c r="N328" s="78">
        <f t="shared" si="14"/>
        <v>1.003118047236164</v>
      </c>
      <c r="O328" s="78">
        <f t="shared" si="14"/>
        <v>1.0176136890883054</v>
      </c>
      <c r="P328" s="73">
        <f t="shared" si="13"/>
        <v>1.003118047236164</v>
      </c>
      <c r="Q328" s="73">
        <f t="shared" si="15"/>
        <v>1.2664732044031859</v>
      </c>
    </row>
    <row r="329" spans="1:17" ht="15.5" x14ac:dyDescent="0.35">
      <c r="A329" s="80">
        <v>44308</v>
      </c>
      <c r="B329" s="58" t="s">
        <v>763</v>
      </c>
      <c r="C329" s="58" t="s">
        <v>764</v>
      </c>
      <c r="D329" s="58" t="s">
        <v>765</v>
      </c>
      <c r="F329" s="58" t="str">
        <f>IFERROR(VLOOKUP($C329,'[3]3年净值'!$B:$C,2,0),"")</f>
        <v/>
      </c>
      <c r="G329" s="58" t="str">
        <f>IFERROR(VLOOKUP($C329,[3]黑马净值!#REF!,2,0),"")</f>
        <v/>
      </c>
      <c r="H329" s="75">
        <f>[1]!thsiFinD("ths_close_price_index",H$1,$A329)</f>
        <v>5089.2434999999996</v>
      </c>
      <c r="I329" s="75">
        <f>[1]!thsiFinD("ths_close_price_index",I$1,$A329)</f>
        <v>5298.8545999999997</v>
      </c>
      <c r="J329" s="75">
        <f>[1]!thsiFinD("ths_close_price_index",J$1,$A329)</f>
        <v>1884.6956</v>
      </c>
      <c r="K329" s="76">
        <f>IF([1]!thsiFinD("ths_close_price_index",K$1,$A329)/[1]!thsiFinD("ths_close_price_index",K$1,$A$3)=0,K328,[1]!thsiFinD("ths_close_price_index",K$1,$A329)/[1]!thsiFinD("ths_close_price_index",K$1,$A$3))</f>
        <v>1.5190734557192318</v>
      </c>
      <c r="L329" s="75">
        <f>[1]!thsiFinD("ths_close_price_index",L$1,$A329)</f>
        <v>3480.2150999999999</v>
      </c>
      <c r="M329" s="75">
        <f>[1]!thsiFinD("ths_close_price_index",M$1,$A329)</f>
        <v>18180.7179</v>
      </c>
      <c r="N329" s="78">
        <f t="shared" si="14"/>
        <v>1.0066389520610599</v>
      </c>
      <c r="O329" s="78">
        <f t="shared" si="14"/>
        <v>1.0035021005980072</v>
      </c>
      <c r="P329" s="73">
        <f t="shared" si="13"/>
        <v>1.0066389520610599</v>
      </c>
      <c r="Q329" s="73">
        <f t="shared" si="15"/>
        <v>1.2748812592938357</v>
      </c>
    </row>
    <row r="330" spans="1:17" ht="15.5" x14ac:dyDescent="0.35">
      <c r="A330" s="80">
        <v>44309</v>
      </c>
      <c r="B330" s="58" t="s">
        <v>766</v>
      </c>
      <c r="C330" s="58" t="s">
        <v>767</v>
      </c>
      <c r="D330" s="58" t="s">
        <v>768</v>
      </c>
      <c r="F330" s="58" t="str">
        <f>IFERROR(VLOOKUP($C330,'[3]3年净值'!$B:$C,2,0),"")</f>
        <v/>
      </c>
      <c r="G330" s="58" t="str">
        <f>IFERROR(VLOOKUP($C330,[3]黑马净值!#REF!,2,0),"")</f>
        <v/>
      </c>
      <c r="H330" s="75">
        <f>[1]!thsiFinD("ths_close_price_index",H$1,$A330)</f>
        <v>5135.4534000000003</v>
      </c>
      <c r="I330" s="75">
        <f>[1]!thsiFinD("ths_close_price_index",I$1,$A330)</f>
        <v>5339.1787999999997</v>
      </c>
      <c r="J330" s="75">
        <f>[1]!thsiFinD("ths_close_price_index",J$1,$A330)</f>
        <v>1906.7910999999999</v>
      </c>
      <c r="K330" s="76">
        <f>IF([1]!thsiFinD("ths_close_price_index",K$1,$A330)/[1]!thsiFinD("ths_close_price_index",K$1,$A$3)=0,K329,[1]!thsiFinD("ths_close_price_index",K$1,$A330)/[1]!thsiFinD("ths_close_price_index",K$1,$A$3))</f>
        <v>1.5368825319121429</v>
      </c>
      <c r="L330" s="75">
        <f>[1]!thsiFinD("ths_close_price_index",L$1,$A330)</f>
        <v>3517.0077999999999</v>
      </c>
      <c r="M330" s="75">
        <f>[1]!thsiFinD("ths_close_price_index",M$1,$A330)</f>
        <v>18379.984400000001</v>
      </c>
      <c r="N330" s="78">
        <f t="shared" si="14"/>
        <v>1.0105719614859439</v>
      </c>
      <c r="O330" s="78">
        <f t="shared" si="14"/>
        <v>1.0109603207692917</v>
      </c>
      <c r="P330" s="73">
        <f t="shared" si="13"/>
        <v>1.0105719614859439</v>
      </c>
      <c r="Q330" s="73">
        <f t="shared" si="15"/>
        <v>1.2883592548662417</v>
      </c>
    </row>
    <row r="331" spans="1:17" ht="15.5" x14ac:dyDescent="0.35">
      <c r="A331" s="80">
        <v>44312</v>
      </c>
      <c r="B331" s="58" t="s">
        <v>769</v>
      </c>
      <c r="C331" s="58" t="s">
        <v>770</v>
      </c>
      <c r="D331" s="58" t="s">
        <v>771</v>
      </c>
      <c r="F331" s="58" t="str">
        <f>IFERROR(VLOOKUP($C331,'[3]3年净值'!$B:$C,2,0),"")</f>
        <v/>
      </c>
      <c r="G331" s="58" t="str">
        <f>IFERROR(VLOOKUP($C331,[3]黑马净值!#REF!,2,0),"")</f>
        <v/>
      </c>
      <c r="H331" s="75">
        <f>[1]!thsiFinD("ths_close_price_index",H$1,$A331)</f>
        <v>5077.2371999999996</v>
      </c>
      <c r="I331" s="75">
        <f>[1]!thsiFinD("ths_close_price_index",I$1,$A331)</f>
        <v>5288.6932999999999</v>
      </c>
      <c r="J331" s="75">
        <f>[1]!thsiFinD("ths_close_price_index",J$1,$A331)</f>
        <v>1894.0710999999999</v>
      </c>
      <c r="K331" s="76">
        <f>IF([1]!thsiFinD("ths_close_price_index",K$1,$A331)/[1]!thsiFinD("ths_close_price_index",K$1,$A$3)=0,K330,[1]!thsiFinD("ths_close_price_index",K$1,$A331)/[1]!thsiFinD("ths_close_price_index",K$1,$A$3))</f>
        <v>1.5266301525057555</v>
      </c>
      <c r="L331" s="75">
        <f>[1]!thsiFinD("ths_close_price_index",L$1,$A331)</f>
        <v>3506.3633</v>
      </c>
      <c r="M331" s="75">
        <f>[1]!thsiFinD("ths_close_price_index",M$1,$A331)</f>
        <v>18333.993399999999</v>
      </c>
      <c r="N331" s="78">
        <f t="shared" si="14"/>
        <v>0.9969734215545385</v>
      </c>
      <c r="O331" s="78">
        <f t="shared" si="14"/>
        <v>0.99749776719070549</v>
      </c>
      <c r="P331" s="73">
        <f t="shared" si="13"/>
        <v>0.9969734215545385</v>
      </c>
      <c r="Q331" s="73">
        <f t="shared" si="15"/>
        <v>1.2844599345154526</v>
      </c>
    </row>
    <row r="332" spans="1:17" ht="15.5" x14ac:dyDescent="0.35">
      <c r="A332" s="80">
        <v>44313</v>
      </c>
      <c r="B332" s="58" t="s">
        <v>772</v>
      </c>
      <c r="C332" s="58" t="s">
        <v>773</v>
      </c>
      <c r="D332" s="58" t="s">
        <v>774</v>
      </c>
      <c r="F332" s="58" t="str">
        <f>IFERROR(VLOOKUP($C332,'[3]3年净值'!$B:$C,2,0),"")</f>
        <v/>
      </c>
      <c r="G332" s="58" t="str">
        <f>IFERROR(VLOOKUP($C332,[3]黑马净值!#REF!,2,0),"")</f>
        <v/>
      </c>
      <c r="H332" s="75">
        <f>[1]!thsiFinD("ths_close_price_index",H$1,$A332)</f>
        <v>5090.5195000000003</v>
      </c>
      <c r="I332" s="75">
        <f>[1]!thsiFinD("ths_close_price_index",I$1,$A332)</f>
        <v>5300.0321000000004</v>
      </c>
      <c r="J332" s="75">
        <f>[1]!thsiFinD("ths_close_price_index",J$1,$A332)</f>
        <v>1905.9674</v>
      </c>
      <c r="K332" s="76">
        <f>IF([1]!thsiFinD("ths_close_price_index",K$1,$A332)/[1]!thsiFinD("ths_close_price_index",K$1,$A$3)=0,K331,[1]!thsiFinD("ths_close_price_index",K$1,$A332)/[1]!thsiFinD("ths_close_price_index",K$1,$A$3))</f>
        <v>1.5362186258652057</v>
      </c>
      <c r="L332" s="75">
        <f>[1]!thsiFinD("ths_close_price_index",L$1,$A332)</f>
        <v>3510.3072999999999</v>
      </c>
      <c r="M332" s="75">
        <f>[1]!thsiFinD("ths_close_price_index",M$1,$A332)</f>
        <v>18642.7628</v>
      </c>
      <c r="N332" s="78">
        <f t="shared" si="14"/>
        <v>1.0011248121379779</v>
      </c>
      <c r="O332" s="78">
        <f t="shared" si="14"/>
        <v>1.0168413609224929</v>
      </c>
      <c r="P332" s="73">
        <f t="shared" si="13"/>
        <v>1.0011248121379779</v>
      </c>
      <c r="Q332" s="73">
        <f t="shared" si="15"/>
        <v>1.2859047106405419</v>
      </c>
    </row>
    <row r="333" spans="1:17" ht="15.5" x14ac:dyDescent="0.35">
      <c r="A333" s="80">
        <v>44314</v>
      </c>
      <c r="B333" s="58" t="s">
        <v>775</v>
      </c>
      <c r="C333" s="58" t="s">
        <v>776</v>
      </c>
      <c r="D333" s="58" t="s">
        <v>777</v>
      </c>
      <c r="F333" s="58" t="str">
        <f>IFERROR(VLOOKUP($C333,'[3]3年净值'!$B:$C,2,0),"")</f>
        <v/>
      </c>
      <c r="G333" s="58" t="str">
        <f>IFERROR(VLOOKUP($C333,[3]黑马净值!#REF!,2,0),"")</f>
        <v/>
      </c>
      <c r="H333" s="75">
        <f>[1]!thsiFinD("ths_close_price_index",H$1,$A333)</f>
        <v>5119.2421000000004</v>
      </c>
      <c r="I333" s="75">
        <f>[1]!thsiFinD("ths_close_price_index",I$1,$A333)</f>
        <v>5331.2761</v>
      </c>
      <c r="J333" s="75">
        <f>[1]!thsiFinD("ths_close_price_index",J$1,$A333)</f>
        <v>1924.5744</v>
      </c>
      <c r="K333" s="76">
        <f>IF([1]!thsiFinD("ths_close_price_index",K$1,$A333)/[1]!thsiFinD("ths_close_price_index",K$1,$A$3)=0,K332,[1]!thsiFinD("ths_close_price_index",K$1,$A333)/[1]!thsiFinD("ths_close_price_index",K$1,$A$3))</f>
        <v>1.5512159547657283</v>
      </c>
      <c r="L333" s="75">
        <f>[1]!thsiFinD("ths_close_price_index",L$1,$A333)</f>
        <v>3543.5967999999998</v>
      </c>
      <c r="M333" s="75">
        <f>[1]!thsiFinD("ths_close_price_index",M$1,$A333)</f>
        <v>18776.636500000001</v>
      </c>
      <c r="N333" s="78">
        <f t="shared" si="14"/>
        <v>1.0094833577675664</v>
      </c>
      <c r="O333" s="78">
        <f t="shared" si="14"/>
        <v>1.0071810010906752</v>
      </c>
      <c r="P333" s="73">
        <f t="shared" si="13"/>
        <v>1.0094833577675664</v>
      </c>
      <c r="Q333" s="73">
        <f t="shared" si="15"/>
        <v>1.2980994050665451</v>
      </c>
    </row>
    <row r="334" spans="1:17" ht="15.5" x14ac:dyDescent="0.35">
      <c r="A334" s="80">
        <v>44315</v>
      </c>
      <c r="B334" s="58" t="s">
        <v>778</v>
      </c>
      <c r="C334" s="58" t="s">
        <v>779</v>
      </c>
      <c r="D334" s="58" t="s">
        <v>780</v>
      </c>
      <c r="F334" s="58" t="str">
        <f>IFERROR(VLOOKUP($C334,'[3]3年净值'!$B:$C,2,0),"")</f>
        <v/>
      </c>
      <c r="G334" s="58" t="str">
        <f>IFERROR(VLOOKUP($C334,[3]黑马净值!#REF!,2,0),"")</f>
        <v/>
      </c>
      <c r="H334" s="75">
        <f>[1]!thsiFinD("ths_close_price_index",H$1,$A334)</f>
        <v>5164.1692000000003</v>
      </c>
      <c r="I334" s="75">
        <f>[1]!thsiFinD("ths_close_price_index",I$1,$A334)</f>
        <v>5367.7187000000004</v>
      </c>
      <c r="J334" s="75">
        <f>[1]!thsiFinD("ths_close_price_index",J$1,$A334)</f>
        <v>1927.5728999999999</v>
      </c>
      <c r="K334" s="76">
        <f>IF([1]!thsiFinD("ths_close_price_index",K$1,$A334)/[1]!thsiFinD("ths_close_price_index",K$1,$A$3)=0,K333,[1]!thsiFinD("ths_close_price_index",K$1,$A334)/[1]!thsiFinD("ths_close_price_index",K$1,$A$3))</f>
        <v>1.5536327597696631</v>
      </c>
      <c r="L334" s="75">
        <f>[1]!thsiFinD("ths_close_price_index",L$1,$A334)</f>
        <v>3538.569</v>
      </c>
      <c r="M334" s="75">
        <f>[1]!thsiFinD("ths_close_price_index",M$1,$A334)</f>
        <v>18746.330300000001</v>
      </c>
      <c r="N334" s="78">
        <f t="shared" si="14"/>
        <v>0.9985811591205862</v>
      </c>
      <c r="O334" s="78">
        <f t="shared" si="14"/>
        <v>0.99838596225687182</v>
      </c>
      <c r="P334" s="73">
        <f t="shared" si="13"/>
        <v>0.9985811591205862</v>
      </c>
      <c r="Q334" s="73">
        <f t="shared" si="15"/>
        <v>1.2962576085650939</v>
      </c>
    </row>
    <row r="335" spans="1:17" ht="15.5" x14ac:dyDescent="0.35">
      <c r="A335" s="80">
        <v>44316</v>
      </c>
      <c r="B335" s="58" t="s">
        <v>781</v>
      </c>
      <c r="C335" s="58" t="s">
        <v>782</v>
      </c>
      <c r="D335" s="58" t="s">
        <v>783</v>
      </c>
      <c r="F335" s="58" t="str">
        <f>IFERROR(VLOOKUP($C335,'[3]3年净值'!$B:$C,2,0),"")</f>
        <v/>
      </c>
      <c r="G335" s="58" t="str">
        <f>IFERROR(VLOOKUP($C335,[3]黑马净值!#REF!,2,0),"")</f>
        <v/>
      </c>
      <c r="H335" s="75">
        <f>[1]!thsiFinD("ths_close_price_index",H$1,$A335)</f>
        <v>5123.4889999999996</v>
      </c>
      <c r="I335" s="75">
        <f>[1]!thsiFinD("ths_close_price_index",I$1,$A335)</f>
        <v>5333.9189999999999</v>
      </c>
      <c r="J335" s="75">
        <f>[1]!thsiFinD("ths_close_price_index",J$1,$A335)</f>
        <v>1923.4801</v>
      </c>
      <c r="K335" s="76">
        <f>IF([1]!thsiFinD("ths_close_price_index",K$1,$A335)/[1]!thsiFinD("ths_close_price_index",K$1,$A$3)=0,K334,[1]!thsiFinD("ths_close_price_index",K$1,$A335)/[1]!thsiFinD("ths_close_price_index",K$1,$A$3))</f>
        <v>1.5503339438550043</v>
      </c>
      <c r="L335" s="75">
        <f>[1]!thsiFinD("ths_close_price_index",L$1,$A335)</f>
        <v>3564.4801000000002</v>
      </c>
      <c r="M335" s="75">
        <f>[1]!thsiFinD("ths_close_price_index",M$1,$A335)</f>
        <v>19022.492300000002</v>
      </c>
      <c r="N335" s="78">
        <f t="shared" si="14"/>
        <v>1.0073224797933855</v>
      </c>
      <c r="O335" s="78">
        <f t="shared" si="14"/>
        <v>1.0147315232144394</v>
      </c>
      <c r="P335" s="73">
        <f t="shared" si="13"/>
        <v>1.0073224797933855</v>
      </c>
      <c r="Q335" s="73">
        <f t="shared" si="15"/>
        <v>1.305749428710834</v>
      </c>
    </row>
    <row r="336" spans="1:17" ht="15.5" x14ac:dyDescent="0.35">
      <c r="A336" s="80">
        <v>44322</v>
      </c>
      <c r="B336" s="58" t="s">
        <v>784</v>
      </c>
      <c r="C336" s="58" t="s">
        <v>785</v>
      </c>
      <c r="D336" s="58" t="s">
        <v>786</v>
      </c>
      <c r="F336" s="58" t="str">
        <f>IFERROR(VLOOKUP($C336,'[3]3年净值'!$B:$C,2,0),"")</f>
        <v/>
      </c>
      <c r="G336" s="58" t="str">
        <f>IFERROR(VLOOKUP($C336,[3]黑马净值!#REF!,2,0),"")</f>
        <v/>
      </c>
      <c r="H336" s="75">
        <f>[1]!thsiFinD("ths_close_price_index",H$1,$A336)</f>
        <v>5061.1243999999997</v>
      </c>
      <c r="I336" s="75">
        <f>[1]!thsiFinD("ths_close_price_index",I$1,$A336)</f>
        <v>5284.5914000000002</v>
      </c>
      <c r="J336" s="75">
        <f>[1]!thsiFinD("ths_close_price_index",J$1,$A336)</f>
        <v>1898.0174</v>
      </c>
      <c r="K336" s="76">
        <f>IF([1]!thsiFinD("ths_close_price_index",K$1,$A336)/[1]!thsiFinD("ths_close_price_index",K$1,$A$3)=0,K335,[1]!thsiFinD("ths_close_price_index",K$1,$A336)/[1]!thsiFinD("ths_close_price_index",K$1,$A$3))</f>
        <v>1.5298108887362136</v>
      </c>
      <c r="L336" s="75">
        <f>[1]!thsiFinD("ths_close_price_index",L$1,$A336)</f>
        <v>3486.3789000000002</v>
      </c>
      <c r="M336" s="75">
        <f>[1]!thsiFinD("ths_close_price_index",M$1,$A336)</f>
        <v>18490.1459</v>
      </c>
      <c r="N336" s="78">
        <f t="shared" si="14"/>
        <v>0.97808903463930119</v>
      </c>
      <c r="O336" s="78">
        <f t="shared" si="14"/>
        <v>0.97201489733287982</v>
      </c>
      <c r="P336" s="73">
        <f t="shared" si="13"/>
        <v>0.97808903463930119</v>
      </c>
      <c r="Q336" s="73">
        <f t="shared" si="15"/>
        <v>1.2771391982085987</v>
      </c>
    </row>
    <row r="337" spans="1:17" ht="15.5" x14ac:dyDescent="0.35">
      <c r="A337" s="80">
        <v>44323</v>
      </c>
      <c r="B337" s="58" t="s">
        <v>787</v>
      </c>
      <c r="C337" s="58" t="s">
        <v>788</v>
      </c>
      <c r="D337" s="58" t="s">
        <v>789</v>
      </c>
      <c r="F337" s="58" t="str">
        <f>IFERROR(VLOOKUP($C337,'[3]3年净值'!$B:$C,2,0),"")</f>
        <v/>
      </c>
      <c r="G337" s="58" t="str">
        <f>IFERROR(VLOOKUP($C337,[3]黑马净值!#REF!,2,0),"")</f>
        <v/>
      </c>
      <c r="H337" s="75">
        <f>[1]!thsiFinD("ths_close_price_index",H$1,$A337)</f>
        <v>4996.0527000000002</v>
      </c>
      <c r="I337" s="75">
        <f>[1]!thsiFinD("ths_close_price_index",I$1,$A337)</f>
        <v>5223.9242999999997</v>
      </c>
      <c r="J337" s="75">
        <f>[1]!thsiFinD("ths_close_price_index",J$1,$A337)</f>
        <v>1857.0909999999999</v>
      </c>
      <c r="K337" s="76">
        <f>IF([1]!thsiFinD("ths_close_price_index",K$1,$A337)/[1]!thsiFinD("ths_close_price_index",K$1,$A$3)=0,K336,[1]!thsiFinD("ths_close_price_index",K$1,$A337)/[1]!thsiFinD("ths_close_price_index",K$1,$A$3))</f>
        <v>1.4968240191970967</v>
      </c>
      <c r="L337" s="75">
        <f>[1]!thsiFinD("ths_close_price_index",L$1,$A337)</f>
        <v>3381.9931999999999</v>
      </c>
      <c r="M337" s="75">
        <f>[1]!thsiFinD("ths_close_price_index",M$1,$A337)</f>
        <v>17966.102299999999</v>
      </c>
      <c r="N337" s="78">
        <f t="shared" si="14"/>
        <v>0.97005899158006026</v>
      </c>
      <c r="O337" s="78">
        <f t="shared" si="14"/>
        <v>0.97165822255626433</v>
      </c>
      <c r="P337" s="73">
        <f t="shared" si="13"/>
        <v>0.97005899158006026</v>
      </c>
      <c r="Q337" s="73">
        <f t="shared" si="15"/>
        <v>1.2389003627216</v>
      </c>
    </row>
    <row r="338" spans="1:17" ht="15.5" x14ac:dyDescent="0.35">
      <c r="A338" s="80">
        <v>44326</v>
      </c>
      <c r="B338" s="58" t="s">
        <v>790</v>
      </c>
      <c r="C338" s="58" t="s">
        <v>791</v>
      </c>
      <c r="D338" s="58" t="s">
        <v>792</v>
      </c>
      <c r="F338" s="58" t="str">
        <f>IFERROR(VLOOKUP($C338,'[3]3年净值'!$B:$C,2,0),"")</f>
        <v/>
      </c>
      <c r="G338" s="58" t="str">
        <f>IFERROR(VLOOKUP($C338,[3]黑马净值!#REF!,2,0),"")</f>
        <v/>
      </c>
      <c r="H338" s="75">
        <f>[1]!thsiFinD("ths_close_price_index",H$1,$A338)</f>
        <v>4992.4219999999996</v>
      </c>
      <c r="I338" s="75">
        <f>[1]!thsiFinD("ths_close_price_index",I$1,$A338)</f>
        <v>5226.9722000000002</v>
      </c>
      <c r="J338" s="75">
        <f>[1]!thsiFinD("ths_close_price_index",J$1,$A338)</f>
        <v>1852.4639999999999</v>
      </c>
      <c r="K338" s="76">
        <f>IF([1]!thsiFinD("ths_close_price_index",K$1,$A338)/[1]!thsiFinD("ths_close_price_index",K$1,$A$3)=0,K337,[1]!thsiFinD("ths_close_price_index",K$1,$A338)/[1]!thsiFinD("ths_close_price_index",K$1,$A$3))</f>
        <v>1.4930946355875565</v>
      </c>
      <c r="L338" s="75">
        <f>[1]!thsiFinD("ths_close_price_index",L$1,$A338)</f>
        <v>3391.4160000000002</v>
      </c>
      <c r="M338" s="75">
        <f>[1]!thsiFinD("ths_close_price_index",M$1,$A338)</f>
        <v>18079.5452</v>
      </c>
      <c r="N338" s="78">
        <f t="shared" si="14"/>
        <v>1.0027861676362921</v>
      </c>
      <c r="O338" s="78">
        <f t="shared" si="14"/>
        <v>1.0063142744099816</v>
      </c>
      <c r="P338" s="73">
        <f t="shared" si="13"/>
        <v>1.0027861676362921</v>
      </c>
      <c r="Q338" s="73">
        <f t="shared" si="15"/>
        <v>1.2423521468168055</v>
      </c>
    </row>
    <row r="339" spans="1:17" ht="15.5" x14ac:dyDescent="0.35">
      <c r="A339" s="80">
        <v>44327</v>
      </c>
      <c r="B339" s="58" t="s">
        <v>793</v>
      </c>
      <c r="C339" s="58" t="s">
        <v>794</v>
      </c>
      <c r="D339" s="58" t="s">
        <v>795</v>
      </c>
      <c r="F339" s="58" t="str">
        <f>IFERROR(VLOOKUP($C339,'[3]3年净值'!$B:$C,2,0),"")</f>
        <v/>
      </c>
      <c r="G339" s="58" t="str">
        <f>IFERROR(VLOOKUP($C339,[3]黑马净值!#REF!,2,0),"")</f>
        <v/>
      </c>
      <c r="H339" s="75">
        <f>[1]!thsiFinD("ths_close_price_index",H$1,$A339)</f>
        <v>5023.0595000000003</v>
      </c>
      <c r="I339" s="75">
        <f>[1]!thsiFinD("ths_close_price_index",I$1,$A339)</f>
        <v>5247.7739000000001</v>
      </c>
      <c r="J339" s="75">
        <f>[1]!thsiFinD("ths_close_price_index",J$1,$A339)</f>
        <v>1856.2683</v>
      </c>
      <c r="K339" s="76">
        <f>IF([1]!thsiFinD("ths_close_price_index",K$1,$A339)/[1]!thsiFinD("ths_close_price_index",K$1,$A$3)=0,K338,[1]!thsiFinD("ths_close_price_index",K$1,$A339)/[1]!thsiFinD("ths_close_price_index",K$1,$A$3))</f>
        <v>1.49616091915483</v>
      </c>
      <c r="L339" s="75">
        <f>[1]!thsiFinD("ths_close_price_index",L$1,$A339)</f>
        <v>3419.8557999999998</v>
      </c>
      <c r="M339" s="75">
        <f>[1]!thsiFinD("ths_close_price_index",M$1,$A339)</f>
        <v>18298.8685</v>
      </c>
      <c r="N339" s="78">
        <f t="shared" si="14"/>
        <v>1.0083858187848378</v>
      </c>
      <c r="O339" s="78">
        <f t="shared" si="14"/>
        <v>1.012131018649739</v>
      </c>
      <c r="P339" s="73">
        <f t="shared" si="13"/>
        <v>1.0083858187848378</v>
      </c>
      <c r="Q339" s="73">
        <f t="shared" si="15"/>
        <v>1.2527702867869654</v>
      </c>
    </row>
    <row r="340" spans="1:17" ht="15.5" x14ac:dyDescent="0.35">
      <c r="A340" s="80">
        <v>44328</v>
      </c>
      <c r="B340" s="58" t="s">
        <v>796</v>
      </c>
      <c r="C340" s="58" t="s">
        <v>797</v>
      </c>
      <c r="D340" s="58" t="s">
        <v>798</v>
      </c>
      <c r="F340" s="58" t="str">
        <f>IFERROR(VLOOKUP($C340,'[3]3年净值'!$B:$C,2,0),"")</f>
        <v/>
      </c>
      <c r="G340" s="58" t="str">
        <f>IFERROR(VLOOKUP($C340,[3]黑马净值!#REF!,2,0),"")</f>
        <v/>
      </c>
      <c r="H340" s="75">
        <f>[1]!thsiFinD("ths_close_price_index",H$1,$A340)</f>
        <v>5044.5481</v>
      </c>
      <c r="I340" s="75">
        <f>[1]!thsiFinD("ths_close_price_index",I$1,$A340)</f>
        <v>5275.5865000000003</v>
      </c>
      <c r="J340" s="75">
        <f>[1]!thsiFinD("ths_close_price_index",J$1,$A340)</f>
        <v>1872.0397</v>
      </c>
      <c r="K340" s="76">
        <f>IF([1]!thsiFinD("ths_close_price_index",K$1,$A340)/[1]!thsiFinD("ths_close_price_index",K$1,$A$3)=0,K339,[1]!thsiFinD("ths_close_price_index",K$1,$A340)/[1]!thsiFinD("ths_close_price_index",K$1,$A$3))</f>
        <v>1.5088727412122118</v>
      </c>
      <c r="L340" s="75">
        <f>[1]!thsiFinD("ths_close_price_index",L$1,$A340)</f>
        <v>3442.5421000000001</v>
      </c>
      <c r="M340" s="75">
        <f>[1]!thsiFinD("ths_close_price_index",M$1,$A340)</f>
        <v>18599.362799999999</v>
      </c>
      <c r="N340" s="78">
        <f t="shared" si="14"/>
        <v>1.0066337007542834</v>
      </c>
      <c r="O340" s="78">
        <f t="shared" si="14"/>
        <v>1.0164214689012054</v>
      </c>
      <c r="P340" s="73">
        <f t="shared" si="13"/>
        <v>1.0066337007542834</v>
      </c>
      <c r="Q340" s="73">
        <f t="shared" si="15"/>
        <v>1.261080789983368</v>
      </c>
    </row>
    <row r="341" spans="1:17" ht="15.5" x14ac:dyDescent="0.35">
      <c r="A341" s="80">
        <v>44329</v>
      </c>
      <c r="B341" s="58" t="s">
        <v>799</v>
      </c>
      <c r="C341" s="58" t="s">
        <v>800</v>
      </c>
      <c r="D341" s="58" t="s">
        <v>801</v>
      </c>
      <c r="F341" s="58" t="str">
        <f>IFERROR(VLOOKUP($C341,'[3]3年净值'!$B:$C,2,0),"")</f>
        <v/>
      </c>
      <c r="G341" s="58" t="str">
        <f>IFERROR(VLOOKUP($C341,[3]黑马净值!#REF!,2,0),"")</f>
        <v/>
      </c>
      <c r="H341" s="75">
        <f>[1]!thsiFinD("ths_close_price_index",H$1,$A341)</f>
        <v>4992.9737999999998</v>
      </c>
      <c r="I341" s="75">
        <f>[1]!thsiFinD("ths_close_price_index",I$1,$A341)</f>
        <v>5220.4327999999996</v>
      </c>
      <c r="J341" s="75">
        <f>[1]!thsiFinD("ths_close_price_index",J$1,$A341)</f>
        <v>1856.0574999999999</v>
      </c>
      <c r="K341" s="76">
        <f>IF([1]!thsiFinD("ths_close_price_index",K$1,$A341)/[1]!thsiFinD("ths_close_price_index",K$1,$A$3)=0,K340,[1]!thsiFinD("ths_close_price_index",K$1,$A341)/[1]!thsiFinD("ths_close_price_index",K$1,$A$3))</f>
        <v>1.4959910133703278</v>
      </c>
      <c r="L341" s="75">
        <f>[1]!thsiFinD("ths_close_price_index",L$1,$A341)</f>
        <v>3418.7112000000002</v>
      </c>
      <c r="M341" s="75">
        <f>[1]!thsiFinD("ths_close_price_index",M$1,$A341)</f>
        <v>18789.813200000001</v>
      </c>
      <c r="N341" s="78">
        <f t="shared" si="14"/>
        <v>0.99307752837648666</v>
      </c>
      <c r="O341" s="78">
        <f t="shared" si="14"/>
        <v>1.0102396196067536</v>
      </c>
      <c r="P341" s="73">
        <f t="shared" si="13"/>
        <v>0.99307752837648666</v>
      </c>
      <c r="Q341" s="73">
        <f t="shared" si="15"/>
        <v>1.2523509939997504</v>
      </c>
    </row>
    <row r="342" spans="1:17" ht="15.5" x14ac:dyDescent="0.35">
      <c r="A342" s="80">
        <v>44330</v>
      </c>
      <c r="B342" s="58" t="s">
        <v>802</v>
      </c>
      <c r="C342" s="58" t="s">
        <v>803</v>
      </c>
      <c r="D342" s="58" t="s">
        <v>804</v>
      </c>
      <c r="F342" s="58" t="str">
        <f>IFERROR(VLOOKUP($C342,'[3]3年净值'!$B:$C,2,0),"")</f>
        <v/>
      </c>
      <c r="G342" s="58" t="str">
        <f>IFERROR(VLOOKUP($C342,[3]黑马净值!#REF!,2,0),"")</f>
        <v/>
      </c>
      <c r="H342" s="75">
        <f>[1]!thsiFinD("ths_close_price_index",H$1,$A342)</f>
        <v>5110.5901000000003</v>
      </c>
      <c r="I342" s="75">
        <f>[1]!thsiFinD("ths_close_price_index",I$1,$A342)</f>
        <v>5331.1489000000001</v>
      </c>
      <c r="J342" s="75">
        <f>[1]!thsiFinD("ths_close_price_index",J$1,$A342)</f>
        <v>1888.1794</v>
      </c>
      <c r="K342" s="76">
        <f>IF([1]!thsiFinD("ths_close_price_index",K$1,$A342)/[1]!thsiFinD("ths_close_price_index",K$1,$A$3)=0,K341,[1]!thsiFinD("ths_close_price_index",K$1,$A342)/[1]!thsiFinD("ths_close_price_index",K$1,$A$3))</f>
        <v>1.52188141478967</v>
      </c>
      <c r="L342" s="75">
        <f>[1]!thsiFinD("ths_close_price_index",L$1,$A342)</f>
        <v>3479.6023</v>
      </c>
      <c r="M342" s="75">
        <f>[1]!thsiFinD("ths_close_price_index",M$1,$A342)</f>
        <v>19091.431100000002</v>
      </c>
      <c r="N342" s="78">
        <f t="shared" si="14"/>
        <v>1.0178111271873447</v>
      </c>
      <c r="O342" s="78">
        <f t="shared" si="14"/>
        <v>1.0160522032225419</v>
      </c>
      <c r="P342" s="73">
        <f t="shared" si="13"/>
        <v>1.0178111271873447</v>
      </c>
      <c r="Q342" s="73">
        <f t="shared" si="15"/>
        <v>1.2746567768370773</v>
      </c>
    </row>
    <row r="343" spans="1:17" ht="15.5" x14ac:dyDescent="0.35">
      <c r="A343" s="80">
        <v>44333</v>
      </c>
      <c r="B343" s="58" t="s">
        <v>805</v>
      </c>
      <c r="C343" s="58" t="s">
        <v>806</v>
      </c>
      <c r="D343" s="58" t="s">
        <v>807</v>
      </c>
      <c r="F343" s="58" t="str">
        <f>IFERROR(VLOOKUP($C343,'[3]3年净值'!$B:$C,2,0),"")</f>
        <v/>
      </c>
      <c r="G343" s="58" t="str">
        <f>IFERROR(VLOOKUP($C343,[3]黑马净值!#REF!,2,0),"")</f>
        <v/>
      </c>
      <c r="H343" s="75">
        <f>[1]!thsiFinD("ths_close_price_index",H$1,$A343)</f>
        <v>5184.9853000000003</v>
      </c>
      <c r="I343" s="75">
        <f>[1]!thsiFinD("ths_close_price_index",I$1,$A343)</f>
        <v>5400.6976999999997</v>
      </c>
      <c r="J343" s="75">
        <f>[1]!thsiFinD("ths_close_price_index",J$1,$A343)</f>
        <v>1926.7109</v>
      </c>
      <c r="K343" s="76">
        <f>IF([1]!thsiFinD("ths_close_price_index",K$1,$A343)/[1]!thsiFinD("ths_close_price_index",K$1,$A$3)=0,K342,[1]!thsiFinD("ths_close_price_index",K$1,$A343)/[1]!thsiFinD("ths_close_price_index",K$1,$A$3))</f>
        <v>1.5529379837438531</v>
      </c>
      <c r="L343" s="75">
        <f>[1]!thsiFinD("ths_close_price_index",L$1,$A343)</f>
        <v>3533.7375999999999</v>
      </c>
      <c r="M343" s="75">
        <f>[1]!thsiFinD("ths_close_price_index",M$1,$A343)</f>
        <v>19372.7988</v>
      </c>
      <c r="N343" s="78">
        <f t="shared" si="14"/>
        <v>1.0155578986713509</v>
      </c>
      <c r="O343" s="78">
        <f t="shared" si="14"/>
        <v>1.014737905111786</v>
      </c>
      <c r="P343" s="73">
        <f t="shared" si="13"/>
        <v>1.0155578986713509</v>
      </c>
      <c r="Q343" s="73">
        <f t="shared" si="15"/>
        <v>1.2944877578118594</v>
      </c>
    </row>
    <row r="344" spans="1:17" ht="15.5" x14ac:dyDescent="0.35">
      <c r="A344" s="80">
        <v>44334</v>
      </c>
      <c r="B344" s="58" t="s">
        <v>808</v>
      </c>
      <c r="C344" s="58" t="s">
        <v>809</v>
      </c>
      <c r="D344" s="58" t="s">
        <v>810</v>
      </c>
      <c r="F344" s="58" t="str">
        <f>IFERROR(VLOOKUP($C344,'[3]3年净值'!$B:$C,2,0),"")</f>
        <v/>
      </c>
      <c r="G344" s="58" t="str">
        <f>IFERROR(VLOOKUP($C344,[3]黑马净值!#REF!,2,0),"")</f>
        <v/>
      </c>
      <c r="H344" s="75">
        <f>[1]!thsiFinD("ths_close_price_index",H$1,$A344)</f>
        <v>5187.6013000000003</v>
      </c>
      <c r="I344" s="75">
        <f>[1]!thsiFinD("ths_close_price_index",I$1,$A344)</f>
        <v>5406.8483999999999</v>
      </c>
      <c r="J344" s="75">
        <f>[1]!thsiFinD("ths_close_price_index",J$1,$A344)</f>
        <v>1927.3677</v>
      </c>
      <c r="K344" s="76">
        <f>IF([1]!thsiFinD("ths_close_price_index",K$1,$A344)/[1]!thsiFinD("ths_close_price_index",K$1,$A$3)=0,K343,[1]!thsiFinD("ths_close_price_index",K$1,$A344)/[1]!thsiFinD("ths_close_price_index",K$1,$A$3))</f>
        <v>1.5534673676113149</v>
      </c>
      <c r="L344" s="75">
        <f>[1]!thsiFinD("ths_close_price_index",L$1,$A344)</f>
        <v>3523.3207000000002</v>
      </c>
      <c r="M344" s="75">
        <f>[1]!thsiFinD("ths_close_price_index",M$1,$A344)</f>
        <v>19282.9876</v>
      </c>
      <c r="N344" s="78">
        <f t="shared" si="14"/>
        <v>0.99705215803233394</v>
      </c>
      <c r="O344" s="78">
        <f t="shared" si="14"/>
        <v>0.99536405653477389</v>
      </c>
      <c r="P344" s="73">
        <f t="shared" si="13"/>
        <v>0.99705215803233394</v>
      </c>
      <c r="Q344" s="73">
        <f t="shared" si="15"/>
        <v>1.2906718124727516</v>
      </c>
    </row>
    <row r="345" spans="1:17" ht="15.5" x14ac:dyDescent="0.35">
      <c r="A345" s="80">
        <v>44335</v>
      </c>
      <c r="B345" s="58" t="s">
        <v>811</v>
      </c>
      <c r="C345" s="58" t="s">
        <v>812</v>
      </c>
      <c r="D345" s="58" t="s">
        <v>813</v>
      </c>
      <c r="F345" s="58" t="str">
        <f>IFERROR(VLOOKUP($C345,'[3]3年净值'!$B:$C,2,0),"")</f>
        <v/>
      </c>
      <c r="G345" s="58" t="str">
        <f>IFERROR(VLOOKUP($C345,[3]黑马净值!#REF!,2,0),"")</f>
        <v/>
      </c>
      <c r="H345" s="75">
        <f>[1]!thsiFinD("ths_close_price_index",H$1,$A345)</f>
        <v>5172.2719999999999</v>
      </c>
      <c r="I345" s="75">
        <f>[1]!thsiFinD("ths_close_price_index",I$1,$A345)</f>
        <v>5391.6814999999997</v>
      </c>
      <c r="J345" s="75">
        <f>[1]!thsiFinD("ths_close_price_index",J$1,$A345)</f>
        <v>1927.8916999999999</v>
      </c>
      <c r="K345" s="76">
        <f>IF([1]!thsiFinD("ths_close_price_index",K$1,$A345)/[1]!thsiFinD("ths_close_price_index",K$1,$A$3)=0,K344,[1]!thsiFinD("ths_close_price_index",K$1,$A345)/[1]!thsiFinD("ths_close_price_index",K$1,$A$3))</f>
        <v>1.553889714058559</v>
      </c>
      <c r="L345" s="75">
        <f>[1]!thsiFinD("ths_close_price_index",L$1,$A345)</f>
        <v>3527.1172000000001</v>
      </c>
      <c r="M345" s="75">
        <f>[1]!thsiFinD("ths_close_price_index",M$1,$A345)</f>
        <v>19149.452799999999</v>
      </c>
      <c r="N345" s="78">
        <f t="shared" si="14"/>
        <v>1.0010775346110277</v>
      </c>
      <c r="O345" s="78">
        <f t="shared" si="14"/>
        <v>0.99307499425037227</v>
      </c>
      <c r="P345" s="73">
        <f t="shared" si="13"/>
        <v>1.0010775346110277</v>
      </c>
      <c r="Q345" s="73">
        <f t="shared" si="15"/>
        <v>1.2920625560221688</v>
      </c>
    </row>
    <row r="346" spans="1:17" ht="15.5" x14ac:dyDescent="0.35">
      <c r="A346" s="80">
        <v>44336</v>
      </c>
      <c r="B346" s="58" t="s">
        <v>814</v>
      </c>
      <c r="C346" s="58" t="s">
        <v>815</v>
      </c>
      <c r="D346" s="58" t="s">
        <v>816</v>
      </c>
      <c r="F346" s="58" t="str">
        <f>IFERROR(VLOOKUP($C346,'[3]3年净值'!$B:$C,2,0),"")</f>
        <v/>
      </c>
      <c r="G346" s="58" t="str">
        <f>IFERROR(VLOOKUP($C346,[3]黑马净值!#REF!,2,0),"")</f>
        <v/>
      </c>
      <c r="H346" s="75">
        <f>[1]!thsiFinD("ths_close_price_index",H$1,$A346)</f>
        <v>5186.4120000000003</v>
      </c>
      <c r="I346" s="75">
        <f>[1]!thsiFinD("ths_close_price_index",I$1,$A346)</f>
        <v>5396.2806</v>
      </c>
      <c r="J346" s="75">
        <f>[1]!thsiFinD("ths_close_price_index",J$1,$A346)</f>
        <v>1937.9967999999999</v>
      </c>
      <c r="K346" s="76">
        <f>IF([1]!thsiFinD("ths_close_price_index",K$1,$A346)/[1]!thsiFinD("ths_close_price_index",K$1,$A$3)=0,K345,[1]!thsiFinD("ths_close_price_index",K$1,$A346)/[1]!thsiFinD("ths_close_price_index",K$1,$A$3))</f>
        <v>1.5620344718525436</v>
      </c>
      <c r="L346" s="75">
        <f>[1]!thsiFinD("ths_close_price_index",L$1,$A346)</f>
        <v>3539.6889999999999</v>
      </c>
      <c r="M346" s="75">
        <f>[1]!thsiFinD("ths_close_price_index",M$1,$A346)</f>
        <v>19317.563300000002</v>
      </c>
      <c r="N346" s="78">
        <f t="shared" si="14"/>
        <v>1.0035643272642032</v>
      </c>
      <c r="O346" s="78">
        <f t="shared" si="14"/>
        <v>1.0087788670389581</v>
      </c>
      <c r="P346" s="73">
        <f t="shared" si="13"/>
        <v>1.0035643272642032</v>
      </c>
      <c r="Q346" s="73">
        <f t="shared" si="15"/>
        <v>1.2966678898176547</v>
      </c>
    </row>
    <row r="347" spans="1:17" ht="15.5" x14ac:dyDescent="0.35">
      <c r="A347" s="80">
        <v>44337</v>
      </c>
      <c r="B347" s="58" t="s">
        <v>817</v>
      </c>
      <c r="C347" s="58" t="s">
        <v>818</v>
      </c>
      <c r="D347" s="58" t="s">
        <v>819</v>
      </c>
      <c r="F347" s="58" t="str">
        <f>IFERROR(VLOOKUP($C347,'[3]3年净值'!$B:$C,2,0),"")</f>
        <v/>
      </c>
      <c r="G347" s="58" t="str">
        <f>IFERROR(VLOOKUP($C347,[3]黑马净值!#REF!,2,0),"")</f>
        <v/>
      </c>
      <c r="H347" s="75">
        <f>[1]!thsiFinD("ths_close_price_index",H$1,$A347)</f>
        <v>5134.1482999999998</v>
      </c>
      <c r="I347" s="75">
        <f>[1]!thsiFinD("ths_close_price_index",I$1,$A347)</f>
        <v>5350.4309999999996</v>
      </c>
      <c r="J347" s="75">
        <f>[1]!thsiFinD("ths_close_price_index",J$1,$A347)</f>
        <v>1925.8212000000001</v>
      </c>
      <c r="K347" s="76">
        <f>IF([1]!thsiFinD("ths_close_price_index",K$1,$A347)/[1]!thsiFinD("ths_close_price_index",K$1,$A$3)=0,K346,[1]!thsiFinD("ths_close_price_index",K$1,$A347)/[1]!thsiFinD("ths_close_price_index",K$1,$A$3))</f>
        <v>1.5522208813886753</v>
      </c>
      <c r="L347" s="75">
        <f>[1]!thsiFinD("ths_close_price_index",L$1,$A347)</f>
        <v>3523.0565999999999</v>
      </c>
      <c r="M347" s="75">
        <f>[1]!thsiFinD("ths_close_price_index",M$1,$A347)</f>
        <v>19064.355200000002</v>
      </c>
      <c r="N347" s="78">
        <f t="shared" si="14"/>
        <v>0.99530116911400979</v>
      </c>
      <c r="O347" s="78">
        <f t="shared" si="14"/>
        <v>0.98689233750304317</v>
      </c>
      <c r="P347" s="73">
        <f t="shared" si="13"/>
        <v>0.99530116911400979</v>
      </c>
      <c r="Q347" s="73">
        <f t="shared" si="15"/>
        <v>1.2905750666881077</v>
      </c>
    </row>
    <row r="348" spans="1:17" ht="15.5" x14ac:dyDescent="0.35">
      <c r="A348" s="80">
        <v>44340</v>
      </c>
      <c r="B348" s="58" t="s">
        <v>820</v>
      </c>
      <c r="C348" s="58" t="s">
        <v>821</v>
      </c>
      <c r="D348" s="58" t="s">
        <v>822</v>
      </c>
      <c r="F348" s="58" t="str">
        <f>IFERROR(VLOOKUP($C348,'[3]3年净值'!$B:$C,2,0),"")</f>
        <v/>
      </c>
      <c r="G348" s="58" t="str">
        <f>IFERROR(VLOOKUP($C348,[3]黑马净值!#REF!,2,0),"")</f>
        <v/>
      </c>
      <c r="H348" s="75">
        <f>[1]!thsiFinD("ths_close_price_index",H$1,$A348)</f>
        <v>5155.5874999999996</v>
      </c>
      <c r="I348" s="75">
        <f>[1]!thsiFinD("ths_close_price_index",I$1,$A348)</f>
        <v>5370.6949999999997</v>
      </c>
      <c r="J348" s="75">
        <f>[1]!thsiFinD("ths_close_price_index",J$1,$A348)</f>
        <v>1936.5599</v>
      </c>
      <c r="K348" s="76">
        <f>IF([1]!thsiFinD("ths_close_price_index",K$1,$A348)/[1]!thsiFinD("ths_close_price_index",K$1,$A$3)=0,K347,[1]!thsiFinD("ths_close_price_index",K$1,$A348)/[1]!thsiFinD("ths_close_price_index",K$1,$A$3))</f>
        <v>1.5608763237417702</v>
      </c>
      <c r="L348" s="75">
        <f>[1]!thsiFinD("ths_close_price_index",L$1,$A348)</f>
        <v>3537.2456999999999</v>
      </c>
      <c r="M348" s="75">
        <f>[1]!thsiFinD("ths_close_price_index",M$1,$A348)</f>
        <v>18987.861499999999</v>
      </c>
      <c r="N348" s="78">
        <f t="shared" si="14"/>
        <v>1.0040274970319807</v>
      </c>
      <c r="O348" s="78">
        <f t="shared" si="14"/>
        <v>0.99598760623175953</v>
      </c>
      <c r="P348" s="73">
        <f t="shared" si="13"/>
        <v>1.0040274970319807</v>
      </c>
      <c r="Q348" s="73">
        <f t="shared" si="15"/>
        <v>1.2957728539387423</v>
      </c>
    </row>
    <row r="349" spans="1:17" ht="15.5" x14ac:dyDescent="0.35">
      <c r="A349" s="80">
        <v>44341</v>
      </c>
      <c r="B349" s="58" t="s">
        <v>823</v>
      </c>
      <c r="C349" s="58" t="s">
        <v>824</v>
      </c>
      <c r="D349" s="58" t="s">
        <v>825</v>
      </c>
      <c r="F349" s="58" t="str">
        <f>IFERROR(VLOOKUP($C349,'[3]3年净值'!$B:$C,2,0),"")</f>
        <v/>
      </c>
      <c r="G349" s="58" t="str">
        <f>IFERROR(VLOOKUP($C349,[3]黑马净值!#REF!,2,0),"")</f>
        <v/>
      </c>
      <c r="H349" s="75">
        <f>[1]!thsiFinD("ths_close_price_index",H$1,$A349)</f>
        <v>5318.4780000000001</v>
      </c>
      <c r="I349" s="75">
        <f>[1]!thsiFinD("ths_close_price_index",I$1,$A349)</f>
        <v>5515.5919999999996</v>
      </c>
      <c r="J349" s="75">
        <f>[1]!thsiFinD("ths_close_price_index",J$1,$A349)</f>
        <v>1985.8589999999999</v>
      </c>
      <c r="K349" s="76">
        <f>IF([1]!thsiFinD("ths_close_price_index",K$1,$A349)/[1]!thsiFinD("ths_close_price_index",K$1,$A$3)=0,K348,[1]!thsiFinD("ths_close_price_index",K$1,$A349)/[1]!thsiFinD("ths_close_price_index",K$1,$A$3))</f>
        <v>1.6006116285840206</v>
      </c>
      <c r="L349" s="75">
        <f>[1]!thsiFinD("ths_close_price_index",L$1,$A349)</f>
        <v>3618.5191</v>
      </c>
      <c r="M349" s="75">
        <f>[1]!thsiFinD("ths_close_price_index",M$1,$A349)</f>
        <v>19358.701300000001</v>
      </c>
      <c r="N349" s="78">
        <f t="shared" si="14"/>
        <v>1.0229764644282415</v>
      </c>
      <c r="O349" s="78">
        <f t="shared" si="14"/>
        <v>1.0195303615417672</v>
      </c>
      <c r="P349" s="73">
        <f t="shared" si="13"/>
        <v>1.0229764644282415</v>
      </c>
      <c r="Q349" s="73">
        <f t="shared" si="15"/>
        <v>1.3255451328243468</v>
      </c>
    </row>
    <row r="350" spans="1:17" ht="15.5" x14ac:dyDescent="0.35">
      <c r="A350" s="80">
        <v>44342</v>
      </c>
      <c r="B350" s="58" t="s">
        <v>826</v>
      </c>
      <c r="C350" s="58" t="s">
        <v>827</v>
      </c>
      <c r="D350" s="58" t="s">
        <v>828</v>
      </c>
      <c r="F350" s="58" t="str">
        <f>IFERROR(VLOOKUP($C350,'[3]3年净值'!$B:$C,2,0),"")</f>
        <v/>
      </c>
      <c r="G350" s="58" t="str">
        <f>IFERROR(VLOOKUP($C350,[3]黑马净值!#REF!,2,0),"")</f>
        <v/>
      </c>
      <c r="H350" s="75">
        <f>[1]!thsiFinD("ths_close_price_index",H$1,$A350)</f>
        <v>5320.5927000000001</v>
      </c>
      <c r="I350" s="75">
        <f>[1]!thsiFinD("ths_close_price_index",I$1,$A350)</f>
        <v>5518.9004000000004</v>
      </c>
      <c r="J350" s="75">
        <f>[1]!thsiFinD("ths_close_price_index",J$1,$A350)</f>
        <v>1978.2681</v>
      </c>
      <c r="K350" s="76">
        <f>IF([1]!thsiFinD("ths_close_price_index",K$1,$A350)/[1]!thsiFinD("ths_close_price_index",K$1,$A$3)=0,K349,[1]!thsiFinD("ths_close_price_index",K$1,$A350)/[1]!thsiFinD("ths_close_price_index",K$1,$A$3))</f>
        <v>1.5944933277321383</v>
      </c>
      <c r="L350" s="75">
        <f>[1]!thsiFinD("ths_close_price_index",L$1,$A350)</f>
        <v>3601.4893999999999</v>
      </c>
      <c r="M350" s="75">
        <f>[1]!thsiFinD("ths_close_price_index",M$1,$A350)</f>
        <v>19461.014599999999</v>
      </c>
      <c r="N350" s="78">
        <f t="shared" si="14"/>
        <v>0.99529373770612406</v>
      </c>
      <c r="O350" s="78">
        <f t="shared" si="14"/>
        <v>1.0052851324277625</v>
      </c>
      <c r="P350" s="73">
        <f t="shared" si="13"/>
        <v>0.99529373770612406</v>
      </c>
      <c r="Q350" s="73">
        <f t="shared" si="15"/>
        <v>1.3193067697469048</v>
      </c>
    </row>
    <row r="351" spans="1:17" ht="15.5" x14ac:dyDescent="0.35">
      <c r="A351" s="80">
        <v>44343</v>
      </c>
      <c r="B351" s="58" t="s">
        <v>829</v>
      </c>
      <c r="C351" s="58" t="s">
        <v>830</v>
      </c>
      <c r="D351" s="58" t="s">
        <v>831</v>
      </c>
      <c r="F351" s="58" t="str">
        <f>IFERROR(VLOOKUP($C351,'[3]3年净值'!$B:$C,2,0),"")</f>
        <v/>
      </c>
      <c r="G351" s="58" t="str">
        <f>IFERROR(VLOOKUP($C351,[3]黑马净值!#REF!,2,0),"")</f>
        <v/>
      </c>
      <c r="H351" s="75">
        <f>[1]!thsiFinD("ths_close_price_index",H$1,$A351)</f>
        <v>5338.2329</v>
      </c>
      <c r="I351" s="75">
        <f>[1]!thsiFinD("ths_close_price_index",I$1,$A351)</f>
        <v>5543.8544000000002</v>
      </c>
      <c r="J351" s="75">
        <f>[1]!thsiFinD("ths_close_price_index",J$1,$A351)</f>
        <v>1990.2882999999999</v>
      </c>
      <c r="K351" s="76">
        <f>IF([1]!thsiFinD("ths_close_price_index",K$1,$A351)/[1]!thsiFinD("ths_close_price_index",K$1,$A$3)=0,K350,[1]!thsiFinD("ths_close_price_index",K$1,$A351)/[1]!thsiFinD("ths_close_price_index",K$1,$A$3))</f>
        <v>1.6041816650702401</v>
      </c>
      <c r="L351" s="75">
        <f>[1]!thsiFinD("ths_close_price_index",L$1,$A351)</f>
        <v>3625.78</v>
      </c>
      <c r="M351" s="75">
        <f>[1]!thsiFinD("ths_close_price_index",M$1,$A351)</f>
        <v>19556.4038</v>
      </c>
      <c r="N351" s="78">
        <f t="shared" si="14"/>
        <v>1.0067445984986101</v>
      </c>
      <c r="O351" s="78">
        <f t="shared" si="14"/>
        <v>1.0049015532828387</v>
      </c>
      <c r="P351" s="73">
        <f t="shared" si="13"/>
        <v>1.0067445984986101</v>
      </c>
      <c r="Q351" s="73">
        <f t="shared" si="15"/>
        <v>1.328204964205346</v>
      </c>
    </row>
    <row r="352" spans="1:17" ht="15.5" x14ac:dyDescent="0.35">
      <c r="A352" s="80">
        <v>44344</v>
      </c>
      <c r="B352" s="58" t="s">
        <v>832</v>
      </c>
      <c r="C352" s="58" t="s">
        <v>833</v>
      </c>
      <c r="D352" s="58" t="s">
        <v>834</v>
      </c>
      <c r="F352" s="58" t="str">
        <f>IFERROR(VLOOKUP($C352,'[3]3年净值'!$B:$C,2,0),"")</f>
        <v/>
      </c>
      <c r="G352" s="58" t="str">
        <f>IFERROR(VLOOKUP($C352,[3]黑马净值!#REF!,2,0),"")</f>
        <v/>
      </c>
      <c r="H352" s="75">
        <f>[1]!thsiFinD("ths_close_price_index",H$1,$A352)</f>
        <v>5321.0886</v>
      </c>
      <c r="I352" s="75">
        <f>[1]!thsiFinD("ths_close_price_index",I$1,$A352)</f>
        <v>5526.85</v>
      </c>
      <c r="J352" s="75">
        <f>[1]!thsiFinD("ths_close_price_index",J$1,$A352)</f>
        <v>1982.5902000000001</v>
      </c>
      <c r="K352" s="76">
        <f>IF([1]!thsiFinD("ths_close_price_index",K$1,$A352)/[1]!thsiFinD("ths_close_price_index",K$1,$A$3)=0,K351,[1]!thsiFinD("ths_close_price_index",K$1,$A352)/[1]!thsiFinD("ths_close_price_index",K$1,$A$3))</f>
        <v>1.5979769605177001</v>
      </c>
      <c r="L352" s="75">
        <f>[1]!thsiFinD("ths_close_price_index",L$1,$A352)</f>
        <v>3610.1183999999998</v>
      </c>
      <c r="M352" s="75">
        <f>[1]!thsiFinD("ths_close_price_index",M$1,$A352)</f>
        <v>19203.277300000002</v>
      </c>
      <c r="N352" s="78">
        <f t="shared" si="14"/>
        <v>0.99568048806050002</v>
      </c>
      <c r="O352" s="78">
        <f t="shared" si="14"/>
        <v>0.98194317812153176</v>
      </c>
      <c r="P352" s="73">
        <f t="shared" si="13"/>
        <v>0.99568048806050002</v>
      </c>
      <c r="Q352" s="73">
        <f t="shared" si="15"/>
        <v>1.3224677670043579</v>
      </c>
    </row>
    <row r="353" spans="1:17" ht="15.5" x14ac:dyDescent="0.35">
      <c r="A353" s="80">
        <v>44347</v>
      </c>
      <c r="B353" s="58" t="s">
        <v>835</v>
      </c>
      <c r="C353" s="58" t="s">
        <v>836</v>
      </c>
      <c r="D353" s="58" t="s">
        <v>837</v>
      </c>
      <c r="F353" s="58" t="str">
        <f>IFERROR(VLOOKUP($C353,'[3]3年净值'!$B:$C,2,0),"")</f>
        <v/>
      </c>
      <c r="G353" s="58" t="str">
        <f>IFERROR(VLOOKUP($C353,[3]黑马净值!#REF!,2,0),"")</f>
        <v/>
      </c>
      <c r="H353" s="75">
        <f>[1]!thsiFinD("ths_close_price_index",H$1,$A353)</f>
        <v>5331.5695999999998</v>
      </c>
      <c r="I353" s="75">
        <f>[1]!thsiFinD("ths_close_price_index",I$1,$A353)</f>
        <v>5546.7479000000003</v>
      </c>
      <c r="J353" s="75">
        <f>[1]!thsiFinD("ths_close_price_index",J$1,$A353)</f>
        <v>2008.7724000000001</v>
      </c>
      <c r="K353" s="76">
        <f>IF([1]!thsiFinD("ths_close_price_index",K$1,$A353)/[1]!thsiFinD("ths_close_price_index",K$1,$A$3)=0,K352,[1]!thsiFinD("ths_close_price_index",K$1,$A353)/[1]!thsiFinD("ths_close_price_index",K$1,$A$3))</f>
        <v>1.6190799359967811</v>
      </c>
      <c r="L353" s="75">
        <f>[1]!thsiFinD("ths_close_price_index",L$1,$A353)</f>
        <v>3659.7624999999998</v>
      </c>
      <c r="M353" s="75">
        <f>[1]!thsiFinD("ths_close_price_index",M$1,$A353)</f>
        <v>19533.226900000001</v>
      </c>
      <c r="N353" s="78">
        <f t="shared" si="14"/>
        <v>1.0137513772401481</v>
      </c>
      <c r="O353" s="78">
        <f t="shared" si="14"/>
        <v>1.017181942167757</v>
      </c>
      <c r="P353" s="73">
        <f t="shared" si="13"/>
        <v>1.0137513772401481</v>
      </c>
      <c r="Q353" s="73">
        <f t="shared" si="15"/>
        <v>1.340653520156371</v>
      </c>
    </row>
    <row r="354" spans="1:17" ht="15.5" x14ac:dyDescent="0.35">
      <c r="A354" s="80">
        <v>44348</v>
      </c>
      <c r="B354" s="58" t="s">
        <v>838</v>
      </c>
      <c r="C354" s="58" t="s">
        <v>839</v>
      </c>
      <c r="D354" s="58" t="s">
        <v>840</v>
      </c>
      <c r="F354" s="58" t="str">
        <f>IFERROR(VLOOKUP($C354,'[3]3年净值'!$B:$C,2,0),"")</f>
        <v/>
      </c>
      <c r="G354" s="58" t="str">
        <f>IFERROR(VLOOKUP($C354,[3]黑马净值!#REF!,2,0),"")</f>
        <v/>
      </c>
      <c r="H354" s="75">
        <f>[1]!thsiFinD("ths_close_price_index",H$1,$A354)</f>
        <v>5341.6797999999999</v>
      </c>
      <c r="I354" s="75">
        <f>[1]!thsiFinD("ths_close_price_index",I$1,$A354)</f>
        <v>5556.8903</v>
      </c>
      <c r="J354" s="75">
        <f>[1]!thsiFinD("ths_close_price_index",J$1,$A354)</f>
        <v>2018.6132</v>
      </c>
      <c r="K354" s="76">
        <f>IF([1]!thsiFinD("ths_close_price_index",K$1,$A354)/[1]!thsiFinD("ths_close_price_index",K$1,$A$3)=0,K353,[1]!thsiFinD("ths_close_price_index",K$1,$A354)/[1]!thsiFinD("ths_close_price_index",K$1,$A$3))</f>
        <v>1.6270116667564019</v>
      </c>
      <c r="L354" s="75">
        <f>[1]!thsiFinD("ths_close_price_index",L$1,$A354)</f>
        <v>3650.7694000000001</v>
      </c>
      <c r="M354" s="75">
        <f>[1]!thsiFinD("ths_close_price_index",M$1,$A354)</f>
        <v>19688.0023</v>
      </c>
      <c r="N354" s="78">
        <f t="shared" si="14"/>
        <v>0.9975427093971263</v>
      </c>
      <c r="O354" s="78">
        <f t="shared" si="14"/>
        <v>1.0079236984647937</v>
      </c>
      <c r="P354" s="73">
        <f t="shared" si="13"/>
        <v>0.9975427093971263</v>
      </c>
      <c r="Q354" s="73">
        <f t="shared" si="15"/>
        <v>1.3373591448595812</v>
      </c>
    </row>
    <row r="355" spans="1:17" ht="15.5" x14ac:dyDescent="0.35">
      <c r="A355" s="80">
        <v>44349</v>
      </c>
      <c r="B355" s="58" t="s">
        <v>841</v>
      </c>
      <c r="C355" s="58" t="s">
        <v>842</v>
      </c>
      <c r="D355" s="58" t="s">
        <v>843</v>
      </c>
      <c r="F355" s="58" t="str">
        <f>IFERROR(VLOOKUP($C355,'[3]3年净值'!$B:$C,2,0),"")</f>
        <v/>
      </c>
      <c r="G355" s="58" t="str">
        <f>IFERROR(VLOOKUP($C355,[3]黑马净值!#REF!,2,0),"")</f>
        <v/>
      </c>
      <c r="H355" s="75">
        <f>[1]!thsiFinD("ths_close_price_index",H$1,$A355)</f>
        <v>5289.9736000000003</v>
      </c>
      <c r="I355" s="75">
        <f>[1]!thsiFinD("ths_close_price_index",I$1,$A355)</f>
        <v>5504.4058999999997</v>
      </c>
      <c r="J355" s="75">
        <f>[1]!thsiFinD("ths_close_price_index",J$1,$A355)</f>
        <v>1997.4564</v>
      </c>
      <c r="K355" s="76">
        <f>IF([1]!thsiFinD("ths_close_price_index",K$1,$A355)/[1]!thsiFinD("ths_close_price_index",K$1,$A$3)=0,K354,[1]!thsiFinD("ths_close_price_index",K$1,$A355)/[1]!thsiFinD("ths_close_price_index",K$1,$A$3))</f>
        <v>1.6099591871475141</v>
      </c>
      <c r="L355" s="75">
        <f>[1]!thsiFinD("ths_close_price_index",L$1,$A355)</f>
        <v>3581.1855999999998</v>
      </c>
      <c r="M355" s="75">
        <f>[1]!thsiFinD("ths_close_price_index",M$1,$A355)</f>
        <v>19332.560099999999</v>
      </c>
      <c r="N355" s="78">
        <f t="shared" si="14"/>
        <v>0.98093996295684949</v>
      </c>
      <c r="O355" s="78">
        <f t="shared" si="14"/>
        <v>0.98194625363285326</v>
      </c>
      <c r="P355" s="73">
        <f t="shared" si="13"/>
        <v>0.98093996295684949</v>
      </c>
      <c r="Q355" s="73">
        <f t="shared" si="15"/>
        <v>1.3118690300185614</v>
      </c>
    </row>
    <row r="356" spans="1:17" ht="15.5" x14ac:dyDescent="0.35">
      <c r="A356" s="80">
        <v>44350</v>
      </c>
      <c r="B356" s="58" t="s">
        <v>844</v>
      </c>
      <c r="C356" s="58" t="s">
        <v>845</v>
      </c>
      <c r="D356" s="58" t="s">
        <v>846</v>
      </c>
      <c r="F356" s="58" t="str">
        <f>IFERROR(VLOOKUP($C356,'[3]3年净值'!$B:$C,2,0),"")</f>
        <v/>
      </c>
      <c r="G356" s="58" t="str">
        <f>IFERROR(VLOOKUP($C356,[3]黑马净值!#REF!,2,0),"")</f>
        <v/>
      </c>
      <c r="H356" s="75">
        <f>[1]!thsiFinD("ths_close_price_index",H$1,$A356)</f>
        <v>5255.2855</v>
      </c>
      <c r="I356" s="75">
        <f>[1]!thsiFinD("ths_close_price_index",I$1,$A356)</f>
        <v>5474.0019000000002</v>
      </c>
      <c r="J356" s="75">
        <f>[1]!thsiFinD("ths_close_price_index",J$1,$A356)</f>
        <v>1984.3688</v>
      </c>
      <c r="K356" s="76">
        <f>IF([1]!thsiFinD("ths_close_price_index",K$1,$A356)/[1]!thsiFinD("ths_close_price_index",K$1,$A$3)=0,K355,[1]!thsiFinD("ths_close_price_index",K$1,$A356)/[1]!thsiFinD("ths_close_price_index",K$1,$A$3))</f>
        <v>1.5994105204243196</v>
      </c>
      <c r="L356" s="75">
        <f>[1]!thsiFinD("ths_close_price_index",L$1,$A356)</f>
        <v>3541.8449999999998</v>
      </c>
      <c r="M356" s="75">
        <f>[1]!thsiFinD("ths_close_price_index",M$1,$A356)</f>
        <v>19112.387999999999</v>
      </c>
      <c r="N356" s="78">
        <f t="shared" si="14"/>
        <v>0.9890146436420385</v>
      </c>
      <c r="O356" s="78">
        <f t="shared" si="14"/>
        <v>0.98861133244323918</v>
      </c>
      <c r="P356" s="73">
        <f t="shared" si="13"/>
        <v>0.9890146436420385</v>
      </c>
      <c r="Q356" s="73">
        <f t="shared" si="15"/>
        <v>1.2974576812288341</v>
      </c>
    </row>
    <row r="357" spans="1:17" ht="15.5" x14ac:dyDescent="0.35">
      <c r="A357" s="80">
        <v>44351</v>
      </c>
      <c r="B357" s="58" t="s">
        <v>847</v>
      </c>
      <c r="C357" s="58" t="s">
        <v>848</v>
      </c>
      <c r="D357" s="58" t="s">
        <v>849</v>
      </c>
      <c r="F357" s="58" t="str">
        <f>IFERROR(VLOOKUP($C357,'[3]3年净值'!$B:$C,2,0),"")</f>
        <v/>
      </c>
      <c r="G357" s="58" t="str">
        <f>IFERROR(VLOOKUP($C357,[3]黑马净值!#REF!,2,0),"")</f>
        <v/>
      </c>
      <c r="H357" s="75">
        <f>[1]!thsiFinD("ths_close_price_index",H$1,$A357)</f>
        <v>5282.2772000000004</v>
      </c>
      <c r="I357" s="75">
        <f>[1]!thsiFinD("ths_close_price_index",I$1,$A357)</f>
        <v>5500.4322000000002</v>
      </c>
      <c r="J357" s="75">
        <f>[1]!thsiFinD("ths_close_price_index",J$1,$A357)</f>
        <v>1999.4447</v>
      </c>
      <c r="K357" s="76">
        <f>IF([1]!thsiFinD("ths_close_price_index",K$1,$A357)/[1]!thsiFinD("ths_close_price_index",K$1,$A$3)=0,K356,[1]!thsiFinD("ths_close_price_index",K$1,$A357)/[1]!thsiFinD("ths_close_price_index",K$1,$A$3))</f>
        <v>1.6115617662334982</v>
      </c>
      <c r="L357" s="75">
        <f>[1]!thsiFinD("ths_close_price_index",L$1,$A357)</f>
        <v>3550.0590999999999</v>
      </c>
      <c r="M357" s="75">
        <f>[1]!thsiFinD("ths_close_price_index",M$1,$A357)</f>
        <v>19241.394700000001</v>
      </c>
      <c r="N357" s="78">
        <f t="shared" si="14"/>
        <v>1.0023191585176652</v>
      </c>
      <c r="O357" s="78">
        <f t="shared" si="14"/>
        <v>1.0067498995939179</v>
      </c>
      <c r="P357" s="73">
        <f t="shared" si="13"/>
        <v>1.0023191585176652</v>
      </c>
      <c r="Q357" s="73">
        <f t="shared" si="15"/>
        <v>1.3004666912615661</v>
      </c>
    </row>
    <row r="358" spans="1:17" ht="15.5" x14ac:dyDescent="0.35">
      <c r="A358" s="80">
        <v>44354</v>
      </c>
      <c r="B358" s="58" t="s">
        <v>850</v>
      </c>
      <c r="C358" s="58" t="s">
        <v>851</v>
      </c>
      <c r="D358" s="58" t="s">
        <v>852</v>
      </c>
      <c r="F358" s="58" t="str">
        <f>IFERROR(VLOOKUP($C358,'[3]3年净值'!$B:$C,2,0),"")</f>
        <v/>
      </c>
      <c r="G358" s="58" t="str">
        <f>IFERROR(VLOOKUP($C358,[3]黑马净值!#REF!,2,0),"")</f>
        <v/>
      </c>
      <c r="H358" s="75">
        <f>[1]!thsiFinD("ths_close_price_index",H$1,$A358)</f>
        <v>5277.6270999999997</v>
      </c>
      <c r="I358" s="75">
        <f>[1]!thsiFinD("ths_close_price_index",I$1,$A358)</f>
        <v>5502.0789000000004</v>
      </c>
      <c r="J358" s="75">
        <f>[1]!thsiFinD("ths_close_price_index",J$1,$A358)</f>
        <v>2000.5536999999999</v>
      </c>
      <c r="K358" s="76">
        <f>IF([1]!thsiFinD("ths_close_price_index",K$1,$A358)/[1]!thsiFinD("ths_close_price_index",K$1,$A$3)=0,K357,[1]!thsiFinD("ths_close_price_index",K$1,$A358)/[1]!thsiFinD("ths_close_price_index",K$1,$A$3))</f>
        <v>1.6124556254128759</v>
      </c>
      <c r="L358" s="75">
        <f>[1]!thsiFinD("ths_close_price_index",L$1,$A358)</f>
        <v>3558.4535999999998</v>
      </c>
      <c r="M358" s="75">
        <f>[1]!thsiFinD("ths_close_price_index",M$1,$A358)</f>
        <v>19359.480899999999</v>
      </c>
      <c r="N358" s="78">
        <f t="shared" si="14"/>
        <v>1.0023646085215876</v>
      </c>
      <c r="O358" s="78">
        <f t="shared" si="14"/>
        <v>1.0061370915071972</v>
      </c>
      <c r="P358" s="73">
        <f t="shared" si="13"/>
        <v>1.0023646085215876</v>
      </c>
      <c r="Q358" s="73">
        <f t="shared" si="15"/>
        <v>1.3035417858817639</v>
      </c>
    </row>
    <row r="359" spans="1:17" ht="15.5" x14ac:dyDescent="0.35">
      <c r="A359" s="80">
        <v>44355</v>
      </c>
      <c r="B359" s="58" t="s">
        <v>853</v>
      </c>
      <c r="C359" s="58" t="s">
        <v>854</v>
      </c>
      <c r="D359" s="58" t="s">
        <v>855</v>
      </c>
      <c r="F359" s="58" t="str">
        <f>IFERROR(VLOOKUP($C359,'[3]3年净值'!$B:$C,2,0),"")</f>
        <v/>
      </c>
      <c r="G359" s="58" t="str">
        <f>IFERROR(VLOOKUP($C359,[3]黑马净值!#REF!,2,0),"")</f>
        <v/>
      </c>
      <c r="H359" s="75">
        <f>[1]!thsiFinD("ths_close_price_index",H$1,$A359)</f>
        <v>5232.1165000000001</v>
      </c>
      <c r="I359" s="75">
        <f>[1]!thsiFinD("ths_close_price_index",I$1,$A359)</f>
        <v>5458.6055999999999</v>
      </c>
      <c r="J359" s="75">
        <f>[1]!thsiFinD("ths_close_price_index",J$1,$A359)</f>
        <v>1975.5887</v>
      </c>
      <c r="K359" s="76">
        <f>IF([1]!thsiFinD("ths_close_price_index",K$1,$A359)/[1]!thsiFinD("ths_close_price_index",K$1,$A$3)=0,K358,[1]!thsiFinD("ths_close_price_index",K$1,$A359)/[1]!thsiFinD("ths_close_price_index",K$1,$A$3))</f>
        <v>1.5923337188185003</v>
      </c>
      <c r="L359" s="75">
        <f>[1]!thsiFinD("ths_close_price_index",L$1,$A359)</f>
        <v>3547.5934999999999</v>
      </c>
      <c r="M359" s="75">
        <f>[1]!thsiFinD("ths_close_price_index",M$1,$A359)</f>
        <v>19087.477699999999</v>
      </c>
      <c r="N359" s="78">
        <f t="shared" si="14"/>
        <v>0.99694808441509541</v>
      </c>
      <c r="O359" s="78">
        <f t="shared" si="14"/>
        <v>0.98594987120754884</v>
      </c>
      <c r="P359" s="73">
        <f t="shared" si="13"/>
        <v>0.99694808441509541</v>
      </c>
      <c r="Q359" s="73">
        <f t="shared" si="15"/>
        <v>1.2995634863898571</v>
      </c>
    </row>
    <row r="360" spans="1:17" ht="15.5" x14ac:dyDescent="0.35">
      <c r="A360" s="80">
        <v>44356</v>
      </c>
      <c r="B360" s="58" t="s">
        <v>856</v>
      </c>
      <c r="C360" s="58" t="s">
        <v>857</v>
      </c>
      <c r="D360" s="58" t="s">
        <v>858</v>
      </c>
      <c r="F360" s="58" t="str">
        <f>IFERROR(VLOOKUP($C360,'[3]3年净值'!$B:$C,2,0),"")</f>
        <v/>
      </c>
      <c r="G360" s="58" t="str">
        <f>IFERROR(VLOOKUP($C360,[3]黑马净值!#REF!,2,0),"")</f>
        <v/>
      </c>
      <c r="H360" s="75">
        <f>[1]!thsiFinD("ths_close_price_index",H$1,$A360)</f>
        <v>5236.4493000000002</v>
      </c>
      <c r="I360" s="75">
        <f>[1]!thsiFinD("ths_close_price_index",I$1,$A360)</f>
        <v>5463.6563999999998</v>
      </c>
      <c r="J360" s="75">
        <f>[1]!thsiFinD("ths_close_price_index",J$1,$A360)</f>
        <v>1981.6713</v>
      </c>
      <c r="K360" s="76">
        <f>IF([1]!thsiFinD("ths_close_price_index",K$1,$A360)/[1]!thsiFinD("ths_close_price_index",K$1,$A$3)=0,K359,[1]!thsiFinD("ths_close_price_index",K$1,$A360)/[1]!thsiFinD("ths_close_price_index",K$1,$A$3))</f>
        <v>1.597236322826149</v>
      </c>
      <c r="L360" s="75">
        <f>[1]!thsiFinD("ths_close_price_index",L$1,$A360)</f>
        <v>3554.951</v>
      </c>
      <c r="M360" s="75">
        <f>[1]!thsiFinD("ths_close_price_index",M$1,$A360)</f>
        <v>19041.888800000001</v>
      </c>
      <c r="N360" s="78">
        <f t="shared" si="14"/>
        <v>1.0020739411096564</v>
      </c>
      <c r="O360" s="78">
        <f t="shared" si="14"/>
        <v>0.99761158070665357</v>
      </c>
      <c r="P360" s="73">
        <f t="shared" si="13"/>
        <v>1.0020739411096564</v>
      </c>
      <c r="Q360" s="73">
        <f t="shared" si="15"/>
        <v>1.3022587045288894</v>
      </c>
    </row>
    <row r="361" spans="1:17" ht="15.5" x14ac:dyDescent="0.35">
      <c r="A361" s="80">
        <v>44357</v>
      </c>
      <c r="B361" s="58" t="s">
        <v>859</v>
      </c>
      <c r="C361" s="58" t="s">
        <v>860</v>
      </c>
      <c r="D361" s="58" t="s">
        <v>861</v>
      </c>
      <c r="F361" s="58" t="str">
        <f>IFERROR(VLOOKUP($C361,'[3]3年净值'!$B:$C,2,0),"")</f>
        <v/>
      </c>
      <c r="G361" s="58" t="str">
        <f>IFERROR(VLOOKUP($C361,[3]黑马净值!#REF!,2,0),"")</f>
        <v/>
      </c>
      <c r="H361" s="75">
        <f>[1]!thsiFinD("ths_close_price_index",H$1,$A361)</f>
        <v>5271.4660999999996</v>
      </c>
      <c r="I361" s="75">
        <f>[1]!thsiFinD("ths_close_price_index",I$1,$A361)</f>
        <v>5505.4822999999997</v>
      </c>
      <c r="J361" s="75">
        <f>[1]!thsiFinD("ths_close_price_index",J$1,$A361)</f>
        <v>2003.8267000000001</v>
      </c>
      <c r="K361" s="76">
        <f>IF([1]!thsiFinD("ths_close_price_index",K$1,$A361)/[1]!thsiFinD("ths_close_price_index",K$1,$A$3)=0,K360,[1]!thsiFinD("ths_close_price_index",K$1,$A361)/[1]!thsiFinD("ths_close_price_index",K$1,$A$3))</f>
        <v>1.6150936786988119</v>
      </c>
      <c r="L361" s="75">
        <f>[1]!thsiFinD("ths_close_price_index",L$1,$A361)</f>
        <v>3616.9184</v>
      </c>
      <c r="M361" s="75">
        <f>[1]!thsiFinD("ths_close_price_index",M$1,$A361)</f>
        <v>19126.550599999999</v>
      </c>
      <c r="N361" s="78">
        <f t="shared" si="14"/>
        <v>1.0174312951148976</v>
      </c>
      <c r="O361" s="78">
        <f t="shared" si="14"/>
        <v>1.0044460820504317</v>
      </c>
      <c r="P361" s="73">
        <f t="shared" si="13"/>
        <v>1.0174312951148976</v>
      </c>
      <c r="Q361" s="73">
        <f t="shared" si="15"/>
        <v>1.3249587603234767</v>
      </c>
    </row>
    <row r="362" spans="1:17" ht="15.5" x14ac:dyDescent="0.35">
      <c r="A362" s="80">
        <v>44358</v>
      </c>
      <c r="B362" s="58" t="s">
        <v>862</v>
      </c>
      <c r="C362" s="58" t="s">
        <v>863</v>
      </c>
      <c r="D362" s="58" t="s">
        <v>864</v>
      </c>
      <c r="F362" s="58" t="str">
        <f>IFERROR(VLOOKUP($C362,'[3]3年净值'!$B:$C,2,0),"")</f>
        <v/>
      </c>
      <c r="G362" s="58" t="str">
        <f>IFERROR(VLOOKUP($C362,[3]黑马净值!#REF!,2,0),"")</f>
        <v/>
      </c>
      <c r="H362" s="75">
        <f>[1]!thsiFinD("ths_close_price_index",H$1,$A362)</f>
        <v>5224.7030000000004</v>
      </c>
      <c r="I362" s="75">
        <f>[1]!thsiFinD("ths_close_price_index",I$1,$A362)</f>
        <v>5460.4785000000002</v>
      </c>
      <c r="J362" s="75">
        <f>[1]!thsiFinD("ths_close_price_index",J$1,$A362)</f>
        <v>1992.8584000000001</v>
      </c>
      <c r="K362" s="76">
        <f>IF([1]!thsiFinD("ths_close_price_index",K$1,$A362)/[1]!thsiFinD("ths_close_price_index",K$1,$A$3)=0,K361,[1]!thsiFinD("ths_close_price_index",K$1,$A362)/[1]!thsiFinD("ths_close_price_index",K$1,$A$3))</f>
        <v>1.6062531776734128</v>
      </c>
      <c r="L362" s="75">
        <f>[1]!thsiFinD("ths_close_price_index",L$1,$A362)</f>
        <v>3599.0695000000001</v>
      </c>
      <c r="M362" s="75">
        <f>[1]!thsiFinD("ths_close_price_index",M$1,$A362)</f>
        <v>18941.875400000001</v>
      </c>
      <c r="N362" s="78">
        <f t="shared" si="14"/>
        <v>0.99506516375929299</v>
      </c>
      <c r="O362" s="78">
        <f t="shared" si="14"/>
        <v>0.99034456322720321</v>
      </c>
      <c r="P362" s="73">
        <f t="shared" si="13"/>
        <v>0.99506516375929299</v>
      </c>
      <c r="Q362" s="73">
        <f t="shared" si="15"/>
        <v>1.3184203058155901</v>
      </c>
    </row>
    <row r="363" spans="1:17" ht="15.5" x14ac:dyDescent="0.35">
      <c r="A363" s="80">
        <v>44362</v>
      </c>
      <c r="B363" s="58" t="s">
        <v>865</v>
      </c>
      <c r="C363" s="58" t="s">
        <v>866</v>
      </c>
      <c r="D363" s="58" t="s">
        <v>867</v>
      </c>
      <c r="F363" s="58" t="str">
        <f>IFERROR(VLOOKUP($C363,'[3]3年净值'!$B:$C,2,0),"")</f>
        <v/>
      </c>
      <c r="G363" s="58" t="str">
        <f>IFERROR(VLOOKUP($C363,[3]黑马净值!#REF!,2,0),"")</f>
        <v/>
      </c>
      <c r="H363" s="75">
        <f>[1]!thsiFinD("ths_close_price_index",H$1,$A363)</f>
        <v>5166.5596999999998</v>
      </c>
      <c r="I363" s="75">
        <f>[1]!thsiFinD("ths_close_price_index",I$1,$A363)</f>
        <v>5401.9668000000001</v>
      </c>
      <c r="J363" s="75">
        <f>[1]!thsiFinD("ths_close_price_index",J$1,$A363)</f>
        <v>1982.4789000000001</v>
      </c>
      <c r="K363" s="76">
        <f>IF([1]!thsiFinD("ths_close_price_index",K$1,$A363)/[1]!thsiFinD("ths_close_price_index",K$1,$A$3)=0,K362,[1]!thsiFinD("ths_close_price_index",K$1,$A363)/[1]!thsiFinD("ths_close_price_index",K$1,$A$3))</f>
        <v>1.5978872521978942</v>
      </c>
      <c r="L363" s="75">
        <f>[1]!thsiFinD("ths_close_price_index",L$1,$A363)</f>
        <v>3580.4924999999998</v>
      </c>
      <c r="M363" s="75">
        <f>[1]!thsiFinD("ths_close_price_index",M$1,$A363)</f>
        <v>18650.913700000001</v>
      </c>
      <c r="N363" s="78">
        <f t="shared" si="14"/>
        <v>0.99483838808892122</v>
      </c>
      <c r="O363" s="78">
        <f t="shared" si="14"/>
        <v>0.98463923482465732</v>
      </c>
      <c r="P363" s="73">
        <f t="shared" si="13"/>
        <v>0.99483838808892122</v>
      </c>
      <c r="Q363" s="73">
        <f t="shared" si="15"/>
        <v>1.3116151318612843</v>
      </c>
    </row>
    <row r="364" spans="1:17" ht="15.5" x14ac:dyDescent="0.35">
      <c r="A364" s="80">
        <v>44363</v>
      </c>
      <c r="B364" s="58" t="s">
        <v>868</v>
      </c>
      <c r="C364" s="58" t="s">
        <v>869</v>
      </c>
      <c r="D364" s="58" t="s">
        <v>870</v>
      </c>
      <c r="F364" s="58" t="str">
        <f>IFERROR(VLOOKUP($C364,'[3]3年净值'!$B:$C,2,0),"")</f>
        <v/>
      </c>
      <c r="G364" s="58" t="str">
        <f>IFERROR(VLOOKUP($C364,[3]黑马净值!#REF!,2,0),"")</f>
        <v/>
      </c>
      <c r="H364" s="75">
        <f>[1]!thsiFinD("ths_close_price_index",H$1,$A364)</f>
        <v>5080.4908999999998</v>
      </c>
      <c r="I364" s="75">
        <f>[1]!thsiFinD("ths_close_price_index",I$1,$A364)</f>
        <v>5314.4171999999999</v>
      </c>
      <c r="J364" s="75">
        <f>[1]!thsiFinD("ths_close_price_index",J$1,$A364)</f>
        <v>1934.1062999999999</v>
      </c>
      <c r="K364" s="76">
        <f>IF([1]!thsiFinD("ths_close_price_index",K$1,$A364)/[1]!thsiFinD("ths_close_price_index",K$1,$A$3)=0,K363,[1]!thsiFinD("ths_close_price_index",K$1,$A364)/[1]!thsiFinD("ths_close_price_index",K$1,$A$3))</f>
        <v>1.558898710682689</v>
      </c>
      <c r="L364" s="75">
        <f>[1]!thsiFinD("ths_close_price_index",L$1,$A364)</f>
        <v>3495.7447000000002</v>
      </c>
      <c r="M364" s="75">
        <f>[1]!thsiFinD("ths_close_price_index",M$1,$A364)</f>
        <v>18231.349200000001</v>
      </c>
      <c r="N364" s="78">
        <f t="shared" si="14"/>
        <v>0.97633068635110964</v>
      </c>
      <c r="O364" s="78">
        <f t="shared" si="14"/>
        <v>0.97750434607394054</v>
      </c>
      <c r="P364" s="73">
        <f t="shared" si="13"/>
        <v>0.97633068635110964</v>
      </c>
      <c r="Q364" s="73">
        <f t="shared" si="15"/>
        <v>1.2805701019186289</v>
      </c>
    </row>
    <row r="365" spans="1:17" ht="15.5" x14ac:dyDescent="0.35">
      <c r="A365" s="80">
        <v>44364</v>
      </c>
      <c r="B365" s="58" t="s">
        <v>871</v>
      </c>
      <c r="C365" s="58" t="s">
        <v>872</v>
      </c>
      <c r="D365" s="58" t="s">
        <v>873</v>
      </c>
      <c r="F365" s="58" t="str">
        <f>IFERROR(VLOOKUP($C365,'[3]3年净值'!$B:$C,2,0),"")</f>
        <v/>
      </c>
      <c r="G365" s="58" t="str">
        <f>IFERROR(VLOOKUP($C365,[3]黑马净值!#REF!,2,0),"")</f>
        <v/>
      </c>
      <c r="H365" s="75">
        <f>[1]!thsiFinD("ths_close_price_index",H$1,$A365)</f>
        <v>5101.8923999999997</v>
      </c>
      <c r="I365" s="75">
        <f>[1]!thsiFinD("ths_close_price_index",I$1,$A365)</f>
        <v>5340.7840999999999</v>
      </c>
      <c r="J365" s="75">
        <f>[1]!thsiFinD("ths_close_price_index",J$1,$A365)</f>
        <v>1959.2891</v>
      </c>
      <c r="K365" s="76">
        <f>IF([1]!thsiFinD("ths_close_price_index",K$1,$A365)/[1]!thsiFinD("ths_close_price_index",K$1,$A$3)=0,K364,[1]!thsiFinD("ths_close_price_index",K$1,$A365)/[1]!thsiFinD("ths_close_price_index",K$1,$A$3))</f>
        <v>1.579196165094259</v>
      </c>
      <c r="L365" s="75">
        <f>[1]!thsiFinD("ths_close_price_index",L$1,$A365)</f>
        <v>3560.0585000000001</v>
      </c>
      <c r="M365" s="75">
        <f>[1]!thsiFinD("ths_close_price_index",M$1,$A365)</f>
        <v>18326.302800000001</v>
      </c>
      <c r="N365" s="78">
        <f t="shared" si="14"/>
        <v>1.018397739400134</v>
      </c>
      <c r="O365" s="78">
        <f t="shared" si="14"/>
        <v>1.0052082596278722</v>
      </c>
      <c r="P365" s="73">
        <f t="shared" si="13"/>
        <v>1.018397739400134</v>
      </c>
      <c r="Q365" s="73">
        <f t="shared" si="15"/>
        <v>1.3041296969373308</v>
      </c>
    </row>
    <row r="366" spans="1:17" ht="15.5" x14ac:dyDescent="0.35">
      <c r="A366" s="80">
        <v>44365</v>
      </c>
      <c r="B366" s="58" t="s">
        <v>874</v>
      </c>
      <c r="C366" s="58" t="s">
        <v>875</v>
      </c>
      <c r="D366" s="58" t="s">
        <v>876</v>
      </c>
      <c r="F366" s="58" t="str">
        <f>IFERROR(VLOOKUP($C366,'[3]3年净值'!$B:$C,2,0),"")</f>
        <v/>
      </c>
      <c r="G366" s="58" t="str">
        <f>IFERROR(VLOOKUP($C366,[3]黑马净值!#REF!,2,0),"")</f>
        <v/>
      </c>
      <c r="H366" s="75">
        <f>[1]!thsiFinD("ths_close_price_index",H$1,$A366)</f>
        <v>5102.4656999999997</v>
      </c>
      <c r="I366" s="75">
        <f>[1]!thsiFinD("ths_close_price_index",I$1,$A366)</f>
        <v>5348.6976000000004</v>
      </c>
      <c r="J366" s="75">
        <f>[1]!thsiFinD("ths_close_price_index",J$1,$A366)</f>
        <v>1974.1074000000001</v>
      </c>
      <c r="K366" s="76">
        <f>IF([1]!thsiFinD("ths_close_price_index",K$1,$A366)/[1]!thsiFinD("ths_close_price_index",K$1,$A$3)=0,K365,[1]!thsiFinD("ths_close_price_index",K$1,$A366)/[1]!thsiFinD("ths_close_price_index",K$1,$A$3))</f>
        <v>1.5911397841003652</v>
      </c>
      <c r="L366" s="75">
        <f>[1]!thsiFinD("ths_close_price_index",L$1,$A366)</f>
        <v>3616.7604999999999</v>
      </c>
      <c r="M366" s="75">
        <f>[1]!thsiFinD("ths_close_price_index",M$1,$A366)</f>
        <v>18470.0798</v>
      </c>
      <c r="N366" s="78">
        <f t="shared" si="14"/>
        <v>1.0159272663637409</v>
      </c>
      <c r="O366" s="78">
        <f t="shared" si="14"/>
        <v>1.0078453903970199</v>
      </c>
      <c r="P366" s="73">
        <f t="shared" si="13"/>
        <v>1.0159272663637409</v>
      </c>
      <c r="Q366" s="73">
        <f t="shared" si="15"/>
        <v>1.3249009179933164</v>
      </c>
    </row>
    <row r="367" spans="1:17" ht="15.5" x14ac:dyDescent="0.35">
      <c r="A367" s="80">
        <v>44368</v>
      </c>
      <c r="B367" s="58" t="s">
        <v>877</v>
      </c>
      <c r="C367" s="58" t="s">
        <v>878</v>
      </c>
      <c r="D367" s="58" t="s">
        <v>879</v>
      </c>
      <c r="F367" s="58" t="str">
        <f>IFERROR(VLOOKUP($C367,'[3]3年净值'!$B:$C,2,0),"")</f>
        <v/>
      </c>
      <c r="G367" s="58" t="str">
        <f>IFERROR(VLOOKUP($C367,[3]黑马净值!#REF!,2,0),"")</f>
        <v/>
      </c>
      <c r="H367" s="75">
        <f>[1]!thsiFinD("ths_close_price_index",H$1,$A367)</f>
        <v>5090.3854000000001</v>
      </c>
      <c r="I367" s="75">
        <f>[1]!thsiFinD("ths_close_price_index",I$1,$A367)</f>
        <v>5347.7039000000004</v>
      </c>
      <c r="J367" s="75">
        <f>[1]!thsiFinD("ths_close_price_index",J$1,$A367)</f>
        <v>1983.2656999999999</v>
      </c>
      <c r="K367" s="76">
        <f>IF([1]!thsiFinD("ths_close_price_index",K$1,$A367)/[1]!thsiFinD("ths_close_price_index",K$1,$A$3)=0,K366,[1]!thsiFinD("ths_close_price_index",K$1,$A367)/[1]!thsiFinD("ths_close_price_index",K$1,$A$3))</f>
        <v>1.5985214166724968</v>
      </c>
      <c r="L367" s="75">
        <f>[1]!thsiFinD("ths_close_price_index",L$1,$A367)</f>
        <v>3666.5596999999998</v>
      </c>
      <c r="M367" s="75">
        <f>[1]!thsiFinD("ths_close_price_index",M$1,$A367)</f>
        <v>18712.444800000001</v>
      </c>
      <c r="N367" s="78">
        <f t="shared" si="14"/>
        <v>1.0137690068225418</v>
      </c>
      <c r="O367" s="78">
        <f t="shared" si="14"/>
        <v>1.0131220331814701</v>
      </c>
      <c r="P367" s="73">
        <f t="shared" si="13"/>
        <v>1.0137690068225418</v>
      </c>
      <c r="Q367" s="73">
        <f t="shared" si="15"/>
        <v>1.3431434877723583</v>
      </c>
    </row>
    <row r="368" spans="1:17" ht="15.5" x14ac:dyDescent="0.35">
      <c r="A368" s="80">
        <v>44369</v>
      </c>
      <c r="B368" s="58" t="s">
        <v>880</v>
      </c>
      <c r="C368" s="58" t="s">
        <v>881</v>
      </c>
      <c r="D368" s="58" t="s">
        <v>882</v>
      </c>
      <c r="F368" s="58" t="str">
        <f>IFERROR(VLOOKUP($C368,'[3]3年净值'!$B:$C,2,0),"")</f>
        <v/>
      </c>
      <c r="G368" s="58" t="str">
        <f>IFERROR(VLOOKUP($C368,[3]黑马净值!#REF!,2,0),"")</f>
        <v/>
      </c>
      <c r="H368" s="75">
        <f>[1]!thsiFinD("ths_close_price_index",H$1,$A368)</f>
        <v>5122.1583000000001</v>
      </c>
      <c r="I368" s="75">
        <f>[1]!thsiFinD("ths_close_price_index",I$1,$A368)</f>
        <v>5379.4272000000001</v>
      </c>
      <c r="J368" s="75">
        <f>[1]!thsiFinD("ths_close_price_index",J$1,$A368)</f>
        <v>1993.6538</v>
      </c>
      <c r="K368" s="76">
        <f>IF([1]!thsiFinD("ths_close_price_index",K$1,$A368)/[1]!thsiFinD("ths_close_price_index",K$1,$A$3)=0,K367,[1]!thsiFinD("ths_close_price_index",K$1,$A368)/[1]!thsiFinD("ths_close_price_index",K$1,$A$3))</f>
        <v>1.6068942737881802</v>
      </c>
      <c r="L368" s="75">
        <f>[1]!thsiFinD("ths_close_price_index",L$1,$A368)</f>
        <v>3682.0662000000002</v>
      </c>
      <c r="M368" s="75">
        <f>[1]!thsiFinD("ths_close_price_index",M$1,$A368)</f>
        <v>18879.477800000001</v>
      </c>
      <c r="N368" s="78">
        <f t="shared" si="14"/>
        <v>1.0042291688309344</v>
      </c>
      <c r="O368" s="78">
        <f t="shared" si="14"/>
        <v>1.0089263055568238</v>
      </c>
      <c r="P368" s="73">
        <f t="shared" si="13"/>
        <v>1.0042291688309344</v>
      </c>
      <c r="Q368" s="73">
        <f t="shared" si="15"/>
        <v>1.3488238683463176</v>
      </c>
    </row>
    <row r="369" spans="1:17" ht="15.5" x14ac:dyDescent="0.35">
      <c r="A369" s="80">
        <v>44370</v>
      </c>
      <c r="B369" s="58" t="s">
        <v>883</v>
      </c>
      <c r="C369" s="58" t="s">
        <v>884</v>
      </c>
      <c r="D369" s="58" t="s">
        <v>885</v>
      </c>
      <c r="F369" s="58" t="str">
        <f>IFERROR(VLOOKUP($C369,'[3]3年净值'!$B:$C,2,0),"")</f>
        <v/>
      </c>
      <c r="G369" s="58" t="str">
        <f>IFERROR(VLOOKUP($C369,[3]黑马净值!#REF!,2,0),"")</f>
        <v/>
      </c>
      <c r="H369" s="75">
        <f>[1]!thsiFinD("ths_close_price_index",H$1,$A369)</f>
        <v>5147.3937999999998</v>
      </c>
      <c r="I369" s="75">
        <f>[1]!thsiFinD("ths_close_price_index",I$1,$A369)</f>
        <v>5408.9647000000004</v>
      </c>
      <c r="J369" s="75">
        <f>[1]!thsiFinD("ths_close_price_index",J$1,$A369)</f>
        <v>2005.5325</v>
      </c>
      <c r="K369" s="76">
        <f>IF([1]!thsiFinD("ths_close_price_index",K$1,$A369)/[1]!thsiFinD("ths_close_price_index",K$1,$A$3)=0,K368,[1]!thsiFinD("ths_close_price_index",K$1,$A369)/[1]!thsiFinD("ths_close_price_index",K$1,$A$3))</f>
        <v>1.6164685614654326</v>
      </c>
      <c r="L369" s="75">
        <f>[1]!thsiFinD("ths_close_price_index",L$1,$A369)</f>
        <v>3726.4931999999999</v>
      </c>
      <c r="M369" s="75">
        <f>[1]!thsiFinD("ths_close_price_index",M$1,$A369)</f>
        <v>18872.511699999999</v>
      </c>
      <c r="N369" s="78">
        <f t="shared" si="14"/>
        <v>1.0120657798059143</v>
      </c>
      <c r="O369" s="78">
        <f t="shared" si="14"/>
        <v>0.99963102263347547</v>
      </c>
      <c r="P369" s="73">
        <f t="shared" si="13"/>
        <v>1.0120657798059143</v>
      </c>
      <c r="Q369" s="73">
        <f t="shared" si="15"/>
        <v>1.3650984801387458</v>
      </c>
    </row>
    <row r="370" spans="1:17" ht="15.5" x14ac:dyDescent="0.35">
      <c r="A370" s="80">
        <v>44371</v>
      </c>
      <c r="B370" s="58" t="s">
        <v>886</v>
      </c>
      <c r="C370" s="58" t="s">
        <v>887</v>
      </c>
      <c r="D370" s="58" t="s">
        <v>888</v>
      </c>
      <c r="F370" s="58" t="str">
        <f>IFERROR(VLOOKUP($C370,'[3]3年净值'!$B:$C,2,0),"")</f>
        <v/>
      </c>
      <c r="G370" s="58" t="str">
        <f>IFERROR(VLOOKUP($C370,[3]黑马净值!#REF!,2,0),"")</f>
        <v/>
      </c>
      <c r="H370" s="75">
        <f>[1]!thsiFinD("ths_close_price_index",H$1,$A370)</f>
        <v>5155.9737999999998</v>
      </c>
      <c r="I370" s="75">
        <f>[1]!thsiFinD("ths_close_price_index",I$1,$A370)</f>
        <v>5409.6729999999998</v>
      </c>
      <c r="J370" s="75">
        <f>[1]!thsiFinD("ths_close_price_index",J$1,$A370)</f>
        <v>1998.9211</v>
      </c>
      <c r="K370" s="76">
        <f>IF([1]!thsiFinD("ths_close_price_index",K$1,$A370)/[1]!thsiFinD("ths_close_price_index",K$1,$A$3)=0,K369,[1]!thsiFinD("ths_close_price_index",K$1,$A370)/[1]!thsiFinD("ths_close_price_index",K$1,$A$3))</f>
        <v>1.6111397421881222</v>
      </c>
      <c r="L370" s="75">
        <f>[1]!thsiFinD("ths_close_price_index",L$1,$A370)</f>
        <v>3715.6768000000002</v>
      </c>
      <c r="M370" s="75">
        <f>[1]!thsiFinD("ths_close_price_index",M$1,$A370)</f>
        <v>18635.479899999998</v>
      </c>
      <c r="N370" s="78">
        <f t="shared" si="14"/>
        <v>0.99709743197706635</v>
      </c>
      <c r="O370" s="78">
        <f t="shared" si="14"/>
        <v>0.98744036809896374</v>
      </c>
      <c r="P370" s="73">
        <f t="shared" si="13"/>
        <v>0.99709743197706635</v>
      </c>
      <c r="Q370" s="73">
        <f t="shared" si="15"/>
        <v>1.3611361889421398</v>
      </c>
    </row>
    <row r="371" spans="1:17" ht="15.5" x14ac:dyDescent="0.35">
      <c r="A371" s="80">
        <v>44372</v>
      </c>
      <c r="B371" s="58" t="s">
        <v>889</v>
      </c>
      <c r="C371" s="58" t="s">
        <v>890</v>
      </c>
      <c r="D371" s="58" t="s">
        <v>891</v>
      </c>
      <c r="F371" s="58" t="str">
        <f>IFERROR(VLOOKUP($C371,'[3]3年净值'!$B:$C,2,0),"")</f>
        <v/>
      </c>
      <c r="G371" s="58" t="str">
        <f>IFERROR(VLOOKUP($C371,[3]黑马净值!#REF!,2,0),"")</f>
        <v/>
      </c>
      <c r="H371" s="75">
        <f>[1]!thsiFinD("ths_close_price_index",H$1,$A371)</f>
        <v>5239.9683999999997</v>
      </c>
      <c r="I371" s="75">
        <f>[1]!thsiFinD("ths_close_price_index",I$1,$A371)</f>
        <v>5488.5834000000004</v>
      </c>
      <c r="J371" s="75">
        <f>[1]!thsiFinD("ths_close_price_index",J$1,$A371)</f>
        <v>2029.4544000000001</v>
      </c>
      <c r="K371" s="76">
        <f>IF([1]!thsiFinD("ths_close_price_index",K$1,$A371)/[1]!thsiFinD("ths_close_price_index",K$1,$A$3)=0,K370,[1]!thsiFinD("ths_close_price_index",K$1,$A371)/[1]!thsiFinD("ths_close_price_index",K$1,$A$3))</f>
        <v>1.6357497245882042</v>
      </c>
      <c r="L371" s="75">
        <f>[1]!thsiFinD("ths_close_price_index",L$1,$A371)</f>
        <v>3724.7743</v>
      </c>
      <c r="M371" s="75">
        <f>[1]!thsiFinD("ths_close_price_index",M$1,$A371)</f>
        <v>18945.169600000001</v>
      </c>
      <c r="N371" s="78">
        <f t="shared" si="14"/>
        <v>1.0024484099370536</v>
      </c>
      <c r="O371" s="78">
        <f t="shared" si="14"/>
        <v>1.0166182841365949</v>
      </c>
      <c r="P371" s="73">
        <f t="shared" si="13"/>
        <v>1.0024484099370536</v>
      </c>
      <c r="Q371" s="73">
        <f t="shared" si="15"/>
        <v>1.3644688083128291</v>
      </c>
    </row>
    <row r="372" spans="1:17" ht="15.5" x14ac:dyDescent="0.35">
      <c r="A372" s="80">
        <v>44375</v>
      </c>
      <c r="B372" s="58" t="s">
        <v>892</v>
      </c>
      <c r="C372" s="58" t="s">
        <v>893</v>
      </c>
      <c r="D372" s="58" t="s">
        <v>894</v>
      </c>
      <c r="F372" s="58" t="str">
        <f>IFERROR(VLOOKUP($C372,'[3]3年净值'!$B:$C,2,0),"")</f>
        <v/>
      </c>
      <c r="G372" s="58" t="str">
        <f>IFERROR(VLOOKUP($C372,[3]黑马净值!#REF!,2,0),"")</f>
        <v/>
      </c>
      <c r="H372" s="75">
        <f>[1]!thsiFinD("ths_close_price_index",H$1,$A372)</f>
        <v>5251.7604000000001</v>
      </c>
      <c r="I372" s="75">
        <f>[1]!thsiFinD("ths_close_price_index",I$1,$A372)</f>
        <v>5500.8936000000003</v>
      </c>
      <c r="J372" s="75">
        <f>[1]!thsiFinD("ths_close_price_index",J$1,$A372)</f>
        <v>2044.6043999999999</v>
      </c>
      <c r="K372" s="76">
        <f>IF([1]!thsiFinD("ths_close_price_index",K$1,$A372)/[1]!thsiFinD("ths_close_price_index",K$1,$A$3)=0,K371,[1]!thsiFinD("ths_close_price_index",K$1,$A372)/[1]!thsiFinD("ths_close_price_index",K$1,$A$3))</f>
        <v>1.6479606953434531</v>
      </c>
      <c r="L372" s="75">
        <f>[1]!thsiFinD("ths_close_price_index",L$1,$A372)</f>
        <v>3777.4382000000001</v>
      </c>
      <c r="M372" s="75">
        <f>[1]!thsiFinD("ths_close_price_index",M$1,$A372)</f>
        <v>19229.212100000001</v>
      </c>
      <c r="N372" s="78">
        <f t="shared" si="14"/>
        <v>1.0141388164109701</v>
      </c>
      <c r="O372" s="78">
        <f t="shared" si="14"/>
        <v>1.0149928718505639</v>
      </c>
      <c r="P372" s="73">
        <f t="shared" si="13"/>
        <v>1.0141388164109701</v>
      </c>
      <c r="Q372" s="73">
        <f t="shared" si="15"/>
        <v>1.3837607822920595</v>
      </c>
    </row>
    <row r="373" spans="1:17" ht="15.5" x14ac:dyDescent="0.35">
      <c r="A373" s="80">
        <v>44376</v>
      </c>
      <c r="B373" s="58" t="s">
        <v>895</v>
      </c>
      <c r="C373" s="58" t="s">
        <v>896</v>
      </c>
      <c r="D373" s="58" t="s">
        <v>897</v>
      </c>
      <c r="F373" s="58" t="str">
        <f>IFERROR(VLOOKUP($C373,'[3]3年净值'!$B:$C,2,0),"")</f>
        <v/>
      </c>
      <c r="G373" s="58" t="str">
        <f>IFERROR(VLOOKUP($C373,[3]黑马净值!#REF!,2,0),"")</f>
        <v/>
      </c>
      <c r="H373" s="75">
        <f>[1]!thsiFinD("ths_close_price_index",H$1,$A373)</f>
        <v>5190.5445</v>
      </c>
      <c r="I373" s="75">
        <f>[1]!thsiFinD("ths_close_price_index",I$1,$A373)</f>
        <v>5439.7266</v>
      </c>
      <c r="J373" s="75">
        <f>[1]!thsiFinD("ths_close_price_index",J$1,$A373)</f>
        <v>2032.83</v>
      </c>
      <c r="K373" s="76">
        <f>IF([1]!thsiFinD("ths_close_price_index",K$1,$A373)/[1]!thsiFinD("ths_close_price_index",K$1,$A$3)=0,K372,[1]!thsiFinD("ths_close_price_index",K$1,$A373)/[1]!thsiFinD("ths_close_price_index",K$1,$A$3))</f>
        <v>1.6384704739533142</v>
      </c>
      <c r="L373" s="75">
        <f>[1]!thsiFinD("ths_close_price_index",L$1,$A373)</f>
        <v>3748.1237999999998</v>
      </c>
      <c r="M373" s="75">
        <f>[1]!thsiFinD("ths_close_price_index",M$1,$A373)</f>
        <v>19114.356400000001</v>
      </c>
      <c r="N373" s="78">
        <f t="shared" si="14"/>
        <v>0.99223960831443903</v>
      </c>
      <c r="O373" s="78">
        <f t="shared" si="14"/>
        <v>0.994027019963028</v>
      </c>
      <c r="P373" s="73">
        <f t="shared" si="13"/>
        <v>0.99223960831443903</v>
      </c>
      <c r="Q373" s="73">
        <f t="shared" si="15"/>
        <v>1.3730222566223549</v>
      </c>
    </row>
    <row r="374" spans="1:17" ht="15.5" x14ac:dyDescent="0.35">
      <c r="A374" s="80">
        <v>44377</v>
      </c>
      <c r="B374" s="58" t="s">
        <v>898</v>
      </c>
      <c r="C374" s="58" t="s">
        <v>899</v>
      </c>
      <c r="D374" s="58" t="s">
        <v>900</v>
      </c>
      <c r="F374" s="58" t="str">
        <f>IFERROR(VLOOKUP($C374,'[3]3年净值'!$B:$C,2,0),"")</f>
        <v/>
      </c>
      <c r="G374" s="58" t="str">
        <f>IFERROR(VLOOKUP($C374,[3]黑马净值!#REF!,2,0),"")</f>
        <v/>
      </c>
      <c r="H374" s="75">
        <f>[1]!thsiFinD("ths_close_price_index",H$1,$A374)</f>
        <v>5224.0410000000002</v>
      </c>
      <c r="I374" s="75">
        <f>[1]!thsiFinD("ths_close_price_index",I$1,$A374)</f>
        <v>5474.6706999999997</v>
      </c>
      <c r="J374" s="75">
        <f>[1]!thsiFinD("ths_close_price_index",J$1,$A374)</f>
        <v>2052.7177999999999</v>
      </c>
      <c r="K374" s="76">
        <f>IF([1]!thsiFinD("ths_close_price_index",K$1,$A374)/[1]!thsiFinD("ths_close_price_index",K$1,$A$3)=0,K373,[1]!thsiFinD("ths_close_price_index",K$1,$A374)/[1]!thsiFinD("ths_close_price_index",K$1,$A$3))</f>
        <v>1.6545001336355742</v>
      </c>
      <c r="L374" s="75">
        <f>[1]!thsiFinD("ths_close_price_index",L$1,$A374)</f>
        <v>3810.5999000000002</v>
      </c>
      <c r="M374" s="75">
        <f>[1]!thsiFinD("ths_close_price_index",M$1,$A374)</f>
        <v>19168.271100000002</v>
      </c>
      <c r="N374" s="78">
        <f t="shared" si="14"/>
        <v>1.016668632983788</v>
      </c>
      <c r="O374" s="78">
        <f t="shared" si="14"/>
        <v>1.0028206390459478</v>
      </c>
      <c r="P374" s="73">
        <f t="shared" si="13"/>
        <v>1.016668632983788</v>
      </c>
      <c r="Q374" s="73">
        <f t="shared" si="15"/>
        <v>1.3959086606965652</v>
      </c>
    </row>
    <row r="375" spans="1:17" ht="15.5" x14ac:dyDescent="0.35">
      <c r="A375" s="80">
        <v>44378</v>
      </c>
      <c r="B375" s="58" t="s">
        <v>901</v>
      </c>
      <c r="C375" s="58" t="s">
        <v>902</v>
      </c>
      <c r="D375" s="58" t="s">
        <v>903</v>
      </c>
      <c r="F375" s="58" t="str">
        <f>IFERROR(VLOOKUP($C375,'[3]3年净值'!$B:$C,2,0),"")</f>
        <v/>
      </c>
      <c r="G375" s="58" t="str">
        <f>IFERROR(VLOOKUP($C375,[3]黑马净值!#REF!,2,0),"")</f>
        <v/>
      </c>
      <c r="H375" s="75">
        <f>[1]!thsiFinD("ths_close_price_index",H$1,$A375)</f>
        <v>5229.6642000000002</v>
      </c>
      <c r="I375" s="75">
        <f>[1]!thsiFinD("ths_close_price_index",I$1,$A375)</f>
        <v>5462.8719000000001</v>
      </c>
      <c r="J375" s="75">
        <f>[1]!thsiFinD("ths_close_price_index",J$1,$A375)</f>
        <v>2050.8780999999999</v>
      </c>
      <c r="K375" s="76">
        <f>IF([1]!thsiFinD("ths_close_price_index",K$1,$A375)/[1]!thsiFinD("ths_close_price_index",K$1,$A$3)=0,K374,[1]!thsiFinD("ths_close_price_index",K$1,$A375)/[1]!thsiFinD("ths_close_price_index",K$1,$A$3))</f>
        <v>1.6530173268435986</v>
      </c>
      <c r="L375" s="75">
        <f>[1]!thsiFinD("ths_close_price_index",L$1,$A375)</f>
        <v>3753.1765</v>
      </c>
      <c r="M375" s="75">
        <f>[1]!thsiFinD("ths_close_price_index",M$1,$A375)</f>
        <v>19321.537499999999</v>
      </c>
      <c r="N375" s="78">
        <f t="shared" si="14"/>
        <v>0.98493061420591543</v>
      </c>
      <c r="O375" s="78">
        <f t="shared" si="14"/>
        <v>1.0079958384979226</v>
      </c>
      <c r="P375" s="73">
        <f t="shared" si="13"/>
        <v>0.98493061420591543</v>
      </c>
      <c r="Q375" s="73">
        <f t="shared" si="15"/>
        <v>1.3748731745552247</v>
      </c>
    </row>
    <row r="376" spans="1:17" ht="15.5" x14ac:dyDescent="0.35">
      <c r="A376" s="80">
        <v>44379</v>
      </c>
      <c r="B376" s="58" t="s">
        <v>904</v>
      </c>
      <c r="C376" s="58" t="s">
        <v>905</v>
      </c>
      <c r="D376" s="58" t="s">
        <v>906</v>
      </c>
      <c r="F376" s="58" t="str">
        <f>IFERROR(VLOOKUP($C376,'[3]3年净值'!$B:$C,2,0),"")</f>
        <v/>
      </c>
      <c r="G376" s="58" t="str">
        <f>IFERROR(VLOOKUP($C376,[3]黑马净值!#REF!,2,0),"")</f>
        <v/>
      </c>
      <c r="H376" s="75">
        <f>[1]!thsiFinD("ths_close_price_index",H$1,$A376)</f>
        <v>5081.1171999999997</v>
      </c>
      <c r="I376" s="75">
        <f>[1]!thsiFinD("ths_close_price_index",I$1,$A376)</f>
        <v>5331.3534</v>
      </c>
      <c r="J376" s="75">
        <f>[1]!thsiFinD("ths_close_price_index",J$1,$A376)</f>
        <v>1993.8643</v>
      </c>
      <c r="K376" s="76">
        <f>IF([1]!thsiFinD("ths_close_price_index",K$1,$A376)/[1]!thsiFinD("ths_close_price_index",K$1,$A$3)=0,K375,[1]!thsiFinD("ths_close_price_index",K$1,$A376)/[1]!thsiFinD("ths_close_price_index",K$1,$A$3))</f>
        <v>1.607063937771281</v>
      </c>
      <c r="L376" s="75">
        <f>[1]!thsiFinD("ths_close_price_index",L$1,$A376)</f>
        <v>3675.0464999999999</v>
      </c>
      <c r="M376" s="75">
        <f>[1]!thsiFinD("ths_close_price_index",M$1,$A376)</f>
        <v>18736.938300000002</v>
      </c>
      <c r="N376" s="78">
        <f t="shared" si="14"/>
        <v>0.97918296674829974</v>
      </c>
      <c r="O376" s="78">
        <f t="shared" si="14"/>
        <v>0.96974365005890462</v>
      </c>
      <c r="P376" s="73">
        <f t="shared" si="13"/>
        <v>0.97918296674829974</v>
      </c>
      <c r="Q376" s="73">
        <f t="shared" si="15"/>
        <v>1.3462523939636379</v>
      </c>
    </row>
    <row r="377" spans="1:17" ht="15.5" x14ac:dyDescent="0.35">
      <c r="A377" s="80">
        <v>44382</v>
      </c>
      <c r="B377" s="58" t="s">
        <v>907</v>
      </c>
      <c r="C377" s="58" t="s">
        <v>908</v>
      </c>
      <c r="D377" s="58" t="s">
        <v>909</v>
      </c>
      <c r="F377" s="58" t="str">
        <f>IFERROR(VLOOKUP($C377,'[3]3年净值'!$B:$C,2,0),"")</f>
        <v/>
      </c>
      <c r="G377" s="58" t="str">
        <f>IFERROR(VLOOKUP($C377,[3]黑马净值!#REF!,2,0),"")</f>
        <v/>
      </c>
      <c r="H377" s="75">
        <f>[1]!thsiFinD("ths_close_price_index",H$1,$A377)</f>
        <v>5085.7924000000003</v>
      </c>
      <c r="I377" s="75">
        <f>[1]!thsiFinD("ths_close_price_index",I$1,$A377)</f>
        <v>5344.6432000000004</v>
      </c>
      <c r="J377" s="75">
        <f>[1]!thsiFinD("ths_close_price_index",J$1,$A377)</f>
        <v>2004.1445000000001</v>
      </c>
      <c r="K377" s="76">
        <f>IF([1]!thsiFinD("ths_close_price_index",K$1,$A377)/[1]!thsiFinD("ths_close_price_index",K$1,$A$3)=0,K376,[1]!thsiFinD("ths_close_price_index",K$1,$A377)/[1]!thsiFinD("ths_close_price_index",K$1,$A$3))</f>
        <v>1.6153498269830375</v>
      </c>
      <c r="L377" s="75">
        <f>[1]!thsiFinD("ths_close_price_index",L$1,$A377)</f>
        <v>3694.8982999999998</v>
      </c>
      <c r="M377" s="75">
        <f>[1]!thsiFinD("ths_close_price_index",M$1,$A377)</f>
        <v>18688.793600000001</v>
      </c>
      <c r="N377" s="78">
        <f t="shared" si="14"/>
        <v>1.0054017819910577</v>
      </c>
      <c r="O377" s="78">
        <f t="shared" si="14"/>
        <v>0.99743049268620365</v>
      </c>
      <c r="P377" s="73">
        <f t="shared" ref="P377:P440" si="16">100%*N377</f>
        <v>1.0054017819910577</v>
      </c>
      <c r="Q377" s="73">
        <f t="shared" si="15"/>
        <v>1.3535245559007689</v>
      </c>
    </row>
    <row r="378" spans="1:17" ht="15.5" x14ac:dyDescent="0.35">
      <c r="A378" s="80">
        <v>44383</v>
      </c>
      <c r="B378" s="58" t="s">
        <v>910</v>
      </c>
      <c r="C378" s="58" t="s">
        <v>911</v>
      </c>
      <c r="D378" s="58" t="s">
        <v>912</v>
      </c>
      <c r="F378" s="58" t="str">
        <f>IFERROR(VLOOKUP($C378,'[3]3年净值'!$B:$C,2,0),"")</f>
        <v/>
      </c>
      <c r="G378" s="58" t="str">
        <f>IFERROR(VLOOKUP($C378,[3]黑马净值!#REF!,2,0),"")</f>
        <v/>
      </c>
      <c r="H378" s="75">
        <f>[1]!thsiFinD("ths_close_price_index",H$1,$A378)</f>
        <v>5083.1043</v>
      </c>
      <c r="I378" s="75">
        <f>[1]!thsiFinD("ths_close_price_index",I$1,$A378)</f>
        <v>5342.1821</v>
      </c>
      <c r="J378" s="75">
        <f>[1]!thsiFinD("ths_close_price_index",J$1,$A378)</f>
        <v>1987.114</v>
      </c>
      <c r="K378" s="76">
        <f>IF([1]!thsiFinD("ths_close_price_index",K$1,$A378)/[1]!thsiFinD("ths_close_price_index",K$1,$A$3)=0,K377,[1]!thsiFinD("ths_close_price_index",K$1,$A378)/[1]!thsiFinD("ths_close_price_index",K$1,$A$3))</f>
        <v>1.6016231644452641</v>
      </c>
      <c r="L378" s="75">
        <f>[1]!thsiFinD("ths_close_price_index",L$1,$A378)</f>
        <v>3670.8703999999998</v>
      </c>
      <c r="M378" s="75">
        <f>[1]!thsiFinD("ths_close_price_index",M$1,$A378)</f>
        <v>18181.541300000001</v>
      </c>
      <c r="N378" s="78">
        <f t="shared" ref="N378:O441" si="17">L378/L377</f>
        <v>0.99349700639933713</v>
      </c>
      <c r="O378" s="78">
        <f t="shared" si="17"/>
        <v>0.97285794306166451</v>
      </c>
      <c r="P378" s="73">
        <f t="shared" si="16"/>
        <v>0.99349700639933713</v>
      </c>
      <c r="Q378" s="73">
        <f t="shared" ref="Q378:Q441" si="18">Q377*P378</f>
        <v>1.3447225943754062</v>
      </c>
    </row>
    <row r="379" spans="1:17" ht="15.5" x14ac:dyDescent="0.35">
      <c r="A379" s="80">
        <v>44384</v>
      </c>
      <c r="B379" s="58" t="s">
        <v>913</v>
      </c>
      <c r="C379" s="58" t="s">
        <v>914</v>
      </c>
      <c r="D379" s="58" t="s">
        <v>915</v>
      </c>
      <c r="F379" s="58" t="str">
        <f>IFERROR(VLOOKUP($C379,'[3]3年净值'!$B:$C,2,0),"")</f>
        <v/>
      </c>
      <c r="G379" s="58" t="str">
        <f>IFERROR(VLOOKUP($C379,[3]黑马净值!#REF!,2,0),"")</f>
        <v/>
      </c>
      <c r="H379" s="75">
        <f>[1]!thsiFinD("ths_close_price_index",H$1,$A379)</f>
        <v>5140.4898999999996</v>
      </c>
      <c r="I379" s="75">
        <f>[1]!thsiFinD("ths_close_price_index",I$1,$A379)</f>
        <v>5398.7132000000001</v>
      </c>
      <c r="J379" s="75">
        <f>[1]!thsiFinD("ths_close_price_index",J$1,$A379)</f>
        <v>2028.557</v>
      </c>
      <c r="K379" s="76">
        <f>IF([1]!thsiFinD("ths_close_price_index",K$1,$A379)/[1]!thsiFinD("ths_close_price_index",K$1,$A$3)=0,K378,[1]!thsiFinD("ths_close_price_index",K$1,$A379)/[1]!thsiFinD("ths_close_price_index",K$1,$A$3))</f>
        <v>1.6350264159970649</v>
      </c>
      <c r="L379" s="75">
        <f>[1]!thsiFinD("ths_close_price_index",L$1,$A379)</f>
        <v>3712.6992</v>
      </c>
      <c r="M379" s="75">
        <f>[1]!thsiFinD("ths_close_price_index",M$1,$A379)</f>
        <v>18395.731199999998</v>
      </c>
      <c r="N379" s="78">
        <f t="shared" si="17"/>
        <v>1.0113947907286511</v>
      </c>
      <c r="O379" s="78">
        <f t="shared" si="17"/>
        <v>1.011780623901231</v>
      </c>
      <c r="P379" s="73">
        <f t="shared" si="16"/>
        <v>1.0113947907286511</v>
      </c>
      <c r="Q379" s="73">
        <f t="shared" si="18"/>
        <v>1.3600454269264028</v>
      </c>
    </row>
    <row r="380" spans="1:17" ht="15.5" x14ac:dyDescent="0.35">
      <c r="A380" s="80">
        <v>44385</v>
      </c>
      <c r="B380" s="58" t="s">
        <v>916</v>
      </c>
      <c r="C380" s="58" t="s">
        <v>917</v>
      </c>
      <c r="D380" s="58" t="s">
        <v>918</v>
      </c>
      <c r="F380" s="58" t="str">
        <f>IFERROR(VLOOKUP($C380,'[3]3年净值'!$B:$C,2,0),"")</f>
        <v/>
      </c>
      <c r="G380" s="58" t="str">
        <f>IFERROR(VLOOKUP($C380,[3]黑马净值!#REF!,2,0),"")</f>
        <v/>
      </c>
      <c r="H380" s="75">
        <f>[1]!thsiFinD("ths_close_price_index",H$1,$A380)</f>
        <v>5088.2565999999997</v>
      </c>
      <c r="I380" s="75">
        <f>[1]!thsiFinD("ths_close_price_index",I$1,$A380)</f>
        <v>5353.3942999999999</v>
      </c>
      <c r="J380" s="75">
        <f>[1]!thsiFinD("ths_close_price_index",J$1,$A380)</f>
        <v>2017.5735999999999</v>
      </c>
      <c r="K380" s="76">
        <f>IF([1]!thsiFinD("ths_close_price_index",K$1,$A380)/[1]!thsiFinD("ths_close_price_index",K$1,$A$3)=0,K379,[1]!thsiFinD("ths_close_price_index",K$1,$A380)/[1]!thsiFinD("ths_close_price_index",K$1,$A$3))</f>
        <v>1.6261737443011439</v>
      </c>
      <c r="L380" s="75">
        <f>[1]!thsiFinD("ths_close_price_index",L$1,$A380)</f>
        <v>3741.1523999999999</v>
      </c>
      <c r="M380" s="75">
        <f>[1]!thsiFinD("ths_close_price_index",M$1,$A380)</f>
        <v>18032.463299999999</v>
      </c>
      <c r="N380" s="78">
        <f t="shared" si="17"/>
        <v>1.0076637504056347</v>
      </c>
      <c r="O380" s="78">
        <f t="shared" si="17"/>
        <v>0.98025259795055064</v>
      </c>
      <c r="P380" s="73">
        <f t="shared" si="16"/>
        <v>1.0076637504056347</v>
      </c>
      <c r="Q380" s="73">
        <f t="shared" si="18"/>
        <v>1.3704684756186918</v>
      </c>
    </row>
    <row r="381" spans="1:17" ht="15.5" x14ac:dyDescent="0.35">
      <c r="A381" s="80">
        <v>44386</v>
      </c>
      <c r="B381" s="58" t="s">
        <v>919</v>
      </c>
      <c r="C381" s="58" t="s">
        <v>920</v>
      </c>
      <c r="D381" s="58" t="s">
        <v>921</v>
      </c>
      <c r="F381" s="58" t="str">
        <f>IFERROR(VLOOKUP($C381,'[3]3年净值'!$B:$C,2,0),"")</f>
        <v/>
      </c>
      <c r="G381" s="58" t="str">
        <f>IFERROR(VLOOKUP($C381,[3]黑马净值!#REF!,2,0),"")</f>
        <v/>
      </c>
      <c r="H381" s="75">
        <f>[1]!thsiFinD("ths_close_price_index",H$1,$A381)</f>
        <v>5069.4360999999999</v>
      </c>
      <c r="I381" s="75">
        <f>[1]!thsiFinD("ths_close_price_index",I$1,$A381)</f>
        <v>5348.0736999999999</v>
      </c>
      <c r="J381" s="75">
        <f>[1]!thsiFinD("ths_close_price_index",J$1,$A381)</f>
        <v>2013.8579999999999</v>
      </c>
      <c r="K381" s="76">
        <f>IF([1]!thsiFinD("ths_close_price_index",K$1,$A381)/[1]!thsiFinD("ths_close_price_index",K$1,$A$3)=0,K380,[1]!thsiFinD("ths_close_price_index",K$1,$A381)/[1]!thsiFinD("ths_close_price_index",K$1,$A$3))</f>
        <v>1.6231789533481273</v>
      </c>
      <c r="L381" s="75">
        <f>[1]!thsiFinD("ths_close_price_index",L$1,$A381)</f>
        <v>3708.2269000000001</v>
      </c>
      <c r="M381" s="75">
        <f>[1]!thsiFinD("ths_close_price_index",M$1,$A381)</f>
        <v>18037.693500000001</v>
      </c>
      <c r="N381" s="78">
        <f t="shared" si="17"/>
        <v>0.99119910218038698</v>
      </c>
      <c r="O381" s="78">
        <f t="shared" si="17"/>
        <v>1.0002900435682573</v>
      </c>
      <c r="P381" s="73">
        <f t="shared" si="16"/>
        <v>0.99119910218038698</v>
      </c>
      <c r="Q381" s="73">
        <f t="shared" si="18"/>
        <v>1.3584071225997709</v>
      </c>
    </row>
    <row r="382" spans="1:17" ht="15.5" x14ac:dyDescent="0.35">
      <c r="A382" s="80">
        <v>44389</v>
      </c>
      <c r="B382" s="58" t="s">
        <v>922</v>
      </c>
      <c r="C382" s="58" t="s">
        <v>923</v>
      </c>
      <c r="D382" s="58" t="s">
        <v>924</v>
      </c>
      <c r="F382" s="58" t="str">
        <f>IFERROR(VLOOKUP($C382,'[3]3年净值'!$B:$C,2,0),"")</f>
        <v/>
      </c>
      <c r="G382" s="58" t="str">
        <f>IFERROR(VLOOKUP($C382,[3]黑马净值!#REF!,2,0),"")</f>
        <v/>
      </c>
      <c r="H382" s="75">
        <f>[1]!thsiFinD("ths_close_price_index",H$1,$A382)</f>
        <v>5132.7088000000003</v>
      </c>
      <c r="I382" s="75">
        <f>[1]!thsiFinD("ths_close_price_index",I$1,$A382)</f>
        <v>5417.4973</v>
      </c>
      <c r="J382" s="75">
        <f>[1]!thsiFinD("ths_close_price_index",J$1,$A382)</f>
        <v>2054.0900999999999</v>
      </c>
      <c r="K382" s="76">
        <f>IF([1]!thsiFinD("ths_close_price_index",K$1,$A382)/[1]!thsiFinD("ths_close_price_index",K$1,$A$3)=0,K381,[1]!thsiFinD("ths_close_price_index",K$1,$A382)/[1]!thsiFinD("ths_close_price_index",K$1,$A$3))</f>
        <v>1.6556062138446455</v>
      </c>
      <c r="L382" s="75">
        <f>[1]!thsiFinD("ths_close_price_index",L$1,$A382)</f>
        <v>3801.1968000000002</v>
      </c>
      <c r="M382" s="75">
        <f>[1]!thsiFinD("ths_close_price_index",M$1,$A382)</f>
        <v>18374.471300000001</v>
      </c>
      <c r="N382" s="78">
        <f t="shared" si="17"/>
        <v>1.0250712544046321</v>
      </c>
      <c r="O382" s="78">
        <f t="shared" si="17"/>
        <v>1.0186707796093775</v>
      </c>
      <c r="P382" s="73">
        <f t="shared" si="16"/>
        <v>1.0250712544046321</v>
      </c>
      <c r="Q382" s="73">
        <f t="shared" si="18"/>
        <v>1.3924640931555341</v>
      </c>
    </row>
    <row r="383" spans="1:17" ht="15.5" x14ac:dyDescent="0.35">
      <c r="A383" s="80">
        <v>44390</v>
      </c>
      <c r="B383" s="58" t="s">
        <v>925</v>
      </c>
      <c r="C383" s="58" t="s">
        <v>926</v>
      </c>
      <c r="D383" s="58" t="s">
        <v>927</v>
      </c>
      <c r="F383" s="58" t="str">
        <f>IFERROR(VLOOKUP($C383,'[3]3年净值'!$B:$C,2,0),"")</f>
        <v/>
      </c>
      <c r="G383" s="58" t="str">
        <f>IFERROR(VLOOKUP($C383,[3]黑马净值!#REF!,2,0),"")</f>
        <v/>
      </c>
      <c r="H383" s="75">
        <f>[1]!thsiFinD("ths_close_price_index",H$1,$A383)</f>
        <v>5142.0991000000004</v>
      </c>
      <c r="I383" s="75">
        <f>[1]!thsiFinD("ths_close_price_index",I$1,$A383)</f>
        <v>5435.4447</v>
      </c>
      <c r="J383" s="75">
        <f>[1]!thsiFinD("ths_close_price_index",J$1,$A383)</f>
        <v>2056.3708000000001</v>
      </c>
      <c r="K383" s="76">
        <f>IF([1]!thsiFinD("ths_close_price_index",K$1,$A383)/[1]!thsiFinD("ths_close_price_index",K$1,$A$3)=0,K382,[1]!thsiFinD("ths_close_price_index",K$1,$A383)/[1]!thsiFinD("ths_close_price_index",K$1,$A$3))</f>
        <v>1.6574444686962295</v>
      </c>
      <c r="L383" s="75">
        <f>[1]!thsiFinD("ths_close_price_index",L$1,$A383)</f>
        <v>3817.6039999999998</v>
      </c>
      <c r="M383" s="75">
        <f>[1]!thsiFinD("ths_close_price_index",M$1,$A383)</f>
        <v>18474.921300000002</v>
      </c>
      <c r="N383" s="78">
        <f t="shared" si="17"/>
        <v>1.0043163247953906</v>
      </c>
      <c r="O383" s="78">
        <f t="shared" si="17"/>
        <v>1.0054668239624398</v>
      </c>
      <c r="P383" s="73">
        <f t="shared" si="16"/>
        <v>1.0043163247953906</v>
      </c>
      <c r="Q383" s="73">
        <f t="shared" si="18"/>
        <v>1.3984744204475124</v>
      </c>
    </row>
    <row r="384" spans="1:17" ht="15.5" x14ac:dyDescent="0.35">
      <c r="A384" s="80">
        <v>44391</v>
      </c>
      <c r="B384" s="58" t="s">
        <v>928</v>
      </c>
      <c r="C384" s="58" t="s">
        <v>929</v>
      </c>
      <c r="D384" s="58" t="s">
        <v>930</v>
      </c>
      <c r="F384" s="58" t="str">
        <f>IFERROR(VLOOKUP($C384,'[3]3年净值'!$B:$C,2,0),"")</f>
        <v/>
      </c>
      <c r="G384" s="58" t="str">
        <f>IFERROR(VLOOKUP($C384,[3]黑马净值!#REF!,2,0),"")</f>
        <v/>
      </c>
      <c r="H384" s="75">
        <f>[1]!thsiFinD("ths_close_price_index",H$1,$A384)</f>
        <v>5083.0848999999998</v>
      </c>
      <c r="I384" s="75">
        <f>[1]!thsiFinD("ths_close_price_index",I$1,$A384)</f>
        <v>5376.0753000000004</v>
      </c>
      <c r="J384" s="75">
        <f>[1]!thsiFinD("ths_close_price_index",J$1,$A384)</f>
        <v>2041.7637999999999</v>
      </c>
      <c r="K384" s="76">
        <f>IF([1]!thsiFinD("ths_close_price_index",K$1,$A384)/[1]!thsiFinD("ths_close_price_index",K$1,$A$3)=0,K383,[1]!thsiFinD("ths_close_price_index",K$1,$A384)/[1]!thsiFinD("ths_close_price_index",K$1,$A$3))</f>
        <v>1.6456711584769608</v>
      </c>
      <c r="L384" s="75">
        <f>[1]!thsiFinD("ths_close_price_index",L$1,$A384)</f>
        <v>3787.7213000000002</v>
      </c>
      <c r="M384" s="75">
        <f>[1]!thsiFinD("ths_close_price_index",M$1,$A384)</f>
        <v>18610.165400000002</v>
      </c>
      <c r="N384" s="78">
        <f t="shared" si="17"/>
        <v>0.9921723939937197</v>
      </c>
      <c r="O384" s="78">
        <f t="shared" si="17"/>
        <v>1.0073204154866955</v>
      </c>
      <c r="P384" s="73">
        <f t="shared" si="16"/>
        <v>0.9921723939937197</v>
      </c>
      <c r="Q384" s="73">
        <f t="shared" si="18"/>
        <v>1.387527713674388</v>
      </c>
    </row>
    <row r="385" spans="1:17" ht="15.5" x14ac:dyDescent="0.35">
      <c r="A385" s="80">
        <v>44392</v>
      </c>
      <c r="B385" s="58" t="s">
        <v>931</v>
      </c>
      <c r="C385" s="58" t="s">
        <v>932</v>
      </c>
      <c r="D385" s="58" t="s">
        <v>933</v>
      </c>
      <c r="F385" s="58" t="str">
        <f>IFERROR(VLOOKUP($C385,'[3]3年净值'!$B:$C,2,0),"")</f>
        <v/>
      </c>
      <c r="G385" s="58" t="str">
        <f>IFERROR(VLOOKUP($C385,[3]黑马净值!#REF!,2,0),"")</f>
        <v/>
      </c>
      <c r="H385" s="75">
        <f>[1]!thsiFinD("ths_close_price_index",H$1,$A385)</f>
        <v>5151.4625999999998</v>
      </c>
      <c r="I385" s="75">
        <f>[1]!thsiFinD("ths_close_price_index",I$1,$A385)</f>
        <v>5437.7929999999997</v>
      </c>
      <c r="J385" s="75">
        <f>[1]!thsiFinD("ths_close_price_index",J$1,$A385)</f>
        <v>2064.268</v>
      </c>
      <c r="K385" s="76">
        <f>IF([1]!thsiFinD("ths_close_price_index",K$1,$A385)/[1]!thsiFinD("ths_close_price_index",K$1,$A$3)=0,K384,[1]!thsiFinD("ths_close_price_index",K$1,$A385)/[1]!thsiFinD("ths_close_price_index",K$1,$A$3))</f>
        <v>1.6638096487786289</v>
      </c>
      <c r="L385" s="75">
        <f>[1]!thsiFinD("ths_close_price_index",L$1,$A385)</f>
        <v>3823.6008000000002</v>
      </c>
      <c r="M385" s="75">
        <f>[1]!thsiFinD("ths_close_price_index",M$1,$A385)</f>
        <v>18533.976900000001</v>
      </c>
      <c r="N385" s="78">
        <f t="shared" si="17"/>
        <v>1.0094725818396406</v>
      </c>
      <c r="O385" s="78">
        <f t="shared" si="17"/>
        <v>0.99590608152252103</v>
      </c>
      <c r="P385" s="73">
        <f t="shared" si="16"/>
        <v>1.0094725818396406</v>
      </c>
      <c r="Q385" s="73">
        <f t="shared" si="18"/>
        <v>1.4006711834969381</v>
      </c>
    </row>
    <row r="386" spans="1:17" ht="15.5" x14ac:dyDescent="0.35">
      <c r="A386" s="80">
        <v>44393</v>
      </c>
      <c r="B386" s="58" t="s">
        <v>934</v>
      </c>
      <c r="C386" s="58" t="s">
        <v>935</v>
      </c>
      <c r="D386" s="58" t="s">
        <v>936</v>
      </c>
      <c r="F386" s="58" t="str">
        <f>IFERROR(VLOOKUP($C386,'[3]3年净值'!$B:$C,2,0),"")</f>
        <v/>
      </c>
      <c r="G386" s="58" t="str">
        <f>IFERROR(VLOOKUP($C386,[3]黑马净值!#REF!,2,0),"")</f>
        <v/>
      </c>
      <c r="H386" s="75">
        <f>[1]!thsiFinD("ths_close_price_index",H$1,$A386)</f>
        <v>5094.7727000000004</v>
      </c>
      <c r="I386" s="75">
        <f>[1]!thsiFinD("ths_close_price_index",I$1,$A386)</f>
        <v>5390.3207000000002</v>
      </c>
      <c r="J386" s="75">
        <f>[1]!thsiFinD("ths_close_price_index",J$1,$A386)</f>
        <v>2035.5477000000001</v>
      </c>
      <c r="K386" s="76">
        <f>IF([1]!thsiFinD("ths_close_price_index",K$1,$A386)/[1]!thsiFinD("ths_close_price_index",K$1,$A$3)=0,K385,[1]!thsiFinD("ths_close_price_index",K$1,$A386)/[1]!thsiFinD("ths_close_price_index",K$1,$A$3))</f>
        <v>1.6406609528458254</v>
      </c>
      <c r="L386" s="75">
        <f>[1]!thsiFinD("ths_close_price_index",L$1,$A386)</f>
        <v>3832.1619999999998</v>
      </c>
      <c r="M386" s="75">
        <f>[1]!thsiFinD("ths_close_price_index",M$1,$A386)</f>
        <v>18281.786599999999</v>
      </c>
      <c r="N386" s="78">
        <f t="shared" si="17"/>
        <v>1.0022390412723001</v>
      </c>
      <c r="O386" s="78">
        <f t="shared" si="17"/>
        <v>0.9863930822100031</v>
      </c>
      <c r="P386" s="73">
        <f t="shared" si="16"/>
        <v>1.0022390412723001</v>
      </c>
      <c r="Q386" s="73">
        <f t="shared" si="18"/>
        <v>1.4038073440857093</v>
      </c>
    </row>
    <row r="387" spans="1:17" ht="15.5" x14ac:dyDescent="0.35">
      <c r="A387" s="80">
        <v>44396</v>
      </c>
      <c r="B387" s="58" t="s">
        <v>937</v>
      </c>
      <c r="C387" s="58" t="s">
        <v>938</v>
      </c>
      <c r="D387" s="58" t="s">
        <v>939</v>
      </c>
      <c r="F387" s="58" t="str">
        <f>IFERROR(VLOOKUP($C387,'[3]3年净值'!$B:$C,2,0),"")</f>
        <v/>
      </c>
      <c r="G387" s="58" t="str">
        <f>IFERROR(VLOOKUP($C387,[3]黑马净值!#REF!,2,0),"")</f>
        <v/>
      </c>
      <c r="H387" s="75">
        <f>[1]!thsiFinD("ths_close_price_index",H$1,$A387)</f>
        <v>5113.4944999999998</v>
      </c>
      <c r="I387" s="75">
        <f>[1]!thsiFinD("ths_close_price_index",I$1,$A387)</f>
        <v>5399.1531000000004</v>
      </c>
      <c r="J387" s="75">
        <f>[1]!thsiFinD("ths_close_price_index",J$1,$A387)</f>
        <v>2037.0968</v>
      </c>
      <c r="K387" s="76">
        <f>IF([1]!thsiFinD("ths_close_price_index",K$1,$A387)/[1]!thsiFinD("ths_close_price_index",K$1,$A$3)=0,K386,[1]!thsiFinD("ths_close_price_index",K$1,$A387)/[1]!thsiFinD("ths_close_price_index",K$1,$A$3))</f>
        <v>1.6419095346806079</v>
      </c>
      <c r="L387" s="75">
        <f>[1]!thsiFinD("ths_close_price_index",L$1,$A387)</f>
        <v>3846.0817999999999</v>
      </c>
      <c r="M387" s="75">
        <f>[1]!thsiFinD("ths_close_price_index",M$1,$A387)</f>
        <v>18443.097699999998</v>
      </c>
      <c r="N387" s="78">
        <f t="shared" si="17"/>
        <v>1.003632362097427</v>
      </c>
      <c r="O387" s="78">
        <f t="shared" si="17"/>
        <v>1.0088235960483205</v>
      </c>
      <c r="P387" s="73">
        <f t="shared" si="16"/>
        <v>1.003632362097427</v>
      </c>
      <c r="Q387" s="73">
        <f t="shared" si="18"/>
        <v>1.4089064806744558</v>
      </c>
    </row>
    <row r="388" spans="1:17" ht="15.5" x14ac:dyDescent="0.35">
      <c r="A388" s="80">
        <v>44397</v>
      </c>
      <c r="B388" s="58" t="s">
        <v>940</v>
      </c>
      <c r="C388" s="58" t="s">
        <v>941</v>
      </c>
      <c r="D388" s="58" t="s">
        <v>942</v>
      </c>
      <c r="F388" s="58" t="str">
        <f>IFERROR(VLOOKUP($C388,'[3]3年净值'!$B:$C,2,0),"")</f>
        <v/>
      </c>
      <c r="G388" s="58" t="str">
        <f>IFERROR(VLOOKUP($C388,[3]黑马净值!#REF!,2,0),"")</f>
        <v/>
      </c>
      <c r="H388" s="75">
        <f>[1]!thsiFinD("ths_close_price_index",H$1,$A388)</f>
        <v>5108.9940999999999</v>
      </c>
      <c r="I388" s="75">
        <f>[1]!thsiFinD("ths_close_price_index",I$1,$A388)</f>
        <v>5397.6021000000001</v>
      </c>
      <c r="J388" s="75">
        <f>[1]!thsiFinD("ths_close_price_index",J$1,$A388)</f>
        <v>2040.9152999999999</v>
      </c>
      <c r="K388" s="76">
        <f>IF([1]!thsiFinD("ths_close_price_index",K$1,$A388)/[1]!thsiFinD("ths_close_price_index",K$1,$A$3)=0,K387,[1]!thsiFinD("ths_close_price_index",K$1,$A388)/[1]!thsiFinD("ths_close_price_index",K$1,$A$3))</f>
        <v>1.6449872635141995</v>
      </c>
      <c r="L388" s="75">
        <f>[1]!thsiFinD("ths_close_price_index",L$1,$A388)</f>
        <v>3841.4841000000001</v>
      </c>
      <c r="M388" s="75">
        <f>[1]!thsiFinD("ths_close_price_index",M$1,$A388)</f>
        <v>18529.4928</v>
      </c>
      <c r="N388" s="78">
        <f t="shared" si="17"/>
        <v>0.99880457560731029</v>
      </c>
      <c r="O388" s="78">
        <f t="shared" si="17"/>
        <v>1.0046844137251414</v>
      </c>
      <c r="P388" s="73">
        <f t="shared" si="16"/>
        <v>0.99880457560731029</v>
      </c>
      <c r="Q388" s="73">
        <f t="shared" si="18"/>
        <v>1.407222239500439</v>
      </c>
    </row>
    <row r="389" spans="1:17" ht="15.5" x14ac:dyDescent="0.35">
      <c r="A389" s="80">
        <v>44398</v>
      </c>
      <c r="B389" s="58" t="s">
        <v>943</v>
      </c>
      <c r="C389" s="58" t="s">
        <v>944</v>
      </c>
      <c r="D389" s="58" t="s">
        <v>945</v>
      </c>
      <c r="F389" s="58" t="str">
        <f>IFERROR(VLOOKUP($C389,'[3]3年净值'!$B:$C,2,0),"")</f>
        <v/>
      </c>
      <c r="G389" s="58" t="str">
        <f>IFERROR(VLOOKUP($C389,[3]黑马净值!#REF!,2,0),"")</f>
        <v/>
      </c>
      <c r="H389" s="75">
        <f>[1]!thsiFinD("ths_close_price_index",H$1,$A389)</f>
        <v>5144.0428000000002</v>
      </c>
      <c r="I389" s="75">
        <f>[1]!thsiFinD("ths_close_price_index",I$1,$A389)</f>
        <v>5441.0953</v>
      </c>
      <c r="J389" s="75">
        <f>[1]!thsiFinD("ths_close_price_index",J$1,$A389)</f>
        <v>2074.4906999999998</v>
      </c>
      <c r="K389" s="76">
        <f>IF([1]!thsiFinD("ths_close_price_index",K$1,$A389)/[1]!thsiFinD("ths_close_price_index",K$1,$A$3)=0,K388,[1]!thsiFinD("ths_close_price_index",K$1,$A389)/[1]!thsiFinD("ths_close_price_index",K$1,$A$3))</f>
        <v>1.6720491927218422</v>
      </c>
      <c r="L389" s="75">
        <f>[1]!thsiFinD("ths_close_price_index",L$1,$A389)</f>
        <v>3882.4946</v>
      </c>
      <c r="M389" s="75">
        <f>[1]!thsiFinD("ths_close_price_index",M$1,$A389)</f>
        <v>18672.4552</v>
      </c>
      <c r="N389" s="78">
        <f t="shared" si="17"/>
        <v>1.010675691720291</v>
      </c>
      <c r="O389" s="78">
        <f t="shared" si="17"/>
        <v>1.0077153973691066</v>
      </c>
      <c r="P389" s="73">
        <f t="shared" si="16"/>
        <v>1.010675691720291</v>
      </c>
      <c r="Q389" s="73">
        <f t="shared" si="18"/>
        <v>1.4222453103112833</v>
      </c>
    </row>
    <row r="390" spans="1:17" ht="15.5" x14ac:dyDescent="0.35">
      <c r="A390" s="80">
        <v>44399</v>
      </c>
      <c r="B390" s="58" t="s">
        <v>946</v>
      </c>
      <c r="C390" s="58" t="s">
        <v>947</v>
      </c>
      <c r="D390" s="58" t="s">
        <v>948</v>
      </c>
      <c r="F390" s="58" t="str">
        <f>IFERROR(VLOOKUP($C390,'[3]3年净值'!$B:$C,2,0),"")</f>
        <v/>
      </c>
      <c r="G390" s="58" t="str">
        <f>IFERROR(VLOOKUP($C390,[3]黑马净值!#REF!,2,0),"")</f>
        <v/>
      </c>
      <c r="H390" s="75">
        <f>[1]!thsiFinD("ths_close_price_index",H$1,$A390)</f>
        <v>5151.7516999999998</v>
      </c>
      <c r="I390" s="75">
        <f>[1]!thsiFinD("ths_close_price_index",I$1,$A390)</f>
        <v>5454.9023999999999</v>
      </c>
      <c r="J390" s="75">
        <f>[1]!thsiFinD("ths_close_price_index",J$1,$A390)</f>
        <v>2076.2062999999998</v>
      </c>
      <c r="K390" s="76">
        <f>IF([1]!thsiFinD("ths_close_price_index",K$1,$A390)/[1]!thsiFinD("ths_close_price_index",K$1,$A$3)=0,K389,[1]!thsiFinD("ths_close_price_index",K$1,$A390)/[1]!thsiFinD("ths_close_price_index",K$1,$A$3))</f>
        <v>1.6734319743342321</v>
      </c>
      <c r="L390" s="75">
        <f>[1]!thsiFinD("ths_close_price_index",L$1,$A390)</f>
        <v>3880.4104000000002</v>
      </c>
      <c r="M390" s="75">
        <f>[1]!thsiFinD("ths_close_price_index",M$1,$A390)</f>
        <v>18315.259900000001</v>
      </c>
      <c r="N390" s="78">
        <f t="shared" si="17"/>
        <v>0.99946318019347669</v>
      </c>
      <c r="O390" s="78">
        <f t="shared" si="17"/>
        <v>0.98087046956738722</v>
      </c>
      <c r="P390" s="73">
        <f t="shared" si="16"/>
        <v>0.99946318019347669</v>
      </c>
      <c r="Q390" s="73">
        <f t="shared" si="18"/>
        <v>1.4214818208589732</v>
      </c>
    </row>
    <row r="391" spans="1:17" ht="15.5" x14ac:dyDescent="0.35">
      <c r="A391" s="80">
        <v>44400</v>
      </c>
      <c r="B391" s="58" t="s">
        <v>949</v>
      </c>
      <c r="C391" s="58" t="s">
        <v>950</v>
      </c>
      <c r="D391" s="58" t="s">
        <v>951</v>
      </c>
      <c r="F391" s="58" t="str">
        <f>IFERROR(VLOOKUP($C391,'[3]3年净值'!$B:$C,2,0),"")</f>
        <v/>
      </c>
      <c r="G391" s="58" t="str">
        <f>IFERROR(VLOOKUP($C391,[3]黑马净值!#REF!,2,0),"")</f>
        <v/>
      </c>
      <c r="H391" s="75">
        <f>[1]!thsiFinD("ths_close_price_index",H$1,$A391)</f>
        <v>5089.2281999999996</v>
      </c>
      <c r="I391" s="75">
        <f>[1]!thsiFinD("ths_close_price_index",I$1,$A391)</f>
        <v>5396.6720999999998</v>
      </c>
      <c r="J391" s="75">
        <f>[1]!thsiFinD("ths_close_price_index",J$1,$A391)</f>
        <v>2043.9151999999999</v>
      </c>
      <c r="K391" s="76">
        <f>IF([1]!thsiFinD("ths_close_price_index",K$1,$A391)/[1]!thsiFinD("ths_close_price_index",K$1,$A$3)=0,K390,[1]!thsiFinD("ths_close_price_index",K$1,$A391)/[1]!thsiFinD("ths_close_price_index",K$1,$A$3))</f>
        <v>1.647405196924673</v>
      </c>
      <c r="L391" s="75">
        <f>[1]!thsiFinD("ths_close_price_index",L$1,$A391)</f>
        <v>3832.2154999999998</v>
      </c>
      <c r="M391" s="75">
        <f>[1]!thsiFinD("ths_close_price_index",M$1,$A391)</f>
        <v>17860.576000000001</v>
      </c>
      <c r="N391" s="78">
        <f t="shared" si="17"/>
        <v>0.98757994772924007</v>
      </c>
      <c r="O391" s="78">
        <f t="shared" si="17"/>
        <v>0.97517458652060951</v>
      </c>
      <c r="P391" s="73">
        <f t="shared" si="16"/>
        <v>0.98757994772924007</v>
      </c>
      <c r="Q391" s="73">
        <f t="shared" si="18"/>
        <v>1.4038269423419698</v>
      </c>
    </row>
    <row r="392" spans="1:17" ht="15.5" x14ac:dyDescent="0.35">
      <c r="A392" s="80">
        <v>44403</v>
      </c>
      <c r="B392" s="58" t="s">
        <v>952</v>
      </c>
      <c r="C392" s="58" t="s">
        <v>953</v>
      </c>
      <c r="D392" s="58" t="s">
        <v>954</v>
      </c>
      <c r="F392" s="58" t="str">
        <f>IFERROR(VLOOKUP($C392,'[3]3年净值'!$B:$C,2,0),"")</f>
        <v/>
      </c>
      <c r="G392" s="58" t="str">
        <f>IFERROR(VLOOKUP($C392,[3]黑马净值!#REF!,2,0),"")</f>
        <v/>
      </c>
      <c r="H392" s="75">
        <f>[1]!thsiFinD("ths_close_price_index",H$1,$A392)</f>
        <v>4925.299</v>
      </c>
      <c r="I392" s="75">
        <f>[1]!thsiFinD("ths_close_price_index",I$1,$A392)</f>
        <v>5242.1026000000002</v>
      </c>
      <c r="J392" s="75">
        <f>[1]!thsiFinD("ths_close_price_index",J$1,$A392)</f>
        <v>1989.7289000000001</v>
      </c>
      <c r="K392" s="76">
        <f>IF([1]!thsiFinD("ths_close_price_index",K$1,$A392)/[1]!thsiFinD("ths_close_price_index",K$1,$A$3)=0,K391,[1]!thsiFinD("ths_close_price_index",K$1,$A392)/[1]!thsiFinD("ths_close_price_index",K$1,$A$3))</f>
        <v>1.6037307860576668</v>
      </c>
      <c r="L392" s="75">
        <f>[1]!thsiFinD("ths_close_price_index",L$1,$A392)</f>
        <v>3766.6680000000001</v>
      </c>
      <c r="M392" s="75">
        <f>[1]!thsiFinD("ths_close_price_index",M$1,$A392)</f>
        <v>17157.941699999999</v>
      </c>
      <c r="N392" s="78">
        <f t="shared" si="17"/>
        <v>0.98289566440091913</v>
      </c>
      <c r="O392" s="78">
        <f t="shared" si="17"/>
        <v>0.96066004254286075</v>
      </c>
      <c r="P392" s="73">
        <f t="shared" si="16"/>
        <v>0.98289566440091913</v>
      </c>
      <c r="Q392" s="73">
        <f t="shared" si="18"/>
        <v>1.3798154151971211</v>
      </c>
    </row>
    <row r="393" spans="1:17" ht="15.5" x14ac:dyDescent="0.35">
      <c r="A393" s="80">
        <v>44404</v>
      </c>
      <c r="B393" s="58" t="s">
        <v>955</v>
      </c>
      <c r="C393" s="58" t="s">
        <v>956</v>
      </c>
      <c r="D393" s="58" t="s">
        <v>957</v>
      </c>
      <c r="F393" s="58" t="str">
        <f>IFERROR(VLOOKUP($C393,'[3]3年净值'!$B:$C,2,0),"")</f>
        <v/>
      </c>
      <c r="G393" s="58" t="str">
        <f>IFERROR(VLOOKUP($C393,[3]黑马净值!#REF!,2,0),"")</f>
        <v/>
      </c>
      <c r="H393" s="75">
        <f>[1]!thsiFinD("ths_close_price_index",H$1,$A393)</f>
        <v>4751.3130000000001</v>
      </c>
      <c r="I393" s="75">
        <f>[1]!thsiFinD("ths_close_price_index",I$1,$A393)</f>
        <v>5073.7133000000003</v>
      </c>
      <c r="J393" s="75">
        <f>[1]!thsiFinD("ths_close_price_index",J$1,$A393)</f>
        <v>1920.0186000000001</v>
      </c>
      <c r="K393" s="76">
        <f>IF([1]!thsiFinD("ths_close_price_index",K$1,$A393)/[1]!thsiFinD("ths_close_price_index",K$1,$A$3)=0,K392,[1]!thsiFinD("ths_close_price_index",K$1,$A393)/[1]!thsiFinD("ths_close_price_index",K$1,$A$3))</f>
        <v>1.5475439586887143</v>
      </c>
      <c r="L393" s="75">
        <f>[1]!thsiFinD("ths_close_price_index",L$1,$A393)</f>
        <v>3646.2564000000002</v>
      </c>
      <c r="M393" s="75">
        <f>[1]!thsiFinD("ths_close_price_index",M$1,$A393)</f>
        <v>16779.582999999999</v>
      </c>
      <c r="N393" s="78">
        <f t="shared" si="17"/>
        <v>0.96803232990006027</v>
      </c>
      <c r="O393" s="78">
        <f t="shared" si="17"/>
        <v>0.97794847968273491</v>
      </c>
      <c r="P393" s="73">
        <f t="shared" si="16"/>
        <v>0.96803232990006027</v>
      </c>
      <c r="Q393" s="73">
        <f t="shared" si="18"/>
        <v>1.3357059312052881</v>
      </c>
    </row>
    <row r="394" spans="1:17" ht="15.5" x14ac:dyDescent="0.35">
      <c r="A394" s="80">
        <v>44405</v>
      </c>
      <c r="B394" s="58" t="s">
        <v>958</v>
      </c>
      <c r="C394" s="58" t="s">
        <v>959</v>
      </c>
      <c r="D394" s="58" t="s">
        <v>960</v>
      </c>
      <c r="F394" s="58" t="str">
        <f>IFERROR(VLOOKUP($C394,'[3]3年净值'!$B:$C,2,0),"")</f>
        <v/>
      </c>
      <c r="G394" s="58" t="str">
        <f>IFERROR(VLOOKUP($C394,[3]黑马净值!#REF!,2,0),"")</f>
        <v/>
      </c>
      <c r="H394" s="75">
        <f>[1]!thsiFinD("ths_close_price_index",H$1,$A394)</f>
        <v>4760.4826000000003</v>
      </c>
      <c r="I394" s="75">
        <f>[1]!thsiFinD("ths_close_price_index",I$1,$A394)</f>
        <v>5063.7471999999998</v>
      </c>
      <c r="J394" s="75">
        <f>[1]!thsiFinD("ths_close_price_index",J$1,$A394)</f>
        <v>1930.5794000000001</v>
      </c>
      <c r="K394" s="76">
        <f>IF([1]!thsiFinD("ths_close_price_index",K$1,$A394)/[1]!thsiFinD("ths_close_price_index",K$1,$A$3)=0,K393,[1]!thsiFinD("ths_close_price_index",K$1,$A394)/[1]!thsiFinD("ths_close_price_index",K$1,$A$3))</f>
        <v>1.5560560128109606</v>
      </c>
      <c r="L394" s="75">
        <f>[1]!thsiFinD("ths_close_price_index",L$1,$A394)</f>
        <v>3625.6921000000002</v>
      </c>
      <c r="M394" s="75">
        <f>[1]!thsiFinD("ths_close_price_index",M$1,$A394)</f>
        <v>17091.7863</v>
      </c>
      <c r="N394" s="78">
        <f t="shared" si="17"/>
        <v>0.9943601607391076</v>
      </c>
      <c r="O394" s="78">
        <f t="shared" si="17"/>
        <v>1.0186061417616874</v>
      </c>
      <c r="P394" s="73">
        <f t="shared" si="16"/>
        <v>0.9943601607391076</v>
      </c>
      <c r="Q394" s="73">
        <f t="shared" si="18"/>
        <v>1.3281727644534698</v>
      </c>
    </row>
    <row r="395" spans="1:17" ht="15.5" x14ac:dyDescent="0.35">
      <c r="A395" s="80">
        <v>44406</v>
      </c>
      <c r="B395" s="58" t="s">
        <v>961</v>
      </c>
      <c r="C395" s="58" t="s">
        <v>962</v>
      </c>
      <c r="D395" s="58" t="s">
        <v>963</v>
      </c>
      <c r="F395" s="58" t="str">
        <f>IFERROR(VLOOKUP($C395,'[3]3年净值'!$B:$C,2,0),"")</f>
        <v/>
      </c>
      <c r="G395" s="58" t="str">
        <f>IFERROR(VLOOKUP($C395,[3]黑马净值!#REF!,2,0),"")</f>
        <v/>
      </c>
      <c r="H395" s="75">
        <f>[1]!thsiFinD("ths_close_price_index",H$1,$A395)</f>
        <v>4850.2745999999997</v>
      </c>
      <c r="I395" s="75">
        <f>[1]!thsiFinD("ths_close_price_index",I$1,$A395)</f>
        <v>5161.4097000000002</v>
      </c>
      <c r="J395" s="75">
        <f>[1]!thsiFinD("ths_close_price_index",J$1,$A395)</f>
        <v>1992.3913</v>
      </c>
      <c r="K395" s="76">
        <f>IF([1]!thsiFinD("ths_close_price_index",K$1,$A395)/[1]!thsiFinD("ths_close_price_index",K$1,$A$3)=0,K394,[1]!thsiFinD("ths_close_price_index",K$1,$A395)/[1]!thsiFinD("ths_close_price_index",K$1,$A$3))</f>
        <v>1.6058766928919093</v>
      </c>
      <c r="L395" s="75">
        <f>[1]!thsiFinD("ths_close_price_index",L$1,$A395)</f>
        <v>3740.5583999999999</v>
      </c>
      <c r="M395" s="75">
        <f>[1]!thsiFinD("ths_close_price_index",M$1,$A395)</f>
        <v>17342.485100000002</v>
      </c>
      <c r="N395" s="78">
        <f t="shared" si="17"/>
        <v>1.0316812064653806</v>
      </c>
      <c r="O395" s="78">
        <f t="shared" si="17"/>
        <v>1.0146677939683812</v>
      </c>
      <c r="P395" s="73">
        <f t="shared" si="16"/>
        <v>1.0316812064653806</v>
      </c>
      <c r="Q395" s="73">
        <f t="shared" si="18"/>
        <v>1.3702508800258155</v>
      </c>
    </row>
    <row r="396" spans="1:17" ht="15.5" x14ac:dyDescent="0.35">
      <c r="A396" s="80">
        <v>44407</v>
      </c>
      <c r="B396" s="58" t="s">
        <v>964</v>
      </c>
      <c r="C396" s="58" t="s">
        <v>965</v>
      </c>
      <c r="D396" s="58" t="s">
        <v>966</v>
      </c>
      <c r="F396" s="58" t="str">
        <f>IFERROR(VLOOKUP($C396,'[3]3年净值'!$B:$C,2,0),"")</f>
        <v/>
      </c>
      <c r="G396" s="58" t="str">
        <f>IFERROR(VLOOKUP($C396,[3]黑马净值!#REF!,2,0),"")</f>
        <v/>
      </c>
      <c r="H396" s="75">
        <f>[1]!thsiFinD("ths_close_price_index",H$1,$A396)</f>
        <v>4811.1695</v>
      </c>
      <c r="I396" s="75">
        <f>[1]!thsiFinD("ths_close_price_index",I$1,$A396)</f>
        <v>5131.0726000000004</v>
      </c>
      <c r="J396" s="75">
        <f>[1]!thsiFinD("ths_close_price_index",J$1,$A396)</f>
        <v>1971.5632000000001</v>
      </c>
      <c r="K396" s="76">
        <f>IF([1]!thsiFinD("ths_close_price_index",K$1,$A396)/[1]!thsiFinD("ths_close_price_index",K$1,$A$3)=0,K395,[1]!thsiFinD("ths_close_price_index",K$1,$A396)/[1]!thsiFinD("ths_close_price_index",K$1,$A$3))</f>
        <v>1.5890891470181536</v>
      </c>
      <c r="L396" s="75">
        <f>[1]!thsiFinD("ths_close_price_index",L$1,$A396)</f>
        <v>3777.3366000000001</v>
      </c>
      <c r="M396" s="75">
        <f>[1]!thsiFinD("ths_close_price_index",M$1,$A396)</f>
        <v>17262.862400000002</v>
      </c>
      <c r="N396" s="78">
        <f t="shared" si="17"/>
        <v>1.0098322753094833</v>
      </c>
      <c r="O396" s="78">
        <f t="shared" si="17"/>
        <v>0.99540880678052301</v>
      </c>
      <c r="P396" s="73">
        <f t="shared" si="16"/>
        <v>1.0098322753094833</v>
      </c>
      <c r="Q396" s="73">
        <f t="shared" si="18"/>
        <v>1.383723563921291</v>
      </c>
    </row>
    <row r="397" spans="1:17" ht="15.5" x14ac:dyDescent="0.35">
      <c r="A397" s="80">
        <v>44410</v>
      </c>
      <c r="B397" s="58" t="s">
        <v>967</v>
      </c>
      <c r="C397" s="58" t="s">
        <v>968</v>
      </c>
      <c r="D397" s="58" t="s">
        <v>969</v>
      </c>
      <c r="F397" s="58" t="str">
        <f>IFERROR(VLOOKUP($C397,'[3]3年净值'!$B:$C,2,0),"")</f>
        <v/>
      </c>
      <c r="G397" s="58" t="str">
        <f>IFERROR(VLOOKUP($C397,[3]黑马净值!#REF!,2,0),"")</f>
        <v/>
      </c>
      <c r="H397" s="75">
        <f>[1]!thsiFinD("ths_close_price_index",H$1,$A397)</f>
        <v>4933.7359999999999</v>
      </c>
      <c r="I397" s="75">
        <f>[1]!thsiFinD("ths_close_price_index",I$1,$A397)</f>
        <v>5249.6531999999997</v>
      </c>
      <c r="J397" s="75">
        <f>[1]!thsiFinD("ths_close_price_index",J$1,$A397)</f>
        <v>2005.8086000000001</v>
      </c>
      <c r="K397" s="76">
        <f>IF([1]!thsiFinD("ths_close_price_index",K$1,$A397)/[1]!thsiFinD("ths_close_price_index",K$1,$A$3)=0,K396,[1]!thsiFinD("ths_close_price_index",K$1,$A397)/[1]!thsiFinD("ths_close_price_index",K$1,$A$3))</f>
        <v>1.6166910993549062</v>
      </c>
      <c r="L397" s="75">
        <f>[1]!thsiFinD("ths_close_price_index",L$1,$A397)</f>
        <v>3837.6109999999999</v>
      </c>
      <c r="M397" s="75">
        <f>[1]!thsiFinD("ths_close_price_index",M$1,$A397)</f>
        <v>17524.2202</v>
      </c>
      <c r="N397" s="78">
        <f t="shared" si="17"/>
        <v>1.0159568517139828</v>
      </c>
      <c r="O397" s="78">
        <f t="shared" si="17"/>
        <v>1.0151398878091038</v>
      </c>
      <c r="P397" s="73">
        <f t="shared" si="16"/>
        <v>1.0159568517139828</v>
      </c>
      <c r="Q397" s="73">
        <f t="shared" si="18"/>
        <v>1.4058034356439268</v>
      </c>
    </row>
    <row r="398" spans="1:17" ht="15.5" x14ac:dyDescent="0.35">
      <c r="A398" s="80">
        <v>44411</v>
      </c>
      <c r="B398" s="58" t="s">
        <v>970</v>
      </c>
      <c r="C398" s="58" t="s">
        <v>971</v>
      </c>
      <c r="D398" s="58" t="s">
        <v>972</v>
      </c>
      <c r="F398" s="58" t="str">
        <f>IFERROR(VLOOKUP($C398,'[3]3年净值'!$B:$C,2,0),"")</f>
        <v/>
      </c>
      <c r="G398" s="58" t="str">
        <f>IFERROR(VLOOKUP($C398,[3]黑马净值!#REF!,2,0),"")</f>
        <v/>
      </c>
      <c r="H398" s="75">
        <f>[1]!thsiFinD("ths_close_price_index",H$1,$A398)</f>
        <v>4934.4583000000002</v>
      </c>
      <c r="I398" s="75">
        <f>[1]!thsiFinD("ths_close_price_index",I$1,$A398)</f>
        <v>5240.2074000000002</v>
      </c>
      <c r="J398" s="75">
        <f>[1]!thsiFinD("ths_close_price_index",J$1,$A398)</f>
        <v>1991.0261</v>
      </c>
      <c r="K398" s="76">
        <f>IF([1]!thsiFinD("ths_close_price_index",K$1,$A398)/[1]!thsiFinD("ths_close_price_index",K$1,$A$3)=0,K397,[1]!thsiFinD("ths_close_price_index",K$1,$A398)/[1]!thsiFinD("ths_close_price_index",K$1,$A$3))</f>
        <v>1.6047763353159974</v>
      </c>
      <c r="L398" s="75">
        <f>[1]!thsiFinD("ths_close_price_index",L$1,$A398)</f>
        <v>3809.9558000000002</v>
      </c>
      <c r="M398" s="75">
        <f>[1]!thsiFinD("ths_close_price_index",M$1,$A398)</f>
        <v>18178.428500000002</v>
      </c>
      <c r="N398" s="78">
        <f t="shared" si="17"/>
        <v>0.99279364166925732</v>
      </c>
      <c r="O398" s="78">
        <f t="shared" si="17"/>
        <v>1.0373316639789771</v>
      </c>
      <c r="P398" s="73">
        <f t="shared" si="16"/>
        <v>0.99279364166925732</v>
      </c>
      <c r="Q398" s="73">
        <f t="shared" si="18"/>
        <v>1.3956727123440875</v>
      </c>
    </row>
    <row r="399" spans="1:17" ht="15.5" x14ac:dyDescent="0.35">
      <c r="A399" s="80">
        <v>44412</v>
      </c>
      <c r="B399" s="58" t="s">
        <v>973</v>
      </c>
      <c r="C399" s="58" t="s">
        <v>974</v>
      </c>
      <c r="D399" s="58" t="s">
        <v>975</v>
      </c>
      <c r="F399" s="58" t="str">
        <f>IFERROR(VLOOKUP($C399,'[3]3年净值'!$B:$C,2,0),"")</f>
        <v/>
      </c>
      <c r="G399" s="58" t="str">
        <f>IFERROR(VLOOKUP($C399,[3]黑马净值!#REF!,2,0),"")</f>
        <v/>
      </c>
      <c r="H399" s="75">
        <f>[1]!thsiFinD("ths_close_price_index",H$1,$A399)</f>
        <v>4978.8478999999998</v>
      </c>
      <c r="I399" s="75">
        <f>[1]!thsiFinD("ths_close_price_index",I$1,$A399)</f>
        <v>5297.0262000000002</v>
      </c>
      <c r="J399" s="75">
        <f>[1]!thsiFinD("ths_close_price_index",J$1,$A399)</f>
        <v>2029.3964000000001</v>
      </c>
      <c r="K399" s="76">
        <f>IF([1]!thsiFinD("ths_close_price_index",K$1,$A399)/[1]!thsiFinD("ths_close_price_index",K$1,$A$3)=0,K398,[1]!thsiFinD("ths_close_price_index",K$1,$A399)/[1]!thsiFinD("ths_close_price_index",K$1,$A$3))</f>
        <v>1.6357029763173261</v>
      </c>
      <c r="L399" s="75">
        <f>[1]!thsiFinD("ths_close_price_index",L$1,$A399)</f>
        <v>3903.7258000000002</v>
      </c>
      <c r="M399" s="75">
        <f>[1]!thsiFinD("ths_close_price_index",M$1,$A399)</f>
        <v>18097.7961</v>
      </c>
      <c r="N399" s="78">
        <f t="shared" si="17"/>
        <v>1.0246118340795449</v>
      </c>
      <c r="O399" s="78">
        <f t="shared" si="17"/>
        <v>0.99556439105833583</v>
      </c>
      <c r="P399" s="73">
        <f t="shared" si="16"/>
        <v>1.0246118340795449</v>
      </c>
      <c r="Q399" s="73">
        <f t="shared" si="18"/>
        <v>1.4300227775696486</v>
      </c>
    </row>
    <row r="400" spans="1:17" ht="15.5" x14ac:dyDescent="0.35">
      <c r="A400" s="80">
        <v>44413</v>
      </c>
      <c r="B400" s="58" t="s">
        <v>976</v>
      </c>
      <c r="C400" s="58" t="s">
        <v>977</v>
      </c>
      <c r="D400" s="58" t="s">
        <v>978</v>
      </c>
      <c r="F400" s="58" t="str">
        <f>IFERROR(VLOOKUP($C400,'[3]3年净值'!$B:$C,2,0),"")</f>
        <v/>
      </c>
      <c r="G400" s="58" t="str">
        <f>IFERROR(VLOOKUP($C400,[3]黑马净值!#REF!,2,0),"")</f>
        <v/>
      </c>
      <c r="H400" s="75">
        <f>[1]!thsiFinD("ths_close_price_index",H$1,$A400)</f>
        <v>4948.6702999999998</v>
      </c>
      <c r="I400" s="75">
        <f>[1]!thsiFinD("ths_close_price_index",I$1,$A400)</f>
        <v>5268.9529000000002</v>
      </c>
      <c r="J400" s="75">
        <f>[1]!thsiFinD("ths_close_price_index",J$1,$A400)</f>
        <v>2021.3164999999999</v>
      </c>
      <c r="K400" s="76">
        <f>IF([1]!thsiFinD("ths_close_price_index",K$1,$A400)/[1]!thsiFinD("ths_close_price_index",K$1,$A$3)=0,K399,[1]!thsiFinD("ths_close_price_index",K$1,$A400)/[1]!thsiFinD("ths_close_price_index",K$1,$A$3))</f>
        <v>1.6291905391816601</v>
      </c>
      <c r="L400" s="75">
        <f>[1]!thsiFinD("ths_close_price_index",L$1,$A400)</f>
        <v>3878.7015999999999</v>
      </c>
      <c r="M400" s="75">
        <f>[1]!thsiFinD("ths_close_price_index",M$1,$A400)</f>
        <v>17922.907299999999</v>
      </c>
      <c r="N400" s="78">
        <f t="shared" si="17"/>
        <v>0.99358966247065805</v>
      </c>
      <c r="O400" s="78">
        <f t="shared" si="17"/>
        <v>0.99033645870283615</v>
      </c>
      <c r="P400" s="73">
        <f t="shared" si="16"/>
        <v>0.99358966247065805</v>
      </c>
      <c r="Q400" s="73">
        <f t="shared" si="18"/>
        <v>1.4208558488907801</v>
      </c>
    </row>
    <row r="401" spans="1:17" ht="15.5" x14ac:dyDescent="0.35">
      <c r="A401" s="80">
        <v>44414</v>
      </c>
      <c r="B401" s="58" t="s">
        <v>979</v>
      </c>
      <c r="C401" s="58" t="s">
        <v>980</v>
      </c>
      <c r="D401" s="58" t="s">
        <v>981</v>
      </c>
      <c r="F401" s="58" t="str">
        <f>IFERROR(VLOOKUP($C401,'[3]3年净值'!$B:$C,2,0),"")</f>
        <v/>
      </c>
      <c r="G401" s="58" t="str">
        <f>IFERROR(VLOOKUP($C401,[3]黑马净值!#REF!,2,0),"")</f>
        <v/>
      </c>
      <c r="H401" s="75">
        <f>[1]!thsiFinD("ths_close_price_index",H$1,$A401)</f>
        <v>4921.5646999999999</v>
      </c>
      <c r="I401" s="75">
        <f>[1]!thsiFinD("ths_close_price_index",I$1,$A401)</f>
        <v>5251.7227000000003</v>
      </c>
      <c r="J401" s="75">
        <f>[1]!thsiFinD("ths_close_price_index",J$1,$A401)</f>
        <v>2009.0435</v>
      </c>
      <c r="K401" s="76">
        <f>IF([1]!thsiFinD("ths_close_price_index",K$1,$A401)/[1]!thsiFinD("ths_close_price_index",K$1,$A$3)=0,K400,[1]!thsiFinD("ths_close_price_index",K$1,$A401)/[1]!thsiFinD("ths_close_price_index",K$1,$A$3))</f>
        <v>1.6192984438629032</v>
      </c>
      <c r="L401" s="75">
        <f>[1]!thsiFinD("ths_close_price_index",L$1,$A401)</f>
        <v>3842.6577000000002</v>
      </c>
      <c r="M401" s="75">
        <f>[1]!thsiFinD("ths_close_price_index",M$1,$A401)</f>
        <v>17397.454900000001</v>
      </c>
      <c r="N401" s="78">
        <f t="shared" si="17"/>
        <v>0.99070722532509337</v>
      </c>
      <c r="O401" s="78">
        <f t="shared" si="17"/>
        <v>0.97068263584669667</v>
      </c>
      <c r="P401" s="73">
        <f t="shared" si="16"/>
        <v>0.99070722532509337</v>
      </c>
      <c r="Q401" s="73">
        <f t="shared" si="18"/>
        <v>1.4076521556415149</v>
      </c>
    </row>
    <row r="402" spans="1:17" ht="15.5" x14ac:dyDescent="0.35">
      <c r="A402" s="80">
        <v>44417</v>
      </c>
      <c r="B402" s="58" t="s">
        <v>982</v>
      </c>
      <c r="C402" s="58" t="s">
        <v>983</v>
      </c>
      <c r="D402" s="58" t="s">
        <v>984</v>
      </c>
      <c r="F402" s="58" t="str">
        <f>IFERROR(VLOOKUP($C402,'[3]3年净值'!$B:$C,2,0),"")</f>
        <v/>
      </c>
      <c r="G402" s="58" t="str">
        <f>IFERROR(VLOOKUP($C402,[3]黑马净值!#REF!,2,0),"")</f>
        <v/>
      </c>
      <c r="H402" s="75">
        <f>[1]!thsiFinD("ths_close_price_index",H$1,$A402)</f>
        <v>4985.5627000000004</v>
      </c>
      <c r="I402" s="75">
        <f>[1]!thsiFinD("ths_close_price_index",I$1,$A402)</f>
        <v>5311.1305000000002</v>
      </c>
      <c r="J402" s="75">
        <f>[1]!thsiFinD("ths_close_price_index",J$1,$A402)</f>
        <v>2012.2170000000001</v>
      </c>
      <c r="K402" s="76">
        <f>IF([1]!thsiFinD("ths_close_price_index",K$1,$A402)/[1]!thsiFinD("ths_close_price_index",K$1,$A$3)=0,K401,[1]!thsiFinD("ths_close_price_index",K$1,$A402)/[1]!thsiFinD("ths_close_price_index",K$1,$A$3))</f>
        <v>1.621856299684143</v>
      </c>
      <c r="L402" s="75">
        <f>[1]!thsiFinD("ths_close_price_index",L$1,$A402)</f>
        <v>3844.0414999999998</v>
      </c>
      <c r="M402" s="75">
        <f>[1]!thsiFinD("ths_close_price_index",M$1,$A402)</f>
        <v>17668.7336</v>
      </c>
      <c r="N402" s="78">
        <f t="shared" si="17"/>
        <v>1.0003601153441275</v>
      </c>
      <c r="O402" s="78">
        <f t="shared" si="17"/>
        <v>1.0155930106765214</v>
      </c>
      <c r="P402" s="73">
        <f t="shared" si="16"/>
        <v>1.0003601153441275</v>
      </c>
      <c r="Q402" s="73">
        <f t="shared" si="18"/>
        <v>1.4081590727819555</v>
      </c>
    </row>
    <row r="403" spans="1:17" ht="15.5" x14ac:dyDescent="0.35">
      <c r="A403" s="80">
        <v>44418</v>
      </c>
      <c r="B403" s="58" t="s">
        <v>985</v>
      </c>
      <c r="C403" s="58" t="s">
        <v>986</v>
      </c>
      <c r="D403" s="58" t="s">
        <v>987</v>
      </c>
      <c r="F403" s="58" t="str">
        <f>IFERROR(VLOOKUP($C403,'[3]3年净值'!$B:$C,2,0),"")</f>
        <v/>
      </c>
      <c r="G403" s="58" t="str">
        <f>IFERROR(VLOOKUP($C403,[3]黑马净值!#REF!,2,0),"")</f>
        <v/>
      </c>
      <c r="H403" s="75">
        <f>[1]!thsiFinD("ths_close_price_index",H$1,$A403)</f>
        <v>5043.1480000000001</v>
      </c>
      <c r="I403" s="75">
        <f>[1]!thsiFinD("ths_close_price_index",I$1,$A403)</f>
        <v>5365.1458000000002</v>
      </c>
      <c r="J403" s="75">
        <f>[1]!thsiFinD("ths_close_price_index",J$1,$A403)</f>
        <v>2028.66</v>
      </c>
      <c r="K403" s="76">
        <f>IF([1]!thsiFinD("ths_close_price_index",K$1,$A403)/[1]!thsiFinD("ths_close_price_index",K$1,$A$3)=0,K402,[1]!thsiFinD("ths_close_price_index",K$1,$A403)/[1]!thsiFinD("ths_close_price_index",K$1,$A$3))</f>
        <v>1.6351094344781072</v>
      </c>
      <c r="L403" s="75">
        <f>[1]!thsiFinD("ths_close_price_index",L$1,$A403)</f>
        <v>3868.1131</v>
      </c>
      <c r="M403" s="75">
        <f>[1]!thsiFinD("ths_close_price_index",M$1,$A403)</f>
        <v>17773.605299999999</v>
      </c>
      <c r="N403" s="78">
        <f t="shared" si="17"/>
        <v>1.0062620551833272</v>
      </c>
      <c r="O403" s="78">
        <f t="shared" si="17"/>
        <v>1.0059354395382361</v>
      </c>
      <c r="P403" s="73">
        <f t="shared" si="16"/>
        <v>1.0062620551833272</v>
      </c>
      <c r="Q403" s="73">
        <f t="shared" si="18"/>
        <v>1.4169770426026189</v>
      </c>
    </row>
    <row r="404" spans="1:17" ht="15.5" x14ac:dyDescent="0.35">
      <c r="A404" s="80">
        <v>44419</v>
      </c>
      <c r="B404" s="58" t="s">
        <v>988</v>
      </c>
      <c r="C404" s="58" t="s">
        <v>989</v>
      </c>
      <c r="D404" s="58" t="s">
        <v>990</v>
      </c>
      <c r="F404" s="58" t="str">
        <f>IFERROR(VLOOKUP($C404,'[3]3年净值'!$B:$C,2,0),"")</f>
        <v/>
      </c>
      <c r="G404" s="58" t="str">
        <f>IFERROR(VLOOKUP($C404,[3]黑马净值!#REF!,2,0),"")</f>
        <v/>
      </c>
      <c r="H404" s="75">
        <f>[1]!thsiFinD("ths_close_price_index",H$1,$A404)</f>
        <v>5015.3406000000004</v>
      </c>
      <c r="I404" s="75">
        <f>[1]!thsiFinD("ths_close_price_index",I$1,$A404)</f>
        <v>5352.2250000000004</v>
      </c>
      <c r="J404" s="75">
        <f>[1]!thsiFinD("ths_close_price_index",J$1,$A404)</f>
        <v>2021.9774</v>
      </c>
      <c r="K404" s="76">
        <f>IF([1]!thsiFinD("ths_close_price_index",K$1,$A404)/[1]!thsiFinD("ths_close_price_index",K$1,$A$3)=0,K403,[1]!thsiFinD("ths_close_price_index",K$1,$A404)/[1]!thsiFinD("ths_close_price_index",K$1,$A$3))</f>
        <v>1.6297232276682705</v>
      </c>
      <c r="L404" s="75">
        <f>[1]!thsiFinD("ths_close_price_index",L$1,$A404)</f>
        <v>3844.2835</v>
      </c>
      <c r="M404" s="75">
        <f>[1]!thsiFinD("ths_close_price_index",M$1,$A404)</f>
        <v>17542.589899999999</v>
      </c>
      <c r="N404" s="78">
        <f t="shared" si="17"/>
        <v>0.99383947692739383</v>
      </c>
      <c r="O404" s="78">
        <f t="shared" si="17"/>
        <v>0.98700233317322517</v>
      </c>
      <c r="P404" s="73">
        <f t="shared" si="16"/>
        <v>0.99383947692739383</v>
      </c>
      <c r="Q404" s="73">
        <f t="shared" si="18"/>
        <v>1.4082477228383121</v>
      </c>
    </row>
    <row r="405" spans="1:17" ht="15.5" x14ac:dyDescent="0.35">
      <c r="A405" s="80">
        <v>44420</v>
      </c>
      <c r="B405" s="58" t="s">
        <v>991</v>
      </c>
      <c r="C405" s="58" t="s">
        <v>992</v>
      </c>
      <c r="D405" s="58" t="s">
        <v>993</v>
      </c>
      <c r="F405" s="58" t="str">
        <f>IFERROR(VLOOKUP($C405,'[3]3年净值'!$B:$C,2,0),"")</f>
        <v/>
      </c>
      <c r="G405" s="58" t="str">
        <f>IFERROR(VLOOKUP($C405,[3]黑马净值!#REF!,2,0),"")</f>
        <v/>
      </c>
      <c r="H405" s="75">
        <f>[1]!thsiFinD("ths_close_price_index",H$1,$A405)</f>
        <v>4973.3509000000004</v>
      </c>
      <c r="I405" s="75">
        <f>[1]!thsiFinD("ths_close_price_index",I$1,$A405)</f>
        <v>5321.9116000000004</v>
      </c>
      <c r="J405" s="75">
        <f>[1]!thsiFinD("ths_close_price_index",J$1,$A405)</f>
        <v>2009.4953</v>
      </c>
      <c r="K405" s="76">
        <f>IF([1]!thsiFinD("ths_close_price_index",K$1,$A405)/[1]!thsiFinD("ths_close_price_index",K$1,$A$3)=0,K404,[1]!thsiFinD("ths_close_price_index",K$1,$A405)/[1]!thsiFinD("ths_close_price_index",K$1,$A$3))</f>
        <v>1.6196625967729508</v>
      </c>
      <c r="L405" s="75">
        <f>[1]!thsiFinD("ths_close_price_index",L$1,$A405)</f>
        <v>3838.317</v>
      </c>
      <c r="M405" s="75">
        <f>[1]!thsiFinD("ths_close_price_index",M$1,$A405)</f>
        <v>17373.905200000001</v>
      </c>
      <c r="N405" s="78">
        <f t="shared" si="17"/>
        <v>0.99844795525616148</v>
      </c>
      <c r="O405" s="78">
        <f t="shared" si="17"/>
        <v>0.99038427615525582</v>
      </c>
      <c r="P405" s="73">
        <f t="shared" si="16"/>
        <v>0.99844795525616148</v>
      </c>
      <c r="Q405" s="73">
        <f t="shared" si="18"/>
        <v>1.4060620593620583</v>
      </c>
    </row>
    <row r="406" spans="1:17" ht="15.5" x14ac:dyDescent="0.35">
      <c r="A406" s="80">
        <v>44421</v>
      </c>
      <c r="B406" s="58" t="s">
        <v>994</v>
      </c>
      <c r="C406" s="58" t="s">
        <v>995</v>
      </c>
      <c r="D406" s="58" t="s">
        <v>996</v>
      </c>
      <c r="F406" s="58" t="str">
        <f>IFERROR(VLOOKUP($C406,'[3]3年净值'!$B:$C,2,0),"")</f>
        <v/>
      </c>
      <c r="G406" s="58" t="str">
        <f>IFERROR(VLOOKUP($C406,[3]黑马净值!#REF!,2,0),"")</f>
        <v/>
      </c>
      <c r="H406" s="75">
        <f>[1]!thsiFinD("ths_close_price_index",H$1,$A406)</f>
        <v>4945.9829</v>
      </c>
      <c r="I406" s="75">
        <f>[1]!thsiFinD("ths_close_price_index",I$1,$A406)</f>
        <v>5298.4903000000004</v>
      </c>
      <c r="J406" s="75">
        <f>[1]!thsiFinD("ths_close_price_index",J$1,$A406)</f>
        <v>1998.9842000000001</v>
      </c>
      <c r="K406" s="76">
        <f>IF([1]!thsiFinD("ths_close_price_index",K$1,$A406)/[1]!thsiFinD("ths_close_price_index",K$1,$A$3)=0,K405,[1]!thsiFinD("ths_close_price_index",K$1,$A406)/[1]!thsiFinD("ths_close_price_index",K$1,$A$3))</f>
        <v>1.611190601082819</v>
      </c>
      <c r="L406" s="75">
        <f>[1]!thsiFinD("ths_close_price_index",L$1,$A406)</f>
        <v>3788.2422999999999</v>
      </c>
      <c r="M406" s="75">
        <f>[1]!thsiFinD("ths_close_price_index",M$1,$A406)</f>
        <v>17383.799200000001</v>
      </c>
      <c r="N406" s="78">
        <f t="shared" si="17"/>
        <v>0.98695399572260445</v>
      </c>
      <c r="O406" s="78">
        <f t="shared" si="17"/>
        <v>1.0005694747315648</v>
      </c>
      <c r="P406" s="73">
        <f t="shared" si="16"/>
        <v>0.98695399572260445</v>
      </c>
      <c r="Q406" s="73">
        <f t="shared" si="18"/>
        <v>1.3877185677213373</v>
      </c>
    </row>
    <row r="407" spans="1:17" ht="15.5" x14ac:dyDescent="0.35">
      <c r="A407" s="80">
        <v>44424</v>
      </c>
      <c r="B407" s="58" t="s">
        <v>997</v>
      </c>
      <c r="C407" s="58" t="s">
        <v>998</v>
      </c>
      <c r="D407" s="58" t="s">
        <v>999</v>
      </c>
      <c r="F407" s="58" t="str">
        <f>IFERROR(VLOOKUP($C407,'[3]3年净值'!$B:$C,2,0),"")</f>
        <v/>
      </c>
      <c r="G407" s="58" t="str">
        <f>IFERROR(VLOOKUP($C407,[3]黑马净值!#REF!,2,0),"")</f>
        <v/>
      </c>
      <c r="H407" s="75">
        <f>[1]!thsiFinD("ths_close_price_index",H$1,$A407)</f>
        <v>4941.0676000000003</v>
      </c>
      <c r="I407" s="75">
        <f>[1]!thsiFinD("ths_close_price_index",I$1,$A407)</f>
        <v>5287.9646000000002</v>
      </c>
      <c r="J407" s="75">
        <f>[1]!thsiFinD("ths_close_price_index",J$1,$A407)</f>
        <v>1981.8381999999999</v>
      </c>
      <c r="K407" s="76">
        <f>IF([1]!thsiFinD("ths_close_price_index",K$1,$A407)/[1]!thsiFinD("ths_close_price_index",K$1,$A$3)=0,K406,[1]!thsiFinD("ths_close_price_index",K$1,$A407)/[1]!thsiFinD("ths_close_price_index",K$1,$A$3))</f>
        <v>1.5973708450056243</v>
      </c>
      <c r="L407" s="75">
        <f>[1]!thsiFinD("ths_close_price_index",L$1,$A407)</f>
        <v>3749.5936999999999</v>
      </c>
      <c r="M407" s="75">
        <f>[1]!thsiFinD("ths_close_price_index",M$1,$A407)</f>
        <v>17459.46</v>
      </c>
      <c r="N407" s="78">
        <f t="shared" si="17"/>
        <v>0.98979774868149273</v>
      </c>
      <c r="O407" s="78">
        <f t="shared" si="17"/>
        <v>1.0043523742496978</v>
      </c>
      <c r="P407" s="73">
        <f t="shared" si="16"/>
        <v>0.98979774868149273</v>
      </c>
      <c r="Q407" s="73">
        <f t="shared" si="18"/>
        <v>1.3735607141340853</v>
      </c>
    </row>
    <row r="408" spans="1:17" ht="15.5" x14ac:dyDescent="0.35">
      <c r="A408" s="80">
        <v>44425</v>
      </c>
      <c r="B408" s="58" t="s">
        <v>1000</v>
      </c>
      <c r="C408" s="58" t="s">
        <v>1001</v>
      </c>
      <c r="D408" s="58" t="s">
        <v>1002</v>
      </c>
      <c r="F408" s="58" t="str">
        <f>IFERROR(VLOOKUP($C408,'[3]3年净值'!$B:$C,2,0),"")</f>
        <v/>
      </c>
      <c r="G408" s="58" t="str">
        <f>IFERROR(VLOOKUP($C408,[3]黑马净值!#REF!,2,0),"")</f>
        <v/>
      </c>
      <c r="H408" s="75">
        <f>[1]!thsiFinD("ths_close_price_index",H$1,$A408)</f>
        <v>4837.4034000000001</v>
      </c>
      <c r="I408" s="75">
        <f>[1]!thsiFinD("ths_close_price_index",I$1,$A408)</f>
        <v>5175.2088000000003</v>
      </c>
      <c r="J408" s="75">
        <f>[1]!thsiFinD("ths_close_price_index",J$1,$A408)</f>
        <v>1934.3092999999999</v>
      </c>
      <c r="K408" s="76">
        <f>IF([1]!thsiFinD("ths_close_price_index",K$1,$A408)/[1]!thsiFinD("ths_close_price_index",K$1,$A$3)=0,K407,[1]!thsiFinD("ths_close_price_index",K$1,$A408)/[1]!thsiFinD("ths_close_price_index",K$1,$A$3))</f>
        <v>1.5590623296307629</v>
      </c>
      <c r="L408" s="75">
        <f>[1]!thsiFinD("ths_close_price_index",L$1,$A408)</f>
        <v>3663.7458999999999</v>
      </c>
      <c r="M408" s="75">
        <f>[1]!thsiFinD("ths_close_price_index",M$1,$A408)</f>
        <v>16930.0209</v>
      </c>
      <c r="N408" s="78">
        <f t="shared" si="17"/>
        <v>0.97710477271177409</v>
      </c>
      <c r="O408" s="78">
        <f t="shared" si="17"/>
        <v>0.96967608963851115</v>
      </c>
      <c r="P408" s="73">
        <f t="shared" si="16"/>
        <v>0.97710477271177409</v>
      </c>
      <c r="Q408" s="73">
        <f t="shared" si="18"/>
        <v>1.3421127293898076</v>
      </c>
    </row>
    <row r="409" spans="1:17" ht="15.5" x14ac:dyDescent="0.35">
      <c r="A409" s="80">
        <v>44426</v>
      </c>
      <c r="B409" s="58" t="s">
        <v>1003</v>
      </c>
      <c r="C409" s="58" t="s">
        <v>1004</v>
      </c>
      <c r="D409" s="58" t="s">
        <v>1005</v>
      </c>
      <c r="F409" s="58" t="str">
        <f>IFERROR(VLOOKUP($C409,'[3]3年净值'!$B:$C,2,0),"")</f>
        <v/>
      </c>
      <c r="G409" s="58" t="str">
        <f>IFERROR(VLOOKUP($C409,[3]黑马净值!#REF!,2,0),"")</f>
        <v/>
      </c>
      <c r="H409" s="75">
        <f>[1]!thsiFinD("ths_close_price_index",H$1,$A409)</f>
        <v>4894.2384000000002</v>
      </c>
      <c r="I409" s="75">
        <f>[1]!thsiFinD("ths_close_price_index",I$1,$A409)</f>
        <v>5229.8486999999996</v>
      </c>
      <c r="J409" s="75">
        <f>[1]!thsiFinD("ths_close_price_index",J$1,$A409)</f>
        <v>1944.2911999999999</v>
      </c>
      <c r="K409" s="76">
        <f>IF([1]!thsiFinD("ths_close_price_index",K$1,$A409)/[1]!thsiFinD("ths_close_price_index",K$1,$A$3)=0,K408,[1]!thsiFinD("ths_close_price_index",K$1,$A409)/[1]!thsiFinD("ths_close_price_index",K$1,$A$3))</f>
        <v>1.5671077876493646</v>
      </c>
      <c r="L409" s="75">
        <f>[1]!thsiFinD("ths_close_price_index",L$1,$A409)</f>
        <v>3682.8924000000002</v>
      </c>
      <c r="M409" s="75">
        <f>[1]!thsiFinD("ths_close_price_index",M$1,$A409)</f>
        <v>17007.043399999999</v>
      </c>
      <c r="N409" s="78">
        <f t="shared" si="17"/>
        <v>1.0052259355650184</v>
      </c>
      <c r="O409" s="78">
        <f t="shared" si="17"/>
        <v>1.0045494627830023</v>
      </c>
      <c r="P409" s="73">
        <f t="shared" si="16"/>
        <v>1.0052259355650184</v>
      </c>
      <c r="Q409" s="73">
        <f t="shared" si="18"/>
        <v>1.3491265240345898</v>
      </c>
    </row>
    <row r="410" spans="1:17" ht="15.5" x14ac:dyDescent="0.35">
      <c r="A410" s="80">
        <v>44427</v>
      </c>
      <c r="B410" s="58" t="s">
        <v>1006</v>
      </c>
      <c r="C410" s="58" t="s">
        <v>1007</v>
      </c>
      <c r="D410" s="58" t="s">
        <v>1008</v>
      </c>
      <c r="F410" s="58" t="str">
        <f>IFERROR(VLOOKUP($C410,'[3]3年净值'!$B:$C,2,0),"")</f>
        <v/>
      </c>
      <c r="G410" s="58" t="str">
        <f>IFERROR(VLOOKUP($C410,[3]黑马净值!#REF!,2,0),"")</f>
        <v/>
      </c>
      <c r="H410" s="75">
        <f>[1]!thsiFinD("ths_close_price_index",H$1,$A410)</f>
        <v>4862.1394</v>
      </c>
      <c r="I410" s="75">
        <f>[1]!thsiFinD("ths_close_price_index",I$1,$A410)</f>
        <v>5204.7896000000001</v>
      </c>
      <c r="J410" s="75">
        <f>[1]!thsiFinD("ths_close_price_index",J$1,$A410)</f>
        <v>1953.1675</v>
      </c>
      <c r="K410" s="76">
        <f>IF([1]!thsiFinD("ths_close_price_index",K$1,$A410)/[1]!thsiFinD("ths_close_price_index",K$1,$A$3)=0,K409,[1]!thsiFinD("ths_close_price_index",K$1,$A410)/[1]!thsiFinD("ths_close_price_index",K$1,$A$3))</f>
        <v>1.5742621269044681</v>
      </c>
      <c r="L410" s="75">
        <f>[1]!thsiFinD("ths_close_price_index",L$1,$A410)</f>
        <v>3727.1017000000002</v>
      </c>
      <c r="M410" s="75">
        <f>[1]!thsiFinD("ths_close_price_index",M$1,$A410)</f>
        <v>17088.823</v>
      </c>
      <c r="N410" s="78">
        <f t="shared" si="17"/>
        <v>1.0120039618860437</v>
      </c>
      <c r="O410" s="78">
        <f t="shared" si="17"/>
        <v>1.0048085724294678</v>
      </c>
      <c r="P410" s="73">
        <f t="shared" si="16"/>
        <v>1.0120039618860437</v>
      </c>
      <c r="Q410" s="73">
        <f t="shared" si="18"/>
        <v>1.3653213874085517</v>
      </c>
    </row>
    <row r="411" spans="1:17" ht="15.5" x14ac:dyDescent="0.35">
      <c r="A411" s="80">
        <v>44428</v>
      </c>
      <c r="B411" s="58" t="s">
        <v>1009</v>
      </c>
      <c r="C411" s="58" t="s">
        <v>1010</v>
      </c>
      <c r="D411" s="58" t="s">
        <v>1011</v>
      </c>
      <c r="F411" s="58" t="str">
        <f>IFERROR(VLOOKUP($C411,'[3]3年净值'!$B:$C,2,0),"")</f>
        <v/>
      </c>
      <c r="G411" s="58" t="str">
        <f>IFERROR(VLOOKUP($C411,[3]黑马净值!#REF!,2,0),"")</f>
        <v/>
      </c>
      <c r="H411" s="75">
        <f>[1]!thsiFinD("ths_close_price_index",H$1,$A411)</f>
        <v>4769.2677999999996</v>
      </c>
      <c r="I411" s="75">
        <f>[1]!thsiFinD("ths_close_price_index",I$1,$A411)</f>
        <v>5124.3069999999998</v>
      </c>
      <c r="J411" s="75">
        <f>[1]!thsiFinD("ths_close_price_index",J$1,$A411)</f>
        <v>1920.0706</v>
      </c>
      <c r="K411" s="76">
        <f>IF([1]!thsiFinD("ths_close_price_index",K$1,$A411)/[1]!thsiFinD("ths_close_price_index",K$1,$A$3)=0,K410,[1]!thsiFinD("ths_close_price_index",K$1,$A411)/[1]!thsiFinD("ths_close_price_index",K$1,$A$3))</f>
        <v>1.5475858709315706</v>
      </c>
      <c r="L411" s="75">
        <f>[1]!thsiFinD("ths_close_price_index",L$1,$A411)</f>
        <v>3697.4337999999998</v>
      </c>
      <c r="M411" s="75">
        <f>[1]!thsiFinD("ths_close_price_index",M$1,$A411)</f>
        <v>16389.972600000001</v>
      </c>
      <c r="N411" s="78">
        <f t="shared" si="17"/>
        <v>0.99203995426258418</v>
      </c>
      <c r="O411" s="78">
        <f t="shared" si="17"/>
        <v>0.95910482541717479</v>
      </c>
      <c r="P411" s="73">
        <f t="shared" si="16"/>
        <v>0.99203995426258418</v>
      </c>
      <c r="Q411" s="73">
        <f t="shared" si="18"/>
        <v>1.3544533667185077</v>
      </c>
    </row>
    <row r="412" spans="1:17" ht="15.5" x14ac:dyDescent="0.35">
      <c r="A412" s="80">
        <v>44431</v>
      </c>
      <c r="B412" s="58" t="s">
        <v>1012</v>
      </c>
      <c r="C412" s="58" t="s">
        <v>1013</v>
      </c>
      <c r="D412" s="58" t="s">
        <v>1014</v>
      </c>
      <c r="F412" s="58" t="str">
        <f>IFERROR(VLOOKUP($C412,'[3]3年净值'!$B:$C,2,0),"")</f>
        <v/>
      </c>
      <c r="G412" s="58" t="str">
        <f>IFERROR(VLOOKUP($C412,[3]黑马净值!#REF!,2,0),"")</f>
        <v/>
      </c>
      <c r="H412" s="75">
        <f>[1]!thsiFinD("ths_close_price_index",H$1,$A412)</f>
        <v>4835.8782000000001</v>
      </c>
      <c r="I412" s="75">
        <f>[1]!thsiFinD("ths_close_price_index",I$1,$A412)</f>
        <v>5197.2901000000002</v>
      </c>
      <c r="J412" s="75">
        <f>[1]!thsiFinD("ths_close_price_index",J$1,$A412)</f>
        <v>1957.4680000000001</v>
      </c>
      <c r="K412" s="76">
        <f>IF([1]!thsiFinD("ths_close_price_index",K$1,$A412)/[1]!thsiFinD("ths_close_price_index",K$1,$A$3)=0,K411,[1]!thsiFinD("ths_close_price_index",K$1,$A412)/[1]!thsiFinD("ths_close_price_index",K$1,$A$3))</f>
        <v>1.5777283499891512</v>
      </c>
      <c r="L412" s="75">
        <f>[1]!thsiFinD("ths_close_price_index",L$1,$A412)</f>
        <v>3804.1439</v>
      </c>
      <c r="M412" s="75">
        <f>[1]!thsiFinD("ths_close_price_index",M$1,$A412)</f>
        <v>16507.808300000001</v>
      </c>
      <c r="N412" s="78">
        <f t="shared" si="17"/>
        <v>1.028860584332842</v>
      </c>
      <c r="O412" s="78">
        <f t="shared" si="17"/>
        <v>1.0071894995114268</v>
      </c>
      <c r="P412" s="73">
        <f t="shared" si="16"/>
        <v>1.028860584332842</v>
      </c>
      <c r="Q412" s="73">
        <f t="shared" si="18"/>
        <v>1.3935436823335889</v>
      </c>
    </row>
    <row r="413" spans="1:17" ht="15.5" x14ac:dyDescent="0.35">
      <c r="A413" s="80">
        <v>44432</v>
      </c>
      <c r="B413" s="58" t="s">
        <v>1015</v>
      </c>
      <c r="C413" s="58" t="s">
        <v>1016</v>
      </c>
      <c r="D413" s="58" t="s">
        <v>1017</v>
      </c>
      <c r="F413" s="58" t="str">
        <f>IFERROR(VLOOKUP($C413,'[3]3年净值'!$B:$C,2,0),"")</f>
        <v/>
      </c>
      <c r="G413" s="58" t="str">
        <f>IFERROR(VLOOKUP($C413,[3]黑马净值!#REF!,2,0),"")</f>
        <v/>
      </c>
      <c r="H413" s="75">
        <f>[1]!thsiFinD("ths_close_price_index",H$1,$A413)</f>
        <v>4888.3901999999998</v>
      </c>
      <c r="I413" s="75">
        <f>[1]!thsiFinD("ths_close_price_index",I$1,$A413)</f>
        <v>5251.9220999999998</v>
      </c>
      <c r="J413" s="75">
        <f>[1]!thsiFinD("ths_close_price_index",J$1,$A413)</f>
        <v>1986.2887000000001</v>
      </c>
      <c r="K413" s="76">
        <f>IF([1]!thsiFinD("ths_close_price_index",K$1,$A413)/[1]!thsiFinD("ths_close_price_index",K$1,$A$3)=0,K412,[1]!thsiFinD("ths_close_price_index",K$1,$A413)/[1]!thsiFinD("ths_close_price_index",K$1,$A$3))</f>
        <v>1.6009579687908544</v>
      </c>
      <c r="L413" s="75">
        <f>[1]!thsiFinD("ths_close_price_index",L$1,$A413)</f>
        <v>3798.2431999999999</v>
      </c>
      <c r="M413" s="75">
        <f>[1]!thsiFinD("ths_close_price_index",M$1,$A413)</f>
        <v>16697.660800000001</v>
      </c>
      <c r="N413" s="78">
        <f t="shared" si="17"/>
        <v>0.99844887571156282</v>
      </c>
      <c r="O413" s="78">
        <f t="shared" si="17"/>
        <v>1.0115007696085252</v>
      </c>
      <c r="P413" s="73">
        <f t="shared" si="16"/>
        <v>0.99844887571156282</v>
      </c>
      <c r="Q413" s="73">
        <f t="shared" si="18"/>
        <v>1.3913821228809231</v>
      </c>
    </row>
    <row r="414" spans="1:17" ht="15.5" x14ac:dyDescent="0.35">
      <c r="A414" s="80">
        <v>44433</v>
      </c>
      <c r="B414" s="58" t="s">
        <v>1018</v>
      </c>
      <c r="C414" s="58" t="s">
        <v>1019</v>
      </c>
      <c r="D414" s="58" t="s">
        <v>1020</v>
      </c>
      <c r="F414" s="58" t="str">
        <f>IFERROR(VLOOKUP($C414,'[3]3年净值'!$B:$C,2,0),"")</f>
        <v/>
      </c>
      <c r="G414" s="58" t="str">
        <f>IFERROR(VLOOKUP($C414,[3]黑马净值!#REF!,2,0),"")</f>
        <v/>
      </c>
      <c r="H414" s="75">
        <f>[1]!thsiFinD("ths_close_price_index",H$1,$A414)</f>
        <v>4898.1571999999996</v>
      </c>
      <c r="I414" s="75">
        <f>[1]!thsiFinD("ths_close_price_index",I$1,$A414)</f>
        <v>5271.0337</v>
      </c>
      <c r="J414" s="75">
        <f>[1]!thsiFinD("ths_close_price_index",J$1,$A414)</f>
        <v>1994.4050999999999</v>
      </c>
      <c r="K414" s="76">
        <f>IF([1]!thsiFinD("ths_close_price_index",K$1,$A414)/[1]!thsiFinD("ths_close_price_index",K$1,$A$3)=0,K413,[1]!thsiFinD("ths_close_price_index",K$1,$A414)/[1]!thsiFinD("ths_close_price_index",K$1,$A$3))</f>
        <v>1.6074998250969865</v>
      </c>
      <c r="L414" s="75">
        <f>[1]!thsiFinD("ths_close_price_index",L$1,$A414)</f>
        <v>3834.4142000000002</v>
      </c>
      <c r="M414" s="75">
        <f>[1]!thsiFinD("ths_close_price_index",M$1,$A414)</f>
        <v>16830.016800000001</v>
      </c>
      <c r="N414" s="78">
        <f t="shared" si="17"/>
        <v>1.0095230868839573</v>
      </c>
      <c r="O414" s="78">
        <f t="shared" si="17"/>
        <v>1.0079266192783123</v>
      </c>
      <c r="P414" s="73">
        <f t="shared" si="16"/>
        <v>1.0095230868839573</v>
      </c>
      <c r="Q414" s="73">
        <f t="shared" si="18"/>
        <v>1.4046323757259032</v>
      </c>
    </row>
    <row r="415" spans="1:17" ht="15.5" x14ac:dyDescent="0.35">
      <c r="A415" s="80">
        <v>44434</v>
      </c>
      <c r="B415" s="58" t="s">
        <v>1021</v>
      </c>
      <c r="C415" s="58" t="s">
        <v>1022</v>
      </c>
      <c r="D415" s="58" t="s">
        <v>1023</v>
      </c>
      <c r="F415" s="58" t="str">
        <f>IFERROR(VLOOKUP($C415,'[3]3年净值'!$B:$C,2,0),"")</f>
        <v/>
      </c>
      <c r="G415" s="58" t="str">
        <f>IFERROR(VLOOKUP($C415,[3]黑马净值!#REF!,2,0),"")</f>
        <v/>
      </c>
      <c r="H415" s="75">
        <f>[1]!thsiFinD("ths_close_price_index",H$1,$A415)</f>
        <v>4801.6094000000003</v>
      </c>
      <c r="I415" s="75">
        <f>[1]!thsiFinD("ths_close_price_index",I$1,$A415)</f>
        <v>5186.2942000000003</v>
      </c>
      <c r="J415" s="75">
        <f>[1]!thsiFinD("ths_close_price_index",J$1,$A415)</f>
        <v>1957.6215</v>
      </c>
      <c r="K415" s="76">
        <f>IF([1]!thsiFinD("ths_close_price_index",K$1,$A415)/[1]!thsiFinD("ths_close_price_index",K$1,$A$3)=0,K414,[1]!thsiFinD("ths_close_price_index",K$1,$A415)/[1]!thsiFinD("ths_close_price_index",K$1,$A$3))</f>
        <v>1.5778520717060442</v>
      </c>
      <c r="L415" s="75">
        <f>[1]!thsiFinD("ths_close_price_index",L$1,$A415)</f>
        <v>3782.3852999999999</v>
      </c>
      <c r="M415" s="75">
        <f>[1]!thsiFinD("ths_close_price_index",M$1,$A415)</f>
        <v>16343.227199999999</v>
      </c>
      <c r="N415" s="78">
        <f t="shared" si="17"/>
        <v>0.98643106944471459</v>
      </c>
      <c r="O415" s="78">
        <f t="shared" si="17"/>
        <v>0.97107610730370741</v>
      </c>
      <c r="P415" s="73">
        <f t="shared" si="16"/>
        <v>0.98643106944471459</v>
      </c>
      <c r="Q415" s="73">
        <f t="shared" si="18"/>
        <v>1.3855730165639728</v>
      </c>
    </row>
    <row r="416" spans="1:17" ht="15.5" x14ac:dyDescent="0.35">
      <c r="A416" s="80">
        <v>44435</v>
      </c>
      <c r="B416" s="58" t="s">
        <v>1024</v>
      </c>
      <c r="C416" s="58" t="s">
        <v>1025</v>
      </c>
      <c r="D416" s="58" t="s">
        <v>1026</v>
      </c>
      <c r="F416" s="58" t="str">
        <f>IFERROR(VLOOKUP($C416,'[3]3年净值'!$B:$C,2,0),"")</f>
        <v/>
      </c>
      <c r="G416" s="58" t="str">
        <f>IFERROR(VLOOKUP($C416,[3]黑马净值!#REF!,2,0),"")</f>
        <v/>
      </c>
      <c r="H416" s="75">
        <f>[1]!thsiFinD("ths_close_price_index",H$1,$A416)</f>
        <v>4827.0433000000003</v>
      </c>
      <c r="I416" s="75">
        <f>[1]!thsiFinD("ths_close_price_index",I$1,$A416)</f>
        <v>5217.99</v>
      </c>
      <c r="J416" s="75">
        <f>[1]!thsiFinD("ths_close_price_index",J$1,$A416)</f>
        <v>1966.3154999999999</v>
      </c>
      <c r="K416" s="76">
        <f>IF([1]!thsiFinD("ths_close_price_index",K$1,$A416)/[1]!thsiFinD("ths_close_price_index",K$1,$A$3)=0,K415,[1]!thsiFinD("ths_close_price_index",K$1,$A416)/[1]!thsiFinD("ths_close_price_index",K$1,$A$3))</f>
        <v>1.5848594763097494</v>
      </c>
      <c r="L416" s="75">
        <f>[1]!thsiFinD("ths_close_price_index",L$1,$A416)</f>
        <v>3800.0868</v>
      </c>
      <c r="M416" s="75">
        <f>[1]!thsiFinD("ths_close_price_index",M$1,$A416)</f>
        <v>16212.983399999999</v>
      </c>
      <c r="N416" s="78">
        <f t="shared" si="17"/>
        <v>1.0046799832899098</v>
      </c>
      <c r="O416" s="78">
        <f t="shared" si="17"/>
        <v>0.99203071716460012</v>
      </c>
      <c r="P416" s="73">
        <f t="shared" si="16"/>
        <v>1.0046799832899098</v>
      </c>
      <c r="Q416" s="73">
        <f t="shared" si="18"/>
        <v>1.3920574751284422</v>
      </c>
    </row>
    <row r="417" spans="1:17" ht="15.5" x14ac:dyDescent="0.35">
      <c r="A417" s="80">
        <v>44438</v>
      </c>
      <c r="B417" s="58" t="s">
        <v>1027</v>
      </c>
      <c r="C417" s="58" t="s">
        <v>1028</v>
      </c>
      <c r="D417" s="58" t="s">
        <v>1029</v>
      </c>
      <c r="F417" s="58" t="str">
        <f>IFERROR(VLOOKUP($C417,'[3]3年净值'!$B:$C,2,0),"")</f>
        <v/>
      </c>
      <c r="G417" s="58" t="str">
        <f>IFERROR(VLOOKUP($C417,[3]黑马净值!#REF!,2,0),"")</f>
        <v/>
      </c>
      <c r="H417" s="75">
        <f>[1]!thsiFinD("ths_close_price_index",H$1,$A417)</f>
        <v>4813.2703000000001</v>
      </c>
      <c r="I417" s="75">
        <f>[1]!thsiFinD("ths_close_price_index",I$1,$A417)</f>
        <v>5215.1632</v>
      </c>
      <c r="J417" s="75">
        <f>[1]!thsiFinD("ths_close_price_index",J$1,$A417)</f>
        <v>1972.3116</v>
      </c>
      <c r="K417" s="76">
        <f>IF([1]!thsiFinD("ths_close_price_index",K$1,$A417)/[1]!thsiFinD("ths_close_price_index",K$1,$A$3)=0,K416,[1]!thsiFinD("ths_close_price_index",K$1,$A417)/[1]!thsiFinD("ths_close_price_index",K$1,$A$3))</f>
        <v>1.5896923609134161</v>
      </c>
      <c r="L417" s="75">
        <f>[1]!thsiFinD("ths_close_price_index",L$1,$A417)</f>
        <v>3805.7395000000001</v>
      </c>
      <c r="M417" s="75">
        <f>[1]!thsiFinD("ths_close_price_index",M$1,$A417)</f>
        <v>16081.223599999999</v>
      </c>
      <c r="N417" s="78">
        <f t="shared" si="17"/>
        <v>1.0014875186535213</v>
      </c>
      <c r="O417" s="78">
        <f t="shared" si="17"/>
        <v>0.99187319219731018</v>
      </c>
      <c r="P417" s="73">
        <f t="shared" si="16"/>
        <v>1.0014875186535213</v>
      </c>
      <c r="Q417" s="73">
        <f t="shared" si="18"/>
        <v>1.3941281865894695</v>
      </c>
    </row>
    <row r="418" spans="1:17" ht="15.5" x14ac:dyDescent="0.35">
      <c r="A418" s="80">
        <v>44439</v>
      </c>
      <c r="B418" s="58" t="s">
        <v>1030</v>
      </c>
      <c r="C418" s="58" t="s">
        <v>1031</v>
      </c>
      <c r="D418" s="58" t="s">
        <v>1032</v>
      </c>
      <c r="F418" s="58" t="str">
        <f>IFERROR(VLOOKUP($C418,'[3]3年净值'!$B:$C,2,0),"")</f>
        <v/>
      </c>
      <c r="G418" s="58" t="str">
        <f>IFERROR(VLOOKUP($C418,[3]黑马净值!#REF!,2,0),"")</f>
        <v/>
      </c>
      <c r="H418" s="75">
        <f>[1]!thsiFinD("ths_close_price_index",H$1,$A418)</f>
        <v>4805.6099000000004</v>
      </c>
      <c r="I418" s="75">
        <f>[1]!thsiFinD("ths_close_price_index",I$1,$A418)</f>
        <v>5214.0293000000001</v>
      </c>
      <c r="J418" s="75">
        <f>[1]!thsiFinD("ths_close_price_index",J$1,$A418)</f>
        <v>1962.4378999999999</v>
      </c>
      <c r="K418" s="76">
        <f>IF([1]!thsiFinD("ths_close_price_index",K$1,$A418)/[1]!thsiFinD("ths_close_price_index",K$1,$A$3)=0,K417,[1]!thsiFinD("ths_close_price_index",K$1,$A418)/[1]!thsiFinD("ths_close_price_index",K$1,$A$3))</f>
        <v>1.5817341126001421</v>
      </c>
      <c r="L418" s="75">
        <f>[1]!thsiFinD("ths_close_price_index",L$1,$A418)</f>
        <v>3792.5637000000002</v>
      </c>
      <c r="M418" s="75">
        <f>[1]!thsiFinD("ths_close_price_index",M$1,$A418)</f>
        <v>15954.394700000001</v>
      </c>
      <c r="N418" s="78">
        <f t="shared" si="17"/>
        <v>0.99653791332801422</v>
      </c>
      <c r="O418" s="78">
        <f t="shared" si="17"/>
        <v>0.99211323073699453</v>
      </c>
      <c r="P418" s="73">
        <f t="shared" si="16"/>
        <v>0.99653791332801422</v>
      </c>
      <c r="Q418" s="73">
        <f t="shared" si="18"/>
        <v>1.3893015939756383</v>
      </c>
    </row>
    <row r="419" spans="1:17" ht="15.5" x14ac:dyDescent="0.35">
      <c r="A419" s="80">
        <v>44440</v>
      </c>
      <c r="B419" s="58" t="s">
        <v>1033</v>
      </c>
      <c r="C419" s="58" t="s">
        <v>1034</v>
      </c>
      <c r="D419" s="58" t="s">
        <v>1035</v>
      </c>
      <c r="F419" s="58" t="str">
        <f>IFERROR(VLOOKUP($C419,'[3]3年净值'!$B:$C,2,0),"")</f>
        <v/>
      </c>
      <c r="G419" s="58" t="str">
        <f>IFERROR(VLOOKUP($C419,[3]黑马净值!#REF!,2,0),"")</f>
        <v/>
      </c>
      <c r="H419" s="75">
        <f>[1]!thsiFinD("ths_close_price_index",H$1,$A419)</f>
        <v>4869.4587000000001</v>
      </c>
      <c r="I419" s="75">
        <f>[1]!thsiFinD("ths_close_price_index",I$1,$A419)</f>
        <v>5254.8563000000004</v>
      </c>
      <c r="J419" s="75">
        <f>[1]!thsiFinD("ths_close_price_index",J$1,$A419)</f>
        <v>1950.8326999999999</v>
      </c>
      <c r="K419" s="76">
        <f>IF([1]!thsiFinD("ths_close_price_index",K$1,$A419)/[1]!thsiFinD("ths_close_price_index",K$1,$A$3)=0,K418,[1]!thsiFinD("ths_close_price_index",K$1,$A419)/[1]!thsiFinD("ths_close_price_index",K$1,$A$3))</f>
        <v>1.5723802672002203</v>
      </c>
      <c r="L419" s="75">
        <f>[1]!thsiFinD("ths_close_price_index",L$1,$A419)</f>
        <v>3781.8353999999999</v>
      </c>
      <c r="M419" s="75">
        <f>[1]!thsiFinD("ths_close_price_index",M$1,$A419)</f>
        <v>16090.805</v>
      </c>
      <c r="N419" s="78">
        <f t="shared" si="17"/>
        <v>0.99717122747338427</v>
      </c>
      <c r="O419" s="78">
        <f t="shared" si="17"/>
        <v>1.0085500141224411</v>
      </c>
      <c r="P419" s="73">
        <f t="shared" si="16"/>
        <v>0.99717122747338427</v>
      </c>
      <c r="Q419" s="73">
        <f t="shared" si="18"/>
        <v>1.3853715757954166</v>
      </c>
    </row>
    <row r="420" spans="1:17" ht="15.5" x14ac:dyDescent="0.35">
      <c r="A420" s="80">
        <v>44441</v>
      </c>
      <c r="B420" s="58" t="s">
        <v>1036</v>
      </c>
      <c r="C420" s="58" t="s">
        <v>1037</v>
      </c>
      <c r="D420" s="58" t="s">
        <v>1038</v>
      </c>
      <c r="F420" s="58" t="str">
        <f>IFERROR(VLOOKUP($C420,'[3]3年净值'!$B:$C,2,0),"")</f>
        <v/>
      </c>
      <c r="G420" s="58" t="str">
        <f>IFERROR(VLOOKUP($C420,[3]黑马净值!#REF!,2,0),"")</f>
        <v/>
      </c>
      <c r="H420" s="75">
        <f>[1]!thsiFinD("ths_close_price_index",H$1,$A420)</f>
        <v>4869.4112999999998</v>
      </c>
      <c r="I420" s="75">
        <f>[1]!thsiFinD("ths_close_price_index",I$1,$A420)</f>
        <v>5275.2444999999998</v>
      </c>
      <c r="J420" s="75">
        <f>[1]!thsiFinD("ths_close_price_index",J$1,$A420)</f>
        <v>1949.8739</v>
      </c>
      <c r="K420" s="76">
        <f>IF([1]!thsiFinD("ths_close_price_index",K$1,$A420)/[1]!thsiFinD("ths_close_price_index",K$1,$A$3)=0,K419,[1]!thsiFinD("ths_close_price_index",K$1,$A420)/[1]!thsiFinD("ths_close_price_index",K$1,$A$3))</f>
        <v>1.5716074699223237</v>
      </c>
      <c r="L420" s="75">
        <f>[1]!thsiFinD("ths_close_price_index",L$1,$A420)</f>
        <v>3790.7078999999999</v>
      </c>
      <c r="M420" s="75">
        <f>[1]!thsiFinD("ths_close_price_index",M$1,$A420)</f>
        <v>15833.154</v>
      </c>
      <c r="N420" s="78">
        <f t="shared" si="17"/>
        <v>1.0023460830685544</v>
      </c>
      <c r="O420" s="78">
        <f t="shared" si="17"/>
        <v>0.9839876873779777</v>
      </c>
      <c r="P420" s="73">
        <f t="shared" si="16"/>
        <v>1.0023460830685544</v>
      </c>
      <c r="Q420" s="73">
        <f t="shared" si="18"/>
        <v>1.3886217725930468</v>
      </c>
    </row>
    <row r="421" spans="1:17" ht="15.5" x14ac:dyDescent="0.35">
      <c r="A421" s="80">
        <v>44442</v>
      </c>
      <c r="B421" s="58" t="s">
        <v>1039</v>
      </c>
      <c r="C421" s="58" t="s">
        <v>1040</v>
      </c>
      <c r="D421" s="58" t="s">
        <v>1041</v>
      </c>
      <c r="F421" s="58" t="str">
        <f>IFERROR(VLOOKUP($C421,'[3]3年净值'!$B:$C,2,0),"")</f>
        <v/>
      </c>
      <c r="G421" s="58" t="str">
        <f>IFERROR(VLOOKUP($C421,[3]黑马净值!#REF!,2,0),"")</f>
        <v/>
      </c>
      <c r="H421" s="75">
        <f>[1]!thsiFinD("ths_close_price_index",H$1,$A421)</f>
        <v>4843.0623999999998</v>
      </c>
      <c r="I421" s="75">
        <f>[1]!thsiFinD("ths_close_price_index",I$1,$A421)</f>
        <v>5248.7101000000002</v>
      </c>
      <c r="J421" s="75">
        <f>[1]!thsiFinD("ths_close_price_index",J$1,$A421)</f>
        <v>1931.6773000000001</v>
      </c>
      <c r="K421" s="76">
        <f>IF([1]!thsiFinD("ths_close_price_index",K$1,$A421)/[1]!thsiFinD("ths_close_price_index",K$1,$A$3)=0,K420,[1]!thsiFinD("ths_close_price_index",K$1,$A421)/[1]!thsiFinD("ths_close_price_index",K$1,$A$3))</f>
        <v>1.5569409253384978</v>
      </c>
      <c r="L421" s="75">
        <f>[1]!thsiFinD("ths_close_price_index",L$1,$A421)</f>
        <v>3782.7883000000002</v>
      </c>
      <c r="M421" s="75">
        <f>[1]!thsiFinD("ths_close_price_index",M$1,$A421)</f>
        <v>15947.726699999999</v>
      </c>
      <c r="N421" s="78">
        <f t="shared" si="17"/>
        <v>0.99791078600384908</v>
      </c>
      <c r="O421" s="78">
        <f t="shared" si="17"/>
        <v>1.0072362524863965</v>
      </c>
      <c r="P421" s="73">
        <f t="shared" si="16"/>
        <v>0.99791078600384908</v>
      </c>
      <c r="Q421" s="73">
        <f t="shared" si="18"/>
        <v>1.3857206445503856</v>
      </c>
    </row>
    <row r="422" spans="1:17" ht="15.5" x14ac:dyDescent="0.35">
      <c r="A422" s="80">
        <v>44445</v>
      </c>
      <c r="B422" s="58" t="s">
        <v>1042</v>
      </c>
      <c r="C422" s="58" t="s">
        <v>1043</v>
      </c>
      <c r="D422" s="58" t="s">
        <v>1044</v>
      </c>
      <c r="F422" s="58" t="str">
        <f>IFERROR(VLOOKUP($C422,'[3]3年净值'!$B:$C,2,0),"")</f>
        <v/>
      </c>
      <c r="G422" s="58" t="str">
        <f>IFERROR(VLOOKUP($C422,[3]黑马净值!#REF!,2,0),"")</f>
        <v/>
      </c>
      <c r="H422" s="75">
        <f>[1]!thsiFinD("ths_close_price_index",H$1,$A422)</f>
        <v>4933.7262000000001</v>
      </c>
      <c r="I422" s="75">
        <f>[1]!thsiFinD("ths_close_price_index",I$1,$A422)</f>
        <v>5336.2909</v>
      </c>
      <c r="J422" s="75">
        <f>[1]!thsiFinD("ths_close_price_index",J$1,$A422)</f>
        <v>1969.0259000000001</v>
      </c>
      <c r="K422" s="76">
        <f>IF([1]!thsiFinD("ths_close_price_index",K$1,$A422)/[1]!thsiFinD("ths_close_price_index",K$1,$A$3)=0,K421,[1]!thsiFinD("ths_close_price_index",K$1,$A422)/[1]!thsiFinD("ths_close_price_index",K$1,$A$3))</f>
        <v>1.5870440713681673</v>
      </c>
      <c r="L422" s="75">
        <f>[1]!thsiFinD("ths_close_price_index",L$1,$A422)</f>
        <v>3850.0338000000002</v>
      </c>
      <c r="M422" s="75">
        <f>[1]!thsiFinD("ths_close_price_index",M$1,$A422)</f>
        <v>16488.0527</v>
      </c>
      <c r="N422" s="78">
        <f t="shared" si="17"/>
        <v>1.0177767019105985</v>
      </c>
      <c r="O422" s="78">
        <f t="shared" si="17"/>
        <v>1.0338810671993772</v>
      </c>
      <c r="P422" s="73">
        <f t="shared" si="16"/>
        <v>1.0177767019105985</v>
      </c>
      <c r="Q422" s="73">
        <f t="shared" si="18"/>
        <v>1.4103541873799204</v>
      </c>
    </row>
    <row r="423" spans="1:17" ht="15.5" x14ac:dyDescent="0.35">
      <c r="A423" s="80">
        <v>44446</v>
      </c>
      <c r="B423" s="58" t="s">
        <v>1045</v>
      </c>
      <c r="C423" s="58" t="s">
        <v>1046</v>
      </c>
      <c r="D423" s="58" t="s">
        <v>1047</v>
      </c>
      <c r="F423" s="58" t="str">
        <f>IFERROR(VLOOKUP($C423,'[3]3年净值'!$B:$C,2,0),"")</f>
        <v/>
      </c>
      <c r="G423" s="58" t="str">
        <f>IFERROR(VLOOKUP($C423,[3]黑马净值!#REF!,2,0),"")</f>
        <v/>
      </c>
      <c r="H423" s="75">
        <f>[1]!thsiFinD("ths_close_price_index",H$1,$A423)</f>
        <v>4992.8293999999996</v>
      </c>
      <c r="I423" s="75">
        <f>[1]!thsiFinD("ths_close_price_index",I$1,$A423)</f>
        <v>5410.1575999999995</v>
      </c>
      <c r="J423" s="75">
        <f>[1]!thsiFinD("ths_close_price_index",J$1,$A423)</f>
        <v>1990.4201</v>
      </c>
      <c r="K423" s="76">
        <f>IF([1]!thsiFinD("ths_close_price_index",K$1,$A423)/[1]!thsiFinD("ths_close_price_index",K$1,$A$3)=0,K422,[1]!thsiFinD("ths_close_price_index",K$1,$A423)/[1]!thsiFinD("ths_close_price_index",K$1,$A$3))</f>
        <v>1.6042878964857874</v>
      </c>
      <c r="L423" s="75">
        <f>[1]!thsiFinD("ths_close_price_index",L$1,$A423)</f>
        <v>3874.674</v>
      </c>
      <c r="M423" s="75">
        <f>[1]!thsiFinD("ths_close_price_index",M$1,$A423)</f>
        <v>16473.078699999998</v>
      </c>
      <c r="N423" s="78">
        <f t="shared" si="17"/>
        <v>1.0063999957610761</v>
      </c>
      <c r="O423" s="78">
        <f t="shared" si="17"/>
        <v>0.99909182725986789</v>
      </c>
      <c r="P423" s="73">
        <f t="shared" si="16"/>
        <v>1.0063999957610761</v>
      </c>
      <c r="Q423" s="73">
        <f t="shared" si="18"/>
        <v>1.4193804482007677</v>
      </c>
    </row>
    <row r="424" spans="1:17" ht="15.5" x14ac:dyDescent="0.35">
      <c r="A424" s="80">
        <v>44447</v>
      </c>
      <c r="B424" s="58" t="s">
        <v>1048</v>
      </c>
      <c r="C424" s="58" t="s">
        <v>1049</v>
      </c>
      <c r="D424" s="58" t="s">
        <v>1050</v>
      </c>
      <c r="F424" s="58" t="str">
        <f>IFERROR(VLOOKUP($C424,'[3]3年净值'!$B:$C,2,0),"")</f>
        <v/>
      </c>
      <c r="G424" s="58" t="str">
        <f>IFERROR(VLOOKUP($C424,[3]黑马净值!#REF!,2,0),"")</f>
        <v/>
      </c>
      <c r="H424" s="75">
        <f>[1]!thsiFinD("ths_close_price_index",H$1,$A424)</f>
        <v>4972.1324000000004</v>
      </c>
      <c r="I424" s="75">
        <f>[1]!thsiFinD("ths_close_price_index",I$1,$A424)</f>
        <v>5401.4058999999997</v>
      </c>
      <c r="J424" s="75">
        <f>[1]!thsiFinD("ths_close_price_index",J$1,$A424)</f>
        <v>1975.5426</v>
      </c>
      <c r="K424" s="76">
        <f>IF([1]!thsiFinD("ths_close_price_index",K$1,$A424)/[1]!thsiFinD("ths_close_price_index",K$1,$A$3)=0,K423,[1]!thsiFinD("ths_close_price_index",K$1,$A424)/[1]!thsiFinD("ths_close_price_index",K$1,$A$3))</f>
        <v>1.5922965620031988</v>
      </c>
      <c r="L424" s="75">
        <f>[1]!thsiFinD("ths_close_price_index",L$1,$A424)</f>
        <v>3898.6632</v>
      </c>
      <c r="M424" s="75">
        <f>[1]!thsiFinD("ths_close_price_index",M$1,$A424)</f>
        <v>16405.073499999999</v>
      </c>
      <c r="N424" s="78">
        <f t="shared" si="17"/>
        <v>1.0061912821568988</v>
      </c>
      <c r="O424" s="78">
        <f t="shared" si="17"/>
        <v>0.99587173707850984</v>
      </c>
      <c r="P424" s="73">
        <f t="shared" si="16"/>
        <v>1.0061912821568988</v>
      </c>
      <c r="Q424" s="73">
        <f t="shared" si="18"/>
        <v>1.4281682330435641</v>
      </c>
    </row>
    <row r="425" spans="1:17" ht="15.5" x14ac:dyDescent="0.35">
      <c r="A425" s="80">
        <v>44448</v>
      </c>
      <c r="B425" s="58" t="s">
        <v>1051</v>
      </c>
      <c r="C425" s="58" t="s">
        <v>1052</v>
      </c>
      <c r="D425" s="58" t="s">
        <v>1053</v>
      </c>
      <c r="F425" s="58" t="str">
        <f>IFERROR(VLOOKUP($C425,'[3]3年净值'!$B:$C,2,0),"")</f>
        <v/>
      </c>
      <c r="G425" s="58" t="str">
        <f>IFERROR(VLOOKUP($C425,[3]黑马净值!#REF!,2,0),"")</f>
        <v/>
      </c>
      <c r="H425" s="75">
        <f>[1]!thsiFinD("ths_close_price_index",H$1,$A425)</f>
        <v>4970.0132999999996</v>
      </c>
      <c r="I425" s="75">
        <f>[1]!thsiFinD("ths_close_price_index",I$1,$A425)</f>
        <v>5412.8552</v>
      </c>
      <c r="J425" s="75">
        <f>[1]!thsiFinD("ths_close_price_index",J$1,$A425)</f>
        <v>1971.5445999999999</v>
      </c>
      <c r="K425" s="76">
        <f>IF([1]!thsiFinD("ths_close_price_index",K$1,$A425)/[1]!thsiFinD("ths_close_price_index",K$1,$A$3)=0,K424,[1]!thsiFinD("ths_close_price_index",K$1,$A425)/[1]!thsiFinD("ths_close_price_index",K$1,$A$3))</f>
        <v>1.5890741553312857</v>
      </c>
      <c r="L425" s="75">
        <f>[1]!thsiFinD("ths_close_price_index",L$1,$A425)</f>
        <v>3848.761</v>
      </c>
      <c r="M425" s="75">
        <f>[1]!thsiFinD("ths_close_price_index",M$1,$A425)</f>
        <v>16398.118200000001</v>
      </c>
      <c r="N425" s="78">
        <f t="shared" si="17"/>
        <v>0.98720017671698346</v>
      </c>
      <c r="O425" s="78">
        <f t="shared" si="17"/>
        <v>0.99957602750149233</v>
      </c>
      <c r="P425" s="73">
        <f t="shared" si="16"/>
        <v>0.98720017671698346</v>
      </c>
      <c r="Q425" s="73">
        <f t="shared" si="18"/>
        <v>1.4098879320421884</v>
      </c>
    </row>
    <row r="426" spans="1:17" ht="15.5" x14ac:dyDescent="0.35">
      <c r="A426" s="80">
        <v>44449</v>
      </c>
      <c r="B426" s="58" t="s">
        <v>1054</v>
      </c>
      <c r="C426" s="58" t="s">
        <v>1055</v>
      </c>
      <c r="D426" s="58" t="s">
        <v>1056</v>
      </c>
      <c r="F426" s="58" t="str">
        <f>IFERROR(VLOOKUP($C426,'[3]3年净值'!$B:$C,2,0),"")</f>
        <v/>
      </c>
      <c r="G426" s="58" t="str">
        <f>IFERROR(VLOOKUP($C426,[3]黑马净值!#REF!,2,0),"")</f>
        <v/>
      </c>
      <c r="H426" s="75">
        <f>[1]!thsiFinD("ths_close_price_index",H$1,$A426)</f>
        <v>5013.5218999999997</v>
      </c>
      <c r="I426" s="75">
        <f>[1]!thsiFinD("ths_close_price_index",I$1,$A426)</f>
        <v>5446.5186999999996</v>
      </c>
      <c r="J426" s="75">
        <f>[1]!thsiFinD("ths_close_price_index",J$1,$A426)</f>
        <v>1989.3444</v>
      </c>
      <c r="K426" s="76">
        <f>IF([1]!thsiFinD("ths_close_price_index",K$1,$A426)/[1]!thsiFinD("ths_close_price_index",K$1,$A$3)=0,K425,[1]!thsiFinD("ths_close_price_index",K$1,$A426)/[1]!thsiFinD("ths_close_price_index",K$1,$A$3))</f>
        <v>1.6034208772619312</v>
      </c>
      <c r="L426" s="75">
        <f>[1]!thsiFinD("ths_close_price_index",L$1,$A426)</f>
        <v>3859.4209999999998</v>
      </c>
      <c r="M426" s="75">
        <f>[1]!thsiFinD("ths_close_price_index",M$1,$A426)</f>
        <v>16257.5155</v>
      </c>
      <c r="N426" s="78">
        <f t="shared" si="17"/>
        <v>1.0027697225158954</v>
      </c>
      <c r="O426" s="78">
        <f t="shared" si="17"/>
        <v>0.99142568078329862</v>
      </c>
      <c r="P426" s="73">
        <f t="shared" si="16"/>
        <v>1.0027697225158954</v>
      </c>
      <c r="Q426" s="73">
        <f t="shared" si="18"/>
        <v>1.4137929303924548</v>
      </c>
    </row>
    <row r="427" spans="1:17" ht="15.5" x14ac:dyDescent="0.35">
      <c r="A427" s="80">
        <v>44452</v>
      </c>
      <c r="B427" s="58" t="s">
        <v>1057</v>
      </c>
      <c r="C427" s="58" t="s">
        <v>1058</v>
      </c>
      <c r="D427" s="58" t="s">
        <v>1059</v>
      </c>
      <c r="F427" s="58" t="str">
        <f>IFERROR(VLOOKUP($C427,'[3]3年净值'!$B:$C,2,0),"")</f>
        <v/>
      </c>
      <c r="G427" s="58" t="str">
        <f>IFERROR(VLOOKUP($C427,[3]黑马净值!#REF!,2,0),"")</f>
        <v/>
      </c>
      <c r="H427" s="75">
        <f>[1]!thsiFinD("ths_close_price_index",H$1,$A427)</f>
        <v>4991.6598000000004</v>
      </c>
      <c r="I427" s="75">
        <f>[1]!thsiFinD("ths_close_price_index",I$1,$A427)</f>
        <v>5436.1076999999996</v>
      </c>
      <c r="J427" s="75">
        <f>[1]!thsiFinD("ths_close_price_index",J$1,$A427)</f>
        <v>1973.441</v>
      </c>
      <c r="K427" s="76">
        <f>IF([1]!thsiFinD("ths_close_price_index",K$1,$A427)/[1]!thsiFinD("ths_close_price_index",K$1,$A$3)=0,K426,[1]!thsiFinD("ths_close_price_index",K$1,$A427)/[1]!thsiFinD("ths_close_price_index",K$1,$A$3))</f>
        <v>1.5906026625880683</v>
      </c>
      <c r="L427" s="75">
        <f>[1]!thsiFinD("ths_close_price_index",L$1,$A427)</f>
        <v>3826.8912</v>
      </c>
      <c r="M427" s="75">
        <f>[1]!thsiFinD("ths_close_price_index",M$1,$A427)</f>
        <v>16244.629499999999</v>
      </c>
      <c r="N427" s="78">
        <f t="shared" si="17"/>
        <v>0.99157132637253109</v>
      </c>
      <c r="O427" s="78">
        <f t="shared" si="17"/>
        <v>0.99920738196435976</v>
      </c>
      <c r="P427" s="73">
        <f t="shared" si="16"/>
        <v>0.99157132637253109</v>
      </c>
      <c r="Q427" s="73">
        <f t="shared" si="18"/>
        <v>1.4018765312053538</v>
      </c>
    </row>
    <row r="428" spans="1:17" ht="15.5" x14ac:dyDescent="0.35">
      <c r="A428" s="80">
        <v>44453</v>
      </c>
      <c r="B428" s="58" t="s">
        <v>1060</v>
      </c>
      <c r="C428" s="58" t="s">
        <v>1061</v>
      </c>
      <c r="D428" s="58" t="s">
        <v>1062</v>
      </c>
      <c r="F428" s="58" t="str">
        <f>IFERROR(VLOOKUP($C428,'[3]3年净值'!$B:$C,2,0),"")</f>
        <v/>
      </c>
      <c r="G428" s="58" t="str">
        <f>IFERROR(VLOOKUP($C428,[3]黑马净值!#REF!,2,0),"")</f>
        <v/>
      </c>
      <c r="H428" s="75">
        <f>[1]!thsiFinD("ths_close_price_index",H$1,$A428)</f>
        <v>4917.1616999999997</v>
      </c>
      <c r="I428" s="75">
        <f>[1]!thsiFinD("ths_close_price_index",I$1,$A428)</f>
        <v>5358.9327999999996</v>
      </c>
      <c r="J428" s="75">
        <f>[1]!thsiFinD("ths_close_price_index",J$1,$A428)</f>
        <v>1971.2089000000001</v>
      </c>
      <c r="K428" s="76">
        <f>IF([1]!thsiFinD("ths_close_price_index",K$1,$A428)/[1]!thsiFinD("ths_close_price_index",K$1,$A$3)=0,K427,[1]!thsiFinD("ths_close_price_index",K$1,$A428)/[1]!thsiFinD("ths_close_price_index",K$1,$A$3))</f>
        <v>1.5888035795634616</v>
      </c>
      <c r="L428" s="75">
        <f>[1]!thsiFinD("ths_close_price_index",L$1,$A428)</f>
        <v>3802.3341</v>
      </c>
      <c r="M428" s="75">
        <f>[1]!thsiFinD("ths_close_price_index",M$1,$A428)</f>
        <v>16291.2184</v>
      </c>
      <c r="N428" s="78">
        <f t="shared" si="17"/>
        <v>0.99358301589551334</v>
      </c>
      <c r="O428" s="78">
        <f t="shared" si="17"/>
        <v>1.0028679570685193</v>
      </c>
      <c r="P428" s="73">
        <f t="shared" si="16"/>
        <v>0.99358301589551334</v>
      </c>
      <c r="Q428" s="73">
        <f t="shared" si="18"/>
        <v>1.3928807117881561</v>
      </c>
    </row>
    <row r="429" spans="1:17" ht="15.5" x14ac:dyDescent="0.35">
      <c r="A429" s="80">
        <v>44454</v>
      </c>
      <c r="B429" s="58" t="s">
        <v>1063</v>
      </c>
      <c r="C429" s="58" t="s">
        <v>1064</v>
      </c>
      <c r="D429" s="58" t="s">
        <v>1065</v>
      </c>
      <c r="F429" s="58" t="str">
        <f>IFERROR(VLOOKUP($C429,'[3]3年净值'!$B:$C,2,0),"")</f>
        <v/>
      </c>
      <c r="G429" s="58" t="str">
        <f>IFERROR(VLOOKUP($C429,[3]黑马净值!#REF!,2,0),"")</f>
        <v/>
      </c>
      <c r="H429" s="75">
        <f>[1]!thsiFinD("ths_close_price_index",H$1,$A429)</f>
        <v>4867.3186999999998</v>
      </c>
      <c r="I429" s="75">
        <f>[1]!thsiFinD("ths_close_price_index",I$1,$A429)</f>
        <v>5324.7852999999996</v>
      </c>
      <c r="J429" s="75">
        <f>[1]!thsiFinD("ths_close_price_index",J$1,$A429)</f>
        <v>1962.2357999999999</v>
      </c>
      <c r="K429" s="76">
        <f>IF([1]!thsiFinD("ths_close_price_index",K$1,$A429)/[1]!thsiFinD("ths_close_price_index",K$1,$A$3)=0,K428,[1]!thsiFinD("ths_close_price_index",K$1,$A429)/[1]!thsiFinD("ths_close_price_index",K$1,$A$3))</f>
        <v>1.5815712190562716</v>
      </c>
      <c r="L429" s="75">
        <f>[1]!thsiFinD("ths_close_price_index",L$1,$A429)</f>
        <v>3798.0898999999999</v>
      </c>
      <c r="M429" s="75">
        <f>[1]!thsiFinD("ths_close_price_index",M$1,$A429)</f>
        <v>16145.19</v>
      </c>
      <c r="N429" s="78">
        <f t="shared" si="17"/>
        <v>0.99888379087992296</v>
      </c>
      <c r="O429" s="78">
        <f t="shared" si="17"/>
        <v>0.99103637331385852</v>
      </c>
      <c r="P429" s="73">
        <f t="shared" si="16"/>
        <v>0.99888379087992296</v>
      </c>
      <c r="Q429" s="73">
        <f t="shared" si="18"/>
        <v>1.3913259656344787</v>
      </c>
    </row>
    <row r="430" spans="1:17" ht="15.5" x14ac:dyDescent="0.35">
      <c r="A430" s="80">
        <v>44455</v>
      </c>
      <c r="B430" s="58" t="s">
        <v>1066</v>
      </c>
      <c r="C430" s="58" t="s">
        <v>1067</v>
      </c>
      <c r="D430" s="58" t="s">
        <v>1068</v>
      </c>
      <c r="F430" s="58" t="str">
        <f>IFERROR(VLOOKUP($C430,'[3]3年净值'!$B:$C,2,0),"")</f>
        <v/>
      </c>
      <c r="G430" s="58" t="str">
        <f>IFERROR(VLOOKUP($C430,[3]黑马净值!#REF!,2,0),"")</f>
        <v/>
      </c>
      <c r="H430" s="75">
        <f>[1]!thsiFinD("ths_close_price_index",H$1,$A430)</f>
        <v>4807.6977999999999</v>
      </c>
      <c r="I430" s="75">
        <f>[1]!thsiFinD("ths_close_price_index",I$1,$A430)</f>
        <v>5250.1518999999998</v>
      </c>
      <c r="J430" s="75">
        <f>[1]!thsiFinD("ths_close_price_index",J$1,$A430)</f>
        <v>1924.7262000000001</v>
      </c>
      <c r="K430" s="76">
        <f>IF([1]!thsiFinD("ths_close_price_index",K$1,$A430)/[1]!thsiFinD("ths_close_price_index",K$1,$A$3)=0,K429,[1]!thsiFinD("ths_close_price_index",K$1,$A430)/[1]!thsiFinD("ths_close_price_index",K$1,$A$3))</f>
        <v>1.5513383062746819</v>
      </c>
      <c r="L430" s="75">
        <f>[1]!thsiFinD("ths_close_price_index",L$1,$A430)</f>
        <v>3707.1849000000002</v>
      </c>
      <c r="M430" s="75">
        <f>[1]!thsiFinD("ths_close_price_index",M$1,$A430)</f>
        <v>16102.5774</v>
      </c>
      <c r="N430" s="78">
        <f t="shared" si="17"/>
        <v>0.97606560076421578</v>
      </c>
      <c r="O430" s="78">
        <f t="shared" si="17"/>
        <v>0.99736066283518499</v>
      </c>
      <c r="P430" s="73">
        <f t="shared" si="16"/>
        <v>0.97606560076421578</v>
      </c>
      <c r="Q430" s="73">
        <f t="shared" si="18"/>
        <v>1.3580254145058701</v>
      </c>
    </row>
    <row r="431" spans="1:17" ht="15.5" x14ac:dyDescent="0.35">
      <c r="A431" s="80">
        <v>44456</v>
      </c>
      <c r="B431" s="58" t="s">
        <v>1069</v>
      </c>
      <c r="C431" s="58" t="s">
        <v>1070</v>
      </c>
      <c r="D431" s="58" t="s">
        <v>1071</v>
      </c>
      <c r="F431" s="58" t="str">
        <f>IFERROR(VLOOKUP($C431,'[3]3年净值'!$B:$C,2,0),"")</f>
        <v/>
      </c>
      <c r="G431" s="58" t="str">
        <f>IFERROR(VLOOKUP($C431,[3]黑马净值!#REF!,2,0),"")</f>
        <v/>
      </c>
      <c r="H431" s="75">
        <f>[1]!thsiFinD("ths_close_price_index",H$1,$A431)</f>
        <v>4855.9402</v>
      </c>
      <c r="I431" s="75">
        <f>[1]!thsiFinD("ths_close_price_index",I$1,$A431)</f>
        <v>5280.1796999999997</v>
      </c>
      <c r="J431" s="75">
        <f>[1]!thsiFinD("ths_close_price_index",J$1,$A431)</f>
        <v>1944.4567999999999</v>
      </c>
      <c r="K431" s="76">
        <f>IF([1]!thsiFinD("ths_close_price_index",K$1,$A431)/[1]!thsiFinD("ths_close_price_index",K$1,$A$3)=0,K430,[1]!thsiFinD("ths_close_price_index",K$1,$A431)/[1]!thsiFinD("ths_close_price_index",K$1,$A$3))</f>
        <v>1.5672412620227687</v>
      </c>
      <c r="L431" s="75">
        <f>[1]!thsiFinD("ths_close_price_index",L$1,$A431)</f>
        <v>3715.1581999999999</v>
      </c>
      <c r="M431" s="75">
        <f>[1]!thsiFinD("ths_close_price_index",M$1,$A431)</f>
        <v>16526.934799999999</v>
      </c>
      <c r="N431" s="78">
        <f t="shared" si="17"/>
        <v>1.0021507694423333</v>
      </c>
      <c r="O431" s="78">
        <f t="shared" si="17"/>
        <v>1.0263533836514891</v>
      </c>
      <c r="P431" s="73">
        <f t="shared" si="16"/>
        <v>1.0021507694423333</v>
      </c>
      <c r="Q431" s="73">
        <f t="shared" si="18"/>
        <v>1.3609462140693014</v>
      </c>
    </row>
    <row r="432" spans="1:17" ht="15.5" x14ac:dyDescent="0.35">
      <c r="A432" s="80">
        <v>44461</v>
      </c>
      <c r="B432" s="58" t="s">
        <v>1072</v>
      </c>
      <c r="C432" s="58" t="s">
        <v>1073</v>
      </c>
      <c r="D432" s="58" t="s">
        <v>1074</v>
      </c>
      <c r="F432" s="58" t="str">
        <f>IFERROR(VLOOKUP($C432,'[3]3年净值'!$B:$C,2,0),"")</f>
        <v/>
      </c>
      <c r="G432" s="58" t="str">
        <f>IFERROR(VLOOKUP($C432,[3]黑马净值!#REF!,2,0),"")</f>
        <v/>
      </c>
      <c r="H432" s="75">
        <f>[1]!thsiFinD("ths_close_price_index",H$1,$A432)</f>
        <v>4821.7674999999999</v>
      </c>
      <c r="I432" s="75">
        <f>[1]!thsiFinD("ths_close_price_index",I$1,$A432)</f>
        <v>5262.8028999999997</v>
      </c>
      <c r="J432" s="75">
        <f>[1]!thsiFinD("ths_close_price_index",J$1,$A432)</f>
        <v>1935.4069</v>
      </c>
      <c r="K432" s="76">
        <f>IF([1]!thsiFinD("ths_close_price_index",K$1,$A432)/[1]!thsiFinD("ths_close_price_index",K$1,$A$3)=0,K431,[1]!thsiFinD("ths_close_price_index",K$1,$A432)/[1]!thsiFinD("ths_close_price_index",K$1,$A$3))</f>
        <v>1.5599470003568989</v>
      </c>
      <c r="L432" s="75">
        <f>[1]!thsiFinD("ths_close_price_index",L$1,$A432)</f>
        <v>3729.4000999999998</v>
      </c>
      <c r="M432" s="75">
        <f>[1]!thsiFinD("ths_close_price_index",M$1,$A432)</f>
        <v>16492.515500000001</v>
      </c>
      <c r="N432" s="78">
        <f t="shared" si="17"/>
        <v>1.0038334572132084</v>
      </c>
      <c r="O432" s="78">
        <f t="shared" si="17"/>
        <v>0.9979173815098491</v>
      </c>
      <c r="P432" s="73">
        <f t="shared" si="16"/>
        <v>1.0038334572132084</v>
      </c>
      <c r="Q432" s="73">
        <f t="shared" si="18"/>
        <v>1.3661633431504139</v>
      </c>
    </row>
    <row r="433" spans="1:17" ht="15.5" x14ac:dyDescent="0.35">
      <c r="A433" s="80">
        <v>44462</v>
      </c>
      <c r="B433" s="58" t="s">
        <v>1075</v>
      </c>
      <c r="C433" s="58" t="s">
        <v>1076</v>
      </c>
      <c r="D433" s="58" t="s">
        <v>1077</v>
      </c>
      <c r="F433" s="58" t="s">
        <v>113</v>
      </c>
      <c r="G433" s="58" t="str">
        <f>IFERROR(VLOOKUP($C433,[3]黑马净值!#REF!,2,0),"")</f>
        <v/>
      </c>
      <c r="H433" s="75">
        <f>[1]!thsiFinD("ths_close_price_index",H$1,$A433)</f>
        <v>4853.1957000000002</v>
      </c>
      <c r="I433" s="75">
        <f>[1]!thsiFinD("ths_close_price_index",I$1,$A433)</f>
        <v>5297.2192999999997</v>
      </c>
      <c r="J433" s="75">
        <f>[1]!thsiFinD("ths_close_price_index",J$1,$A433)</f>
        <v>1937.3150000000001</v>
      </c>
      <c r="K433" s="76">
        <f>IF([1]!thsiFinD("ths_close_price_index",K$1,$A433)/[1]!thsiFinD("ths_close_price_index",K$1,$A$3)=0,K432,[1]!thsiFinD("ths_close_price_index",K$1,$A433)/[1]!thsiFinD("ths_close_price_index",K$1,$A$3))</f>
        <v>1.561484937868324</v>
      </c>
      <c r="L433" s="75">
        <f>[1]!thsiFinD("ths_close_price_index",L$1,$A433)</f>
        <v>3749.7707999999998</v>
      </c>
      <c r="M433" s="75">
        <f>[1]!thsiFinD("ths_close_price_index",M$1,$A433)</f>
        <v>16513.515899999999</v>
      </c>
      <c r="N433" s="78">
        <f t="shared" si="17"/>
        <v>1.0054621921632918</v>
      </c>
      <c r="O433" s="78">
        <f t="shared" si="17"/>
        <v>1.0012733291049505</v>
      </c>
      <c r="P433" s="73">
        <f t="shared" si="16"/>
        <v>1.0054621921632918</v>
      </c>
      <c r="Q433" s="73">
        <f t="shared" si="18"/>
        <v>1.3736255898571466</v>
      </c>
    </row>
    <row r="434" spans="1:17" ht="15.5" x14ac:dyDescent="0.35">
      <c r="A434" s="80">
        <v>44463</v>
      </c>
      <c r="B434" s="58" t="s">
        <v>1078</v>
      </c>
      <c r="C434" s="58" t="s">
        <v>1079</v>
      </c>
      <c r="D434" s="58" t="s">
        <v>1080</v>
      </c>
      <c r="F434" s="58" t="s">
        <v>1081</v>
      </c>
      <c r="G434" s="58" t="str">
        <f>IFERROR(VLOOKUP($C434,[3]黑马净值!#REF!,2,0),"")</f>
        <v/>
      </c>
      <c r="H434" s="75">
        <f>[1]!thsiFinD("ths_close_price_index",H$1,$A434)</f>
        <v>4849.4277000000002</v>
      </c>
      <c r="I434" s="75">
        <f>[1]!thsiFinD("ths_close_price_index",I$1,$A434)</f>
        <v>5272.1448</v>
      </c>
      <c r="J434" s="75">
        <f>[1]!thsiFinD("ths_close_price_index",J$1,$A434)</f>
        <v>1936.3556000000001</v>
      </c>
      <c r="K434" s="76">
        <f>IF([1]!thsiFinD("ths_close_price_index",K$1,$A434)/[1]!thsiFinD("ths_close_price_index",K$1,$A$3)=0,K433,[1]!thsiFinD("ths_close_price_index",K$1,$A434)/[1]!thsiFinD("ths_close_price_index",K$1,$A$3))</f>
        <v>1.5607116569876254</v>
      </c>
      <c r="L434" s="75">
        <f>[1]!thsiFinD("ths_close_price_index",L$1,$A434)</f>
        <v>3726.2365</v>
      </c>
      <c r="M434" s="75">
        <f>[1]!thsiFinD("ths_close_price_index",M$1,$A434)</f>
        <v>16568.169099999999</v>
      </c>
      <c r="N434" s="78">
        <f t="shared" si="17"/>
        <v>0.99372380306551011</v>
      </c>
      <c r="O434" s="78">
        <f t="shared" si="17"/>
        <v>1.0033096041043568</v>
      </c>
      <c r="P434" s="73">
        <f t="shared" si="16"/>
        <v>0.99372380306551011</v>
      </c>
      <c r="Q434" s="73">
        <f t="shared" si="18"/>
        <v>1.3650044451409482</v>
      </c>
    </row>
    <row r="435" spans="1:17" ht="15.5" x14ac:dyDescent="0.35">
      <c r="A435" s="80">
        <v>44466</v>
      </c>
      <c r="B435" s="58" t="s">
        <v>1082</v>
      </c>
      <c r="C435" s="58" t="s">
        <v>1083</v>
      </c>
      <c r="D435" s="58" t="s">
        <v>1084</v>
      </c>
      <c r="F435" s="58" t="s">
        <v>1085</v>
      </c>
      <c r="G435" s="58" t="str">
        <f>IFERROR(VLOOKUP($C435,[3]黑马净值!#REF!,2,0),"")</f>
        <v/>
      </c>
      <c r="H435" s="75">
        <f>[1]!thsiFinD("ths_close_price_index",H$1,$A435)</f>
        <v>4877.3698000000004</v>
      </c>
      <c r="I435" s="75">
        <f>[1]!thsiFinD("ths_close_price_index",I$1,$A435)</f>
        <v>5257.1734999999999</v>
      </c>
      <c r="J435" s="75">
        <f>[1]!thsiFinD("ths_close_price_index",J$1,$A435)</f>
        <v>1934.0915</v>
      </c>
      <c r="K435" s="76">
        <f>IF([1]!thsiFinD("ths_close_price_index",K$1,$A435)/[1]!thsiFinD("ths_close_price_index",K$1,$A$3)=0,K434,[1]!thsiFinD("ths_close_price_index",K$1,$A435)/[1]!thsiFinD("ths_close_price_index",K$1,$A$3))</f>
        <v>1.5588867818135685</v>
      </c>
      <c r="L435" s="75">
        <f>[1]!thsiFinD("ths_close_price_index",L$1,$A435)</f>
        <v>3702.0587</v>
      </c>
      <c r="M435" s="75">
        <f>[1]!thsiFinD("ths_close_price_index",M$1,$A435)</f>
        <v>16639.766</v>
      </c>
      <c r="N435" s="78">
        <f t="shared" si="17"/>
        <v>0.99351146928006318</v>
      </c>
      <c r="O435" s="78">
        <f t="shared" si="17"/>
        <v>1.0043213525627284</v>
      </c>
      <c r="P435" s="73">
        <f t="shared" si="16"/>
        <v>0.99351146928006318</v>
      </c>
      <c r="Q435" s="73">
        <f t="shared" si="18"/>
        <v>1.3561475718658009</v>
      </c>
    </row>
    <row r="436" spans="1:17" ht="15.5" x14ac:dyDescent="0.35">
      <c r="A436" s="80">
        <v>44467</v>
      </c>
      <c r="B436" s="58" t="s">
        <v>1086</v>
      </c>
      <c r="C436" s="58" t="s">
        <v>1087</v>
      </c>
      <c r="D436" s="58" t="s">
        <v>1088</v>
      </c>
      <c r="F436" s="58" t="s">
        <v>1089</v>
      </c>
      <c r="G436" s="58" t="str">
        <f>IFERROR(VLOOKUP($C436,[3]黑马净值!#REF!,2,0),"")</f>
        <v/>
      </c>
      <c r="H436" s="75">
        <f>[1]!thsiFinD("ths_close_price_index",H$1,$A436)</f>
        <v>4883.8280000000004</v>
      </c>
      <c r="I436" s="75">
        <f>[1]!thsiFinD("ths_close_price_index",I$1,$A436)</f>
        <v>5267.5149000000001</v>
      </c>
      <c r="J436" s="75">
        <f>[1]!thsiFinD("ths_close_price_index",J$1,$A436)</f>
        <v>1932.1105</v>
      </c>
      <c r="K436" s="76">
        <f>IF([1]!thsiFinD("ths_close_price_index",K$1,$A436)/[1]!thsiFinD("ths_close_price_index",K$1,$A$3)=0,K435,[1]!thsiFinD("ths_close_price_index",K$1,$A436)/[1]!thsiFinD("ths_close_price_index",K$1,$A$3))</f>
        <v>1.5572900865616777</v>
      </c>
      <c r="L436" s="75">
        <f>[1]!thsiFinD("ths_close_price_index",L$1,$A436)</f>
        <v>3682.4650000000001</v>
      </c>
      <c r="M436" s="75">
        <f>[1]!thsiFinD("ths_close_price_index",M$1,$A436)</f>
        <v>16552.955300000001</v>
      </c>
      <c r="N436" s="78">
        <f t="shared" si="17"/>
        <v>0.99470735026432733</v>
      </c>
      <c r="O436" s="78">
        <f t="shared" si="17"/>
        <v>0.99478293745236568</v>
      </c>
      <c r="P436" s="73">
        <f t="shared" si="16"/>
        <v>0.99470735026432733</v>
      </c>
      <c r="Q436" s="73">
        <f t="shared" si="18"/>
        <v>1.3489699577780323</v>
      </c>
    </row>
    <row r="437" spans="1:17" ht="15.5" x14ac:dyDescent="0.35">
      <c r="A437" s="80">
        <v>44468</v>
      </c>
      <c r="B437" s="58" t="s">
        <v>1090</v>
      </c>
      <c r="C437" s="58" t="s">
        <v>1091</v>
      </c>
      <c r="D437" s="58" t="s">
        <v>1092</v>
      </c>
      <c r="F437" s="58" t="s">
        <v>1093</v>
      </c>
      <c r="G437" s="58" t="str">
        <f>IFERROR(VLOOKUP($C437,[3]黑马净值!#REF!,2,0),"")</f>
        <v/>
      </c>
      <c r="H437" s="75">
        <f>[1]!thsiFinD("ths_close_price_index",H$1,$A437)</f>
        <v>4833.9281000000001</v>
      </c>
      <c r="I437" s="75">
        <f>[1]!thsiFinD("ths_close_price_index",I$1,$A437)</f>
        <v>5193.0084999999999</v>
      </c>
      <c r="J437" s="75">
        <f>[1]!thsiFinD("ths_close_price_index",J$1,$A437)</f>
        <v>1904.6575</v>
      </c>
      <c r="K437" s="76">
        <f>IF([1]!thsiFinD("ths_close_price_index",K$1,$A437)/[1]!thsiFinD("ths_close_price_index",K$1,$A$3)=0,K436,[1]!thsiFinD("ths_close_price_index",K$1,$A437)/[1]!thsiFinD("ths_close_price_index",K$1,$A$3))</f>
        <v>1.5351628403475621</v>
      </c>
      <c r="L437" s="75">
        <f>[1]!thsiFinD("ths_close_price_index",L$1,$A437)</f>
        <v>3599.6136999999999</v>
      </c>
      <c r="M437" s="75">
        <f>[1]!thsiFinD("ths_close_price_index",M$1,$A437)</f>
        <v>16284.032499999999</v>
      </c>
      <c r="N437" s="78">
        <f t="shared" si="17"/>
        <v>0.9775011303569755</v>
      </c>
      <c r="O437" s="78">
        <f t="shared" si="17"/>
        <v>0.9837537892704874</v>
      </c>
      <c r="P437" s="73">
        <f t="shared" si="16"/>
        <v>0.9775011303569755</v>
      </c>
      <c r="Q437" s="73">
        <f t="shared" si="18"/>
        <v>1.318619658545628</v>
      </c>
    </row>
    <row r="438" spans="1:17" ht="15.5" x14ac:dyDescent="0.35">
      <c r="A438" s="80">
        <v>44469</v>
      </c>
      <c r="B438" s="58" t="s">
        <v>1094</v>
      </c>
      <c r="C438" s="58" t="s">
        <v>1095</v>
      </c>
      <c r="D438" s="58" t="s">
        <v>1096</v>
      </c>
      <c r="F438" s="58" t="s">
        <v>1097</v>
      </c>
      <c r="G438" s="58" t="str">
        <f>IFERROR(VLOOKUP($C438,[3]黑马净值!#REF!,2,0),"")</f>
        <v/>
      </c>
      <c r="H438" s="75">
        <f>[1]!thsiFinD("ths_close_price_index",H$1,$A438)</f>
        <v>4866.3825999999999</v>
      </c>
      <c r="I438" s="75">
        <f>[1]!thsiFinD("ths_close_price_index",I$1,$A438)</f>
        <v>5236.1974</v>
      </c>
      <c r="J438" s="75">
        <f>[1]!thsiFinD("ths_close_price_index",J$1,$A438)</f>
        <v>1936.4901</v>
      </c>
      <c r="K438" s="76">
        <f>IF([1]!thsiFinD("ths_close_price_index",K$1,$A438)/[1]!thsiFinD("ths_close_price_index",K$1,$A$3)=0,K437,[1]!thsiFinD("ths_close_price_index",K$1,$A438)/[1]!thsiFinD("ths_close_price_index",K$1,$A$3))</f>
        <v>1.5608200646157824</v>
      </c>
      <c r="L438" s="75">
        <f>[1]!thsiFinD("ths_close_price_index",L$1,$A438)</f>
        <v>3663.3741</v>
      </c>
      <c r="M438" s="75">
        <f>[1]!thsiFinD("ths_close_price_index",M$1,$A438)</f>
        <v>16444.716100000001</v>
      </c>
      <c r="N438" s="78">
        <f t="shared" si="17"/>
        <v>1.0177131229387197</v>
      </c>
      <c r="O438" s="78">
        <f t="shared" si="17"/>
        <v>1.0098675558403609</v>
      </c>
      <c r="P438" s="73">
        <f t="shared" si="16"/>
        <v>1.0177131229387197</v>
      </c>
      <c r="Q438" s="73">
        <f t="shared" si="18"/>
        <v>1.3419765306668594</v>
      </c>
    </row>
    <row r="439" spans="1:17" ht="15.5" x14ac:dyDescent="0.35">
      <c r="A439" s="80">
        <v>44477</v>
      </c>
      <c r="B439" s="58" t="s">
        <v>1098</v>
      </c>
      <c r="C439" s="58" t="s">
        <v>1099</v>
      </c>
      <c r="D439" s="58" t="s">
        <v>1100</v>
      </c>
      <c r="F439" s="58" t="s">
        <v>1101</v>
      </c>
      <c r="G439" s="58" t="str">
        <f>IFERROR(VLOOKUP($C439,[3]黑马净值!#REF!,2,0),"")</f>
        <v/>
      </c>
      <c r="H439" s="75">
        <f>[1]!thsiFinD("ths_close_price_index",H$1,$A439)</f>
        <v>4929.9408999999996</v>
      </c>
      <c r="I439" s="75">
        <f>[1]!thsiFinD("ths_close_price_index",I$1,$A439)</f>
        <v>5285.7084999999997</v>
      </c>
      <c r="J439" s="75">
        <f>[1]!thsiFinD("ths_close_price_index",J$1,$A439)</f>
        <v>1932.2689</v>
      </c>
      <c r="K439" s="76">
        <f>IF([1]!thsiFinD("ths_close_price_index",K$1,$A439)/[1]!thsiFinD("ths_close_price_index",K$1,$A$3)=0,K438,[1]!thsiFinD("ths_close_price_index",K$1,$A439)/[1]!thsiFinD("ths_close_price_index",K$1,$A$3))</f>
        <v>1.5574177577014552</v>
      </c>
      <c r="L439" s="75">
        <f>[1]!thsiFinD("ths_close_price_index",L$1,$A439)</f>
        <v>3686.0214000000001</v>
      </c>
      <c r="M439" s="75">
        <f>[1]!thsiFinD("ths_close_price_index",M$1,$A439)</f>
        <v>16631.485100000002</v>
      </c>
      <c r="N439" s="78">
        <f t="shared" si="17"/>
        <v>1.0061820877097973</v>
      </c>
      <c r="O439" s="78">
        <f t="shared" si="17"/>
        <v>1.0113573867049004</v>
      </c>
      <c r="P439" s="73">
        <f t="shared" si="16"/>
        <v>1.0061820877097973</v>
      </c>
      <c r="Q439" s="73">
        <f t="shared" si="18"/>
        <v>1.3502727472839315</v>
      </c>
    </row>
    <row r="440" spans="1:17" ht="15.5" x14ac:dyDescent="0.35">
      <c r="A440" s="80">
        <v>44480</v>
      </c>
      <c r="B440" s="58" t="s">
        <v>1102</v>
      </c>
      <c r="C440" s="58" t="s">
        <v>1103</v>
      </c>
      <c r="D440" s="58" t="s">
        <v>1104</v>
      </c>
      <c r="F440" s="58" t="s">
        <v>1105</v>
      </c>
      <c r="G440" s="58" t="str">
        <f>IFERROR(VLOOKUP($C440,[3]黑马净值!#REF!,2,0),"")</f>
        <v/>
      </c>
      <c r="H440" s="75">
        <f>[1]!thsiFinD("ths_close_price_index",H$1,$A440)</f>
        <v>4936.1917999999996</v>
      </c>
      <c r="I440" s="75">
        <f>[1]!thsiFinD("ths_close_price_index",I$1,$A440)</f>
        <v>5290.6387000000004</v>
      </c>
      <c r="J440" s="75">
        <f>[1]!thsiFinD("ths_close_price_index",J$1,$A440)</f>
        <v>1927.3045</v>
      </c>
      <c r="K440" s="76">
        <f>IF([1]!thsiFinD("ths_close_price_index",K$1,$A440)/[1]!thsiFinD("ths_close_price_index",K$1,$A$3)=0,K439,[1]!thsiFinD("ths_close_price_index",K$1,$A440)/[1]!thsiFinD("ths_close_price_index",K$1,$A$3))</f>
        <v>1.5534164281161511</v>
      </c>
      <c r="L440" s="75">
        <f>[1]!thsiFinD("ths_close_price_index",L$1,$A440)</f>
        <v>3688.6774</v>
      </c>
      <c r="M440" s="75">
        <f>[1]!thsiFinD("ths_close_price_index",M$1,$A440)</f>
        <v>16563.3907</v>
      </c>
      <c r="N440" s="78">
        <f t="shared" si="17"/>
        <v>1.0007205601139484</v>
      </c>
      <c r="O440" s="78">
        <f t="shared" si="17"/>
        <v>0.99590569335266388</v>
      </c>
      <c r="P440" s="73">
        <f t="shared" si="16"/>
        <v>1.0007205601139484</v>
      </c>
      <c r="Q440" s="73">
        <f t="shared" si="18"/>
        <v>1.3512456999685758</v>
      </c>
    </row>
    <row r="441" spans="1:17" ht="15.5" x14ac:dyDescent="0.35">
      <c r="A441" s="80">
        <v>44481</v>
      </c>
      <c r="B441" s="58" t="s">
        <v>1106</v>
      </c>
      <c r="C441" s="58" t="s">
        <v>1107</v>
      </c>
      <c r="D441" s="58" t="s">
        <v>1108</v>
      </c>
      <c r="F441" s="58" t="s">
        <v>1109</v>
      </c>
      <c r="G441" s="58" t="str">
        <f>IFERROR(VLOOKUP($C441,[3]黑马净值!#REF!,2,0),"")</f>
        <v/>
      </c>
      <c r="H441" s="75">
        <f>[1]!thsiFinD("ths_close_price_index",H$1,$A441)</f>
        <v>4883.8369000000002</v>
      </c>
      <c r="I441" s="75">
        <f>[1]!thsiFinD("ths_close_price_index",I$1,$A441)</f>
        <v>5223.1903000000002</v>
      </c>
      <c r="J441" s="75">
        <f>[1]!thsiFinD("ths_close_price_index",J$1,$A441)</f>
        <v>1902.4148</v>
      </c>
      <c r="K441" s="76">
        <f>IF([1]!thsiFinD("ths_close_price_index",K$1,$A441)/[1]!thsiFinD("ths_close_price_index",K$1,$A$3)=0,K440,[1]!thsiFinD("ths_close_price_index",K$1,$A441)/[1]!thsiFinD("ths_close_price_index",K$1,$A$3))</f>
        <v>1.5333552136734501</v>
      </c>
      <c r="L441" s="75">
        <f>[1]!thsiFinD("ths_close_price_index",L$1,$A441)</f>
        <v>3618.8452000000002</v>
      </c>
      <c r="M441" s="75">
        <f>[1]!thsiFinD("ths_close_price_index",M$1,$A441)</f>
        <v>16566.445400000001</v>
      </c>
      <c r="N441" s="78">
        <f t="shared" si="17"/>
        <v>0.98106849896930537</v>
      </c>
      <c r="O441" s="78">
        <f t="shared" si="17"/>
        <v>1.0001844247989635</v>
      </c>
      <c r="P441" s="73">
        <f t="shared" ref="P441:P504" si="19">100%*N441</f>
        <v>0.98106849896930537</v>
      </c>
      <c r="Q441" s="73">
        <f t="shared" si="18"/>
        <v>1.3256645906068991</v>
      </c>
    </row>
    <row r="442" spans="1:17" ht="15.5" x14ac:dyDescent="0.35">
      <c r="A442" s="80">
        <v>44482</v>
      </c>
      <c r="B442" s="58" t="s">
        <v>1110</v>
      </c>
      <c r="C442" s="58" t="s">
        <v>1111</v>
      </c>
      <c r="D442" s="58" t="s">
        <v>1112</v>
      </c>
      <c r="F442" s="58" t="s">
        <v>1113</v>
      </c>
      <c r="G442" s="58" t="str">
        <f>IFERROR(VLOOKUP($C442,[3]黑马净值!#REF!,2,0),"")</f>
        <v/>
      </c>
      <c r="H442" s="75">
        <f>[1]!thsiFinD("ths_close_price_index",H$1,$A442)</f>
        <v>4940.1089000000002</v>
      </c>
      <c r="I442" s="75">
        <f>[1]!thsiFinD("ths_close_price_index",I$1,$A442)</f>
        <v>5274.2618000000002</v>
      </c>
      <c r="J442" s="75">
        <f>[1]!thsiFinD("ths_close_price_index",J$1,$A442)</f>
        <v>1936.4702</v>
      </c>
      <c r="K442" s="76">
        <f>IF([1]!thsiFinD("ths_close_price_index",K$1,$A442)/[1]!thsiFinD("ths_close_price_index",K$1,$A$3)=0,K441,[1]!thsiFinD("ths_close_price_index",K$1,$A442)/[1]!thsiFinD("ths_close_price_index",K$1,$A$3))</f>
        <v>1.5608040251228432</v>
      </c>
      <c r="L442" s="75">
        <f>[1]!thsiFinD("ths_close_price_index",L$1,$A442)</f>
        <v>3662.6774999999998</v>
      </c>
      <c r="M442" s="75">
        <f>[1]!thsiFinD("ths_close_price_index",M$1,$A442)</f>
        <v>16843.491399999999</v>
      </c>
      <c r="N442" s="78">
        <f t="shared" ref="N442:O501" si="20">L442/L441</f>
        <v>1.0121122340353215</v>
      </c>
      <c r="O442" s="78">
        <f t="shared" si="20"/>
        <v>1.0167233219505252</v>
      </c>
      <c r="P442" s="73">
        <f t="shared" si="19"/>
        <v>1.0121122340353215</v>
      </c>
      <c r="Q442" s="73">
        <f t="shared" ref="Q442:Q501" si="21">Q441*P442</f>
        <v>1.3417213503806684</v>
      </c>
    </row>
    <row r="443" spans="1:17" ht="15.5" x14ac:dyDescent="0.35">
      <c r="A443" s="80">
        <v>44483</v>
      </c>
      <c r="B443" s="58" t="s">
        <v>1114</v>
      </c>
      <c r="C443" s="58" t="s">
        <v>1115</v>
      </c>
      <c r="D443" s="58" t="s">
        <v>1116</v>
      </c>
      <c r="F443" s="58" t="s">
        <v>1117</v>
      </c>
      <c r="G443" s="58" t="str">
        <f>IFERROR(VLOOKUP($C443,[3]黑马净值!#REF!,2,0),"")</f>
        <v/>
      </c>
      <c r="H443" s="75">
        <f>[1]!thsiFinD("ths_close_price_index",H$1,$A443)</f>
        <v>4913.6122999999998</v>
      </c>
      <c r="I443" s="75">
        <f>[1]!thsiFinD("ths_close_price_index",I$1,$A443)</f>
        <v>5257.5065999999997</v>
      </c>
      <c r="J443" s="75">
        <f>[1]!thsiFinD("ths_close_price_index",J$1,$A443)</f>
        <v>1936.6474000000001</v>
      </c>
      <c r="K443" s="76">
        <f>IF([1]!thsiFinD("ths_close_price_index",K$1,$A443)/[1]!thsiFinD("ths_close_price_index",K$1,$A$3)=0,K442,[1]!thsiFinD("ths_close_price_index",K$1,$A443)/[1]!thsiFinD("ths_close_price_index",K$1,$A$3))</f>
        <v>1.5609468491504228</v>
      </c>
      <c r="L443" s="75">
        <f>[1]!thsiFinD("ths_close_price_index",L$1,$A443)</f>
        <v>3669.4322999999999</v>
      </c>
      <c r="M443" s="75">
        <f>[1]!thsiFinD("ths_close_price_index",M$1,$A443)</f>
        <v>16678.2929</v>
      </c>
      <c r="N443" s="78">
        <f t="shared" si="20"/>
        <v>1.0018442246143702</v>
      </c>
      <c r="O443" s="78">
        <f t="shared" si="20"/>
        <v>0.99019214626725205</v>
      </c>
      <c r="P443" s="73">
        <f t="shared" si="19"/>
        <v>1.0018442246143702</v>
      </c>
      <c r="Q443" s="73">
        <f t="shared" si="21"/>
        <v>1.3441957859206664</v>
      </c>
    </row>
    <row r="444" spans="1:17" ht="15.5" x14ac:dyDescent="0.35">
      <c r="A444" s="80">
        <v>44484</v>
      </c>
      <c r="B444" s="58" t="s">
        <v>1118</v>
      </c>
      <c r="C444" s="58" t="s">
        <v>1119</v>
      </c>
      <c r="D444" s="58" t="s">
        <v>1120</v>
      </c>
      <c r="F444" s="58" t="s">
        <v>1121</v>
      </c>
      <c r="G444" s="58" t="str">
        <f>IFERROR(VLOOKUP($C444,[3]黑马净值!#REF!,2,0),"")</f>
        <v/>
      </c>
      <c r="H444" s="75">
        <f>[1]!thsiFinD("ths_close_price_index",H$1,$A444)</f>
        <v>4932.1084000000001</v>
      </c>
      <c r="I444" s="75">
        <f>[1]!thsiFinD("ths_close_price_index",I$1,$A444)</f>
        <v>5275.3989000000001</v>
      </c>
      <c r="J444" s="75">
        <f>[1]!thsiFinD("ths_close_price_index",J$1,$A444)</f>
        <v>1955.3294000000001</v>
      </c>
      <c r="K444" s="76">
        <f>IF([1]!thsiFinD("ths_close_price_index",K$1,$A444)/[1]!thsiFinD("ths_close_price_index",K$1,$A$3)=0,K443,[1]!thsiFinD("ths_close_price_index",K$1,$A444)/[1]!thsiFinD("ths_close_price_index",K$1,$A$3))</f>
        <v>1.5760046284012188</v>
      </c>
      <c r="L444" s="75">
        <f>[1]!thsiFinD("ths_close_price_index",L$1,$A444)</f>
        <v>3691.5153</v>
      </c>
      <c r="M444" s="75">
        <f>[1]!thsiFinD("ths_close_price_index",M$1,$A444)</f>
        <v>16546.712599999999</v>
      </c>
      <c r="N444" s="78">
        <f t="shared" si="20"/>
        <v>1.0060180971318098</v>
      </c>
      <c r="O444" s="78">
        <f t="shared" si="20"/>
        <v>0.99211068538075609</v>
      </c>
      <c r="P444" s="73">
        <f t="shared" si="19"/>
        <v>1.0060180971318098</v>
      </c>
      <c r="Q444" s="73">
        <f t="shared" si="21"/>
        <v>1.3522852867245063</v>
      </c>
    </row>
    <row r="445" spans="1:17" ht="15.5" x14ac:dyDescent="0.35">
      <c r="A445" s="80">
        <v>44487</v>
      </c>
      <c r="B445" s="58" t="s">
        <v>1122</v>
      </c>
      <c r="C445" s="58" t="s">
        <v>1123</v>
      </c>
      <c r="D445" s="58" t="s">
        <v>1124</v>
      </c>
      <c r="F445" s="58" t="s">
        <v>1125</v>
      </c>
      <c r="G445" s="58" t="str">
        <f>IFERROR(VLOOKUP($C445,[3]黑马净值!#REF!,2,0),"")</f>
        <v/>
      </c>
      <c r="H445" s="75">
        <f>[1]!thsiFinD("ths_close_price_index",H$1,$A445)</f>
        <v>4874.7753000000002</v>
      </c>
      <c r="I445" s="75">
        <f>[1]!thsiFinD("ths_close_price_index",I$1,$A445)</f>
        <v>5236.6662999999999</v>
      </c>
      <c r="J445" s="75">
        <f>[1]!thsiFinD("ths_close_price_index",J$1,$A445)</f>
        <v>1946.7969000000001</v>
      </c>
      <c r="K445" s="76">
        <f>IF([1]!thsiFinD("ths_close_price_index",K$1,$A445)/[1]!thsiFinD("ths_close_price_index",K$1,$A$3)=0,K444,[1]!thsiFinD("ths_close_price_index",K$1,$A445)/[1]!thsiFinD("ths_close_price_index",K$1,$A$3))</f>
        <v>1.5691273935517693</v>
      </c>
      <c r="L445" s="75">
        <f>[1]!thsiFinD("ths_close_price_index",L$1,$A445)</f>
        <v>3691.0304000000001</v>
      </c>
      <c r="M445" s="75">
        <f>[1]!thsiFinD("ths_close_price_index",M$1,$A445)</f>
        <v>16219.941000000001</v>
      </c>
      <c r="N445" s="78">
        <f t="shared" si="20"/>
        <v>0.9998686447270041</v>
      </c>
      <c r="O445" s="78">
        <f t="shared" si="20"/>
        <v>0.98025156972872074</v>
      </c>
      <c r="P445" s="73">
        <f t="shared" si="19"/>
        <v>0.9998686447270041</v>
      </c>
      <c r="Q445" s="73">
        <f t="shared" si="21"/>
        <v>1.3521076569215003</v>
      </c>
    </row>
    <row r="446" spans="1:17" ht="15.5" x14ac:dyDescent="0.35">
      <c r="A446" s="80">
        <v>44488</v>
      </c>
      <c r="B446" s="58" t="s">
        <v>1126</v>
      </c>
      <c r="C446" s="58" t="s">
        <v>1127</v>
      </c>
      <c r="D446" s="58" t="s">
        <v>1128</v>
      </c>
      <c r="F446" s="58" t="s">
        <v>1129</v>
      </c>
      <c r="G446" s="58" t="str">
        <f>IFERROR(VLOOKUP($C446,[3]黑马净值!#REF!,2,0),"")</f>
        <v/>
      </c>
      <c r="H446" s="75">
        <f>[1]!thsiFinD("ths_close_price_index",H$1,$A446)</f>
        <v>4922.7232000000004</v>
      </c>
      <c r="I446" s="75">
        <f>[1]!thsiFinD("ths_close_price_index",I$1,$A446)</f>
        <v>5285.0717000000004</v>
      </c>
      <c r="J446" s="75">
        <f>[1]!thsiFinD("ths_close_price_index",J$1,$A446)</f>
        <v>1963.4838999999999</v>
      </c>
      <c r="K446" s="76">
        <f>IF([1]!thsiFinD("ths_close_price_index",K$1,$A446)/[1]!thsiFinD("ths_close_price_index",K$1,$A$3)=0,K445,[1]!thsiFinD("ths_close_price_index",K$1,$A446)/[1]!thsiFinD("ths_close_price_index",K$1,$A$3))</f>
        <v>1.5825771934852899</v>
      </c>
      <c r="L446" s="75">
        <f>[1]!thsiFinD("ths_close_price_index",L$1,$A446)</f>
        <v>3719.3915000000002</v>
      </c>
      <c r="M446" s="75">
        <f>[1]!thsiFinD("ths_close_price_index",M$1,$A446)</f>
        <v>16449.961299999999</v>
      </c>
      <c r="N446" s="78">
        <f t="shared" si="20"/>
        <v>1.0076837893288553</v>
      </c>
      <c r="O446" s="78">
        <f t="shared" si="20"/>
        <v>1.0141813277865805</v>
      </c>
      <c r="P446" s="73">
        <f t="shared" si="19"/>
        <v>1.0076837893288553</v>
      </c>
      <c r="Q446" s="73">
        <f t="shared" si="21"/>
        <v>1.3624969673072171</v>
      </c>
    </row>
    <row r="447" spans="1:17" ht="15.5" x14ac:dyDescent="0.35">
      <c r="A447" s="80">
        <v>44489</v>
      </c>
      <c r="B447" s="58" t="s">
        <v>1130</v>
      </c>
      <c r="C447" s="58" t="s">
        <v>1131</v>
      </c>
      <c r="D447" s="58" t="s">
        <v>1132</v>
      </c>
      <c r="F447" s="58" t="s">
        <v>1133</v>
      </c>
      <c r="G447" s="58" t="str">
        <f>IFERROR(VLOOKUP($C447,[3]黑马净值!#REF!,2,0),"")</f>
        <v/>
      </c>
      <c r="H447" s="75">
        <f>[1]!thsiFinD("ths_close_price_index",H$1,$A447)</f>
        <v>4910.1845999999996</v>
      </c>
      <c r="I447" s="75">
        <f>[1]!thsiFinD("ths_close_price_index",I$1,$A447)</f>
        <v>5274.5874000000003</v>
      </c>
      <c r="J447" s="75">
        <f>[1]!thsiFinD("ths_close_price_index",J$1,$A447)</f>
        <v>1964.3027</v>
      </c>
      <c r="K447" s="76">
        <f>IF([1]!thsiFinD("ths_close_price_index",K$1,$A447)/[1]!thsiFinD("ths_close_price_index",K$1,$A$3)=0,K446,[1]!thsiFinD("ths_close_price_index",K$1,$A447)/[1]!thsiFinD("ths_close_price_index",K$1,$A$3))</f>
        <v>1.5832371501093425</v>
      </c>
      <c r="L447" s="75">
        <f>[1]!thsiFinD("ths_close_price_index",L$1,$A447)</f>
        <v>3723.3404</v>
      </c>
      <c r="M447" s="75">
        <f>[1]!thsiFinD("ths_close_price_index",M$1,$A447)</f>
        <v>16295.981599999999</v>
      </c>
      <c r="N447" s="78">
        <f t="shared" si="20"/>
        <v>1.0010617059268969</v>
      </c>
      <c r="O447" s="78">
        <f t="shared" si="20"/>
        <v>0.9906395098935582</v>
      </c>
      <c r="P447" s="73">
        <f t="shared" si="19"/>
        <v>1.0010617059268969</v>
      </c>
      <c r="Q447" s="73">
        <f t="shared" si="21"/>
        <v>1.3639435384127863</v>
      </c>
    </row>
    <row r="448" spans="1:17" ht="15.5" x14ac:dyDescent="0.35">
      <c r="A448" s="80">
        <v>44490</v>
      </c>
      <c r="B448" s="58" t="s">
        <v>1134</v>
      </c>
      <c r="C448" s="58" t="s">
        <v>1135</v>
      </c>
      <c r="D448" s="58" t="s">
        <v>1136</v>
      </c>
      <c r="F448" s="58" t="s">
        <v>1137</v>
      </c>
      <c r="G448" s="58" t="str">
        <f>IFERROR(VLOOKUP($C448,[3]黑马净值!#REF!,2,0),"")</f>
        <v/>
      </c>
      <c r="H448" s="75">
        <f>[1]!thsiFinD("ths_close_price_index",H$1,$A448)</f>
        <v>4928.0155999999997</v>
      </c>
      <c r="I448" s="75">
        <f>[1]!thsiFinD("ths_close_price_index",I$1,$A448)</f>
        <v>5285.3971000000001</v>
      </c>
      <c r="J448" s="75">
        <f>[1]!thsiFinD("ths_close_price_index",J$1,$A448)</f>
        <v>1958.2566999999999</v>
      </c>
      <c r="K448" s="76">
        <f>IF([1]!thsiFinD("ths_close_price_index",K$1,$A448)/[1]!thsiFinD("ths_close_price_index",K$1,$A$3)=0,K447,[1]!thsiFinD("ths_close_price_index",K$1,$A448)/[1]!thsiFinD("ths_close_price_index",K$1,$A$3))</f>
        <v>1.5783640458726274</v>
      </c>
      <c r="L448" s="75">
        <f>[1]!thsiFinD("ths_close_price_index",L$1,$A448)</f>
        <v>3687.1206999999999</v>
      </c>
      <c r="M448" s="75">
        <f>[1]!thsiFinD("ths_close_price_index",M$1,$A448)</f>
        <v>16225.2732</v>
      </c>
      <c r="N448" s="78">
        <f t="shared" si="20"/>
        <v>0.9902722566005514</v>
      </c>
      <c r="O448" s="78">
        <f t="shared" si="20"/>
        <v>0.99566099166434996</v>
      </c>
      <c r="P448" s="73">
        <f t="shared" si="19"/>
        <v>0.9902722566005514</v>
      </c>
      <c r="Q448" s="73">
        <f t="shared" si="21"/>
        <v>1.3506754456597707</v>
      </c>
    </row>
    <row r="449" spans="1:17" ht="15.5" x14ac:dyDescent="0.35">
      <c r="A449" s="80">
        <v>44491</v>
      </c>
      <c r="B449" s="58" t="s">
        <v>1138</v>
      </c>
      <c r="C449" s="58" t="s">
        <v>1139</v>
      </c>
      <c r="D449" s="58" t="s">
        <v>1140</v>
      </c>
      <c r="F449" s="58" t="s">
        <v>1141</v>
      </c>
      <c r="G449" s="58" t="str">
        <f>IFERROR(VLOOKUP($C449,[3]黑马净值!#REF!,2,0),"")</f>
        <v/>
      </c>
      <c r="H449" s="75">
        <f>[1]!thsiFinD("ths_close_price_index",H$1,$A449)</f>
        <v>4959.7254000000003</v>
      </c>
      <c r="I449" s="75">
        <f>[1]!thsiFinD("ths_close_price_index",I$1,$A449)</f>
        <v>5298.2101000000002</v>
      </c>
      <c r="J449" s="75">
        <f>[1]!thsiFinD("ths_close_price_index",J$1,$A449)</f>
        <v>1962.191</v>
      </c>
      <c r="K449" s="76">
        <f>IF([1]!thsiFinD("ths_close_price_index",K$1,$A449)/[1]!thsiFinD("ths_close_price_index",K$1,$A$3)=0,K448,[1]!thsiFinD("ths_close_price_index",K$1,$A449)/[1]!thsiFinD("ths_close_price_index",K$1,$A$3))</f>
        <v>1.5815351100470416</v>
      </c>
      <c r="L449" s="75">
        <f>[1]!thsiFinD("ths_close_price_index",L$1,$A449)</f>
        <v>3692.5735</v>
      </c>
      <c r="M449" s="75">
        <f>[1]!thsiFinD("ths_close_price_index",M$1,$A449)</f>
        <v>16227.308300000001</v>
      </c>
      <c r="N449" s="78">
        <f t="shared" si="20"/>
        <v>1.0014788775425767</v>
      </c>
      <c r="O449" s="78">
        <f t="shared" si="20"/>
        <v>1.0001254277801621</v>
      </c>
      <c r="P449" s="73">
        <f t="shared" si="19"/>
        <v>1.0014788775425767</v>
      </c>
      <c r="Q449" s="73">
        <f t="shared" si="21"/>
        <v>1.3526729292436668</v>
      </c>
    </row>
    <row r="450" spans="1:17" ht="15.5" x14ac:dyDescent="0.35">
      <c r="A450" s="80">
        <v>44494</v>
      </c>
      <c r="B450" s="58" t="s">
        <v>1142</v>
      </c>
      <c r="C450" s="58" t="s">
        <v>1143</v>
      </c>
      <c r="D450" s="58" t="s">
        <v>1144</v>
      </c>
      <c r="F450" s="58" t="s">
        <v>1145</v>
      </c>
      <c r="G450" s="58" t="str">
        <f>IFERROR(VLOOKUP($C450,[3]黑马净值!#REF!,2,0),"")</f>
        <v/>
      </c>
      <c r="H450" s="75">
        <f>[1]!thsiFinD("ths_close_price_index",H$1,$A450)</f>
        <v>4979.5235000000002</v>
      </c>
      <c r="I450" s="75">
        <f>[1]!thsiFinD("ths_close_price_index",I$1,$A450)</f>
        <v>5328.3279000000002</v>
      </c>
      <c r="J450" s="75">
        <f>[1]!thsiFinD("ths_close_price_index",J$1,$A450)</f>
        <v>1979.3911000000001</v>
      </c>
      <c r="K450" s="76">
        <f>IF([1]!thsiFinD("ths_close_price_index",K$1,$A450)/[1]!thsiFinD("ths_close_price_index",K$1,$A$3)=0,K449,[1]!thsiFinD("ths_close_price_index",K$1,$A450)/[1]!thsiFinD("ths_close_price_index",K$1,$A$3))</f>
        <v>1.5953984709769002</v>
      </c>
      <c r="L450" s="75">
        <f>[1]!thsiFinD("ths_close_price_index",L$1,$A450)</f>
        <v>3725.5841</v>
      </c>
      <c r="M450" s="75">
        <f>[1]!thsiFinD("ths_close_price_index",M$1,$A450)</f>
        <v>16227.0969</v>
      </c>
      <c r="N450" s="78">
        <f t="shared" si="20"/>
        <v>1.0089397272660923</v>
      </c>
      <c r="O450" s="78">
        <f t="shared" si="20"/>
        <v>0.99998697257757774</v>
      </c>
      <c r="P450" s="73">
        <f t="shared" si="19"/>
        <v>1.0089397272660923</v>
      </c>
      <c r="Q450" s="73">
        <f t="shared" si="21"/>
        <v>1.3647654563113312</v>
      </c>
    </row>
    <row r="451" spans="1:17" ht="15.5" x14ac:dyDescent="0.35">
      <c r="A451" s="80">
        <v>44495</v>
      </c>
      <c r="B451" s="58" t="s">
        <v>1146</v>
      </c>
      <c r="C451" s="58" t="s">
        <v>1147</v>
      </c>
      <c r="D451" s="58" t="s">
        <v>1148</v>
      </c>
      <c r="F451" s="58" t="s">
        <v>1149</v>
      </c>
      <c r="G451" s="58" t="str">
        <f>IFERROR(VLOOKUP($C451,[3]黑马净值!#REF!,2,0),"")</f>
        <v/>
      </c>
      <c r="H451" s="75">
        <f>[1]!thsiFinD("ths_close_price_index",H$1,$A451)</f>
        <v>4963.0983999999999</v>
      </c>
      <c r="I451" s="75">
        <f>[1]!thsiFinD("ths_close_price_index",I$1,$A451)</f>
        <v>5314.6872000000003</v>
      </c>
      <c r="J451" s="75">
        <f>[1]!thsiFinD("ths_close_price_index",J$1,$A451)</f>
        <v>1974.6921</v>
      </c>
      <c r="K451" s="76">
        <f>IF([1]!thsiFinD("ths_close_price_index",K$1,$A451)/[1]!thsiFinD("ths_close_price_index",K$1,$A$3)=0,K450,[1]!thsiFinD("ths_close_price_index",K$1,$A451)/[1]!thsiFinD("ths_close_price_index",K$1,$A$3))</f>
        <v>1.5916110550310973</v>
      </c>
      <c r="L451" s="75">
        <f>[1]!thsiFinD("ths_close_price_index",L$1,$A451)</f>
        <v>3736.9924000000001</v>
      </c>
      <c r="M451" s="75">
        <f>[1]!thsiFinD("ths_close_price_index",M$1,$A451)</f>
        <v>16120.978300000001</v>
      </c>
      <c r="N451" s="78">
        <f t="shared" si="20"/>
        <v>1.0030621507108106</v>
      </c>
      <c r="O451" s="78">
        <f t="shared" si="20"/>
        <v>0.99346040757296517</v>
      </c>
      <c r="P451" s="73">
        <f t="shared" si="19"/>
        <v>1.0030621507108106</v>
      </c>
      <c r="Q451" s="73">
        <f t="shared" si="21"/>
        <v>1.3689445738234647</v>
      </c>
    </row>
    <row r="452" spans="1:17" ht="15.5" x14ac:dyDescent="0.35">
      <c r="A452" s="80">
        <v>44496</v>
      </c>
      <c r="B452" s="58" t="s">
        <v>1150</v>
      </c>
      <c r="C452" s="58" t="s">
        <v>1151</v>
      </c>
      <c r="D452" s="58" t="s">
        <v>1152</v>
      </c>
      <c r="F452" s="58" t="s">
        <v>1153</v>
      </c>
      <c r="G452" s="58" t="str">
        <f>IFERROR(VLOOKUP($C452,[3]黑马净值!#REF!,2,0),"")</f>
        <v/>
      </c>
      <c r="H452" s="75">
        <f>[1]!thsiFinD("ths_close_price_index",H$1,$A452)</f>
        <v>4898.1643999999997</v>
      </c>
      <c r="I452" s="75">
        <f>[1]!thsiFinD("ths_close_price_index",I$1,$A452)</f>
        <v>5252.1855999999998</v>
      </c>
      <c r="J452" s="75">
        <f>[1]!thsiFinD("ths_close_price_index",J$1,$A452)</f>
        <v>1961.6934000000001</v>
      </c>
      <c r="K452" s="76">
        <f>IF([1]!thsiFinD("ths_close_price_index",K$1,$A452)/[1]!thsiFinD("ths_close_price_index",K$1,$A$3)=0,K451,[1]!thsiFinD("ths_close_price_index",K$1,$A452)/[1]!thsiFinD("ths_close_price_index",K$1,$A$3))</f>
        <v>1.5811340421230937</v>
      </c>
      <c r="L452" s="75">
        <f>[1]!thsiFinD("ths_close_price_index",L$1,$A452)</f>
        <v>3719.3964000000001</v>
      </c>
      <c r="M452" s="75">
        <f>[1]!thsiFinD("ths_close_price_index",M$1,$A452)</f>
        <v>15822.010399999999</v>
      </c>
      <c r="N452" s="78">
        <f t="shared" si="20"/>
        <v>0.9952914006461453</v>
      </c>
      <c r="O452" s="78">
        <f t="shared" si="20"/>
        <v>0.98145472970458614</v>
      </c>
      <c r="P452" s="73">
        <f t="shared" si="19"/>
        <v>0.9952914006461453</v>
      </c>
      <c r="Q452" s="73">
        <f>Q451*P452</f>
        <v>1.3624987622876965</v>
      </c>
    </row>
    <row r="453" spans="1:17" ht="15.5" x14ac:dyDescent="0.35">
      <c r="A453" s="80">
        <v>44497</v>
      </c>
      <c r="B453" s="58" t="s">
        <v>1154</v>
      </c>
      <c r="C453" s="58" t="s">
        <v>1155</v>
      </c>
      <c r="D453" s="58" t="s">
        <v>1156</v>
      </c>
      <c r="F453" s="58" t="s">
        <v>1157</v>
      </c>
      <c r="G453" s="58" t="str">
        <f>IFERROR(VLOOKUP($C453,[3]黑马净值!#REF!,2,0),"")</f>
        <v/>
      </c>
      <c r="H453" s="75">
        <f>[1]!thsiFinD("ths_close_price_index",H$1,$A453)</f>
        <v>4864.1379999999999</v>
      </c>
      <c r="I453" s="75">
        <f>[1]!thsiFinD("ths_close_price_index",I$1,$A453)</f>
        <v>5206.8204999999998</v>
      </c>
      <c r="J453" s="75">
        <f>[1]!thsiFinD("ths_close_price_index",J$1,$A453)</f>
        <v>1947.6768</v>
      </c>
      <c r="K453" s="76">
        <f>IF([1]!thsiFinD("ths_close_price_index",K$1,$A453)/[1]!thsiFinD("ths_close_price_index",K$1,$A$3)=0,K452,[1]!thsiFinD("ths_close_price_index",K$1,$A453)/[1]!thsiFinD("ths_close_price_index",K$1,$A$3))</f>
        <v>1.5698365970611781</v>
      </c>
      <c r="L453" s="75">
        <f>[1]!thsiFinD("ths_close_price_index",L$1,$A453)</f>
        <v>3693.2049999999999</v>
      </c>
      <c r="M453" s="75">
        <f>[1]!thsiFinD("ths_close_price_index",M$1,$A453)</f>
        <v>15689.951300000001</v>
      </c>
      <c r="N453" s="78">
        <f t="shared" si="20"/>
        <v>0.99295815847969304</v>
      </c>
      <c r="O453" s="78">
        <f t="shared" si="20"/>
        <v>0.99165345637745261</v>
      </c>
      <c r="P453" s="73">
        <f t="shared" si="19"/>
        <v>0.99295815847969304</v>
      </c>
      <c r="Q453" s="73">
        <f t="shared" si="21"/>
        <v>1.3529042619320522</v>
      </c>
    </row>
    <row r="454" spans="1:17" ht="15.5" x14ac:dyDescent="0.35">
      <c r="A454" s="80">
        <v>44498</v>
      </c>
      <c r="B454" s="58" t="s">
        <v>1158</v>
      </c>
      <c r="C454" s="58" t="s">
        <v>1159</v>
      </c>
      <c r="D454" s="58" t="s">
        <v>1160</v>
      </c>
      <c r="F454" s="58" t="s">
        <v>1161</v>
      </c>
      <c r="G454" s="58" t="str">
        <f>IFERROR(VLOOKUP($C454,[3]黑马净值!#REF!,2,0),"")</f>
        <v/>
      </c>
      <c r="H454" s="75">
        <f>[1]!thsiFinD("ths_close_price_index",H$1,$A454)</f>
        <v>4908.7700999999997</v>
      </c>
      <c r="I454" s="75">
        <f>[1]!thsiFinD("ths_close_price_index",I$1,$A454)</f>
        <v>5256.1171999999997</v>
      </c>
      <c r="J454" s="75">
        <f>[1]!thsiFinD("ths_close_price_index",J$1,$A454)</f>
        <v>1973.2911999999999</v>
      </c>
      <c r="K454" s="76">
        <f>IF([1]!thsiFinD("ths_close_price_index",K$1,$A454)/[1]!thsiFinD("ths_close_price_index",K$1,$A$3)=0,K453,[1]!thsiFinD("ths_close_price_index",K$1,$A454)/[1]!thsiFinD("ths_close_price_index",K$1,$A$3))</f>
        <v>1.590481923088455</v>
      </c>
      <c r="L454" s="75">
        <f>[1]!thsiFinD("ths_close_price_index",L$1,$A454)</f>
        <v>3763.5138999999999</v>
      </c>
      <c r="M454" s="75">
        <f>[1]!thsiFinD("ths_close_price_index",M$1,$A454)</f>
        <v>15906.3547</v>
      </c>
      <c r="N454" s="78">
        <f t="shared" si="20"/>
        <v>1.0190373672731408</v>
      </c>
      <c r="O454" s="78">
        <f t="shared" si="20"/>
        <v>1.0137924838555745</v>
      </c>
      <c r="P454" s="73">
        <f t="shared" si="19"/>
        <v>1.0190373672731408</v>
      </c>
      <c r="Q454" s="73">
        <f t="shared" si="21"/>
        <v>1.3786599972518501</v>
      </c>
    </row>
    <row r="455" spans="1:17" ht="15.5" x14ac:dyDescent="0.35">
      <c r="A455" s="80">
        <v>44501</v>
      </c>
      <c r="B455" s="58" t="s">
        <v>1162</v>
      </c>
      <c r="C455" s="58" t="s">
        <v>1163</v>
      </c>
      <c r="D455" s="58" t="s">
        <v>1164</v>
      </c>
      <c r="F455" s="58" t="s">
        <v>1165</v>
      </c>
      <c r="G455" s="58" t="str">
        <f>IFERROR(VLOOKUP($C455,[3]黑马净值!#REF!,2,0),"")</f>
        <v/>
      </c>
      <c r="H455" s="75">
        <f>[1]!thsiFinD("ths_close_price_index",H$1,$A455)</f>
        <v>4890.6850999999997</v>
      </c>
      <c r="I455" s="75">
        <f>[1]!thsiFinD("ths_close_price_index",I$1,$A455)</f>
        <v>5248.2915999999996</v>
      </c>
      <c r="J455" s="75">
        <f>[1]!thsiFinD("ths_close_price_index",J$1,$A455)</f>
        <v>1963.4039</v>
      </c>
      <c r="K455" s="76">
        <f>IF([1]!thsiFinD("ths_close_price_index",K$1,$A455)/[1]!thsiFinD("ths_close_price_index",K$1,$A$3)=0,K454,[1]!thsiFinD("ths_close_price_index",K$1,$A455)/[1]!thsiFinD("ths_close_price_index",K$1,$A$3))</f>
        <v>1.582512713111665</v>
      </c>
      <c r="L455" s="75">
        <f>[1]!thsiFinD("ths_close_price_index",L$1,$A455)</f>
        <v>3795.1705000000002</v>
      </c>
      <c r="M455" s="75">
        <f>[1]!thsiFinD("ths_close_price_index",M$1,$A455)</f>
        <v>15920.894</v>
      </c>
      <c r="N455" s="78">
        <f t="shared" si="20"/>
        <v>1.0084114476101709</v>
      </c>
      <c r="O455" s="78">
        <f t="shared" si="20"/>
        <v>1.0009140560659069</v>
      </c>
      <c r="P455" s="73">
        <f t="shared" si="19"/>
        <v>1.0084114476101709</v>
      </c>
      <c r="Q455" s="73">
        <f t="shared" si="21"/>
        <v>1.3902565235909723</v>
      </c>
    </row>
    <row r="456" spans="1:17" ht="15.5" x14ac:dyDescent="0.35">
      <c r="A456" s="80">
        <v>44502</v>
      </c>
      <c r="B456" s="58" t="s">
        <v>1166</v>
      </c>
      <c r="C456" s="58" t="s">
        <v>1167</v>
      </c>
      <c r="D456" s="58" t="s">
        <v>1168</v>
      </c>
      <c r="F456" s="58" t="s">
        <v>1169</v>
      </c>
      <c r="G456" s="58" t="str">
        <f>IFERROR(VLOOKUP($C456,[3]黑马净值!#REF!,2,0),"")</f>
        <v/>
      </c>
      <c r="H456" s="75">
        <f>[1]!thsiFinD("ths_close_price_index",H$1,$A456)</f>
        <v>4839.8456999999999</v>
      </c>
      <c r="I456" s="75">
        <f>[1]!thsiFinD("ths_close_price_index",I$1,$A456)</f>
        <v>5193.3281999999999</v>
      </c>
      <c r="J456" s="75">
        <f>[1]!thsiFinD("ths_close_price_index",J$1,$A456)</f>
        <v>1956.2674</v>
      </c>
      <c r="K456" s="76">
        <f>IF([1]!thsiFinD("ths_close_price_index",K$1,$A456)/[1]!thsiFinD("ths_close_price_index",K$1,$A$3)=0,K455,[1]!thsiFinD("ths_close_price_index",K$1,$A456)/[1]!thsiFinD("ths_close_price_index",K$1,$A$3))</f>
        <v>1.5767606607819729</v>
      </c>
      <c r="L456" s="75">
        <f>[1]!thsiFinD("ths_close_price_index",L$1,$A456)</f>
        <v>3745.6538</v>
      </c>
      <c r="M456" s="75">
        <f>[1]!thsiFinD("ths_close_price_index",M$1,$A456)</f>
        <v>15778.031999999999</v>
      </c>
      <c r="N456" s="78">
        <f t="shared" si="20"/>
        <v>0.98695270739483243</v>
      </c>
      <c r="O456" s="78">
        <f t="shared" si="20"/>
        <v>0.99102676018067826</v>
      </c>
      <c r="P456" s="73">
        <f t="shared" si="19"/>
        <v>0.98695270739483243</v>
      </c>
      <c r="Q456" s="73">
        <f t="shared" si="21"/>
        <v>1.3721174399314378</v>
      </c>
    </row>
    <row r="457" spans="1:17" ht="15.5" x14ac:dyDescent="0.35">
      <c r="A457" s="80">
        <v>44503</v>
      </c>
      <c r="B457" s="58" t="s">
        <v>1170</v>
      </c>
      <c r="C457" s="58" t="s">
        <v>1171</v>
      </c>
      <c r="D457" s="58" t="s">
        <v>1172</v>
      </c>
      <c r="F457" s="58" t="s">
        <v>1173</v>
      </c>
      <c r="G457" s="58" t="str">
        <f>IFERROR(VLOOKUP($C457,[3]黑马净值!#REF!,2,0),"")</f>
        <v/>
      </c>
      <c r="H457" s="75">
        <f>[1]!thsiFinD("ths_close_price_index",H$1,$A457)</f>
        <v>4821.1118999999999</v>
      </c>
      <c r="I457" s="75">
        <f>[1]!thsiFinD("ths_close_price_index",I$1,$A457)</f>
        <v>5183.9926999999998</v>
      </c>
      <c r="J457" s="75">
        <f>[1]!thsiFinD("ths_close_price_index",J$1,$A457)</f>
        <v>1944.6704999999999</v>
      </c>
      <c r="K457" s="76">
        <f>IF([1]!thsiFinD("ths_close_price_index",K$1,$A457)/[1]!thsiFinD("ths_close_price_index",K$1,$A$3)=0,K456,[1]!thsiFinD("ths_close_price_index",K$1,$A457)/[1]!thsiFinD("ths_close_price_index",K$1,$A$3))</f>
        <v>1.5674135052208147</v>
      </c>
      <c r="L457" s="75">
        <f>[1]!thsiFinD("ths_close_price_index",L$1,$A457)</f>
        <v>3775.5554999999999</v>
      </c>
      <c r="M457" s="75">
        <f>[1]!thsiFinD("ths_close_price_index",M$1,$A457)</f>
        <v>15951.6914</v>
      </c>
      <c r="N457" s="78">
        <f t="shared" si="20"/>
        <v>1.0079830389023139</v>
      </c>
      <c r="O457" s="78">
        <f t="shared" si="20"/>
        <v>1.0110064043475131</v>
      </c>
      <c r="P457" s="73">
        <f t="shared" si="19"/>
        <v>1.0079830389023139</v>
      </c>
      <c r="Q457" s="73">
        <f t="shared" si="21"/>
        <v>1.3830711068329538</v>
      </c>
    </row>
    <row r="458" spans="1:17" ht="15.5" x14ac:dyDescent="0.35">
      <c r="A458" s="80">
        <v>44504</v>
      </c>
      <c r="B458" s="58" t="s">
        <v>1174</v>
      </c>
      <c r="C458" s="58" t="s">
        <v>1175</v>
      </c>
      <c r="D458" s="58" t="s">
        <v>1176</v>
      </c>
      <c r="F458" s="58" t="s">
        <v>1177</v>
      </c>
      <c r="G458" s="58" t="str">
        <f>IFERROR(VLOOKUP($C458,[3]黑马净值!#REF!,2,0),"")</f>
        <v/>
      </c>
      <c r="H458" s="75">
        <f>[1]!thsiFinD("ths_close_price_index",H$1,$A458)</f>
        <v>4868.7419</v>
      </c>
      <c r="I458" s="75">
        <f>[1]!thsiFinD("ths_close_price_index",I$1,$A458)</f>
        <v>5232.8068000000003</v>
      </c>
      <c r="J458" s="75">
        <f>[1]!thsiFinD("ths_close_price_index",J$1,$A458)</f>
        <v>1966.749</v>
      </c>
      <c r="K458" s="76">
        <f>IF([1]!thsiFinD("ths_close_price_index",K$1,$A458)/[1]!thsiFinD("ths_close_price_index",K$1,$A$3)=0,K457,[1]!thsiFinD("ths_close_price_index",K$1,$A458)/[1]!thsiFinD("ths_close_price_index",K$1,$A$3))</f>
        <v>1.5852088793343304</v>
      </c>
      <c r="L458" s="75">
        <f>[1]!thsiFinD("ths_close_price_index",L$1,$A458)</f>
        <v>3833.0594000000001</v>
      </c>
      <c r="M458" s="75">
        <f>[1]!thsiFinD("ths_close_price_index",M$1,$A458)</f>
        <v>16042.7659</v>
      </c>
      <c r="N458" s="78">
        <f t="shared" si="20"/>
        <v>1.0152305799769068</v>
      </c>
      <c r="O458" s="78">
        <f t="shared" si="20"/>
        <v>1.0057093945536084</v>
      </c>
      <c r="P458" s="73">
        <f t="shared" si="19"/>
        <v>1.0152305799769068</v>
      </c>
      <c r="Q458" s="73">
        <f t="shared" si="21"/>
        <v>1.404136081939322</v>
      </c>
    </row>
    <row r="459" spans="1:17" ht="15.5" x14ac:dyDescent="0.35">
      <c r="A459" s="80">
        <v>44505</v>
      </c>
      <c r="B459" s="58" t="s">
        <v>1178</v>
      </c>
      <c r="C459" s="58" t="s">
        <v>1179</v>
      </c>
      <c r="D459" s="58" t="s">
        <v>1180</v>
      </c>
      <c r="F459" s="58" t="s">
        <v>1181</v>
      </c>
      <c r="G459" s="58" t="str">
        <f>IFERROR(VLOOKUP($C459,[3]黑马净值!#REF!,2,0),"")</f>
        <v/>
      </c>
      <c r="H459" s="75">
        <f>[1]!thsiFinD("ths_close_price_index",H$1,$A459)</f>
        <v>4842.3458000000001</v>
      </c>
      <c r="I459" s="75">
        <f>[1]!thsiFinD("ths_close_price_index",I$1,$A459)</f>
        <v>5196.5871999999999</v>
      </c>
      <c r="J459" s="75">
        <f>[1]!thsiFinD("ths_close_price_index",J$1,$A459)</f>
        <v>1950.8924999999999</v>
      </c>
      <c r="K459" s="76">
        <f>IF([1]!thsiFinD("ths_close_price_index",K$1,$A459)/[1]!thsiFinD("ths_close_price_index",K$1,$A$3)=0,K458,[1]!thsiFinD("ths_close_price_index",K$1,$A459)/[1]!thsiFinD("ths_close_price_index",K$1,$A$3))</f>
        <v>1.5724284662795049</v>
      </c>
      <c r="L459" s="75">
        <f>[1]!thsiFinD("ths_close_price_index",L$1,$A459)</f>
        <v>3829.5877999999998</v>
      </c>
      <c r="M459" s="75">
        <f>[1]!thsiFinD("ths_close_price_index",M$1,$A459)</f>
        <v>15992.676600000001</v>
      </c>
      <c r="N459" s="78">
        <f t="shared" si="20"/>
        <v>0.999094300495317</v>
      </c>
      <c r="O459" s="78">
        <f t="shared" si="20"/>
        <v>0.99687776407682915</v>
      </c>
      <c r="P459" s="73">
        <f t="shared" si="19"/>
        <v>0.999094300495317</v>
      </c>
      <c r="Q459" s="73">
        <f t="shared" si="21"/>
        <v>1.402864356585402</v>
      </c>
    </row>
    <row r="460" spans="1:17" ht="15.5" x14ac:dyDescent="0.35">
      <c r="A460" s="80">
        <v>44508</v>
      </c>
      <c r="B460" s="58" t="s">
        <v>1182</v>
      </c>
      <c r="C460" s="58" t="s">
        <v>1183</v>
      </c>
      <c r="D460" s="58" t="s">
        <v>1184</v>
      </c>
      <c r="F460" s="58" t="s">
        <v>1185</v>
      </c>
      <c r="G460" s="58" t="str">
        <f>IFERROR(VLOOKUP($C460,[3]黑马净值!#REF!,2,0),"")</f>
        <v/>
      </c>
      <c r="H460" s="75">
        <f>[1]!thsiFinD("ths_close_price_index",H$1,$A460)</f>
        <v>4848.1795000000002</v>
      </c>
      <c r="I460" s="75">
        <f>[1]!thsiFinD("ths_close_price_index",I$1,$A460)</f>
        <v>5207.6432999999997</v>
      </c>
      <c r="J460" s="75">
        <f>[1]!thsiFinD("ths_close_price_index",J$1,$A460)</f>
        <v>1955.6621</v>
      </c>
      <c r="K460" s="76">
        <f>IF([1]!thsiFinD("ths_close_price_index",K$1,$A460)/[1]!thsiFinD("ths_close_price_index",K$1,$A$3)=0,K459,[1]!thsiFinD("ths_close_price_index",K$1,$A460)/[1]!thsiFinD("ths_close_price_index",K$1,$A$3))</f>
        <v>1.5762727861550321</v>
      </c>
      <c r="L460" s="75">
        <f>[1]!thsiFinD("ths_close_price_index",L$1,$A460)</f>
        <v>3828.8375999999998</v>
      </c>
      <c r="M460" s="75">
        <f>[1]!thsiFinD("ths_close_price_index",M$1,$A460)</f>
        <v>15755.1687</v>
      </c>
      <c r="N460" s="78">
        <f t="shared" si="20"/>
        <v>0.99980410424328181</v>
      </c>
      <c r="O460" s="78">
        <f t="shared" si="20"/>
        <v>0.98514895874277852</v>
      </c>
      <c r="P460" s="73">
        <f t="shared" si="19"/>
        <v>0.99980410424328181</v>
      </c>
      <c r="Q460" s="73">
        <f t="shared" si="21"/>
        <v>1.4025895414106957</v>
      </c>
    </row>
    <row r="461" spans="1:17" ht="15.5" x14ac:dyDescent="0.35">
      <c r="A461" s="80">
        <v>44509</v>
      </c>
      <c r="B461" s="58" t="s">
        <v>1186</v>
      </c>
      <c r="C461" s="58" t="s">
        <v>1187</v>
      </c>
      <c r="D461" s="58" t="s">
        <v>1188</v>
      </c>
      <c r="F461" s="58" t="s">
        <v>1189</v>
      </c>
      <c r="G461" s="58" t="str">
        <f>IFERROR(VLOOKUP($C461,[3]黑马净值!#REF!,2,0),"")</f>
        <v/>
      </c>
      <c r="H461" s="75">
        <f>[1]!thsiFinD("ths_close_price_index",H$1,$A461)</f>
        <v>4846.7443999999996</v>
      </c>
      <c r="I461" s="75">
        <f>[1]!thsiFinD("ths_close_price_index",I$1,$A461)</f>
        <v>5216.3348999999998</v>
      </c>
      <c r="J461" s="75">
        <f>[1]!thsiFinD("ths_close_price_index",J$1,$A461)</f>
        <v>1968.3716999999999</v>
      </c>
      <c r="K461" s="76">
        <f>IF([1]!thsiFinD("ths_close_price_index",K$1,$A461)/[1]!thsiFinD("ths_close_price_index",K$1,$A$3)=0,K460,[1]!thsiFinD("ths_close_price_index",K$1,$A461)/[1]!thsiFinD("ths_close_price_index",K$1,$A$3))</f>
        <v>1.5865167831128479</v>
      </c>
      <c r="L461" s="75">
        <f>[1]!thsiFinD("ths_close_price_index",L$1,$A461)</f>
        <v>3866.9097000000002</v>
      </c>
      <c r="M461" s="75">
        <f>[1]!thsiFinD("ths_close_price_index",M$1,$A461)</f>
        <v>15897.1042</v>
      </c>
      <c r="N461" s="78">
        <f t="shared" si="20"/>
        <v>1.0099435139270467</v>
      </c>
      <c r="O461" s="78">
        <f t="shared" si="20"/>
        <v>1.0090088213400088</v>
      </c>
      <c r="P461" s="73">
        <f t="shared" si="19"/>
        <v>1.0099435139270467</v>
      </c>
      <c r="Q461" s="73">
        <f t="shared" si="21"/>
        <v>1.416536210049643</v>
      </c>
    </row>
    <row r="462" spans="1:17" ht="15.5" x14ac:dyDescent="0.35">
      <c r="A462" s="80">
        <v>44510</v>
      </c>
      <c r="B462" s="58" t="s">
        <v>1190</v>
      </c>
      <c r="C462" s="58" t="s">
        <v>1191</v>
      </c>
      <c r="D462" s="58" t="s">
        <v>1192</v>
      </c>
      <c r="F462" s="58" t="s">
        <v>1193</v>
      </c>
      <c r="G462" s="58" t="str">
        <f>IFERROR(VLOOKUP($C462,[3]黑马净值!#REF!,2,0),"")</f>
        <v/>
      </c>
      <c r="H462" s="75">
        <f>[1]!thsiFinD("ths_close_price_index",H$1,$A462)</f>
        <v>4821.1925000000001</v>
      </c>
      <c r="I462" s="75">
        <f>[1]!thsiFinD("ths_close_price_index",I$1,$A462)</f>
        <v>5192.058</v>
      </c>
      <c r="J462" s="75">
        <f>[1]!thsiFinD("ths_close_price_index",J$1,$A462)</f>
        <v>1959.6086</v>
      </c>
      <c r="K462" s="76">
        <f>IF([1]!thsiFinD("ths_close_price_index",K$1,$A462)/[1]!thsiFinD("ths_close_price_index",K$1,$A$3)=0,K461,[1]!thsiFinD("ths_close_price_index",K$1,$A462)/[1]!thsiFinD("ths_close_price_index",K$1,$A$3))</f>
        <v>1.5794536835864241</v>
      </c>
      <c r="L462" s="75">
        <f>[1]!thsiFinD("ths_close_price_index",L$1,$A462)</f>
        <v>3869.0441999999998</v>
      </c>
      <c r="M462" s="75">
        <f>[1]!thsiFinD("ths_close_price_index",M$1,$A462)</f>
        <v>16135.617700000001</v>
      </c>
      <c r="N462" s="78">
        <f t="shared" si="20"/>
        <v>1.0005519911675205</v>
      </c>
      <c r="O462" s="78">
        <f t="shared" si="20"/>
        <v>1.0150035815956973</v>
      </c>
      <c r="P462" s="73">
        <f t="shared" si="19"/>
        <v>1.0005519911675205</v>
      </c>
      <c r="Q462" s="73">
        <f t="shared" si="21"/>
        <v>1.4173181255260634</v>
      </c>
    </row>
    <row r="463" spans="1:17" ht="15.5" x14ac:dyDescent="0.35">
      <c r="A463" s="80">
        <v>44511</v>
      </c>
      <c r="B463" s="58" t="s">
        <v>1194</v>
      </c>
      <c r="C463" s="58" t="s">
        <v>1195</v>
      </c>
      <c r="D463" s="58" t="s">
        <v>1196</v>
      </c>
      <c r="F463" s="58" t="s">
        <v>1197</v>
      </c>
      <c r="G463" s="58" t="str">
        <f>IFERROR(VLOOKUP($C463,[3]黑马净值!#REF!,2,0),"")</f>
        <v/>
      </c>
      <c r="H463" s="75">
        <f>[1]!thsiFinD("ths_close_price_index",H$1,$A463)</f>
        <v>4898.6529</v>
      </c>
      <c r="I463" s="75">
        <f>[1]!thsiFinD("ths_close_price_index",I$1,$A463)</f>
        <v>5265.4081999999999</v>
      </c>
      <c r="J463" s="75">
        <f>[1]!thsiFinD("ths_close_price_index",J$1,$A463)</f>
        <v>1979.1478999999999</v>
      </c>
      <c r="K463" s="76">
        <f>IF([1]!thsiFinD("ths_close_price_index",K$1,$A463)/[1]!thsiFinD("ths_close_price_index",K$1,$A$3)=0,K462,[1]!thsiFinD("ths_close_price_index",K$1,$A463)/[1]!thsiFinD("ths_close_price_index",K$1,$A$3))</f>
        <v>1.59520245064108</v>
      </c>
      <c r="L463" s="75">
        <f>[1]!thsiFinD("ths_close_price_index",L$1,$A463)</f>
        <v>3895.7058000000002</v>
      </c>
      <c r="M463" s="75">
        <f>[1]!thsiFinD("ths_close_price_index",M$1,$A463)</f>
        <v>16162.796399999999</v>
      </c>
      <c r="N463" s="78">
        <f t="shared" si="20"/>
        <v>1.0068910042433736</v>
      </c>
      <c r="O463" s="78">
        <f t="shared" si="20"/>
        <v>1.0016843916672615</v>
      </c>
      <c r="P463" s="73">
        <f t="shared" si="19"/>
        <v>1.0068910042433736</v>
      </c>
      <c r="Q463" s="73">
        <f t="shared" si="21"/>
        <v>1.4270848707432739</v>
      </c>
    </row>
    <row r="464" spans="1:17" ht="15.5" x14ac:dyDescent="0.35">
      <c r="A464" s="80">
        <v>44512</v>
      </c>
      <c r="B464" s="58" t="s">
        <v>1198</v>
      </c>
      <c r="C464" s="58" t="s">
        <v>1199</v>
      </c>
      <c r="D464" s="58" t="s">
        <v>1200</v>
      </c>
      <c r="F464" s="58" t="s">
        <v>1201</v>
      </c>
      <c r="G464" s="58" t="str">
        <f>IFERROR(VLOOKUP($C464,[3]黑马净值!#REF!,2,0),"")</f>
        <v/>
      </c>
      <c r="H464" s="75">
        <f>[1]!thsiFinD("ths_close_price_index",H$1,$A464)</f>
        <v>4888.3748999999998</v>
      </c>
      <c r="I464" s="75">
        <f>[1]!thsiFinD("ths_close_price_index",I$1,$A464)</f>
        <v>5263.6647999999996</v>
      </c>
      <c r="J464" s="75">
        <f>[1]!thsiFinD("ths_close_price_index",J$1,$A464)</f>
        <v>1984.7552000000001</v>
      </c>
      <c r="K464" s="76">
        <f>IF([1]!thsiFinD("ths_close_price_index",K$1,$A464)/[1]!thsiFinD("ths_close_price_index",K$1,$A$3)=0,K463,[1]!thsiFinD("ths_close_price_index",K$1,$A464)/[1]!thsiFinD("ths_close_price_index",K$1,$A$3))</f>
        <v>1.5997219606289288</v>
      </c>
      <c r="L464" s="75">
        <f>[1]!thsiFinD("ths_close_price_index",L$1,$A464)</f>
        <v>3924.7869999999998</v>
      </c>
      <c r="M464" s="75">
        <f>[1]!thsiFinD("ths_close_price_index",M$1,$A464)</f>
        <v>16193.9144</v>
      </c>
      <c r="N464" s="78">
        <f t="shared" si="20"/>
        <v>1.0074649374190421</v>
      </c>
      <c r="O464" s="78">
        <f t="shared" si="20"/>
        <v>1.0019252856516834</v>
      </c>
      <c r="P464" s="73">
        <f t="shared" si="19"/>
        <v>1.0074649374190421</v>
      </c>
      <c r="Q464" s="73">
        <f t="shared" si="21"/>
        <v>1.4377379699950343</v>
      </c>
    </row>
    <row r="465" spans="1:17" ht="15.5" x14ac:dyDescent="0.35">
      <c r="A465" s="80">
        <v>44515</v>
      </c>
      <c r="B465" s="58" t="s">
        <v>1202</v>
      </c>
      <c r="C465" s="58" t="s">
        <v>1203</v>
      </c>
      <c r="D465" s="58" t="s">
        <v>1204</v>
      </c>
      <c r="F465" s="58" t="s">
        <v>1205</v>
      </c>
      <c r="G465" s="58" t="str">
        <f>IFERROR(VLOOKUP($C465,[3]黑马净值!#REF!,2,0),"")</f>
        <v/>
      </c>
      <c r="H465" s="75">
        <f>[1]!thsiFinD("ths_close_price_index",H$1,$A465)</f>
        <v>4882.3777</v>
      </c>
      <c r="I465" s="75">
        <f>[1]!thsiFinD("ths_close_price_index",I$1,$A465)</f>
        <v>5248.2761</v>
      </c>
      <c r="J465" s="75">
        <f>[1]!thsiFinD("ths_close_price_index",J$1,$A465)</f>
        <v>1970.8402000000001</v>
      </c>
      <c r="K465" s="76">
        <f>IF([1]!thsiFinD("ths_close_price_index",K$1,$A465)/[1]!thsiFinD("ths_close_price_index",K$1,$A$3)=0,K464,[1]!thsiFinD("ths_close_price_index",K$1,$A465)/[1]!thsiFinD("ths_close_price_index",K$1,$A$3))</f>
        <v>1.588506405641517</v>
      </c>
      <c r="L465" s="75">
        <f>[1]!thsiFinD("ths_close_price_index",L$1,$A465)</f>
        <v>3910.4389999999999</v>
      </c>
      <c r="M465" s="75">
        <f>[1]!thsiFinD("ths_close_price_index",M$1,$A465)</f>
        <v>16379.042100000001</v>
      </c>
      <c r="N465" s="78">
        <f t="shared" si="20"/>
        <v>0.99634426021080891</v>
      </c>
      <c r="O465" s="78">
        <f t="shared" si="20"/>
        <v>1.0114319302564672</v>
      </c>
      <c r="P465" s="73">
        <f t="shared" si="19"/>
        <v>0.99634426021080891</v>
      </c>
      <c r="Q465" s="73">
        <f t="shared" si="21"/>
        <v>1.4324819740916928</v>
      </c>
    </row>
    <row r="466" spans="1:17" ht="15.5" x14ac:dyDescent="0.35">
      <c r="A466" s="80">
        <v>44516</v>
      </c>
      <c r="B466" s="58" t="s">
        <v>1206</v>
      </c>
      <c r="C466" s="58" t="s">
        <v>1207</v>
      </c>
      <c r="D466" s="58" t="s">
        <v>1208</v>
      </c>
      <c r="F466" s="58" t="s">
        <v>1209</v>
      </c>
      <c r="G466" s="58" t="str">
        <f>IFERROR(VLOOKUP($C466,[3]黑马净值!#REF!,2,0),"")</f>
        <v/>
      </c>
      <c r="H466" s="75">
        <f>[1]!thsiFinD("ths_close_price_index",H$1,$A466)</f>
        <v>4883.3206</v>
      </c>
      <c r="I466" s="75">
        <f>[1]!thsiFinD("ths_close_price_index",I$1,$A466)</f>
        <v>5239.6358</v>
      </c>
      <c r="J466" s="75">
        <f>[1]!thsiFinD("ths_close_price_index",J$1,$A466)</f>
        <v>1971.1641999999999</v>
      </c>
      <c r="K466" s="76">
        <f>IF([1]!thsiFinD("ths_close_price_index",K$1,$A466)/[1]!thsiFinD("ths_close_price_index",K$1,$A$3)=0,K465,[1]!thsiFinD("ths_close_price_index",K$1,$A466)/[1]!thsiFinD("ths_close_price_index",K$1,$A$3))</f>
        <v>1.5887675511546984</v>
      </c>
      <c r="L466" s="75">
        <f>[1]!thsiFinD("ths_close_price_index",L$1,$A466)</f>
        <v>3905.2321999999999</v>
      </c>
      <c r="M466" s="75">
        <f>[1]!thsiFinD("ths_close_price_index",M$1,$A466)</f>
        <v>16609.261600000002</v>
      </c>
      <c r="N466" s="78">
        <f t="shared" si="20"/>
        <v>0.99866848709313716</v>
      </c>
      <c r="O466" s="78">
        <f t="shared" si="20"/>
        <v>1.0140557365073262</v>
      </c>
      <c r="P466" s="73">
        <f t="shared" si="19"/>
        <v>0.99866848709313716</v>
      </c>
      <c r="Q466" s="73">
        <f t="shared" si="21"/>
        <v>1.4305746058543414</v>
      </c>
    </row>
    <row r="467" spans="1:17" ht="15.5" x14ac:dyDescent="0.35">
      <c r="A467" s="80">
        <v>44517</v>
      </c>
      <c r="B467" s="58" t="s">
        <v>1210</v>
      </c>
      <c r="C467" s="58" t="s">
        <v>1211</v>
      </c>
      <c r="D467" s="58" t="s">
        <v>1212</v>
      </c>
      <c r="F467" s="58" t="s">
        <v>1213</v>
      </c>
      <c r="G467" s="58" t="str">
        <f>IFERROR(VLOOKUP($C467,[3]黑马净值!#REF!,2,0),"")</f>
        <v/>
      </c>
      <c r="H467" s="75">
        <f>[1]!thsiFinD("ths_close_price_index",H$1,$A467)</f>
        <v>4885.7543999999998</v>
      </c>
      <c r="I467" s="75">
        <f>[1]!thsiFinD("ths_close_price_index",I$1,$A467)</f>
        <v>5252.16</v>
      </c>
      <c r="J467" s="75">
        <f>[1]!thsiFinD("ths_close_price_index",J$1,$A467)</f>
        <v>1985.5713000000001</v>
      </c>
      <c r="K467" s="76">
        <f>IF([1]!thsiFinD("ths_close_price_index",K$1,$A467)/[1]!thsiFinD("ths_close_price_index",K$1,$A$3)=0,K466,[1]!thsiFinD("ths_close_price_index",K$1,$A467)/[1]!thsiFinD("ths_close_price_index",K$1,$A$3))</f>
        <v>1.6003797410403715</v>
      </c>
      <c r="L467" s="75">
        <f>[1]!thsiFinD("ths_close_price_index",L$1,$A467)</f>
        <v>3958.9947999999999</v>
      </c>
      <c r="M467" s="75">
        <f>[1]!thsiFinD("ths_close_price_index",M$1,$A467)</f>
        <v>16637.938600000001</v>
      </c>
      <c r="N467" s="78">
        <f t="shared" si="20"/>
        <v>1.0137668126366468</v>
      </c>
      <c r="O467" s="78">
        <f t="shared" si="20"/>
        <v>1.0017265668210078</v>
      </c>
      <c r="P467" s="73">
        <f t="shared" si="19"/>
        <v>1.0137668126366468</v>
      </c>
      <c r="Q467" s="73">
        <f t="shared" si="21"/>
        <v>1.4502690584158831</v>
      </c>
    </row>
    <row r="468" spans="1:17" ht="15.5" x14ac:dyDescent="0.35">
      <c r="A468" s="80">
        <v>44518</v>
      </c>
      <c r="B468" s="58" t="s">
        <v>1214</v>
      </c>
      <c r="C468" s="58" t="s">
        <v>1215</v>
      </c>
      <c r="D468" s="58" t="s">
        <v>1216</v>
      </c>
      <c r="F468" s="58" t="s">
        <v>1217</v>
      </c>
      <c r="G468" s="58" t="str">
        <f>IFERROR(VLOOKUP($C468,[3]黑马净值!#REF!,2,0),"")</f>
        <v/>
      </c>
      <c r="H468" s="75">
        <f>[1]!thsiFinD("ths_close_price_index",H$1,$A468)</f>
        <v>4837.6184999999996</v>
      </c>
      <c r="I468" s="75">
        <f>[1]!thsiFinD("ths_close_price_index",I$1,$A468)</f>
        <v>5209.4380000000001</v>
      </c>
      <c r="J468" s="75">
        <f>[1]!thsiFinD("ths_close_price_index",J$1,$A468)</f>
        <v>1973.9331</v>
      </c>
      <c r="K468" s="76">
        <f>IF([1]!thsiFinD("ths_close_price_index",K$1,$A468)/[1]!thsiFinD("ths_close_price_index",K$1,$A$3)=0,K467,[1]!thsiFinD("ths_close_price_index",K$1,$A468)/[1]!thsiFinD("ths_close_price_index",K$1,$A$3))</f>
        <v>1.5909992974863294</v>
      </c>
      <c r="L468" s="75">
        <f>[1]!thsiFinD("ths_close_price_index",L$1,$A468)</f>
        <v>3915.9468000000002</v>
      </c>
      <c r="M468" s="75">
        <f>[1]!thsiFinD("ths_close_price_index",M$1,$A468)</f>
        <v>16369.2081</v>
      </c>
      <c r="N468" s="78">
        <f t="shared" si="20"/>
        <v>0.98912653282595886</v>
      </c>
      <c r="O468" s="78">
        <f t="shared" si="20"/>
        <v>0.98384832962419988</v>
      </c>
      <c r="P468" s="73">
        <f t="shared" si="19"/>
        <v>0.98912653282595886</v>
      </c>
      <c r="Q468" s="73">
        <f t="shared" si="21"/>
        <v>1.4344996054156705</v>
      </c>
    </row>
    <row r="469" spans="1:17" ht="15.5" x14ac:dyDescent="0.35">
      <c r="A469" s="80">
        <v>44519</v>
      </c>
      <c r="B469" s="58" t="s">
        <v>1218</v>
      </c>
      <c r="C469" s="58" t="s">
        <v>1219</v>
      </c>
      <c r="D469" s="58" t="s">
        <v>1220</v>
      </c>
      <c r="F469" s="58" t="s">
        <v>1221</v>
      </c>
      <c r="G469" s="58" t="str">
        <f>IFERROR(VLOOKUP($C469,[3]黑马净值!#REF!,2,0),"")</f>
        <v/>
      </c>
      <c r="H469" s="75">
        <f>[1]!thsiFinD("ths_close_price_index",H$1,$A469)</f>
        <v>4890.0574999999999</v>
      </c>
      <c r="I469" s="75">
        <f>[1]!thsiFinD("ths_close_price_index",I$1,$A469)</f>
        <v>5267.4187000000002</v>
      </c>
      <c r="J469" s="75">
        <f>[1]!thsiFinD("ths_close_price_index",J$1,$A469)</f>
        <v>1990.4012</v>
      </c>
      <c r="K469" s="76">
        <f>IF([1]!thsiFinD("ths_close_price_index",K$1,$A469)/[1]!thsiFinD("ths_close_price_index",K$1,$A$3)=0,K468,[1]!thsiFinD("ths_close_price_index",K$1,$A469)/[1]!thsiFinD("ths_close_price_index",K$1,$A$3))</f>
        <v>1.6042726629975186</v>
      </c>
      <c r="L469" s="75">
        <f>[1]!thsiFinD("ths_close_price_index",L$1,$A469)</f>
        <v>3957.0270999999998</v>
      </c>
      <c r="M469" s="75">
        <f>[1]!thsiFinD("ths_close_price_index",M$1,$A469)</f>
        <v>16446.030599999998</v>
      </c>
      <c r="N469" s="78">
        <f t="shared" si="20"/>
        <v>1.0104905153461226</v>
      </c>
      <c r="O469" s="78">
        <f t="shared" si="20"/>
        <v>1.0046931103527237</v>
      </c>
      <c r="P469" s="73">
        <f t="shared" si="19"/>
        <v>1.0104905153461226</v>
      </c>
      <c r="Q469" s="73">
        <f t="shared" si="21"/>
        <v>1.4495482455402904</v>
      </c>
    </row>
    <row r="470" spans="1:17" ht="15.5" x14ac:dyDescent="0.35">
      <c r="A470" s="80">
        <v>44522</v>
      </c>
      <c r="B470" s="58" t="s">
        <v>1222</v>
      </c>
      <c r="C470" s="58" t="s">
        <v>1223</v>
      </c>
      <c r="D470" s="58" t="s">
        <v>1224</v>
      </c>
      <c r="F470" s="58" t="s">
        <v>1225</v>
      </c>
      <c r="G470" s="58" t="str">
        <f>IFERROR(VLOOKUP($C470,[3]黑马净值!#REF!,2,0),"")</f>
        <v/>
      </c>
      <c r="H470" s="75">
        <f>[1]!thsiFinD("ths_close_price_index",H$1,$A470)</f>
        <v>4912.3990000000003</v>
      </c>
      <c r="I470" s="75">
        <f>[1]!thsiFinD("ths_close_price_index",I$1,$A470)</f>
        <v>5300.9228999999996</v>
      </c>
      <c r="J470" s="75">
        <f>[1]!thsiFinD("ths_close_price_index",J$1,$A470)</f>
        <v>2016.2782999999999</v>
      </c>
      <c r="K470" s="76">
        <f>IF([1]!thsiFinD("ths_close_price_index",K$1,$A470)/[1]!thsiFinD("ths_close_price_index",K$1,$A$3)=0,K469,[1]!thsiFinD("ths_close_price_index",K$1,$A470)/[1]!thsiFinD("ths_close_price_index",K$1,$A$3))</f>
        <v>1.6251297264516869</v>
      </c>
      <c r="L470" s="75">
        <f>[1]!thsiFinD("ths_close_price_index",L$1,$A470)</f>
        <v>4005.2284</v>
      </c>
      <c r="M470" s="75">
        <f>[1]!thsiFinD("ths_close_price_index",M$1,$A470)</f>
        <v>16322.056699999999</v>
      </c>
      <c r="N470" s="78">
        <f t="shared" si="20"/>
        <v>1.0121811902678151</v>
      </c>
      <c r="O470" s="78">
        <f t="shared" si="20"/>
        <v>0.99246177372429312</v>
      </c>
      <c r="P470" s="73">
        <f t="shared" si="19"/>
        <v>1.0121811902678151</v>
      </c>
      <c r="Q470" s="73">
        <f t="shared" si="21"/>
        <v>1.4672054685215941</v>
      </c>
    </row>
    <row r="471" spans="1:17" ht="15.5" x14ac:dyDescent="0.35">
      <c r="A471" s="80">
        <v>44523</v>
      </c>
      <c r="B471" s="58" t="s">
        <v>1226</v>
      </c>
      <c r="C471" s="58" t="s">
        <v>1227</v>
      </c>
      <c r="D471" s="58" t="s">
        <v>1228</v>
      </c>
      <c r="F471" s="58" t="s">
        <v>1229</v>
      </c>
      <c r="G471" s="58" t="str">
        <f>IFERROR(VLOOKUP($C471,[3]黑马净值!#REF!,2,0),"")</f>
        <v/>
      </c>
      <c r="H471" s="75">
        <f>[1]!thsiFinD("ths_close_price_index",H$1,$A471)</f>
        <v>4913.3456999999999</v>
      </c>
      <c r="I471" s="75">
        <f>[1]!thsiFinD("ths_close_price_index",I$1,$A471)</f>
        <v>5302.8275000000003</v>
      </c>
      <c r="J471" s="75">
        <f>[1]!thsiFinD("ths_close_price_index",J$1,$A471)</f>
        <v>2006.0438999999999</v>
      </c>
      <c r="K471" s="76">
        <f>IF([1]!thsiFinD("ths_close_price_index",K$1,$A471)/[1]!thsiFinD("ths_close_price_index",K$1,$A$3)=0,K470,[1]!thsiFinD("ths_close_price_index",K$1,$A471)/[1]!thsiFinD("ths_close_price_index",K$1,$A$3))</f>
        <v>1.6168807522538309</v>
      </c>
      <c r="L471" s="75">
        <f>[1]!thsiFinD("ths_close_price_index",L$1,$A471)</f>
        <v>3978.5587999999998</v>
      </c>
      <c r="M471" s="75">
        <f>[1]!thsiFinD("ths_close_price_index",M$1,$A471)</f>
        <v>16326.183300000001</v>
      </c>
      <c r="N471" s="78">
        <f t="shared" si="20"/>
        <v>0.99334130358208783</v>
      </c>
      <c r="O471" s="78">
        <f t="shared" si="20"/>
        <v>1.0002528235305053</v>
      </c>
      <c r="P471" s="73">
        <f t="shared" si="19"/>
        <v>0.99334130358208783</v>
      </c>
      <c r="Q471" s="73">
        <f t="shared" si="21"/>
        <v>1.4574357927240082</v>
      </c>
    </row>
    <row r="472" spans="1:17" ht="15.5" x14ac:dyDescent="0.35">
      <c r="A472" s="80">
        <v>44524</v>
      </c>
      <c r="B472" s="58" t="s">
        <v>1230</v>
      </c>
      <c r="C472" s="58" t="s">
        <v>1231</v>
      </c>
      <c r="D472" s="58" t="s">
        <v>1232</v>
      </c>
      <c r="F472" s="58" t="s">
        <v>1233</v>
      </c>
      <c r="G472" s="58" t="str">
        <f>IFERROR(VLOOKUP($C472,[3]黑马净值!#REF!,2,0),"")</f>
        <v/>
      </c>
      <c r="H472" s="75">
        <f>[1]!thsiFinD("ths_close_price_index",H$1,$A472)</f>
        <v>4916.6579000000002</v>
      </c>
      <c r="I472" s="75">
        <f>[1]!thsiFinD("ths_close_price_index",I$1,$A472)</f>
        <v>5304.5738000000001</v>
      </c>
      <c r="J472" s="75">
        <f>[1]!thsiFinD("ths_close_price_index",J$1,$A472)</f>
        <v>2004.0784000000001</v>
      </c>
      <c r="K472" s="76">
        <f>IF([1]!thsiFinD("ths_close_price_index",K$1,$A472)/[1]!thsiFinD("ths_close_price_index",K$1,$A$3)=0,K471,[1]!thsiFinD("ths_close_price_index",K$1,$A472)/[1]!thsiFinD("ths_close_price_index",K$1,$A$3))</f>
        <v>1.6152965500743299</v>
      </c>
      <c r="L472" s="75">
        <f>[1]!thsiFinD("ths_close_price_index",L$1,$A472)</f>
        <v>3944.4436999999998</v>
      </c>
      <c r="M472" s="75">
        <f>[1]!thsiFinD("ths_close_price_index",M$1,$A472)</f>
        <v>16434.1345</v>
      </c>
      <c r="N472" s="78">
        <f t="shared" si="20"/>
        <v>0.99142526183099267</v>
      </c>
      <c r="O472" s="78">
        <f t="shared" si="20"/>
        <v>1.0066121516594757</v>
      </c>
      <c r="P472" s="73">
        <f t="shared" si="19"/>
        <v>0.99142526183099267</v>
      </c>
      <c r="Q472" s="73">
        <f t="shared" si="21"/>
        <v>1.4449386624032603</v>
      </c>
    </row>
    <row r="473" spans="1:17" ht="15.5" x14ac:dyDescent="0.35">
      <c r="A473" s="80">
        <v>44525</v>
      </c>
      <c r="B473" s="58" t="s">
        <v>1234</v>
      </c>
      <c r="C473" s="58" t="s">
        <v>1235</v>
      </c>
      <c r="D473" s="58" t="s">
        <v>1236</v>
      </c>
      <c r="F473" s="58" t="s">
        <v>1237</v>
      </c>
      <c r="G473" s="58" t="str">
        <f>IFERROR(VLOOKUP($C473,[3]黑马净值!#REF!,2,0),"")</f>
        <v/>
      </c>
      <c r="H473" s="75">
        <f>[1]!thsiFinD("ths_close_price_index",H$1,$A473)</f>
        <v>4896.4416000000001</v>
      </c>
      <c r="I473" s="75">
        <f>[1]!thsiFinD("ths_close_price_index",I$1,$A473)</f>
        <v>5284.0699000000004</v>
      </c>
      <c r="J473" s="75">
        <f>[1]!thsiFinD("ths_close_price_index",J$1,$A473)</f>
        <v>1998.4831999999999</v>
      </c>
      <c r="K473" s="76">
        <f>IF([1]!thsiFinD("ths_close_price_index",K$1,$A473)/[1]!thsiFinD("ths_close_price_index",K$1,$A$3)=0,K472,[1]!thsiFinD("ths_close_price_index",K$1,$A473)/[1]!thsiFinD("ths_close_price_index",K$1,$A$3))</f>
        <v>1.6107867927429917</v>
      </c>
      <c r="L473" s="75">
        <f>[1]!thsiFinD("ths_close_price_index",L$1,$A473)</f>
        <v>3937.3818000000001</v>
      </c>
      <c r="M473" s="75">
        <f>[1]!thsiFinD("ths_close_price_index",M$1,$A473)</f>
        <v>16639.893700000001</v>
      </c>
      <c r="N473" s="78">
        <f t="shared" si="20"/>
        <v>0.99820965881703427</v>
      </c>
      <c r="O473" s="78">
        <f t="shared" si="20"/>
        <v>1.0125202334202632</v>
      </c>
      <c r="P473" s="73">
        <f t="shared" si="19"/>
        <v>0.99820965881703427</v>
      </c>
      <c r="Q473" s="73">
        <f t="shared" si="21"/>
        <v>1.4423517292091004</v>
      </c>
    </row>
    <row r="474" spans="1:17" ht="15.5" x14ac:dyDescent="0.35">
      <c r="A474" s="80">
        <v>44526</v>
      </c>
      <c r="B474" s="58" t="s">
        <v>1238</v>
      </c>
      <c r="C474" s="58" t="s">
        <v>1239</v>
      </c>
      <c r="D474" s="58" t="s">
        <v>1240</v>
      </c>
      <c r="F474" s="58" t="s">
        <v>1241</v>
      </c>
      <c r="G474" s="58" t="str">
        <f>IFERROR(VLOOKUP($C474,[3]黑马净值!#REF!,2,0),"")</f>
        <v/>
      </c>
      <c r="H474" s="75">
        <f>[1]!thsiFinD("ths_close_price_index",H$1,$A474)</f>
        <v>4860.1265000000003</v>
      </c>
      <c r="I474" s="75">
        <f>[1]!thsiFinD("ths_close_price_index",I$1,$A474)</f>
        <v>5252.0713999999998</v>
      </c>
      <c r="J474" s="75">
        <f>[1]!thsiFinD("ths_close_price_index",J$1,$A474)</f>
        <v>1993.3898999999999</v>
      </c>
      <c r="K474" s="76">
        <f>IF([1]!thsiFinD("ths_close_price_index",K$1,$A474)/[1]!thsiFinD("ths_close_price_index",K$1,$A$3)=0,K473,[1]!thsiFinD("ths_close_price_index",K$1,$A474)/[1]!thsiFinD("ths_close_price_index",K$1,$A$3))</f>
        <v>1.6066815691556842</v>
      </c>
      <c r="L474" s="75">
        <f>[1]!thsiFinD("ths_close_price_index",L$1,$A474)</f>
        <v>3919.7665999999999</v>
      </c>
      <c r="M474" s="75">
        <f>[1]!thsiFinD("ths_close_price_index",M$1,$A474)</f>
        <v>16600.660400000001</v>
      </c>
      <c r="N474" s="78">
        <f t="shared" si="20"/>
        <v>0.9955261641124058</v>
      </c>
      <c r="O474" s="78">
        <f t="shared" si="20"/>
        <v>0.99764221450525248</v>
      </c>
      <c r="P474" s="73">
        <f t="shared" si="19"/>
        <v>0.9955261641124058</v>
      </c>
      <c r="Q474" s="73">
        <f t="shared" si="21"/>
        <v>1.4358988842804312</v>
      </c>
    </row>
    <row r="475" spans="1:17" ht="15.5" x14ac:dyDescent="0.35">
      <c r="A475" s="80">
        <v>44529</v>
      </c>
      <c r="B475" s="58" t="s">
        <v>1242</v>
      </c>
      <c r="C475" s="58" t="s">
        <v>1243</v>
      </c>
      <c r="D475" s="58" t="s">
        <v>1244</v>
      </c>
      <c r="F475" s="58" t="s">
        <v>1245</v>
      </c>
      <c r="G475" s="58" t="str">
        <f>IFERROR(VLOOKUP($C475,[3]黑马净值!#REF!,2,0),"")</f>
        <v/>
      </c>
      <c r="H475" s="75">
        <f>[1]!thsiFinD("ths_close_price_index",H$1,$A475)</f>
        <v>4851.4229999999998</v>
      </c>
      <c r="I475" s="75">
        <f>[1]!thsiFinD("ths_close_price_index",I$1,$A475)</f>
        <v>5245.3585999999996</v>
      </c>
      <c r="J475" s="75">
        <f>[1]!thsiFinD("ths_close_price_index",J$1,$A475)</f>
        <v>2005.8847000000001</v>
      </c>
      <c r="K475" s="76">
        <f>IF([1]!thsiFinD("ths_close_price_index",K$1,$A475)/[1]!thsiFinD("ths_close_price_index",K$1,$A$3)=0,K474,[1]!thsiFinD("ths_close_price_index",K$1,$A475)/[1]!thsiFinD("ths_close_price_index",K$1,$A$3))</f>
        <v>1.616752436310317</v>
      </c>
      <c r="L475" s="75">
        <f>[1]!thsiFinD("ths_close_price_index",L$1,$A475)</f>
        <v>3963.0077000000001</v>
      </c>
      <c r="M475" s="75">
        <f>[1]!thsiFinD("ths_close_price_index",M$1,$A475)</f>
        <v>16616.402099999999</v>
      </c>
      <c r="N475" s="78">
        <f t="shared" si="20"/>
        <v>1.0110315496846165</v>
      </c>
      <c r="O475" s="78">
        <f t="shared" si="20"/>
        <v>1.0009482574560709</v>
      </c>
      <c r="P475" s="73">
        <f t="shared" si="19"/>
        <v>1.0110315496846165</v>
      </c>
      <c r="Q475" s="73">
        <f t="shared" si="21"/>
        <v>1.4517390741644562</v>
      </c>
    </row>
    <row r="476" spans="1:17" ht="15.5" x14ac:dyDescent="0.35">
      <c r="A476" s="80">
        <v>44530</v>
      </c>
      <c r="B476" s="58" t="s">
        <v>1246</v>
      </c>
      <c r="C476" s="58" t="s">
        <v>1247</v>
      </c>
      <c r="D476" s="58" t="s">
        <v>1248</v>
      </c>
      <c r="F476" s="58" t="s">
        <v>1249</v>
      </c>
      <c r="G476" s="58" t="str">
        <f>IFERROR(VLOOKUP($C476,[3]黑马净值!#REF!,2,0),"")</f>
        <v/>
      </c>
      <c r="H476" s="75">
        <f>[1]!thsiFinD("ths_close_price_index",H$1,$A476)</f>
        <v>4832.0259999999998</v>
      </c>
      <c r="I476" s="75">
        <f>[1]!thsiFinD("ths_close_price_index",I$1,$A476)</f>
        <v>5235.1342000000004</v>
      </c>
      <c r="J476" s="75">
        <f>[1]!thsiFinD("ths_close_price_index",J$1,$A476)</f>
        <v>2000.9285</v>
      </c>
      <c r="K476" s="76">
        <f>IF([1]!thsiFinD("ths_close_price_index",K$1,$A476)/[1]!thsiFinD("ths_close_price_index",K$1,$A$3)=0,K475,[1]!thsiFinD("ths_close_price_index",K$1,$A476)/[1]!thsiFinD("ths_close_price_index",K$1,$A$3))</f>
        <v>1.6127577159633093</v>
      </c>
      <c r="L476" s="75">
        <f>[1]!thsiFinD("ths_close_price_index",L$1,$A476)</f>
        <v>3998.8271</v>
      </c>
      <c r="M476" s="75">
        <f>[1]!thsiFinD("ths_close_price_index",M$1,$A476)</f>
        <v>16637.688600000001</v>
      </c>
      <c r="N476" s="78">
        <f t="shared" si="20"/>
        <v>1.0090384381539304</v>
      </c>
      <c r="O476" s="78">
        <f t="shared" si="20"/>
        <v>1.0012810534959311</v>
      </c>
      <c r="P476" s="73">
        <f t="shared" si="19"/>
        <v>1.0090384381539304</v>
      </c>
      <c r="Q476" s="73">
        <f t="shared" si="21"/>
        <v>1.4648605280019358</v>
      </c>
    </row>
    <row r="477" spans="1:17" ht="15.5" x14ac:dyDescent="0.35">
      <c r="A477" s="80">
        <v>44531</v>
      </c>
      <c r="B477" s="58" t="s">
        <v>1250</v>
      </c>
      <c r="C477" s="58" t="s">
        <v>1251</v>
      </c>
      <c r="D477" s="58" t="s">
        <v>1252</v>
      </c>
      <c r="F477" s="58" t="s">
        <v>1253</v>
      </c>
      <c r="G477" s="58" t="str">
        <f>IFERROR(VLOOKUP($C477,[3]黑马净值!#REF!,2,0),"")</f>
        <v/>
      </c>
      <c r="H477" s="75">
        <f>[1]!thsiFinD("ths_close_price_index",H$1,$A477)</f>
        <v>4843.8509999999997</v>
      </c>
      <c r="I477" s="75">
        <f>[1]!thsiFinD("ths_close_price_index",I$1,$A477)</f>
        <v>5248.3656000000001</v>
      </c>
      <c r="J477" s="75">
        <f>[1]!thsiFinD("ths_close_price_index",J$1,$A477)</f>
        <v>1994.2007000000001</v>
      </c>
      <c r="K477" s="76">
        <f>IF([1]!thsiFinD("ths_close_price_index",K$1,$A477)/[1]!thsiFinD("ths_close_price_index",K$1,$A$3)=0,K476,[1]!thsiFinD("ths_close_price_index",K$1,$A477)/[1]!thsiFinD("ths_close_price_index",K$1,$A$3))</f>
        <v>1.6073350777423745</v>
      </c>
      <c r="L477" s="75">
        <f>[1]!thsiFinD("ths_close_price_index",L$1,$A477)</f>
        <v>3971.2316999999998</v>
      </c>
      <c r="M477" s="75">
        <f>[1]!thsiFinD("ths_close_price_index",M$1,$A477)</f>
        <v>16464.897099999998</v>
      </c>
      <c r="N477" s="78">
        <f t="shared" si="20"/>
        <v>0.99309912649136545</v>
      </c>
      <c r="O477" s="78">
        <f t="shared" si="20"/>
        <v>0.98961445281527849</v>
      </c>
      <c r="P477" s="73">
        <f t="shared" si="19"/>
        <v>0.99309912649136545</v>
      </c>
      <c r="Q477" s="73">
        <f t="shared" si="21"/>
        <v>1.4547517107904029</v>
      </c>
    </row>
    <row r="478" spans="1:17" ht="15.5" x14ac:dyDescent="0.35">
      <c r="A478" s="80">
        <v>44532</v>
      </c>
      <c r="B478" s="58" t="s">
        <v>1254</v>
      </c>
      <c r="C478" s="58" t="s">
        <v>1255</v>
      </c>
      <c r="D478" s="58" t="s">
        <v>1256</v>
      </c>
      <c r="F478" s="58" t="s">
        <v>1257</v>
      </c>
      <c r="G478" s="58" t="str">
        <f>IFERROR(VLOOKUP($C478,[3]黑马净值!#REF!,2,0),"")</f>
        <v/>
      </c>
      <c r="H478" s="75">
        <f>[1]!thsiFinD("ths_close_price_index",H$1,$A478)</f>
        <v>4856.1629999999996</v>
      </c>
      <c r="I478" s="75">
        <f>[1]!thsiFinD("ths_close_price_index",I$1,$A478)</f>
        <v>5250.6669000000002</v>
      </c>
      <c r="J478" s="75">
        <f>[1]!thsiFinD("ths_close_price_index",J$1,$A478)</f>
        <v>1988.0790999999999</v>
      </c>
      <c r="K478" s="76">
        <f>IF([1]!thsiFinD("ths_close_price_index",K$1,$A478)/[1]!thsiFinD("ths_close_price_index",K$1,$A$3)=0,K477,[1]!thsiFinD("ths_close_price_index",K$1,$A478)/[1]!thsiFinD("ths_close_price_index",K$1,$A$3))</f>
        <v>1.6024010395525836</v>
      </c>
      <c r="L478" s="75">
        <f>[1]!thsiFinD("ths_close_price_index",L$1,$A478)</f>
        <v>3934.7437</v>
      </c>
      <c r="M478" s="75">
        <f>[1]!thsiFinD("ths_close_price_index",M$1,$A478)</f>
        <v>16314.2898</v>
      </c>
      <c r="N478" s="78">
        <f t="shared" si="20"/>
        <v>0.99081191862967855</v>
      </c>
      <c r="O478" s="78">
        <f t="shared" si="20"/>
        <v>0.99085282470426139</v>
      </c>
      <c r="P478" s="73">
        <f t="shared" si="19"/>
        <v>0.99081191862967855</v>
      </c>
      <c r="Q478" s="73">
        <f t="shared" si="21"/>
        <v>1.4413853336980462</v>
      </c>
    </row>
    <row r="479" spans="1:17" ht="15.5" x14ac:dyDescent="0.35">
      <c r="A479" s="80">
        <v>44533</v>
      </c>
      <c r="B479" s="58" t="s">
        <v>1258</v>
      </c>
      <c r="C479" s="58" t="s">
        <v>1259</v>
      </c>
      <c r="D479" s="58" t="s">
        <v>1260</v>
      </c>
      <c r="F479" s="58" t="s">
        <v>1261</v>
      </c>
      <c r="G479" s="58" t="str">
        <f>IFERROR(VLOOKUP($C479,[3]黑马净值!#REF!,2,0),"")</f>
        <v/>
      </c>
      <c r="H479" s="75">
        <f>[1]!thsiFinD("ths_close_price_index",H$1,$A479)</f>
        <v>4901.0174999999999</v>
      </c>
      <c r="I479" s="75">
        <f>[1]!thsiFinD("ths_close_price_index",I$1,$A479)</f>
        <v>5300.0919999999996</v>
      </c>
      <c r="J479" s="75">
        <f>[1]!thsiFinD("ths_close_price_index",J$1,$A479)</f>
        <v>2005.5342000000001</v>
      </c>
      <c r="K479" s="76">
        <f>IF([1]!thsiFinD("ths_close_price_index",K$1,$A479)/[1]!thsiFinD("ths_close_price_index",K$1,$A$3)=0,K478,[1]!thsiFinD("ths_close_price_index",K$1,$A479)/[1]!thsiFinD("ths_close_price_index",K$1,$A$3))</f>
        <v>1.6164699316733722</v>
      </c>
      <c r="L479" s="75">
        <f>[1]!thsiFinD("ths_close_price_index",L$1,$A479)</f>
        <v>3959.5907999999999</v>
      </c>
      <c r="M479" s="75">
        <f>[1]!thsiFinD("ths_close_price_index",M$1,$A479)</f>
        <v>16330.6777</v>
      </c>
      <c r="N479" s="78">
        <f t="shared" si="20"/>
        <v>1.0063147950398903</v>
      </c>
      <c r="O479" s="78">
        <f t="shared" si="20"/>
        <v>1.0010045120076265</v>
      </c>
      <c r="P479" s="73">
        <f t="shared" si="19"/>
        <v>1.0063147950398903</v>
      </c>
      <c r="Q479" s="73">
        <f t="shared" si="21"/>
        <v>1.4504873866538532</v>
      </c>
    </row>
    <row r="480" spans="1:17" ht="15.5" x14ac:dyDescent="0.35">
      <c r="A480" s="80">
        <v>44536</v>
      </c>
      <c r="B480" s="58" t="s">
        <v>1262</v>
      </c>
      <c r="C480" s="58" t="s">
        <v>1263</v>
      </c>
      <c r="D480" s="58" t="s">
        <v>1264</v>
      </c>
      <c r="F480" s="58" t="s">
        <v>1265</v>
      </c>
      <c r="G480" s="58" t="str">
        <f>IFERROR(VLOOKUP($C480,[3]黑马净值!#REF!,2,0),"")</f>
        <v/>
      </c>
      <c r="H480" s="75">
        <f>[1]!thsiFinD("ths_close_price_index",H$1,$A480)</f>
        <v>4892.6208999999999</v>
      </c>
      <c r="I480" s="75">
        <f>[1]!thsiFinD("ths_close_price_index",I$1,$A480)</f>
        <v>5282.2015000000001</v>
      </c>
      <c r="J480" s="75">
        <f>[1]!thsiFinD("ths_close_price_index",J$1,$A480)</f>
        <v>1980.9395999999999</v>
      </c>
      <c r="K480" s="76">
        <f>IF([1]!thsiFinD("ths_close_price_index",K$1,$A480)/[1]!thsiFinD("ths_close_price_index",K$1,$A$3)=0,K479,[1]!thsiFinD("ths_close_price_index",K$1,$A480)/[1]!thsiFinD("ths_close_price_index",K$1,$A$3))</f>
        <v>1.5966465692088807</v>
      </c>
      <c r="L480" s="75">
        <f>[1]!thsiFinD("ths_close_price_index",L$1,$A480)</f>
        <v>3911.8371999999999</v>
      </c>
      <c r="M480" s="75">
        <f>[1]!thsiFinD("ths_close_price_index",M$1,$A480)</f>
        <v>16122.356100000001</v>
      </c>
      <c r="N480" s="78">
        <f t="shared" si="20"/>
        <v>0.98793976387661064</v>
      </c>
      <c r="O480" s="78">
        <f t="shared" si="20"/>
        <v>0.98724354225666955</v>
      </c>
      <c r="P480" s="73">
        <f t="shared" si="19"/>
        <v>0.98793976387661064</v>
      </c>
      <c r="Q480" s="73">
        <f t="shared" si="21"/>
        <v>1.4329941662768098</v>
      </c>
    </row>
    <row r="481" spans="1:17" ht="15.5" x14ac:dyDescent="0.35">
      <c r="A481" s="80">
        <v>44537</v>
      </c>
      <c r="B481" s="58" t="s">
        <v>1266</v>
      </c>
      <c r="C481" s="58" t="s">
        <v>1267</v>
      </c>
      <c r="D481" s="58" t="s">
        <v>1268</v>
      </c>
      <c r="F481" s="58" t="s">
        <v>1269</v>
      </c>
      <c r="G481" s="58" t="str">
        <f>IFERROR(VLOOKUP($C481,[3]黑马净值!#REF!,2,0),"")</f>
        <v/>
      </c>
      <c r="H481" s="75">
        <f>[1]!thsiFinD("ths_close_price_index",H$1,$A481)</f>
        <v>4922.1014999999998</v>
      </c>
      <c r="I481" s="75">
        <f>[1]!thsiFinD("ths_close_price_index",I$1,$A481)</f>
        <v>5300.125</v>
      </c>
      <c r="J481" s="75">
        <f>[1]!thsiFinD("ths_close_price_index",J$1,$A481)</f>
        <v>1971.1008999999999</v>
      </c>
      <c r="K481" s="76">
        <f>IF([1]!thsiFinD("ths_close_price_index",K$1,$A481)/[1]!thsiFinD("ths_close_price_index",K$1,$A$3)=0,K480,[1]!thsiFinD("ths_close_price_index",K$1,$A481)/[1]!thsiFinD("ths_close_price_index",K$1,$A$3))</f>
        <v>1.5887165310590676</v>
      </c>
      <c r="L481" s="75">
        <f>[1]!thsiFinD("ths_close_price_index",L$1,$A481)</f>
        <v>3876.3117000000002</v>
      </c>
      <c r="M481" s="75">
        <f>[1]!thsiFinD("ths_close_price_index",M$1,$A481)</f>
        <v>16152.8367</v>
      </c>
      <c r="N481" s="78">
        <f t="shared" si="20"/>
        <v>0.99091846153515806</v>
      </c>
      <c r="O481" s="78">
        <f t="shared" si="20"/>
        <v>1.001890579752174</v>
      </c>
      <c r="P481" s="73">
        <f t="shared" si="19"/>
        <v>0.99091846153515806</v>
      </c>
      <c r="Q481" s="73">
        <f t="shared" si="21"/>
        <v>1.4199803746358728</v>
      </c>
    </row>
    <row r="482" spans="1:17" ht="15.5" x14ac:dyDescent="0.35">
      <c r="A482" s="80">
        <v>44538</v>
      </c>
      <c r="B482" s="58" t="s">
        <v>1270</v>
      </c>
      <c r="C482" s="58" t="s">
        <v>1271</v>
      </c>
      <c r="D482" s="58" t="s">
        <v>1272</v>
      </c>
      <c r="F482" s="58" t="s">
        <v>1273</v>
      </c>
      <c r="G482" s="58" t="str">
        <f>IFERROR(VLOOKUP($C482,[3]黑马净值!#REF!,2,0),"")</f>
        <v/>
      </c>
      <c r="H482" s="75">
        <f>[1]!thsiFinD("ths_close_price_index",H$1,$A482)</f>
        <v>4995.9297999999999</v>
      </c>
      <c r="I482" s="75">
        <f>[1]!thsiFinD("ths_close_price_index",I$1,$A482)</f>
        <v>5377.4757</v>
      </c>
      <c r="J482" s="75">
        <f>[1]!thsiFinD("ths_close_price_index",J$1,$A482)</f>
        <v>2007.9190000000001</v>
      </c>
      <c r="K482" s="76">
        <f>IF([1]!thsiFinD("ths_close_price_index",K$1,$A482)/[1]!thsiFinD("ths_close_price_index",K$1,$A$3)=0,K481,[1]!thsiFinD("ths_close_price_index",K$1,$A482)/[1]!thsiFinD("ths_close_price_index",K$1,$A$3))</f>
        <v>1.6183920916111358</v>
      </c>
      <c r="L482" s="75">
        <f>[1]!thsiFinD("ths_close_price_index",L$1,$A482)</f>
        <v>3953.4115000000002</v>
      </c>
      <c r="M482" s="75">
        <f>[1]!thsiFinD("ths_close_price_index",M$1,$A482)</f>
        <v>16347.976000000001</v>
      </c>
      <c r="N482" s="78">
        <f t="shared" si="20"/>
        <v>1.0198899897549518</v>
      </c>
      <c r="O482" s="78">
        <f t="shared" si="20"/>
        <v>1.012080806834381</v>
      </c>
      <c r="P482" s="73">
        <f t="shared" si="19"/>
        <v>1.0198899897549518</v>
      </c>
      <c r="Q482" s="73">
        <f t="shared" si="21"/>
        <v>1.448223769739613</v>
      </c>
    </row>
    <row r="483" spans="1:17" ht="15.5" x14ac:dyDescent="0.35">
      <c r="A483" s="80">
        <v>44539</v>
      </c>
      <c r="B483" s="58" t="s">
        <v>1274</v>
      </c>
      <c r="C483" s="58" t="s">
        <v>1275</v>
      </c>
      <c r="D483" s="58" t="s">
        <v>1276</v>
      </c>
      <c r="F483" s="58" t="s">
        <v>1277</v>
      </c>
      <c r="G483" s="58" t="str">
        <f>IFERROR(VLOOKUP($C483,[3]黑马净值!#REF!,2,0),"")</f>
        <v/>
      </c>
      <c r="H483" s="75">
        <f>[1]!thsiFinD("ths_close_price_index",H$1,$A483)</f>
        <v>5078.6900999999998</v>
      </c>
      <c r="I483" s="75">
        <f>[1]!thsiFinD("ths_close_price_index",I$1,$A483)</f>
        <v>5447.9031000000004</v>
      </c>
      <c r="J483" s="75">
        <f>[1]!thsiFinD("ths_close_price_index",J$1,$A483)</f>
        <v>2025.2987000000001</v>
      </c>
      <c r="K483" s="76">
        <f>IF([1]!thsiFinD("ths_close_price_index",K$1,$A483)/[1]!thsiFinD("ths_close_price_index",K$1,$A$3)=0,K482,[1]!thsiFinD("ths_close_price_index",K$1,$A483)/[1]!thsiFinD("ths_close_price_index",K$1,$A$3))</f>
        <v>1.6324002109797826</v>
      </c>
      <c r="L483" s="75">
        <f>[1]!thsiFinD("ths_close_price_index",L$1,$A483)</f>
        <v>3985.3287</v>
      </c>
      <c r="M483" s="75">
        <f>[1]!thsiFinD("ths_close_price_index",M$1,$A483)</f>
        <v>16638.044399999999</v>
      </c>
      <c r="N483" s="78">
        <f t="shared" si="20"/>
        <v>1.0080733310964467</v>
      </c>
      <c r="O483" s="78">
        <f t="shared" si="20"/>
        <v>1.0177433830340832</v>
      </c>
      <c r="P483" s="73">
        <f t="shared" si="19"/>
        <v>1.0080733310964467</v>
      </c>
      <c r="Q483" s="73">
        <f t="shared" si="21"/>
        <v>1.459915759734465</v>
      </c>
    </row>
    <row r="484" spans="1:17" ht="15.5" x14ac:dyDescent="0.35">
      <c r="A484" s="80">
        <v>44540</v>
      </c>
      <c r="B484" s="58" t="s">
        <v>1278</v>
      </c>
      <c r="C484" s="58" t="s">
        <v>1279</v>
      </c>
      <c r="D484" s="58" t="s">
        <v>1280</v>
      </c>
      <c r="F484" s="58" t="s">
        <v>1281</v>
      </c>
      <c r="G484" s="58" t="str">
        <f>IFERROR(VLOOKUP($C484,[3]黑马净值!#REF!,2,0),"")</f>
        <v/>
      </c>
      <c r="H484" s="75">
        <f>[1]!thsiFinD("ths_close_price_index",H$1,$A484)</f>
        <v>5055.1171999999997</v>
      </c>
      <c r="I484" s="75">
        <f>[1]!thsiFinD("ths_close_price_index",I$1,$A484)</f>
        <v>5426.2708000000002</v>
      </c>
      <c r="J484" s="75">
        <f>[1]!thsiFinD("ths_close_price_index",J$1,$A484)</f>
        <v>2025.3121000000001</v>
      </c>
      <c r="K484" s="76">
        <f>IF([1]!thsiFinD("ths_close_price_index",K$1,$A484)/[1]!thsiFinD("ths_close_price_index",K$1,$A$3)=0,K483,[1]!thsiFinD("ths_close_price_index",K$1,$A484)/[1]!thsiFinD("ths_close_price_index",K$1,$A$3))</f>
        <v>1.6324110114423649</v>
      </c>
      <c r="L484" s="75">
        <f>[1]!thsiFinD("ths_close_price_index",L$1,$A484)</f>
        <v>3972.0387000000001</v>
      </c>
      <c r="M484" s="75">
        <f>[1]!thsiFinD("ths_close_price_index",M$1,$A484)</f>
        <v>16493.4951</v>
      </c>
      <c r="N484" s="78">
        <f t="shared" si="20"/>
        <v>0.9966652687894979</v>
      </c>
      <c r="O484" s="78">
        <f t="shared" si="20"/>
        <v>0.99131212199433738</v>
      </c>
      <c r="P484" s="73">
        <f t="shared" si="19"/>
        <v>0.9966652687894979</v>
      </c>
      <c r="Q484" s="73">
        <f t="shared" si="21"/>
        <v>1.4550473330857745</v>
      </c>
    </row>
    <row r="485" spans="1:17" ht="15.5" x14ac:dyDescent="0.35">
      <c r="A485" s="80">
        <v>44543</v>
      </c>
      <c r="B485" s="58" t="s">
        <v>1282</v>
      </c>
      <c r="C485" s="58" t="s">
        <v>1283</v>
      </c>
      <c r="D485" s="58" t="s">
        <v>1284</v>
      </c>
      <c r="F485" s="58" t="s">
        <v>1285</v>
      </c>
      <c r="G485" s="58" t="str">
        <f>IFERROR(VLOOKUP($C485,[3]黑马净值!#REF!,2,0),"")</f>
        <v/>
      </c>
      <c r="H485" s="75">
        <f>[1]!thsiFinD("ths_close_price_index",H$1,$A485)</f>
        <v>5083.8006999999998</v>
      </c>
      <c r="I485" s="75">
        <f>[1]!thsiFinD("ths_close_price_index",I$1,$A485)</f>
        <v>5457.9180999999999</v>
      </c>
      <c r="J485" s="75">
        <f>[1]!thsiFinD("ths_close_price_index",J$1,$A485)</f>
        <v>2031.2791999999999</v>
      </c>
      <c r="K485" s="76">
        <f>IF([1]!thsiFinD("ths_close_price_index",K$1,$A485)/[1]!thsiFinD("ths_close_price_index",K$1,$A$3)=0,K484,[1]!thsiFinD("ths_close_price_index",K$1,$A485)/[1]!thsiFinD("ths_close_price_index",K$1,$A$3))</f>
        <v>1.6372205219105922</v>
      </c>
      <c r="L485" s="75">
        <f>[1]!thsiFinD("ths_close_price_index",L$1,$A485)</f>
        <v>4014.8681999999999</v>
      </c>
      <c r="M485" s="75">
        <f>[1]!thsiFinD("ths_close_price_index",M$1,$A485)</f>
        <v>16494.316900000002</v>
      </c>
      <c r="N485" s="78">
        <f t="shared" si="20"/>
        <v>1.0107827499263791</v>
      </c>
      <c r="O485" s="78">
        <f t="shared" si="20"/>
        <v>1.0000498257037105</v>
      </c>
      <c r="P485" s="73">
        <f t="shared" si="19"/>
        <v>1.0107827499263791</v>
      </c>
      <c r="Q485" s="73">
        <f t="shared" si="21"/>
        <v>1.4707367446094832</v>
      </c>
    </row>
    <row r="486" spans="1:17" ht="15.5" x14ac:dyDescent="0.35">
      <c r="A486" s="80">
        <v>44544</v>
      </c>
      <c r="B486" s="58" t="s">
        <v>1286</v>
      </c>
      <c r="C486" s="58" t="s">
        <v>1287</v>
      </c>
      <c r="D486" s="58" t="s">
        <v>1288</v>
      </c>
      <c r="F486" s="58" t="s">
        <v>1289</v>
      </c>
      <c r="G486" s="58" t="str">
        <f>IFERROR(VLOOKUP($C486,[3]黑马净值!#REF!,2,0),"")</f>
        <v/>
      </c>
      <c r="H486" s="75">
        <f>[1]!thsiFinD("ths_close_price_index",H$1,$A486)</f>
        <v>5049.6953000000003</v>
      </c>
      <c r="I486" s="75">
        <f>[1]!thsiFinD("ths_close_price_index",I$1,$A486)</f>
        <v>5424.8608000000004</v>
      </c>
      <c r="J486" s="75">
        <f>[1]!thsiFinD("ths_close_price_index",J$1,$A486)</f>
        <v>2024.0056999999999</v>
      </c>
      <c r="K486" s="76">
        <f>IF([1]!thsiFinD("ths_close_price_index",K$1,$A486)/[1]!thsiFinD("ths_close_price_index",K$1,$A$3)=0,K485,[1]!thsiFinD("ths_close_price_index",K$1,$A486)/[1]!thsiFinD("ths_close_price_index",K$1,$A$3))</f>
        <v>1.6313580469410671</v>
      </c>
      <c r="L486" s="75">
        <f>[1]!thsiFinD("ths_close_price_index",L$1,$A486)</f>
        <v>4034.3195999999998</v>
      </c>
      <c r="M486" s="75">
        <f>[1]!thsiFinD("ths_close_price_index",M$1,$A486)</f>
        <v>16569.946400000001</v>
      </c>
      <c r="N486" s="78">
        <f t="shared" si="20"/>
        <v>1.0048448414819695</v>
      </c>
      <c r="O486" s="78">
        <f t="shared" si="20"/>
        <v>1.0045851853373813</v>
      </c>
      <c r="P486" s="73">
        <f t="shared" si="19"/>
        <v>1.0048448414819695</v>
      </c>
      <c r="Q486" s="73">
        <f t="shared" si="21"/>
        <v>1.4778622309988241</v>
      </c>
    </row>
    <row r="487" spans="1:17" ht="15.5" x14ac:dyDescent="0.35">
      <c r="A487" s="80">
        <v>44545</v>
      </c>
      <c r="B487" s="58" t="s">
        <v>1290</v>
      </c>
      <c r="C487" s="58" t="s">
        <v>1291</v>
      </c>
      <c r="D487" s="58" t="s">
        <v>1292</v>
      </c>
      <c r="F487" s="58" t="s">
        <v>1293</v>
      </c>
      <c r="G487" s="58" t="str">
        <f>IFERROR(VLOOKUP($C487,[3]黑马净值!#REF!,2,0),"")</f>
        <v/>
      </c>
      <c r="H487" s="75">
        <f>[1]!thsiFinD("ths_close_price_index",H$1,$A487)</f>
        <v>5005.8990999999996</v>
      </c>
      <c r="I487" s="75">
        <f>[1]!thsiFinD("ths_close_price_index",I$1,$A487)</f>
        <v>5387.1535000000003</v>
      </c>
      <c r="J487" s="75">
        <f>[1]!thsiFinD("ths_close_price_index",J$1,$A487)</f>
        <v>2002.1706999999999</v>
      </c>
      <c r="K487" s="76">
        <f>IF([1]!thsiFinD("ths_close_price_index",K$1,$A487)/[1]!thsiFinD("ths_close_price_index",K$1,$A$3)=0,K486,[1]!thsiFinD("ths_close_price_index",K$1,$A487)/[1]!thsiFinD("ths_close_price_index",K$1,$A$3))</f>
        <v>1.6137589349647727</v>
      </c>
      <c r="L487" s="75">
        <f>[1]!thsiFinD("ths_close_price_index",L$1,$A487)</f>
        <v>4003.1995000000002</v>
      </c>
      <c r="M487" s="75">
        <f>[1]!thsiFinD("ths_close_price_index",M$1,$A487)</f>
        <v>16248.689700000001</v>
      </c>
      <c r="N487" s="78">
        <f t="shared" si="20"/>
        <v>0.99228615898452877</v>
      </c>
      <c r="O487" s="78">
        <f t="shared" si="20"/>
        <v>0.98061208574579339</v>
      </c>
      <c r="P487" s="73">
        <f t="shared" si="19"/>
        <v>0.99228615898452877</v>
      </c>
      <c r="Q487" s="73">
        <f t="shared" si="21"/>
        <v>1.4664622367061295</v>
      </c>
    </row>
    <row r="488" spans="1:17" ht="15.5" x14ac:dyDescent="0.35">
      <c r="A488" s="80">
        <v>44546</v>
      </c>
      <c r="B488" s="58" t="s">
        <v>1294</v>
      </c>
      <c r="C488" s="58" t="s">
        <v>1295</v>
      </c>
      <c r="D488" s="58" t="s">
        <v>1296</v>
      </c>
      <c r="F488" s="58" t="s">
        <v>1297</v>
      </c>
      <c r="G488" s="58" t="str">
        <f>IFERROR(VLOOKUP($C488,[3]黑马净值!#REF!,2,0),"")</f>
        <v/>
      </c>
      <c r="H488" s="75">
        <f>[1]!thsiFinD("ths_close_price_index",H$1,$A488)</f>
        <v>5034.7321000000002</v>
      </c>
      <c r="I488" s="75">
        <f>[1]!thsiFinD("ths_close_price_index",I$1,$A488)</f>
        <v>5422.4736999999996</v>
      </c>
      <c r="J488" s="75">
        <f>[1]!thsiFinD("ths_close_price_index",J$1,$A488)</f>
        <v>2009.2428</v>
      </c>
      <c r="K488" s="76">
        <f>IF([1]!thsiFinD("ths_close_price_index",K$1,$A488)/[1]!thsiFinD("ths_close_price_index",K$1,$A$3)=0,K487,[1]!thsiFinD("ths_close_price_index",K$1,$A488)/[1]!thsiFinD("ths_close_price_index",K$1,$A$3))</f>
        <v>1.6194590805936966</v>
      </c>
      <c r="L488" s="75">
        <f>[1]!thsiFinD("ths_close_price_index",L$1,$A488)</f>
        <v>4018.9526999999998</v>
      </c>
      <c r="M488" s="75">
        <f>[1]!thsiFinD("ths_close_price_index",M$1,$A488)</f>
        <v>16245.5236</v>
      </c>
      <c r="N488" s="78">
        <f t="shared" si="20"/>
        <v>1.003935152369998</v>
      </c>
      <c r="O488" s="78">
        <f t="shared" si="20"/>
        <v>0.99980514736520565</v>
      </c>
      <c r="P488" s="73">
        <f t="shared" si="19"/>
        <v>1.003935152369998</v>
      </c>
      <c r="Q488" s="73">
        <f t="shared" si="21"/>
        <v>1.4722329890524162</v>
      </c>
    </row>
    <row r="489" spans="1:17" ht="15.5" x14ac:dyDescent="0.35">
      <c r="A489" s="80">
        <v>44547</v>
      </c>
      <c r="B489" s="58" t="s">
        <v>1298</v>
      </c>
      <c r="C489" s="58" t="s">
        <v>1299</v>
      </c>
      <c r="D489" s="58" t="s">
        <v>1300</v>
      </c>
      <c r="F489" s="58" t="s">
        <v>1301</v>
      </c>
      <c r="G489" s="58" t="str">
        <f>IFERROR(VLOOKUP($C489,[3]黑马净值!#REF!,2,0),"")</f>
        <v/>
      </c>
      <c r="H489" s="75">
        <f>[1]!thsiFinD("ths_close_price_index",H$1,$A489)</f>
        <v>4954.7599</v>
      </c>
      <c r="I489" s="75">
        <f>[1]!thsiFinD("ths_close_price_index",I$1,$A489)</f>
        <v>5345.2047000000002</v>
      </c>
      <c r="J489" s="75">
        <f>[1]!thsiFinD("ths_close_price_index",J$1,$A489)</f>
        <v>1973.7708</v>
      </c>
      <c r="K489" s="76">
        <f>IF([1]!thsiFinD("ths_close_price_index",K$1,$A489)/[1]!thsiFinD("ths_close_price_index",K$1,$A$3)=0,K488,[1]!thsiFinD("ths_close_price_index",K$1,$A489)/[1]!thsiFinD("ths_close_price_index",K$1,$A$3))</f>
        <v>1.5908684829283375</v>
      </c>
      <c r="L489" s="75">
        <f>[1]!thsiFinD("ths_close_price_index",L$1,$A489)</f>
        <v>3952.3778000000002</v>
      </c>
      <c r="M489" s="75">
        <f>[1]!thsiFinD("ths_close_price_index",M$1,$A489)</f>
        <v>16102.7552</v>
      </c>
      <c r="N489" s="78">
        <f t="shared" si="20"/>
        <v>0.98343476398714536</v>
      </c>
      <c r="O489" s="78">
        <f t="shared" si="20"/>
        <v>0.99121183142413449</v>
      </c>
      <c r="P489" s="73">
        <f t="shared" si="19"/>
        <v>0.98343476398714536</v>
      </c>
      <c r="Q489" s="73">
        <f t="shared" si="21"/>
        <v>1.4478451021228524</v>
      </c>
    </row>
    <row r="490" spans="1:17" ht="15.5" x14ac:dyDescent="0.35">
      <c r="A490" s="80">
        <v>44550</v>
      </c>
      <c r="B490" s="58" t="s">
        <v>1302</v>
      </c>
      <c r="C490" s="58" t="s">
        <v>1303</v>
      </c>
      <c r="D490" s="58" t="s">
        <v>1304</v>
      </c>
      <c r="F490" s="58" t="s">
        <v>1305</v>
      </c>
      <c r="G490" s="58" t="str">
        <f>IFERROR(VLOOKUP($C490,[3]黑马净值!#REF!,2,0),"")</f>
        <v/>
      </c>
      <c r="H490" s="75">
        <f>[1]!thsiFinD("ths_close_price_index",H$1,$A490)</f>
        <v>4880.4178000000002</v>
      </c>
      <c r="I490" s="75">
        <f>[1]!thsiFinD("ths_close_price_index",I$1,$A490)</f>
        <v>5263.4625999999998</v>
      </c>
      <c r="J490" s="75">
        <f>[1]!thsiFinD("ths_close_price_index",J$1,$A490)</f>
        <v>1937.5356999999999</v>
      </c>
      <c r="K490" s="76">
        <f>IF([1]!thsiFinD("ths_close_price_index",K$1,$A490)/[1]!thsiFinD("ths_close_price_index",K$1,$A$3)=0,K489,[1]!thsiFinD("ths_close_price_index",K$1,$A490)/[1]!thsiFinD("ths_close_price_index",K$1,$A$3))</f>
        <v>1.5616628230990621</v>
      </c>
      <c r="L490" s="75">
        <f>[1]!thsiFinD("ths_close_price_index",L$1,$A490)</f>
        <v>3876.5983999999999</v>
      </c>
      <c r="M490" s="75">
        <f>[1]!thsiFinD("ths_close_price_index",M$1,$A490)</f>
        <v>16047.6432</v>
      </c>
      <c r="N490" s="78">
        <f t="shared" si="20"/>
        <v>0.98082688350288771</v>
      </c>
      <c r="O490" s="78">
        <f t="shared" si="20"/>
        <v>0.99657748010725522</v>
      </c>
      <c r="P490" s="73">
        <f t="shared" si="19"/>
        <v>0.98082688350288771</v>
      </c>
      <c r="Q490" s="73">
        <f t="shared" si="21"/>
        <v>1.4200853993100775</v>
      </c>
    </row>
    <row r="491" spans="1:17" ht="15.5" x14ac:dyDescent="0.35">
      <c r="A491" s="80">
        <v>44551</v>
      </c>
      <c r="B491" s="58" t="s">
        <v>1306</v>
      </c>
      <c r="C491" s="58" t="s">
        <v>1307</v>
      </c>
      <c r="D491" s="58" t="s">
        <v>1308</v>
      </c>
      <c r="F491" s="58" t="s">
        <v>1309</v>
      </c>
      <c r="G491" s="58" t="str">
        <f>IFERROR(VLOOKUP($C491,[3]黑马净值!#REF!,2,0),"")</f>
        <v/>
      </c>
      <c r="H491" s="75">
        <f>[1]!thsiFinD("ths_close_price_index",H$1,$A491)</f>
        <v>4913.4853000000003</v>
      </c>
      <c r="I491" s="75">
        <f>[1]!thsiFinD("ths_close_price_index",I$1,$A491)</f>
        <v>5304.4885000000004</v>
      </c>
      <c r="J491" s="75">
        <f>[1]!thsiFinD("ths_close_price_index",J$1,$A491)</f>
        <v>1951.3572999999999</v>
      </c>
      <c r="K491" s="76">
        <f>IF([1]!thsiFinD("ths_close_price_index",K$1,$A491)/[1]!thsiFinD("ths_close_price_index",K$1,$A$3)=0,K490,[1]!thsiFinD("ths_close_price_index",K$1,$A491)/[1]!thsiFinD("ths_close_price_index",K$1,$A$3))</f>
        <v>1.5728030972502667</v>
      </c>
      <c r="L491" s="75">
        <f>[1]!thsiFinD("ths_close_price_index",L$1,$A491)</f>
        <v>3920.3472000000002</v>
      </c>
      <c r="M491" s="75">
        <f>[1]!thsiFinD("ths_close_price_index",M$1,$A491)</f>
        <v>16103.4838</v>
      </c>
      <c r="N491" s="78">
        <f t="shared" si="20"/>
        <v>1.0112853578023455</v>
      </c>
      <c r="O491" s="78">
        <f t="shared" si="20"/>
        <v>1.0034796760685707</v>
      </c>
      <c r="P491" s="73">
        <f t="shared" si="19"/>
        <v>1.0112853578023455</v>
      </c>
      <c r="Q491" s="73">
        <f t="shared" si="21"/>
        <v>1.4361115711511785</v>
      </c>
    </row>
    <row r="492" spans="1:17" ht="15.5" x14ac:dyDescent="0.35">
      <c r="A492" s="80">
        <v>44552</v>
      </c>
      <c r="B492" s="58" t="s">
        <v>1310</v>
      </c>
      <c r="C492" s="58" t="s">
        <v>1311</v>
      </c>
      <c r="D492" s="58" t="s">
        <v>1312</v>
      </c>
      <c r="F492" s="58" t="s">
        <v>1313</v>
      </c>
      <c r="G492" s="58" t="str">
        <f>IFERROR(VLOOKUP($C492,[3]黑马净值!#REF!,2,0),"")</f>
        <v/>
      </c>
      <c r="H492" s="75">
        <f>[1]!thsiFinD("ths_close_price_index",H$1,$A492)</f>
        <v>4914.4543999999996</v>
      </c>
      <c r="I492" s="75">
        <f>[1]!thsiFinD("ths_close_price_index",I$1,$A492)</f>
        <v>5309.9943999999996</v>
      </c>
      <c r="J492" s="75">
        <f>[1]!thsiFinD("ths_close_price_index",J$1,$A492)</f>
        <v>1960.8235</v>
      </c>
      <c r="K492" s="76">
        <f>IF([1]!thsiFinD("ths_close_price_index",K$1,$A492)/[1]!thsiFinD("ths_close_price_index",K$1,$A$3)=0,K491,[1]!thsiFinD("ths_close_price_index",K$1,$A492)/[1]!thsiFinD("ths_close_price_index",K$1,$A$3))</f>
        <v>1.5804328986603879</v>
      </c>
      <c r="L492" s="75">
        <f>[1]!thsiFinD("ths_close_price_index",L$1,$A492)</f>
        <v>3943.5266000000001</v>
      </c>
      <c r="M492" s="75">
        <f>[1]!thsiFinD("ths_close_price_index",M$1,$A492)</f>
        <v>16231.2948</v>
      </c>
      <c r="N492" s="78">
        <f t="shared" si="20"/>
        <v>1.0059125885584828</v>
      </c>
      <c r="O492" s="78">
        <f t="shared" si="20"/>
        <v>1.0079368540116767</v>
      </c>
      <c r="P492" s="73">
        <f t="shared" si="19"/>
        <v>1.0059125885584828</v>
      </c>
      <c r="Q492" s="73">
        <f t="shared" si="21"/>
        <v>1.4446027079954717</v>
      </c>
    </row>
    <row r="493" spans="1:17" ht="15.5" x14ac:dyDescent="0.35">
      <c r="A493" s="80">
        <v>44553</v>
      </c>
      <c r="B493" s="58" t="s">
        <v>1314</v>
      </c>
      <c r="C493" s="58" t="s">
        <v>1315</v>
      </c>
      <c r="D493" s="58" t="s">
        <v>1316</v>
      </c>
      <c r="F493" s="58" t="s">
        <v>1317</v>
      </c>
      <c r="G493" s="58" t="s">
        <v>113</v>
      </c>
      <c r="H493" s="75">
        <f>[1]!thsiFinD("ths_close_price_index",H$1,$A493)</f>
        <v>4948.7389000000003</v>
      </c>
      <c r="I493" s="75">
        <f>[1]!thsiFinD("ths_close_price_index",I$1,$A493)</f>
        <v>5344.2071999999998</v>
      </c>
      <c r="J493" s="75">
        <f>[1]!thsiFinD("ths_close_price_index",J$1,$A493)</f>
        <v>1972.7373</v>
      </c>
      <c r="K493" s="76">
        <f>IF([1]!thsiFinD("ths_close_price_index",K$1,$A493)/[1]!thsiFinD("ths_close_price_index",K$1,$A$3)=0,K492,[1]!thsiFinD("ths_close_price_index",K$1,$A493)/[1]!thsiFinD("ths_close_price_index",K$1,$A$3))</f>
        <v>1.5900354771015686</v>
      </c>
      <c r="L493" s="75">
        <f>[1]!thsiFinD("ths_close_price_index",L$1,$A493)</f>
        <v>3967.9901</v>
      </c>
      <c r="M493" s="75">
        <f>[1]!thsiFinD("ths_close_price_index",M$1,$A493)</f>
        <v>16105.118700000001</v>
      </c>
      <c r="N493" s="78">
        <f t="shared" si="20"/>
        <v>1.0062034575854009</v>
      </c>
      <c r="O493" s="78">
        <f t="shared" si="20"/>
        <v>0.99222636877989556</v>
      </c>
      <c r="P493" s="73">
        <f t="shared" si="19"/>
        <v>1.0062034575854009</v>
      </c>
      <c r="Q493" s="73">
        <f t="shared" si="21"/>
        <v>1.453564239622277</v>
      </c>
    </row>
    <row r="494" spans="1:17" ht="15.5" x14ac:dyDescent="0.35">
      <c r="A494" s="80">
        <v>44554</v>
      </c>
      <c r="B494" s="58" t="s">
        <v>1318</v>
      </c>
      <c r="C494" s="58" t="s">
        <v>1319</v>
      </c>
      <c r="D494" s="58" t="s">
        <v>1320</v>
      </c>
      <c r="F494" s="58" t="s">
        <v>1321</v>
      </c>
      <c r="G494" s="58" t="s">
        <v>1322</v>
      </c>
      <c r="H494" s="75">
        <f>[1]!thsiFinD("ths_close_price_index",H$1,$A494)</f>
        <v>4921.3449000000001</v>
      </c>
      <c r="I494" s="75">
        <f>[1]!thsiFinD("ths_close_price_index",I$1,$A494)</f>
        <v>5311.5119999999997</v>
      </c>
      <c r="J494" s="75">
        <f>[1]!thsiFinD("ths_close_price_index",J$1,$A494)</f>
        <v>1956.0320999999999</v>
      </c>
      <c r="K494" s="76">
        <f>IF([1]!thsiFinD("ths_close_price_index",K$1,$A494)/[1]!thsiFinD("ths_close_price_index",K$1,$A$3)=0,K493,[1]!thsiFinD("ths_close_price_index",K$1,$A494)/[1]!thsiFinD("ths_close_price_index",K$1,$A$3))</f>
        <v>1.5765710078830479</v>
      </c>
      <c r="L494" s="75">
        <f>[1]!thsiFinD("ths_close_price_index",L$1,$A494)</f>
        <v>3950.692</v>
      </c>
      <c r="M494" s="75">
        <f>[1]!thsiFinD("ths_close_price_index",M$1,$A494)</f>
        <v>16242.818499999999</v>
      </c>
      <c r="N494" s="78">
        <f t="shared" si="20"/>
        <v>0.99564058892183227</v>
      </c>
      <c r="O494" s="78">
        <f t="shared" si="20"/>
        <v>1.0085500642724228</v>
      </c>
      <c r="P494" s="73">
        <f t="shared" si="19"/>
        <v>0.99564058892183227</v>
      </c>
      <c r="Q494" s="73">
        <f t="shared" si="21"/>
        <v>1.4472275555732392</v>
      </c>
    </row>
    <row r="495" spans="1:17" ht="15.5" x14ac:dyDescent="0.35">
      <c r="A495" s="80">
        <v>44557</v>
      </c>
      <c r="B495" s="58" t="s">
        <v>1323</v>
      </c>
      <c r="C495" s="58" t="s">
        <v>1324</v>
      </c>
      <c r="D495" s="58" t="s">
        <v>1325</v>
      </c>
      <c r="F495" s="58" t="s">
        <v>1326</v>
      </c>
      <c r="G495" s="58" t="s">
        <v>1327</v>
      </c>
      <c r="H495" s="75">
        <f>[1]!thsiFinD("ths_close_price_index",H$1,$A495)</f>
        <v>4919.3238000000001</v>
      </c>
      <c r="I495" s="75">
        <f>[1]!thsiFinD("ths_close_price_index",I$1,$A495)</f>
        <v>5308.8037000000004</v>
      </c>
      <c r="J495" s="75">
        <f>[1]!thsiFinD("ths_close_price_index",J$1,$A495)</f>
        <v>1953.0697</v>
      </c>
      <c r="K495" s="76">
        <f>IF([1]!thsiFinD("ths_close_price_index",K$1,$A495)/[1]!thsiFinD("ths_close_price_index",K$1,$A$3)=0,K494,[1]!thsiFinD("ths_close_price_index",K$1,$A495)/[1]!thsiFinD("ths_close_price_index",K$1,$A$3))</f>
        <v>1.5741832996477114</v>
      </c>
      <c r="L495" s="75">
        <f>[1]!thsiFinD("ths_close_price_index",L$1,$A495)</f>
        <v>3930.7004999999999</v>
      </c>
      <c r="M495" s="75">
        <f>[1]!thsiFinD("ths_close_price_index",M$1,$A495)</f>
        <v>16445.440299999998</v>
      </c>
      <c r="N495" s="78">
        <f t="shared" si="20"/>
        <v>0.99493974726452983</v>
      </c>
      <c r="O495" s="78">
        <f t="shared" si="20"/>
        <v>1.0124745468281875</v>
      </c>
      <c r="P495" s="73">
        <f t="shared" si="19"/>
        <v>0.99493974726452983</v>
      </c>
      <c r="Q495" s="73">
        <f t="shared" si="21"/>
        <v>1.439904218376302</v>
      </c>
    </row>
    <row r="496" spans="1:17" ht="15.5" x14ac:dyDescent="0.35">
      <c r="A496" s="80">
        <v>44558</v>
      </c>
      <c r="B496" s="58" t="s">
        <v>1328</v>
      </c>
      <c r="C496" s="58" t="s">
        <v>1329</v>
      </c>
      <c r="D496" s="58" t="s">
        <v>1330</v>
      </c>
      <c r="F496" s="58" t="s">
        <v>1331</v>
      </c>
      <c r="G496" s="58" t="s">
        <v>1332</v>
      </c>
      <c r="H496" s="75">
        <f>[1]!thsiFinD("ths_close_price_index",H$1,$A496)</f>
        <v>4955.9643999999998</v>
      </c>
      <c r="I496" s="75">
        <f>[1]!thsiFinD("ths_close_price_index",I$1,$A496)</f>
        <v>5341.2038000000002</v>
      </c>
      <c r="J496" s="75">
        <f>[1]!thsiFinD("ths_close_price_index",J$1,$A496)</f>
        <v>1968.2393999999999</v>
      </c>
      <c r="K496" s="76">
        <f>IF([1]!thsiFinD("ths_close_price_index",K$1,$A496)/[1]!thsiFinD("ths_close_price_index",K$1,$A$3)=0,K495,[1]!thsiFinD("ths_close_price_index",K$1,$A496)/[1]!thsiFinD("ths_close_price_index",K$1,$A$3))</f>
        <v>1.5864101486949655</v>
      </c>
      <c r="L496" s="75">
        <f>[1]!thsiFinD("ths_close_price_index",L$1,$A496)</f>
        <v>3958.3132000000001</v>
      </c>
      <c r="M496" s="75">
        <f>[1]!thsiFinD("ths_close_price_index",M$1,$A496)</f>
        <v>16478.214499999998</v>
      </c>
      <c r="N496" s="78">
        <f t="shared" si="20"/>
        <v>1.0070248801708499</v>
      </c>
      <c r="O496" s="78">
        <f t="shared" si="20"/>
        <v>1.0019929049877734</v>
      </c>
      <c r="P496" s="73">
        <f t="shared" si="19"/>
        <v>1.0070248801708499</v>
      </c>
      <c r="Q496" s="73">
        <f t="shared" si="21"/>
        <v>1.4500193729678967</v>
      </c>
    </row>
    <row r="497" spans="1:17" ht="15.5" x14ac:dyDescent="0.35">
      <c r="A497" s="80">
        <v>44559</v>
      </c>
      <c r="B497" s="58" t="s">
        <v>1333</v>
      </c>
      <c r="C497" s="58" t="s">
        <v>1334</v>
      </c>
      <c r="D497" s="58" t="s">
        <v>1335</v>
      </c>
      <c r="F497" s="58" t="s">
        <v>1336</v>
      </c>
      <c r="G497" s="58" t="s">
        <v>1337</v>
      </c>
      <c r="H497" s="75">
        <f>[1]!thsiFinD("ths_close_price_index",H$1,$A497)</f>
        <v>4883.4804000000004</v>
      </c>
      <c r="I497" s="75">
        <f>[1]!thsiFinD("ths_close_price_index",I$1,$A497)</f>
        <v>5275.0168999999996</v>
      </c>
      <c r="J497" s="75">
        <f>[1]!thsiFinD("ths_close_price_index",J$1,$A497)</f>
        <v>1945.4683</v>
      </c>
      <c r="K497" s="76">
        <f>IF([1]!thsiFinD("ths_close_price_index",K$1,$A497)/[1]!thsiFinD("ths_close_price_index",K$1,$A$3)=0,K496,[1]!thsiFinD("ths_close_price_index",K$1,$A497)/[1]!thsiFinD("ths_close_price_index",K$1,$A$3))</f>
        <v>1.5680565357467908</v>
      </c>
      <c r="L497" s="75">
        <f>[1]!thsiFinD("ths_close_price_index",L$1,$A497)</f>
        <v>3922.7462</v>
      </c>
      <c r="M497" s="75">
        <f>[1]!thsiFinD("ths_close_price_index",M$1,$A497)</f>
        <v>16407.920099999999</v>
      </c>
      <c r="N497" s="78">
        <f t="shared" si="20"/>
        <v>0.99101460692903232</v>
      </c>
      <c r="O497" s="78">
        <f t="shared" si="20"/>
        <v>0.99573410092458747</v>
      </c>
      <c r="P497" s="73">
        <f t="shared" si="19"/>
        <v>0.99101460692903232</v>
      </c>
      <c r="Q497" s="73">
        <f t="shared" si="21"/>
        <v>1.4369903789412621</v>
      </c>
    </row>
    <row r="498" spans="1:17" ht="15.5" x14ac:dyDescent="0.35">
      <c r="A498" s="80">
        <v>44560</v>
      </c>
      <c r="B498" s="58" t="s">
        <v>1338</v>
      </c>
      <c r="C498" s="58" t="s">
        <v>1339</v>
      </c>
      <c r="D498" s="58" t="s">
        <v>1340</v>
      </c>
      <c r="F498" s="58" t="s">
        <v>1341</v>
      </c>
      <c r="G498" s="58" t="s">
        <v>1342</v>
      </c>
      <c r="H498" s="75">
        <f>[1]!thsiFinD("ths_close_price_index",H$1,$A498)</f>
        <v>4921.5109000000002</v>
      </c>
      <c r="I498" s="75">
        <f>[1]!thsiFinD("ths_close_price_index",I$1,$A498)</f>
        <v>5317.2741999999998</v>
      </c>
      <c r="J498" s="75">
        <f>[1]!thsiFinD("ths_close_price_index",J$1,$A498)</f>
        <v>1961.6959999999999</v>
      </c>
      <c r="K498" s="76">
        <f>IF([1]!thsiFinD("ths_close_price_index",K$1,$A498)/[1]!thsiFinD("ths_close_price_index",K$1,$A$3)=0,K497,[1]!thsiFinD("ths_close_price_index",K$1,$A498)/[1]!thsiFinD("ths_close_price_index",K$1,$A$3))</f>
        <v>1.5811361377352364</v>
      </c>
      <c r="L498" s="75">
        <f>[1]!thsiFinD("ths_close_price_index",L$1,$A498)</f>
        <v>3970.0234</v>
      </c>
      <c r="M498" s="75">
        <f>[1]!thsiFinD("ths_close_price_index",M$1,$A498)</f>
        <v>16525.718199999999</v>
      </c>
      <c r="N498" s="78">
        <f t="shared" si="20"/>
        <v>1.0120520669932711</v>
      </c>
      <c r="O498" s="78">
        <f t="shared" si="20"/>
        <v>1.0071793438340793</v>
      </c>
      <c r="P498" s="73">
        <f t="shared" si="19"/>
        <v>1.0120520669932711</v>
      </c>
      <c r="Q498" s="73">
        <f t="shared" si="21"/>
        <v>1.4543090832569483</v>
      </c>
    </row>
    <row r="499" spans="1:17" ht="15.5" x14ac:dyDescent="0.35">
      <c r="A499" s="80">
        <v>44561</v>
      </c>
      <c r="B499" s="58" t="s">
        <v>1343</v>
      </c>
      <c r="C499" s="58" t="s">
        <v>1344</v>
      </c>
      <c r="D499" s="58" t="s">
        <v>1345</v>
      </c>
      <c r="F499" s="58" t="s">
        <v>1346</v>
      </c>
      <c r="G499" s="58" t="s">
        <v>1347</v>
      </c>
      <c r="H499" s="75">
        <f>[1]!thsiFinD("ths_close_price_index",H$1,$A499)</f>
        <v>4940.3733000000002</v>
      </c>
      <c r="I499" s="75">
        <f>[1]!thsiFinD("ths_close_price_index",I$1,$A499)</f>
        <v>5341.2200999999995</v>
      </c>
      <c r="J499" s="75">
        <f>[1]!thsiFinD("ths_close_price_index",J$1,$A499)</f>
        <v>1971.7855</v>
      </c>
      <c r="K499" s="76">
        <f>IF([1]!thsiFinD("ths_close_price_index",K$1,$A499)/[1]!thsiFinD("ths_close_price_index",K$1,$A$3)=0,K498,[1]!thsiFinD("ths_close_price_index",K$1,$A499)/[1]!thsiFinD("ths_close_price_index",K$1,$A$3))</f>
        <v>1.5892683218563641</v>
      </c>
      <c r="L499" s="75">
        <f>[1]!thsiFinD("ths_close_price_index",L$1,$A499)</f>
        <v>4002.7629000000002</v>
      </c>
      <c r="M499" s="75">
        <f>[1]!thsiFinD("ths_close_price_index",M$1,$A499)</f>
        <v>16809.7853</v>
      </c>
      <c r="N499" s="78">
        <f t="shared" si="20"/>
        <v>1.0082466768331895</v>
      </c>
      <c r="O499" s="78">
        <f t="shared" si="20"/>
        <v>1.0171893951332174</v>
      </c>
      <c r="P499" s="73">
        <f t="shared" si="19"/>
        <v>1.0082466768331895</v>
      </c>
      <c r="Q499" s="73">
        <f t="shared" si="21"/>
        <v>1.4663023002821405</v>
      </c>
    </row>
    <row r="500" spans="1:17" ht="15.5" x14ac:dyDescent="0.35">
      <c r="A500" s="80">
        <v>44565</v>
      </c>
      <c r="B500" s="58" t="s">
        <v>1348</v>
      </c>
      <c r="C500" s="58" t="s">
        <v>1349</v>
      </c>
      <c r="D500" s="58" t="s">
        <v>1350</v>
      </c>
      <c r="F500" s="58" t="s">
        <v>1351</v>
      </c>
      <c r="G500" s="58" t="s">
        <v>1352</v>
      </c>
      <c r="H500" s="75">
        <f>[1]!thsiFinD("ths_close_price_index",H$1,$A500)</f>
        <v>4917.7653</v>
      </c>
      <c r="I500" s="75">
        <f>[1]!thsiFinD("ths_close_price_index",I$1,$A500)</f>
        <v>5321.7956999999997</v>
      </c>
      <c r="J500" s="75">
        <f>[1]!thsiFinD("ths_close_price_index",J$1,$A500)</f>
        <v>1941.4612999999999</v>
      </c>
      <c r="K500" s="76">
        <f>IF([1]!thsiFinD("ths_close_price_index",K$1,$A500)/[1]!thsiFinD("ths_close_price_index",K$1,$A$3)=0,K499,[1]!thsiFinD("ths_close_price_index",K$1,$A500)/[1]!thsiFinD("ths_close_price_index",K$1,$A$3))</f>
        <v>1.5648268750328447</v>
      </c>
      <c r="L500" s="75">
        <f>[1]!thsiFinD("ths_close_price_index",L$1,$A500)</f>
        <v>3982.3398000000002</v>
      </c>
      <c r="M500" s="75">
        <f>[1]!thsiFinD("ths_close_price_index",M$1,$A500)</f>
        <v>16753.712599999999</v>
      </c>
      <c r="N500" s="78">
        <f t="shared" si="20"/>
        <v>0.9948977492521478</v>
      </c>
      <c r="O500" s="78">
        <f t="shared" si="20"/>
        <v>0.99666428220234315</v>
      </c>
      <c r="P500" s="73">
        <f t="shared" si="19"/>
        <v>0.9948977492521478</v>
      </c>
      <c r="Q500" s="73">
        <f t="shared" si="21"/>
        <v>1.4588208582739486</v>
      </c>
    </row>
    <row r="501" spans="1:17" ht="15.5" x14ac:dyDescent="0.35">
      <c r="A501" s="80">
        <v>44566</v>
      </c>
      <c r="B501" s="58" t="s">
        <v>1353</v>
      </c>
      <c r="C501" s="58" t="s">
        <v>1354</v>
      </c>
      <c r="D501" s="58" t="s">
        <v>1355</v>
      </c>
      <c r="F501" s="58" t="s">
        <v>1356</v>
      </c>
      <c r="G501" s="58" t="s">
        <v>1357</v>
      </c>
      <c r="H501" s="75">
        <f>[1]!thsiFinD("ths_close_price_index",H$1,$A501)</f>
        <v>4868.1202000000003</v>
      </c>
      <c r="I501" s="75">
        <f>[1]!thsiFinD("ths_close_price_index",I$1,$A501)</f>
        <v>5258.0227000000004</v>
      </c>
      <c r="J501" s="75">
        <f>[1]!thsiFinD("ths_close_price_index",J$1,$A501)</f>
        <v>1900.2485999999999</v>
      </c>
      <c r="K501" s="76">
        <f>IF([1]!thsiFinD("ths_close_price_index",K$1,$A501)/[1]!thsiFinD("ths_close_price_index",K$1,$A$3)=0,K500,[1]!thsiFinD("ths_close_price_index",K$1,$A501)/[1]!thsiFinD("ths_close_price_index",K$1,$A$3))</f>
        <v>1.5316092463566171</v>
      </c>
      <c r="L501" s="75">
        <f>[1]!thsiFinD("ths_close_price_index",L$1,$A501)</f>
        <v>3895.7307999999998</v>
      </c>
      <c r="M501" s="75">
        <f>[1]!thsiFinD("ths_close_price_index",M$1,$A501)</f>
        <v>16429.111000000001</v>
      </c>
      <c r="N501" s="78">
        <f t="shared" si="20"/>
        <v>0.97825173030186918</v>
      </c>
      <c r="O501" s="78">
        <f t="shared" si="20"/>
        <v>0.98062509440444867</v>
      </c>
      <c r="P501" s="73">
        <f t="shared" si="19"/>
        <v>0.97825173030186918</v>
      </c>
      <c r="Q501" s="73">
        <f t="shared" si="21"/>
        <v>1.427094028806948</v>
      </c>
    </row>
    <row r="502" spans="1:17" ht="15.5" x14ac:dyDescent="0.35">
      <c r="A502" s="80">
        <v>44567</v>
      </c>
      <c r="B502" s="58" t="s">
        <v>1358</v>
      </c>
      <c r="C502" s="58" t="s">
        <v>1359</v>
      </c>
      <c r="D502" s="58" t="s">
        <v>1360</v>
      </c>
      <c r="F502" s="58" t="s">
        <v>1361</v>
      </c>
      <c r="G502" s="58" t="s">
        <v>1362</v>
      </c>
      <c r="H502" s="75">
        <f>[1]!thsiFinD("ths_close_price_index",H$1,$A502)</f>
        <v>4818.2317999999996</v>
      </c>
      <c r="I502" s="75">
        <f>[1]!thsiFinD("ths_close_price_index",I$1,$A502)</f>
        <v>5218.3386</v>
      </c>
      <c r="J502" s="75">
        <f>[1]!thsiFinD("ths_close_price_index",J$1,$A502)</f>
        <v>1890.0455999999999</v>
      </c>
      <c r="K502" s="76">
        <f>IF([1]!thsiFinD("ths_close_price_index",K$1,$A502)/[1]!thsiFinD("ths_close_price_index",K$1,$A$3)=0,K501,[1]!thsiFinD("ths_close_price_index",K$1,$A502)/[1]!thsiFinD("ths_close_price_index",K$1,$A$3))</f>
        <v>1.5233855807054089</v>
      </c>
      <c r="L502" s="75">
        <f>[1]!thsiFinD("ths_close_price_index",L$1,$A502)</f>
        <v>3865.1957000000002</v>
      </c>
      <c r="M502" s="75">
        <f>[1]!thsiFinD("ths_close_price_index",M$1,$A502)</f>
        <v>16498.8452</v>
      </c>
      <c r="N502" s="78">
        <f>L502/L501</f>
        <v>0.99216190708043805</v>
      </c>
      <c r="O502" s="78">
        <f>M502/M501</f>
        <v>1.004244551028963</v>
      </c>
      <c r="P502" s="73">
        <f t="shared" si="19"/>
        <v>0.99216190708043805</v>
      </c>
      <c r="Q502" s="73">
        <f>Q501*P502</f>
        <v>1.4159083332042071</v>
      </c>
    </row>
    <row r="503" spans="1:17" ht="15.5" x14ac:dyDescent="0.35">
      <c r="A503" s="80">
        <v>44568</v>
      </c>
      <c r="B503" s="58" t="s">
        <v>1363</v>
      </c>
      <c r="C503" s="58" t="s">
        <v>1364</v>
      </c>
      <c r="D503" s="58" t="s">
        <v>1365</v>
      </c>
      <c r="F503" s="58" t="s">
        <v>1366</v>
      </c>
      <c r="G503" s="58" t="s">
        <v>1367</v>
      </c>
      <c r="H503" s="75">
        <f>[1]!thsiFinD("ths_close_price_index",H$1,$A503)</f>
        <v>4822.3689000000004</v>
      </c>
      <c r="I503" s="75">
        <f>[1]!thsiFinD("ths_close_price_index",I$1,$A503)</f>
        <v>5212.2539999999999</v>
      </c>
      <c r="J503" s="75">
        <f>[1]!thsiFinD("ths_close_price_index",J$1,$A503)</f>
        <v>1871.1007999999999</v>
      </c>
      <c r="K503" s="76">
        <f>IF([1]!thsiFinD("ths_close_price_index",K$1,$A503)/[1]!thsiFinD("ths_close_price_index",K$1,$A$3)=0,K502,[1]!thsiFinD("ths_close_price_index",K$1,$A503)/[1]!thsiFinD("ths_close_price_index",K$1,$A$3))</f>
        <v>1.5081159834272544</v>
      </c>
      <c r="L503" s="75">
        <f>[1]!thsiFinD("ths_close_price_index",L$1,$A503)</f>
        <v>3838.3172</v>
      </c>
      <c r="M503" s="75">
        <f>[1]!thsiFinD("ths_close_price_index",M$1,$A503)</f>
        <v>16484.918799999999</v>
      </c>
      <c r="N503" s="78">
        <f t="shared" ref="N503:O566" si="22">L503/L502</f>
        <v>0.99304601834261585</v>
      </c>
      <c r="O503" s="78">
        <f t="shared" si="22"/>
        <v>0.99915591668197479</v>
      </c>
      <c r="P503" s="73">
        <f t="shared" si="19"/>
        <v>0.99304601834261585</v>
      </c>
      <c r="Q503" s="73">
        <f t="shared" ref="Q503:Q566" si="23">Q502*P503</f>
        <v>1.4060621326265677</v>
      </c>
    </row>
    <row r="504" spans="1:17" ht="15.5" x14ac:dyDescent="0.35">
      <c r="A504" s="80">
        <v>44571</v>
      </c>
      <c r="B504" s="58" t="s">
        <v>1368</v>
      </c>
      <c r="C504" s="58" t="s">
        <v>1369</v>
      </c>
      <c r="D504" s="58" t="s">
        <v>1370</v>
      </c>
      <c r="F504" s="58" t="s">
        <v>1371</v>
      </c>
      <c r="G504" s="58" t="s">
        <v>1372</v>
      </c>
      <c r="H504" s="75">
        <f>[1]!thsiFinD("ths_close_price_index",H$1,$A504)</f>
        <v>4844.0451000000003</v>
      </c>
      <c r="I504" s="75">
        <f>[1]!thsiFinD("ths_close_price_index",I$1,$A504)</f>
        <v>5232.8054000000002</v>
      </c>
      <c r="J504" s="75">
        <f>[1]!thsiFinD("ths_close_price_index",J$1,$A504)</f>
        <v>1876.6728000000001</v>
      </c>
      <c r="K504" s="76">
        <f>IF([1]!thsiFinD("ths_close_price_index",K$1,$A504)/[1]!thsiFinD("ths_close_price_index",K$1,$A$3)=0,K503,[1]!thsiFinD("ths_close_price_index",K$1,$A504)/[1]!thsiFinD("ths_close_price_index",K$1,$A$3))</f>
        <v>1.5126070414502411</v>
      </c>
      <c r="L504" s="75">
        <f>[1]!thsiFinD("ths_close_price_index",L$1,$A504)</f>
        <v>3872.7903999999999</v>
      </c>
      <c r="M504" s="75">
        <f>[1]!thsiFinD("ths_close_price_index",M$1,$A504)</f>
        <v>16757.3868</v>
      </c>
      <c r="N504" s="78">
        <f t="shared" si="22"/>
        <v>1.0089813317148462</v>
      </c>
      <c r="O504" s="78">
        <f t="shared" si="22"/>
        <v>1.0165283192053092</v>
      </c>
      <c r="P504" s="73">
        <f t="shared" si="19"/>
        <v>1.0089813317148462</v>
      </c>
      <c r="Q504" s="73">
        <f t="shared" si="23"/>
        <v>1.4186904430513709</v>
      </c>
    </row>
    <row r="505" spans="1:17" ht="15.5" x14ac:dyDescent="0.35">
      <c r="A505" s="80">
        <v>44572</v>
      </c>
      <c r="B505" s="58" t="s">
        <v>1373</v>
      </c>
      <c r="C505" s="58" t="s">
        <v>1374</v>
      </c>
      <c r="D505" s="58" t="s">
        <v>1375</v>
      </c>
      <c r="F505" s="58" t="s">
        <v>1376</v>
      </c>
      <c r="G505" s="58" t="s">
        <v>1377</v>
      </c>
      <c r="H505" s="75">
        <f>[1]!thsiFinD("ths_close_price_index",H$1,$A505)</f>
        <v>4797.7735000000002</v>
      </c>
      <c r="I505" s="75">
        <f>[1]!thsiFinD("ths_close_price_index",I$1,$A505)</f>
        <v>5184.9969000000001</v>
      </c>
      <c r="J505" s="75">
        <f>[1]!thsiFinD("ths_close_price_index",J$1,$A505)</f>
        <v>1853.7107000000001</v>
      </c>
      <c r="K505" s="76">
        <f>IF([1]!thsiFinD("ths_close_price_index",K$1,$A505)/[1]!thsiFinD("ths_close_price_index",K$1,$A$3)=0,K504,[1]!thsiFinD("ths_close_price_index",K$1,$A505)/[1]!thsiFinD("ths_close_price_index",K$1,$A$3))</f>
        <v>1.4940994816100364</v>
      </c>
      <c r="L505" s="75">
        <f>[1]!thsiFinD("ths_close_price_index",L$1,$A505)</f>
        <v>3815.2604999999999</v>
      </c>
      <c r="M505" s="75">
        <f>[1]!thsiFinD("ths_close_price_index",M$1,$A505)</f>
        <v>16747.123</v>
      </c>
      <c r="N505" s="78">
        <f t="shared" si="22"/>
        <v>0.9851451036441321</v>
      </c>
      <c r="O505" s="78">
        <f t="shared" si="22"/>
        <v>0.9993875059326075</v>
      </c>
      <c r="P505" s="73">
        <f t="shared" ref="P505:P568" si="24">100%*N505</f>
        <v>0.9851451036441321</v>
      </c>
      <c r="Q505" s="73">
        <f t="shared" si="23"/>
        <v>1.3976159435587825</v>
      </c>
    </row>
    <row r="506" spans="1:17" ht="15.5" x14ac:dyDescent="0.35">
      <c r="A506" s="80">
        <v>44573</v>
      </c>
      <c r="B506" s="58" t="s">
        <v>1378</v>
      </c>
      <c r="C506" s="58" t="s">
        <v>1379</v>
      </c>
      <c r="D506" s="58" t="s">
        <v>1380</v>
      </c>
      <c r="F506" s="58" t="s">
        <v>1381</v>
      </c>
      <c r="G506" s="58" t="s">
        <v>1382</v>
      </c>
      <c r="H506" s="75">
        <f>[1]!thsiFinD("ths_close_price_index",H$1,$A506)</f>
        <v>4845.5787</v>
      </c>
      <c r="I506" s="75">
        <f>[1]!thsiFinD("ths_close_price_index",I$1,$A506)</f>
        <v>5235.0216</v>
      </c>
      <c r="J506" s="75">
        <f>[1]!thsiFinD("ths_close_price_index",J$1,$A506)</f>
        <v>1884.6315</v>
      </c>
      <c r="K506" s="76">
        <f>IF([1]!thsiFinD("ths_close_price_index",K$1,$A506)/[1]!thsiFinD("ths_close_price_index",K$1,$A$3)=0,K505,[1]!thsiFinD("ths_close_price_index",K$1,$A506)/[1]!thsiFinD("ths_close_price_index",K$1,$A$3))</f>
        <v>1.5190217908198647</v>
      </c>
      <c r="L506" s="75">
        <f>[1]!thsiFinD("ths_close_price_index",L$1,$A506)</f>
        <v>3869.0969</v>
      </c>
      <c r="M506" s="75">
        <f>[1]!thsiFinD("ths_close_price_index",M$1,$A506)</f>
        <v>16915.2821</v>
      </c>
      <c r="N506" s="78">
        <f t="shared" si="22"/>
        <v>1.0141108058021202</v>
      </c>
      <c r="O506" s="78">
        <f t="shared" si="22"/>
        <v>1.0100410739205774</v>
      </c>
      <c r="P506" s="73">
        <f t="shared" si="24"/>
        <v>1.0141108058021202</v>
      </c>
      <c r="Q506" s="73">
        <f t="shared" si="23"/>
        <v>1.4173374307242874</v>
      </c>
    </row>
    <row r="507" spans="1:17" ht="15.5" x14ac:dyDescent="0.35">
      <c r="A507" s="80">
        <v>44574</v>
      </c>
      <c r="B507" s="58" t="s">
        <v>1383</v>
      </c>
      <c r="C507" s="58" t="s">
        <v>1384</v>
      </c>
      <c r="D507" s="58" t="s">
        <v>1385</v>
      </c>
      <c r="F507" s="58" t="s">
        <v>1386</v>
      </c>
      <c r="G507" s="58" t="s">
        <v>1387</v>
      </c>
      <c r="H507" s="75">
        <f>[1]!thsiFinD("ths_close_price_index",H$1,$A507)</f>
        <v>4765.9191000000001</v>
      </c>
      <c r="I507" s="75">
        <f>[1]!thsiFinD("ths_close_price_index",I$1,$A507)</f>
        <v>5152.3022000000001</v>
      </c>
      <c r="J507" s="75">
        <f>[1]!thsiFinD("ths_close_price_index",J$1,$A507)</f>
        <v>1851.2714000000001</v>
      </c>
      <c r="K507" s="76">
        <f>IF([1]!thsiFinD("ths_close_price_index",K$1,$A507)/[1]!thsiFinD("ths_close_price_index",K$1,$A$3)=0,K506,[1]!thsiFinD("ths_close_price_index",K$1,$A507)/[1]!thsiFinD("ths_close_price_index",K$1,$A$3))</f>
        <v>1.4921333944177406</v>
      </c>
      <c r="L507" s="75">
        <f>[1]!thsiFinD("ths_close_price_index",L$1,$A507)</f>
        <v>3797.7826</v>
      </c>
      <c r="M507" s="75">
        <f>[1]!thsiFinD("ths_close_price_index",M$1,$A507)</f>
        <v>16559.615099999999</v>
      </c>
      <c r="N507" s="78">
        <f t="shared" si="22"/>
        <v>0.98156823107738655</v>
      </c>
      <c r="O507" s="78">
        <f t="shared" si="22"/>
        <v>0.97897362882289729</v>
      </c>
      <c r="P507" s="73">
        <f t="shared" si="24"/>
        <v>0.98156823107738655</v>
      </c>
      <c r="Q507" s="73">
        <f t="shared" si="23"/>
        <v>1.3912133947158067</v>
      </c>
    </row>
    <row r="508" spans="1:17" ht="15.5" x14ac:dyDescent="0.35">
      <c r="A508" s="80">
        <v>44575</v>
      </c>
      <c r="B508" s="58" t="s">
        <v>1388</v>
      </c>
      <c r="C508" s="58" t="s">
        <v>1389</v>
      </c>
      <c r="D508" s="58" t="s">
        <v>1390</v>
      </c>
      <c r="F508" s="58" t="s">
        <v>1391</v>
      </c>
      <c r="G508" s="58" t="s">
        <v>1392</v>
      </c>
      <c r="H508" s="75">
        <f>[1]!thsiFinD("ths_close_price_index",H$1,$A508)</f>
        <v>4726.7317000000003</v>
      </c>
      <c r="I508" s="75">
        <f>[1]!thsiFinD("ths_close_price_index",I$1,$A508)</f>
        <v>5117.2269999999999</v>
      </c>
      <c r="J508" s="75">
        <f>[1]!thsiFinD("ths_close_price_index",J$1,$A508)</f>
        <v>1855.1483000000001</v>
      </c>
      <c r="K508" s="76">
        <f>IF([1]!thsiFinD("ths_close_price_index",K$1,$A508)/[1]!thsiFinD("ths_close_price_index",K$1,$A$3)=0,K507,[1]!thsiFinD("ths_close_price_index",K$1,$A508)/[1]!thsiFinD("ths_close_price_index",K$1,$A$3))</f>
        <v>1.495258193924079</v>
      </c>
      <c r="L508" s="75">
        <f>[1]!thsiFinD("ths_close_price_index",L$1,$A508)</f>
        <v>3825.4513000000002</v>
      </c>
      <c r="M508" s="75">
        <f>[1]!thsiFinD("ths_close_price_index",M$1,$A508)</f>
        <v>17016.1531</v>
      </c>
      <c r="N508" s="78">
        <f t="shared" si="22"/>
        <v>1.0072854881161444</v>
      </c>
      <c r="O508" s="78">
        <f t="shared" si="22"/>
        <v>1.0275693605946192</v>
      </c>
      <c r="P508" s="73">
        <f t="shared" si="24"/>
        <v>1.0072854881161444</v>
      </c>
      <c r="Q508" s="73">
        <f t="shared" si="23"/>
        <v>1.4013490633700296</v>
      </c>
    </row>
    <row r="509" spans="1:17" ht="15.5" x14ac:dyDescent="0.35">
      <c r="A509" s="80">
        <v>44578</v>
      </c>
      <c r="B509" s="58" t="s">
        <v>1393</v>
      </c>
      <c r="C509" s="58" t="s">
        <v>1394</v>
      </c>
      <c r="D509" s="58" t="s">
        <v>1395</v>
      </c>
      <c r="F509" s="58" t="s">
        <v>1396</v>
      </c>
      <c r="G509" s="58" t="s">
        <v>1397</v>
      </c>
      <c r="H509" s="75">
        <f>[1]!thsiFinD("ths_close_price_index",H$1,$A509)</f>
        <v>4767.2762000000002</v>
      </c>
      <c r="I509" s="75">
        <f>[1]!thsiFinD("ths_close_price_index",I$1,$A509)</f>
        <v>5163.9111999999996</v>
      </c>
      <c r="J509" s="75">
        <f>[1]!thsiFinD("ths_close_price_index",J$1,$A509)</f>
        <v>1873.8521000000001</v>
      </c>
      <c r="K509" s="76">
        <f>IF([1]!thsiFinD("ths_close_price_index",K$1,$A509)/[1]!thsiFinD("ths_close_price_index",K$1,$A$3)=0,K508,[1]!thsiFinD("ths_close_price_index",K$1,$A509)/[1]!thsiFinD("ths_close_price_index",K$1,$A$3))</f>
        <v>1.5103335440766879</v>
      </c>
      <c r="L509" s="75">
        <f>[1]!thsiFinD("ths_close_price_index",L$1,$A509)</f>
        <v>3875.6914000000002</v>
      </c>
      <c r="M509" s="75">
        <f>[1]!thsiFinD("ths_close_price_index",M$1,$A509)</f>
        <v>17029.752</v>
      </c>
      <c r="N509" s="78">
        <f t="shared" si="22"/>
        <v>1.01313311713052</v>
      </c>
      <c r="O509" s="78">
        <f t="shared" si="22"/>
        <v>1.0007991759312509</v>
      </c>
      <c r="P509" s="73">
        <f t="shared" si="24"/>
        <v>1.01313311713052</v>
      </c>
      <c r="Q509" s="73">
        <f t="shared" si="23"/>
        <v>1.4197531447600127</v>
      </c>
    </row>
    <row r="510" spans="1:17" ht="15.5" x14ac:dyDescent="0.35">
      <c r="A510" s="80">
        <v>44579</v>
      </c>
      <c r="B510" s="58" t="s">
        <v>1398</v>
      </c>
      <c r="C510" s="58" t="s">
        <v>1399</v>
      </c>
      <c r="D510" s="58" t="s">
        <v>1400</v>
      </c>
      <c r="F510" s="58" t="s">
        <v>1401</v>
      </c>
      <c r="G510" s="58" t="s">
        <v>1402</v>
      </c>
      <c r="H510" s="75">
        <f>[1]!thsiFinD("ths_close_price_index",H$1,$A510)</f>
        <v>4813.3472000000002</v>
      </c>
      <c r="I510" s="75">
        <f>[1]!thsiFinD("ths_close_price_index",I$1,$A510)</f>
        <v>5202.6602999999996</v>
      </c>
      <c r="J510" s="75">
        <f>[1]!thsiFinD("ths_close_price_index",J$1,$A510)</f>
        <v>1882.0983000000001</v>
      </c>
      <c r="K510" s="76">
        <f>IF([1]!thsiFinD("ths_close_price_index",K$1,$A510)/[1]!thsiFinD("ths_close_price_index",K$1,$A$3)=0,K509,[1]!thsiFinD("ths_close_price_index",K$1,$A510)/[1]!thsiFinD("ths_close_price_index",K$1,$A$3))</f>
        <v>1.5169800197890269</v>
      </c>
      <c r="L510" s="75">
        <f>[1]!thsiFinD("ths_close_price_index",L$1,$A510)</f>
        <v>3884.5763999999999</v>
      </c>
      <c r="M510" s="75">
        <f>[1]!thsiFinD("ths_close_price_index",M$1,$A510)</f>
        <v>16641.102999999999</v>
      </c>
      <c r="N510" s="78">
        <f t="shared" si="22"/>
        <v>1.0022924941856826</v>
      </c>
      <c r="O510" s="78">
        <f t="shared" si="22"/>
        <v>0.97717823489150035</v>
      </c>
      <c r="P510" s="73">
        <f t="shared" si="24"/>
        <v>1.0022924941856826</v>
      </c>
      <c r="Q510" s="73">
        <f t="shared" si="23"/>
        <v>1.4230079205894794</v>
      </c>
    </row>
    <row r="511" spans="1:17" ht="15.5" x14ac:dyDescent="0.35">
      <c r="A511" s="80">
        <v>44580</v>
      </c>
      <c r="B511" s="58" t="s">
        <v>1403</v>
      </c>
      <c r="C511" s="58" t="s">
        <v>1404</v>
      </c>
      <c r="D511" s="58" t="s">
        <v>1405</v>
      </c>
      <c r="F511" s="58" t="s">
        <v>1406</v>
      </c>
      <c r="G511" s="58" t="s">
        <v>1407</v>
      </c>
      <c r="H511" s="75">
        <f>[1]!thsiFinD("ths_close_price_index",H$1,$A511)</f>
        <v>4780.3783999999996</v>
      </c>
      <c r="I511" s="75">
        <f>[1]!thsiFinD("ths_close_price_index",I$1,$A511)</f>
        <v>5167.8401000000003</v>
      </c>
      <c r="J511" s="75">
        <f>[1]!thsiFinD("ths_close_price_index",J$1,$A511)</f>
        <v>1857.9577999999999</v>
      </c>
      <c r="K511" s="76">
        <f>IF([1]!thsiFinD("ths_close_price_index",K$1,$A511)/[1]!thsiFinD("ths_close_price_index",K$1,$A$3)=0,K510,[1]!thsiFinD("ths_close_price_index",K$1,$A511)/[1]!thsiFinD("ths_close_price_index",K$1,$A$3))</f>
        <v>1.4975226640453245</v>
      </c>
      <c r="L511" s="75">
        <f>[1]!thsiFinD("ths_close_price_index",L$1,$A511)</f>
        <v>3842.8863000000001</v>
      </c>
      <c r="M511" s="75">
        <f>[1]!thsiFinD("ths_close_price_index",M$1,$A511)</f>
        <v>16343.3071</v>
      </c>
      <c r="N511" s="78">
        <f t="shared" si="22"/>
        <v>0.98926778734484411</v>
      </c>
      <c r="O511" s="78">
        <f t="shared" si="22"/>
        <v>0.98210479798123962</v>
      </c>
      <c r="P511" s="73">
        <f t="shared" si="24"/>
        <v>0.98926778734484411</v>
      </c>
      <c r="Q511" s="73">
        <f t="shared" si="23"/>
        <v>1.4077358969757419</v>
      </c>
    </row>
    <row r="512" spans="1:17" ht="15.5" x14ac:dyDescent="0.35">
      <c r="A512" s="80">
        <v>44581</v>
      </c>
      <c r="B512" s="58" t="s">
        <v>1408</v>
      </c>
      <c r="C512" s="58" t="s">
        <v>1409</v>
      </c>
      <c r="D512" s="58" t="s">
        <v>1410</v>
      </c>
      <c r="F512" s="58" t="s">
        <v>1411</v>
      </c>
      <c r="G512" s="58" t="s">
        <v>1412</v>
      </c>
      <c r="H512" s="75">
        <f>[1]!thsiFinD("ths_close_price_index",H$1,$A512)</f>
        <v>4823.5091000000002</v>
      </c>
      <c r="I512" s="75">
        <f>[1]!thsiFinD("ths_close_price_index",I$1,$A512)</f>
        <v>5192.4261999999999</v>
      </c>
      <c r="J512" s="75">
        <f>[1]!thsiFinD("ths_close_price_index",J$1,$A512)</f>
        <v>1856.8871999999999</v>
      </c>
      <c r="K512" s="76">
        <f>IF([1]!thsiFinD("ths_close_price_index",K$1,$A512)/[1]!thsiFinD("ths_close_price_index",K$1,$A$3)=0,K511,[1]!thsiFinD("ths_close_price_index",K$1,$A512)/[1]!thsiFinD("ths_close_price_index",K$1,$A$3))</f>
        <v>1.496659755445287</v>
      </c>
      <c r="L512" s="75">
        <f>[1]!thsiFinD("ths_close_price_index",L$1,$A512)</f>
        <v>3839.5109000000002</v>
      </c>
      <c r="M512" s="75">
        <f>[1]!thsiFinD("ths_close_price_index",M$1,$A512)</f>
        <v>16119.6587</v>
      </c>
      <c r="N512" s="78">
        <f t="shared" si="22"/>
        <v>0.99912164978703644</v>
      </c>
      <c r="O512" s="78">
        <f t="shared" si="22"/>
        <v>0.98631559704339156</v>
      </c>
      <c r="P512" s="73">
        <f t="shared" si="24"/>
        <v>0.99912164978703644</v>
      </c>
      <c r="Q512" s="73">
        <f t="shared" si="23"/>
        <v>1.4064994118508367</v>
      </c>
    </row>
    <row r="513" spans="1:17" ht="15.5" x14ac:dyDescent="0.35">
      <c r="A513" s="80">
        <v>44582</v>
      </c>
      <c r="B513" s="58" t="s">
        <v>1413</v>
      </c>
      <c r="C513" s="58" t="s">
        <v>1414</v>
      </c>
      <c r="D513" s="58" t="s">
        <v>1415</v>
      </c>
      <c r="F513" s="58" t="s">
        <v>1416</v>
      </c>
      <c r="G513" s="58" t="s">
        <v>1417</v>
      </c>
      <c r="H513" s="75">
        <f>[1]!thsiFinD("ths_close_price_index",H$1,$A513)</f>
        <v>4779.3141999999998</v>
      </c>
      <c r="I513" s="75">
        <f>[1]!thsiFinD("ths_close_price_index",I$1,$A513)</f>
        <v>5142.1421</v>
      </c>
      <c r="J513" s="75">
        <f>[1]!thsiFinD("ths_close_price_index",J$1,$A513)</f>
        <v>1843.0026</v>
      </c>
      <c r="K513" s="76">
        <f>IF([1]!thsiFinD("ths_close_price_index",K$1,$A513)/[1]!thsiFinD("ths_close_price_index",K$1,$A$3)=0,K512,[1]!thsiFinD("ths_close_price_index",K$1,$A513)/[1]!thsiFinD("ths_close_price_index",K$1,$A$3))</f>
        <v>1.4854687029998528</v>
      </c>
      <c r="L513" s="75">
        <f>[1]!thsiFinD("ths_close_price_index",L$1,$A513)</f>
        <v>3768.7829999999999</v>
      </c>
      <c r="M513" s="75">
        <f>[1]!thsiFinD("ths_close_price_index",M$1,$A513)</f>
        <v>15584.549800000001</v>
      </c>
      <c r="N513" s="78">
        <f t="shared" si="22"/>
        <v>0.98157892975378702</v>
      </c>
      <c r="O513" s="78">
        <f t="shared" si="22"/>
        <v>0.96680395596713231</v>
      </c>
      <c r="P513" s="73">
        <f t="shared" si="24"/>
        <v>0.98157892975378702</v>
      </c>
      <c r="Q513" s="73">
        <f t="shared" si="23"/>
        <v>1.3805901873838753</v>
      </c>
    </row>
    <row r="514" spans="1:17" ht="15.5" x14ac:dyDescent="0.35">
      <c r="A514" s="80">
        <v>44585</v>
      </c>
      <c r="B514" s="58" t="s">
        <v>1418</v>
      </c>
      <c r="C514" s="58" t="s">
        <v>1419</v>
      </c>
      <c r="D514" s="58" t="s">
        <v>1420</v>
      </c>
      <c r="F514" s="58" t="s">
        <v>1421</v>
      </c>
      <c r="G514" s="58" t="s">
        <v>1422</v>
      </c>
      <c r="H514" s="75">
        <f>[1]!thsiFinD("ths_close_price_index",H$1,$A514)</f>
        <v>4786.7376999999997</v>
      </c>
      <c r="I514" s="75">
        <f>[1]!thsiFinD("ths_close_price_index",I$1,$A514)</f>
        <v>5148.6959999999999</v>
      </c>
      <c r="J514" s="75">
        <f>[1]!thsiFinD("ths_close_price_index",J$1,$A514)</f>
        <v>1852.3779999999999</v>
      </c>
      <c r="K514" s="76">
        <f>IF([1]!thsiFinD("ths_close_price_index",K$1,$A514)/[1]!thsiFinD("ths_close_price_index",K$1,$A$3)=0,K513,[1]!thsiFinD("ths_close_price_index",K$1,$A514)/[1]!thsiFinD("ths_close_price_index",K$1,$A$3))</f>
        <v>1.4930253191859095</v>
      </c>
      <c r="L514" s="75">
        <f>[1]!thsiFinD("ths_close_price_index",L$1,$A514)</f>
        <v>3768.7204999999999</v>
      </c>
      <c r="M514" s="75">
        <f>[1]!thsiFinD("ths_close_price_index",M$1,$A514)</f>
        <v>15494.224</v>
      </c>
      <c r="N514" s="78">
        <f t="shared" si="22"/>
        <v>0.99998341639728261</v>
      </c>
      <c r="O514" s="78">
        <f t="shared" si="22"/>
        <v>0.99420414441487426</v>
      </c>
      <c r="P514" s="73">
        <f t="shared" si="24"/>
        <v>0.99998341639728261</v>
      </c>
      <c r="Q514" s="73">
        <f t="shared" si="23"/>
        <v>1.3805672922246921</v>
      </c>
    </row>
    <row r="515" spans="1:17" ht="15.5" x14ac:dyDescent="0.35">
      <c r="A515" s="80">
        <v>44586</v>
      </c>
      <c r="B515" s="58" t="s">
        <v>1423</v>
      </c>
      <c r="C515" s="58" t="s">
        <v>1424</v>
      </c>
      <c r="D515" s="58" t="s">
        <v>1425</v>
      </c>
      <c r="F515" s="58" t="s">
        <v>1426</v>
      </c>
      <c r="G515" s="58" t="s">
        <v>1427</v>
      </c>
      <c r="H515" s="75">
        <f>[1]!thsiFinD("ths_close_price_index",H$1,$A515)</f>
        <v>4678.4511000000002</v>
      </c>
      <c r="I515" s="75">
        <f>[1]!thsiFinD("ths_close_price_index",I$1,$A515)</f>
        <v>5018.7039000000004</v>
      </c>
      <c r="J515" s="75">
        <f>[1]!thsiFinD("ths_close_price_index",J$1,$A515)</f>
        <v>1813.193</v>
      </c>
      <c r="K515" s="76">
        <f>IF([1]!thsiFinD("ths_close_price_index",K$1,$A515)/[1]!thsiFinD("ths_close_price_index",K$1,$A$3)=0,K514,[1]!thsiFinD("ths_close_price_index",K$1,$A515)/[1]!thsiFinD("ths_close_price_index",K$1,$A$3))</f>
        <v>1.4614420261796766</v>
      </c>
      <c r="L515" s="75">
        <f>[1]!thsiFinD("ths_close_price_index",L$1,$A515)</f>
        <v>3659.7683999999999</v>
      </c>
      <c r="M515" s="75">
        <f>[1]!thsiFinD("ths_close_price_index",M$1,$A515)</f>
        <v>15017.3133</v>
      </c>
      <c r="N515" s="78">
        <f t="shared" si="22"/>
        <v>0.9710904271091475</v>
      </c>
      <c r="O515" s="78">
        <f t="shared" si="22"/>
        <v>0.96922009776030082</v>
      </c>
      <c r="P515" s="73">
        <f t="shared" si="24"/>
        <v>0.9710904271091475</v>
      </c>
      <c r="Q515" s="73">
        <f t="shared" si="23"/>
        <v>1.3406556814593955</v>
      </c>
    </row>
    <row r="516" spans="1:17" ht="15.5" x14ac:dyDescent="0.35">
      <c r="A516" s="80">
        <v>44587</v>
      </c>
      <c r="B516" s="58" t="s">
        <v>1428</v>
      </c>
      <c r="C516" s="58" t="s">
        <v>1429</v>
      </c>
      <c r="D516" s="58" t="s">
        <v>1430</v>
      </c>
      <c r="F516" s="58" t="s">
        <v>1431</v>
      </c>
      <c r="G516" s="58" t="s">
        <v>1432</v>
      </c>
      <c r="H516" s="75">
        <f>[1]!thsiFinD("ths_close_price_index",H$1,$A516)</f>
        <v>4712.3109000000004</v>
      </c>
      <c r="I516" s="75">
        <f>[1]!thsiFinD("ths_close_price_index",I$1,$A516)</f>
        <v>5053.2469000000001</v>
      </c>
      <c r="J516" s="75">
        <f>[1]!thsiFinD("ths_close_price_index",J$1,$A516)</f>
        <v>1821.4395</v>
      </c>
      <c r="K516" s="76">
        <f>IF([1]!thsiFinD("ths_close_price_index",K$1,$A516)/[1]!thsiFinD("ths_close_price_index",K$1,$A$3)=0,K515,[1]!thsiFinD("ths_close_price_index",K$1,$A516)/[1]!thsiFinD("ths_close_price_index",K$1,$A$3))</f>
        <v>1.4680887436934165</v>
      </c>
      <c r="L516" s="75">
        <f>[1]!thsiFinD("ths_close_price_index",L$1,$A516)</f>
        <v>3679.0407</v>
      </c>
      <c r="M516" s="75">
        <f>[1]!thsiFinD("ths_close_price_index",M$1,$A516)</f>
        <v>14825.586600000001</v>
      </c>
      <c r="N516" s="78">
        <f t="shared" si="22"/>
        <v>1.0052659889625803</v>
      </c>
      <c r="O516" s="78">
        <f t="shared" si="22"/>
        <v>0.98723295597755167</v>
      </c>
      <c r="P516" s="73">
        <f t="shared" si="24"/>
        <v>1.0052659889625803</v>
      </c>
      <c r="Q516" s="73">
        <f t="shared" si="23"/>
        <v>1.3477155594805814</v>
      </c>
    </row>
    <row r="517" spans="1:17" ht="15.5" x14ac:dyDescent="0.35">
      <c r="A517" s="80">
        <v>44588</v>
      </c>
      <c r="B517" s="58" t="s">
        <v>1433</v>
      </c>
      <c r="C517" s="58" t="s">
        <v>1434</v>
      </c>
      <c r="D517" s="58" t="s">
        <v>1435</v>
      </c>
      <c r="F517" s="58" t="s">
        <v>1436</v>
      </c>
      <c r="G517" s="58" t="s">
        <v>1437</v>
      </c>
      <c r="H517" s="75">
        <f>[1]!thsiFinD("ths_close_price_index",H$1,$A517)</f>
        <v>4619.8765000000003</v>
      </c>
      <c r="I517" s="75">
        <f>[1]!thsiFinD("ths_close_price_index",I$1,$A517)</f>
        <v>4946.5129999999999</v>
      </c>
      <c r="J517" s="75">
        <f>[1]!thsiFinD("ths_close_price_index",J$1,$A517)</f>
        <v>1784.1552999999999</v>
      </c>
      <c r="K517" s="76">
        <f>IF([1]!thsiFinD("ths_close_price_index",K$1,$A517)/[1]!thsiFinD("ths_close_price_index",K$1,$A$3)=0,K516,[1]!thsiFinD("ths_close_price_index",K$1,$A517)/[1]!thsiFinD("ths_close_price_index",K$1,$A$3))</f>
        <v>1.4380375043645153</v>
      </c>
      <c r="L517" s="75">
        <f>[1]!thsiFinD("ths_close_price_index",L$1,$A517)</f>
        <v>3576.8204000000001</v>
      </c>
      <c r="M517" s="75">
        <f>[1]!thsiFinD("ths_close_price_index",M$1,$A517)</f>
        <v>14527.849899999999</v>
      </c>
      <c r="N517" s="78">
        <f t="shared" si="22"/>
        <v>0.97221550172032623</v>
      </c>
      <c r="O517" s="78">
        <f t="shared" si="22"/>
        <v>0.97991737473645724</v>
      </c>
      <c r="P517" s="73">
        <f t="shared" si="24"/>
        <v>0.97221550172032623</v>
      </c>
      <c r="Q517" s="73">
        <f t="shared" si="23"/>
        <v>1.3102699588367037</v>
      </c>
    </row>
    <row r="518" spans="1:17" ht="15.5" x14ac:dyDescent="0.35">
      <c r="A518" s="80">
        <v>44589</v>
      </c>
      <c r="B518" s="58" t="s">
        <v>1438</v>
      </c>
      <c r="C518" s="58" t="s">
        <v>1439</v>
      </c>
      <c r="D518" s="58" t="s">
        <v>1440</v>
      </c>
      <c r="F518" s="58" t="s">
        <v>1441</v>
      </c>
      <c r="G518" s="58" t="s">
        <v>1442</v>
      </c>
      <c r="H518" s="75">
        <f>[1]!thsiFinD("ths_close_price_index",H$1,$A518)</f>
        <v>4563.7719999999999</v>
      </c>
      <c r="I518" s="75">
        <f>[1]!thsiFinD("ths_close_price_index",I$1,$A518)</f>
        <v>4896.0119000000004</v>
      </c>
      <c r="J518" s="75">
        <f>[1]!thsiFinD("ths_close_price_index",J$1,$A518)</f>
        <v>1766.5454999999999</v>
      </c>
      <c r="K518" s="76">
        <f>IF([1]!thsiFinD("ths_close_price_index",K$1,$A518)/[1]!thsiFinD("ths_close_price_index",K$1,$A$3)=0,K517,[1]!thsiFinD("ths_close_price_index",K$1,$A518)/[1]!thsiFinD("ths_close_price_index",K$1,$A$3))</f>
        <v>1.4238439233212292</v>
      </c>
      <c r="L518" s="75">
        <f>[1]!thsiFinD("ths_close_price_index",L$1,$A518)</f>
        <v>3557.8712999999998</v>
      </c>
      <c r="M518" s="75">
        <f>[1]!thsiFinD("ths_close_price_index",M$1,$A518)</f>
        <v>14468.325999999999</v>
      </c>
      <c r="N518" s="78">
        <f t="shared" si="22"/>
        <v>0.99470225007663227</v>
      </c>
      <c r="O518" s="78">
        <f t="shared" si="22"/>
        <v>0.99590277292168328</v>
      </c>
      <c r="P518" s="73">
        <f t="shared" si="24"/>
        <v>0.99470225007663227</v>
      </c>
      <c r="Q518" s="73">
        <f t="shared" si="23"/>
        <v>1.3033284762626856</v>
      </c>
    </row>
    <row r="519" spans="1:17" ht="15.5" x14ac:dyDescent="0.35">
      <c r="A519" s="80">
        <v>44599</v>
      </c>
      <c r="B519" s="58" t="s">
        <v>1443</v>
      </c>
      <c r="C519" s="58" t="s">
        <v>1444</v>
      </c>
      <c r="D519" s="58" t="s">
        <v>1445</v>
      </c>
      <c r="F519" s="58" t="s">
        <v>1446</v>
      </c>
      <c r="G519" s="58" t="s">
        <v>1447</v>
      </c>
      <c r="H519" s="75">
        <f>[1]!thsiFinD("ths_close_price_index",H$1,$A519)</f>
        <v>4634.0898999999999</v>
      </c>
      <c r="I519" s="75">
        <f>[1]!thsiFinD("ths_close_price_index",I$1,$A519)</f>
        <v>4970.5223999999998</v>
      </c>
      <c r="J519" s="75">
        <f>[1]!thsiFinD("ths_close_price_index",J$1,$A519)</f>
        <v>1782.4884999999999</v>
      </c>
      <c r="K519" s="76">
        <f>IF([1]!thsiFinD("ths_close_price_index",K$1,$A519)/[1]!thsiFinD("ths_close_price_index",K$1,$A$3)=0,K518,[1]!thsiFinD("ths_close_price_index",K$1,$A519)/[1]!thsiFinD("ths_close_price_index",K$1,$A$3))</f>
        <v>1.4366940557800367</v>
      </c>
      <c r="L519" s="75">
        <f>[1]!thsiFinD("ths_close_price_index",L$1,$A519)</f>
        <v>3571.9358999999999</v>
      </c>
      <c r="M519" s="75">
        <f>[1]!thsiFinD("ths_close_price_index",M$1,$A519)</f>
        <v>14613.094499999999</v>
      </c>
      <c r="N519" s="78">
        <f t="shared" si="22"/>
        <v>1.0039530940874675</v>
      </c>
      <c r="O519" s="78">
        <f t="shared" si="22"/>
        <v>1.010005891490142</v>
      </c>
      <c r="P519" s="73">
        <f t="shared" si="24"/>
        <v>1.0039530940874675</v>
      </c>
      <c r="Q519" s="73">
        <f t="shared" si="23"/>
        <v>1.3084806563562275</v>
      </c>
    </row>
    <row r="520" spans="1:17" ht="15.5" x14ac:dyDescent="0.35">
      <c r="A520" s="80">
        <v>44600</v>
      </c>
      <c r="B520" s="58" t="s">
        <v>1448</v>
      </c>
      <c r="C520" s="58" t="s">
        <v>1449</v>
      </c>
      <c r="D520" s="58" t="s">
        <v>1450</v>
      </c>
      <c r="F520" s="58" t="s">
        <v>1451</v>
      </c>
      <c r="G520" s="58" t="s">
        <v>1452</v>
      </c>
      <c r="H520" s="75">
        <f>[1]!thsiFinD("ths_close_price_index",H$1,$A520)</f>
        <v>4608.7728999999999</v>
      </c>
      <c r="I520" s="75">
        <f>[1]!thsiFinD("ths_close_price_index",I$1,$A520)</f>
        <v>4961.1742000000004</v>
      </c>
      <c r="J520" s="75">
        <f>[1]!thsiFinD("ths_close_price_index",J$1,$A520)</f>
        <v>1754.9475</v>
      </c>
      <c r="K520" s="76">
        <f>IF([1]!thsiFinD("ths_close_price_index",K$1,$A520)/[1]!thsiFinD("ths_close_price_index",K$1,$A$3)=0,K519,[1]!thsiFinD("ths_close_price_index",K$1,$A520)/[1]!thsiFinD("ths_close_price_index",K$1,$A$3))</f>
        <v>1.4144958811549337</v>
      </c>
      <c r="L520" s="75">
        <f>[1]!thsiFinD("ths_close_price_index",L$1,$A520)</f>
        <v>3553.8964000000001</v>
      </c>
      <c r="M520" s="75">
        <f>[1]!thsiFinD("ths_close_price_index",M$1,$A520)</f>
        <v>14583.765100000001</v>
      </c>
      <c r="N520" s="78">
        <f t="shared" si="22"/>
        <v>0.99494965741126551</v>
      </c>
      <c r="O520" s="78">
        <f t="shared" si="22"/>
        <v>0.99799293708803438</v>
      </c>
      <c r="P520" s="73">
        <f t="shared" si="24"/>
        <v>0.99494965741126551</v>
      </c>
      <c r="Q520" s="73">
        <f t="shared" si="23"/>
        <v>1.3018723807708963</v>
      </c>
    </row>
    <row r="521" spans="1:17" ht="15.5" x14ac:dyDescent="0.35">
      <c r="A521" s="80">
        <v>44601</v>
      </c>
      <c r="B521" s="58" t="s">
        <v>1453</v>
      </c>
      <c r="C521" s="58" t="s">
        <v>1454</v>
      </c>
      <c r="D521" s="58" t="s">
        <v>1455</v>
      </c>
      <c r="F521" s="58" t="s">
        <v>1456</v>
      </c>
      <c r="G521" s="58" t="s">
        <v>1457</v>
      </c>
      <c r="H521" s="75">
        <f>[1]!thsiFinD("ths_close_price_index",H$1,$A521)</f>
        <v>4652.0609000000004</v>
      </c>
      <c r="I521" s="75">
        <f>[1]!thsiFinD("ths_close_price_index",I$1,$A521)</f>
        <v>5014.3158999999996</v>
      </c>
      <c r="J521" s="75">
        <f>[1]!thsiFinD("ths_close_price_index",J$1,$A521)</f>
        <v>1777.5278000000001</v>
      </c>
      <c r="K521" s="76">
        <f>IF([1]!thsiFinD("ths_close_price_index",K$1,$A521)/[1]!thsiFinD("ths_close_price_index",K$1,$A$3)=0,K520,[1]!thsiFinD("ths_close_price_index",K$1,$A521)/[1]!thsiFinD("ths_close_price_index",K$1,$A$3))</f>
        <v>1.4326957084120129</v>
      </c>
      <c r="L521" s="75">
        <f>[1]!thsiFinD("ths_close_price_index",L$1,$A521)</f>
        <v>3606.4562000000001</v>
      </c>
      <c r="M521" s="75">
        <f>[1]!thsiFinD("ths_close_price_index",M$1,$A521)</f>
        <v>14814.2173</v>
      </c>
      <c r="N521" s="78">
        <f t="shared" si="22"/>
        <v>1.0147893450129835</v>
      </c>
      <c r="O521" s="78">
        <f t="shared" si="22"/>
        <v>1.0158019687247979</v>
      </c>
      <c r="P521" s="73">
        <f t="shared" si="24"/>
        <v>1.0147893450129835</v>
      </c>
      <c r="Q521" s="73">
        <f t="shared" si="23"/>
        <v>1.3211262205729912</v>
      </c>
    </row>
    <row r="522" spans="1:17" ht="15.5" x14ac:dyDescent="0.35">
      <c r="A522" s="80">
        <v>44602</v>
      </c>
      <c r="B522" s="58" t="s">
        <v>1458</v>
      </c>
      <c r="C522" s="58" t="s">
        <v>1459</v>
      </c>
      <c r="D522" s="58" t="s">
        <v>1460</v>
      </c>
      <c r="F522" s="58" t="s">
        <v>1461</v>
      </c>
      <c r="G522" s="58" t="s">
        <v>1462</v>
      </c>
      <c r="H522" s="75">
        <f>[1]!thsiFinD("ths_close_price_index",H$1,$A522)</f>
        <v>4639.8625000000002</v>
      </c>
      <c r="I522" s="75">
        <f>[1]!thsiFinD("ths_close_price_index",I$1,$A522)</f>
        <v>5003.8545999999997</v>
      </c>
      <c r="J522" s="75">
        <f>[1]!thsiFinD("ths_close_price_index",J$1,$A522)</f>
        <v>1762.7652</v>
      </c>
      <c r="K522" s="76">
        <f>IF([1]!thsiFinD("ths_close_price_index",K$1,$A522)/[1]!thsiFinD("ths_close_price_index",K$1,$A$3)=0,K521,[1]!thsiFinD("ths_close_price_index",K$1,$A522)/[1]!thsiFinD("ths_close_price_index",K$1,$A$3))</f>
        <v>1.4207969838660435</v>
      </c>
      <c r="L522" s="75">
        <f>[1]!thsiFinD("ths_close_price_index",L$1,$A522)</f>
        <v>3580.1635000000001</v>
      </c>
      <c r="M522" s="75">
        <f>[1]!thsiFinD("ths_close_price_index",M$1,$A522)</f>
        <v>14716.3838</v>
      </c>
      <c r="N522" s="78">
        <f t="shared" si="22"/>
        <v>0.99270954683991453</v>
      </c>
      <c r="O522" s="78">
        <f t="shared" si="22"/>
        <v>0.99339597239470756</v>
      </c>
      <c r="P522" s="73">
        <f t="shared" si="24"/>
        <v>0.99270954683991453</v>
      </c>
      <c r="Q522" s="73">
        <f t="shared" si="23"/>
        <v>1.311494611743343</v>
      </c>
    </row>
    <row r="523" spans="1:17" ht="15.5" x14ac:dyDescent="0.35">
      <c r="A523" s="80">
        <v>44603</v>
      </c>
      <c r="B523" s="58" t="s">
        <v>1463</v>
      </c>
      <c r="C523" s="58" t="s">
        <v>1464</v>
      </c>
      <c r="D523" s="58" t="s">
        <v>1465</v>
      </c>
      <c r="F523" s="58" t="s">
        <v>1466</v>
      </c>
      <c r="G523" s="58" t="s">
        <v>1467</v>
      </c>
      <c r="H523" s="75">
        <f>[1]!thsiFinD("ths_close_price_index",H$1,$A523)</f>
        <v>4601.3953000000001</v>
      </c>
      <c r="I523" s="75">
        <f>[1]!thsiFinD("ths_close_price_index",I$1,$A523)</f>
        <v>4955.6099000000004</v>
      </c>
      <c r="J523" s="75">
        <f>[1]!thsiFinD("ths_close_price_index",J$1,$A523)</f>
        <v>1739.4567999999999</v>
      </c>
      <c r="K523" s="76">
        <f>IF([1]!thsiFinD("ths_close_price_index",K$1,$A523)/[1]!thsiFinD("ths_close_price_index",K$1,$A$3)=0,K522,[1]!thsiFinD("ths_close_price_index",K$1,$A523)/[1]!thsiFinD("ths_close_price_index",K$1,$A$3))</f>
        <v>1.4020103046085091</v>
      </c>
      <c r="L523" s="75">
        <f>[1]!thsiFinD("ths_close_price_index",L$1,$A523)</f>
        <v>3490.6361000000002</v>
      </c>
      <c r="M523" s="75">
        <f>[1]!thsiFinD("ths_close_price_index",M$1,$A523)</f>
        <v>14204.275100000001</v>
      </c>
      <c r="N523" s="78">
        <f t="shared" si="22"/>
        <v>0.97499348842587774</v>
      </c>
      <c r="O523" s="78">
        <f t="shared" si="22"/>
        <v>0.96520145798317658</v>
      </c>
      <c r="P523" s="73">
        <f t="shared" si="24"/>
        <v>0.97499348842587774</v>
      </c>
      <c r="Q523" s="73">
        <f t="shared" si="23"/>
        <v>1.2786987065553841</v>
      </c>
    </row>
    <row r="524" spans="1:17" ht="15.5" x14ac:dyDescent="0.35">
      <c r="A524" s="80">
        <v>44606</v>
      </c>
      <c r="B524" s="58" t="s">
        <v>1468</v>
      </c>
      <c r="C524" s="58" t="s">
        <v>1469</v>
      </c>
      <c r="D524" s="58" t="s">
        <v>1470</v>
      </c>
      <c r="F524" s="58" t="s">
        <v>1471</v>
      </c>
      <c r="G524" s="58" t="s">
        <v>1472</v>
      </c>
      <c r="H524" s="75">
        <f>[1]!thsiFinD("ths_close_price_index",H$1,$A524)</f>
        <v>4551.6877999999997</v>
      </c>
      <c r="I524" s="75">
        <f>[1]!thsiFinD("ths_close_price_index",I$1,$A524)</f>
        <v>4906.1818999999996</v>
      </c>
      <c r="J524" s="75">
        <f>[1]!thsiFinD("ths_close_price_index",J$1,$A524)</f>
        <v>1731.5696</v>
      </c>
      <c r="K524" s="76">
        <f>IF([1]!thsiFinD("ths_close_price_index",K$1,$A524)/[1]!thsiFinD("ths_close_price_index",K$1,$A$3)=0,K523,[1]!thsiFinD("ths_close_price_index",K$1,$A524)/[1]!thsiFinD("ths_close_price_index",K$1,$A$3))</f>
        <v>1.3956531845728128</v>
      </c>
      <c r="L524" s="75">
        <f>[1]!thsiFinD("ths_close_price_index",L$1,$A524)</f>
        <v>3470.9971</v>
      </c>
      <c r="M524" s="75">
        <f>[1]!thsiFinD("ths_close_price_index",M$1,$A524)</f>
        <v>14229.9953</v>
      </c>
      <c r="N524" s="78">
        <f t="shared" si="22"/>
        <v>0.99437380482027327</v>
      </c>
      <c r="O524" s="78">
        <f t="shared" si="22"/>
        <v>1.0018107365436761</v>
      </c>
      <c r="P524" s="73">
        <f t="shared" si="24"/>
        <v>0.99437380482027327</v>
      </c>
      <c r="Q524" s="73">
        <f t="shared" si="23"/>
        <v>1.2715044980562393</v>
      </c>
    </row>
    <row r="525" spans="1:17" ht="15.5" x14ac:dyDescent="0.35">
      <c r="A525" s="80">
        <v>44607</v>
      </c>
      <c r="B525" s="58" t="s">
        <v>1473</v>
      </c>
      <c r="C525" s="58" t="s">
        <v>1474</v>
      </c>
      <c r="D525" s="58" t="s">
        <v>1475</v>
      </c>
      <c r="F525" s="58" t="s">
        <v>1476</v>
      </c>
      <c r="G525" s="58" t="s">
        <v>1477</v>
      </c>
      <c r="H525" s="75">
        <f>[1]!thsiFinD("ths_close_price_index",H$1,$A525)</f>
        <v>4600.1025</v>
      </c>
      <c r="I525" s="75">
        <f>[1]!thsiFinD("ths_close_price_index",I$1,$A525)</f>
        <v>4957.2093000000004</v>
      </c>
      <c r="J525" s="75">
        <f>[1]!thsiFinD("ths_close_price_index",J$1,$A525)</f>
        <v>1764.9724000000001</v>
      </c>
      <c r="K525" s="76">
        <f>IF([1]!thsiFinD("ths_close_price_index",K$1,$A525)/[1]!thsiFinD("ths_close_price_index",K$1,$A$3)=0,K524,[1]!thsiFinD("ths_close_price_index",K$1,$A525)/[1]!thsiFinD("ths_close_price_index",K$1,$A$3))</f>
        <v>1.4225759973743592</v>
      </c>
      <c r="L525" s="75">
        <f>[1]!thsiFinD("ths_close_price_index",L$1,$A525)</f>
        <v>3560.0162999999998</v>
      </c>
      <c r="M525" s="75">
        <f>[1]!thsiFinD("ths_close_price_index",M$1,$A525)</f>
        <v>14661.703</v>
      </c>
      <c r="N525" s="78">
        <f t="shared" si="22"/>
        <v>1.0256465786156952</v>
      </c>
      <c r="O525" s="78">
        <f t="shared" si="22"/>
        <v>1.0303378666611365</v>
      </c>
      <c r="P525" s="73">
        <f t="shared" si="24"/>
        <v>1.0256465786156952</v>
      </c>
      <c r="Q525" s="73">
        <f t="shared" si="23"/>
        <v>1.3041142381258488</v>
      </c>
    </row>
    <row r="526" spans="1:17" ht="15.5" x14ac:dyDescent="0.35">
      <c r="A526" s="80">
        <v>44608</v>
      </c>
      <c r="B526" s="58" t="s">
        <v>1478</v>
      </c>
      <c r="C526" s="58" t="s">
        <v>1479</v>
      </c>
      <c r="D526" s="58" t="s">
        <v>1480</v>
      </c>
      <c r="F526" s="58" t="s">
        <v>1481</v>
      </c>
      <c r="G526" s="58" t="s">
        <v>1482</v>
      </c>
      <c r="H526" s="75">
        <f>[1]!thsiFinD("ths_close_price_index",H$1,$A526)</f>
        <v>4617.9893000000002</v>
      </c>
      <c r="I526" s="75">
        <f>[1]!thsiFinD("ths_close_price_index",I$1,$A526)</f>
        <v>4973.9498000000003</v>
      </c>
      <c r="J526" s="75">
        <f>[1]!thsiFinD("ths_close_price_index",J$1,$A526)</f>
        <v>1769.4126000000001</v>
      </c>
      <c r="K526" s="76">
        <f>IF([1]!thsiFinD("ths_close_price_index",K$1,$A526)/[1]!thsiFinD("ths_close_price_index",K$1,$A$3)=0,K525,[1]!thsiFinD("ths_close_price_index",K$1,$A526)/[1]!thsiFinD("ths_close_price_index",K$1,$A$3))</f>
        <v>1.4261548193114852</v>
      </c>
      <c r="L526" s="75">
        <f>[1]!thsiFinD("ths_close_price_index",L$1,$A526)</f>
        <v>3546.1419000000001</v>
      </c>
      <c r="M526" s="75">
        <f>[1]!thsiFinD("ths_close_price_index",M$1,$A526)</f>
        <v>14661.43</v>
      </c>
      <c r="N526" s="78">
        <f t="shared" si="22"/>
        <v>0.9961027144735265</v>
      </c>
      <c r="O526" s="78">
        <f t="shared" si="22"/>
        <v>0.99998138006205695</v>
      </c>
      <c r="P526" s="73">
        <f t="shared" si="24"/>
        <v>0.9961027144735265</v>
      </c>
      <c r="Q526" s="73">
        <f t="shared" si="23"/>
        <v>1.299031732580733</v>
      </c>
    </row>
    <row r="527" spans="1:17" ht="15.5" x14ac:dyDescent="0.35">
      <c r="A527" s="80">
        <v>44609</v>
      </c>
      <c r="B527" s="58" t="s">
        <v>1483</v>
      </c>
      <c r="C527" s="58" t="s">
        <v>1484</v>
      </c>
      <c r="D527" s="58" t="s">
        <v>1485</v>
      </c>
      <c r="F527" s="58" t="s">
        <v>1486</v>
      </c>
      <c r="G527" s="58" t="s">
        <v>1487</v>
      </c>
      <c r="H527" s="75">
        <f>[1]!thsiFinD("ths_close_price_index",H$1,$A527)</f>
        <v>4629.1648999999998</v>
      </c>
      <c r="I527" s="75">
        <f>[1]!thsiFinD("ths_close_price_index",I$1,$A527)</f>
        <v>4982.5623999999998</v>
      </c>
      <c r="J527" s="75">
        <f>[1]!thsiFinD("ths_close_price_index",J$1,$A527)</f>
        <v>1779.3289</v>
      </c>
      <c r="K527" s="76">
        <f>IF([1]!thsiFinD("ths_close_price_index",K$1,$A527)/[1]!thsiFinD("ths_close_price_index",K$1,$A$3)=0,K526,[1]!thsiFinD("ths_close_price_index",K$1,$A527)/[1]!thsiFinD("ths_close_price_index",K$1,$A$3))</f>
        <v>1.4341474034237145</v>
      </c>
      <c r="L527" s="75">
        <f>[1]!thsiFinD("ths_close_price_index",L$1,$A527)</f>
        <v>3553.5356999999999</v>
      </c>
      <c r="M527" s="75">
        <f>[1]!thsiFinD("ths_close_price_index",M$1,$A527)</f>
        <v>14560.5699</v>
      </c>
      <c r="N527" s="78">
        <f t="shared" si="22"/>
        <v>1.002085026546738</v>
      </c>
      <c r="O527" s="78">
        <f t="shared" si="22"/>
        <v>0.99312071878391128</v>
      </c>
      <c r="P527" s="73">
        <f t="shared" si="24"/>
        <v>1.002085026546738</v>
      </c>
      <c r="Q527" s="73">
        <f t="shared" si="23"/>
        <v>1.301740248228219</v>
      </c>
    </row>
    <row r="528" spans="1:17" ht="15.5" x14ac:dyDescent="0.35">
      <c r="A528" s="80">
        <v>44610</v>
      </c>
      <c r="B528" s="58" t="s">
        <v>1488</v>
      </c>
      <c r="C528" s="58" t="s">
        <v>1489</v>
      </c>
      <c r="D528" s="58" t="s">
        <v>1490</v>
      </c>
      <c r="F528" s="58" t="s">
        <v>1491</v>
      </c>
      <c r="G528" s="58" t="s">
        <v>1492</v>
      </c>
      <c r="H528" s="75">
        <f>[1]!thsiFinD("ths_close_price_index",H$1,$A528)</f>
        <v>4651.2358000000004</v>
      </c>
      <c r="I528" s="75">
        <f>[1]!thsiFinD("ths_close_price_index",I$1,$A528)</f>
        <v>5012.2416999999996</v>
      </c>
      <c r="J528" s="75">
        <f>[1]!thsiFinD("ths_close_price_index",J$1,$A528)</f>
        <v>1777.4489000000001</v>
      </c>
      <c r="K528" s="76">
        <f>IF([1]!thsiFinD("ths_close_price_index",K$1,$A528)/[1]!thsiFinD("ths_close_price_index",K$1,$A$3)=0,K527,[1]!thsiFinD("ths_close_price_index",K$1,$A528)/[1]!thsiFinD("ths_close_price_index",K$1,$A$3))</f>
        <v>1.4326321146435252</v>
      </c>
      <c r="L528" s="75">
        <f>[1]!thsiFinD("ths_close_price_index",L$1,$A528)</f>
        <v>3570.6646999999998</v>
      </c>
      <c r="M528" s="75">
        <f>[1]!thsiFinD("ths_close_price_index",M$1,$A528)</f>
        <v>14722.5877</v>
      </c>
      <c r="N528" s="78">
        <f t="shared" si="22"/>
        <v>1.0048202695698258</v>
      </c>
      <c r="O528" s="78">
        <f t="shared" si="22"/>
        <v>1.0111271606202721</v>
      </c>
      <c r="P528" s="73">
        <f t="shared" si="24"/>
        <v>1.0048202695698258</v>
      </c>
      <c r="Q528" s="73">
        <f t="shared" si="23"/>
        <v>1.308014987134571</v>
      </c>
    </row>
    <row r="529" spans="1:17" ht="15.5" x14ac:dyDescent="0.35">
      <c r="A529" s="80">
        <v>44613</v>
      </c>
      <c r="B529" s="58" t="s">
        <v>1493</v>
      </c>
      <c r="C529" s="58" t="s">
        <v>1494</v>
      </c>
      <c r="D529" s="58" t="s">
        <v>1495</v>
      </c>
      <c r="F529" s="58" t="s">
        <v>1496</v>
      </c>
      <c r="G529" s="58" t="s">
        <v>1497</v>
      </c>
      <c r="H529" s="75">
        <f>[1]!thsiFinD("ths_close_price_index",H$1,$A529)</f>
        <v>4634.3140999999996</v>
      </c>
      <c r="I529" s="75">
        <f>[1]!thsiFinD("ths_close_price_index",I$1,$A529)</f>
        <v>5003.9387999999999</v>
      </c>
      <c r="J529" s="75">
        <f>[1]!thsiFinD("ths_close_price_index",J$1,$A529)</f>
        <v>1772.1320000000001</v>
      </c>
      <c r="K529" s="76">
        <f>IF([1]!thsiFinD("ths_close_price_index",K$1,$A529)/[1]!thsiFinD("ths_close_price_index",K$1,$A$3)=0,K528,[1]!thsiFinD("ths_close_price_index",K$1,$A529)/[1]!thsiFinD("ths_close_price_index",K$1,$A$3))</f>
        <v>1.4283466684119355</v>
      </c>
      <c r="L529" s="75">
        <f>[1]!thsiFinD("ths_close_price_index",L$1,$A529)</f>
        <v>3603.4663</v>
      </c>
      <c r="M529" s="75">
        <f>[1]!thsiFinD("ths_close_price_index",M$1,$A529)</f>
        <v>14821.8143</v>
      </c>
      <c r="N529" s="78">
        <f t="shared" si="22"/>
        <v>1.0091864128267212</v>
      </c>
      <c r="O529" s="78">
        <f t="shared" si="22"/>
        <v>1.0067397526862754</v>
      </c>
      <c r="P529" s="73">
        <f t="shared" si="24"/>
        <v>1.0091864128267212</v>
      </c>
      <c r="Q529" s="73">
        <f t="shared" si="23"/>
        <v>1.3200309527899274</v>
      </c>
    </row>
    <row r="530" spans="1:17" ht="15.5" x14ac:dyDescent="0.35">
      <c r="A530" s="80">
        <v>44614</v>
      </c>
      <c r="B530" s="58" t="s">
        <v>1498</v>
      </c>
      <c r="C530" s="58" t="s">
        <v>1499</v>
      </c>
      <c r="D530" s="58" t="s">
        <v>1500</v>
      </c>
      <c r="F530" s="58" t="s">
        <v>1501</v>
      </c>
      <c r="G530" s="58" t="s">
        <v>1502</v>
      </c>
      <c r="H530" s="75">
        <f>[1]!thsiFinD("ths_close_price_index",H$1,$A530)</f>
        <v>4574.1526999999996</v>
      </c>
      <c r="I530" s="75">
        <f>[1]!thsiFinD("ths_close_price_index",I$1,$A530)</f>
        <v>4940.1639999999998</v>
      </c>
      <c r="J530" s="75">
        <f>[1]!thsiFinD("ths_close_price_index",J$1,$A530)</f>
        <v>1754.4667999999999</v>
      </c>
      <c r="K530" s="76">
        <f>IF([1]!thsiFinD("ths_close_price_index",K$1,$A530)/[1]!thsiFinD("ths_close_price_index",K$1,$A$3)=0,K529,[1]!thsiFinD("ths_close_price_index",K$1,$A530)/[1]!thsiFinD("ths_close_price_index",K$1,$A$3))</f>
        <v>1.414108434709914</v>
      </c>
      <c r="L530" s="75">
        <f>[1]!thsiFinD("ths_close_price_index",L$1,$A530)</f>
        <v>3552.5319</v>
      </c>
      <c r="M530" s="75">
        <f>[1]!thsiFinD("ths_close_price_index",M$1,$A530)</f>
        <v>14484.6067</v>
      </c>
      <c r="N530" s="78">
        <f t="shared" si="22"/>
        <v>0.98586516543806724</v>
      </c>
      <c r="O530" s="78">
        <f t="shared" si="22"/>
        <v>0.97724923594542679</v>
      </c>
      <c r="P530" s="73">
        <f t="shared" si="24"/>
        <v>0.98586516543806724</v>
      </c>
      <c r="Q530" s="73">
        <f t="shared" si="23"/>
        <v>1.3013725336556112</v>
      </c>
    </row>
    <row r="531" spans="1:17" ht="15.5" x14ac:dyDescent="0.35">
      <c r="A531" s="80">
        <v>44615</v>
      </c>
      <c r="B531" s="58" t="s">
        <v>1503</v>
      </c>
      <c r="C531" s="58" t="s">
        <v>1504</v>
      </c>
      <c r="D531" s="58" t="s">
        <v>1505</v>
      </c>
      <c r="F531" s="58" t="s">
        <v>1506</v>
      </c>
      <c r="G531" s="58" t="s">
        <v>1507</v>
      </c>
      <c r="H531" s="75">
        <f>[1]!thsiFinD("ths_close_price_index",H$1,$A531)</f>
        <v>4623.0465000000004</v>
      </c>
      <c r="I531" s="75">
        <f>[1]!thsiFinD("ths_close_price_index",I$1,$A531)</f>
        <v>4998.2251999999999</v>
      </c>
      <c r="J531" s="75">
        <f>[1]!thsiFinD("ths_close_price_index",J$1,$A531)</f>
        <v>1786.9740999999999</v>
      </c>
      <c r="K531" s="76">
        <f>IF([1]!thsiFinD("ths_close_price_index",K$1,$A531)/[1]!thsiFinD("ths_close_price_index",K$1,$A$3)=0,K530,[1]!thsiFinD("ths_close_price_index",K$1,$A531)/[1]!thsiFinD("ths_close_price_index",K$1,$A$3))</f>
        <v>1.4403094703291948</v>
      </c>
      <c r="L531" s="75">
        <f>[1]!thsiFinD("ths_close_price_index",L$1,$A531)</f>
        <v>3633.6763999999998</v>
      </c>
      <c r="M531" s="75">
        <f>[1]!thsiFinD("ths_close_price_index",M$1,$A531)</f>
        <v>14728.857900000001</v>
      </c>
      <c r="N531" s="78">
        <f t="shared" si="22"/>
        <v>1.022841314950613</v>
      </c>
      <c r="O531" s="78">
        <f t="shared" si="22"/>
        <v>1.0168628120223657</v>
      </c>
      <c r="P531" s="73">
        <f t="shared" si="24"/>
        <v>1.022841314950613</v>
      </c>
      <c r="Q531" s="73">
        <f t="shared" si="23"/>
        <v>1.3310975935649163</v>
      </c>
    </row>
    <row r="532" spans="1:17" ht="15.5" x14ac:dyDescent="0.35">
      <c r="A532" s="80">
        <v>44616</v>
      </c>
      <c r="B532" s="58" t="s">
        <v>1508</v>
      </c>
      <c r="C532" s="58" t="s">
        <v>1509</v>
      </c>
      <c r="D532" s="58" t="s">
        <v>1510</v>
      </c>
      <c r="F532" s="58" t="s">
        <v>1511</v>
      </c>
      <c r="G532" s="58" t="s">
        <v>1512</v>
      </c>
      <c r="H532" s="75">
        <f>[1]!thsiFinD("ths_close_price_index",H$1,$A532)</f>
        <v>4529.3189000000002</v>
      </c>
      <c r="I532" s="75">
        <f>[1]!thsiFinD("ths_close_price_index",I$1,$A532)</f>
        <v>4899.8710000000001</v>
      </c>
      <c r="J532" s="75">
        <f>[1]!thsiFinD("ths_close_price_index",J$1,$A532)</f>
        <v>1755.8243</v>
      </c>
      <c r="K532" s="76">
        <f>IF([1]!thsiFinD("ths_close_price_index",K$1,$A532)/[1]!thsiFinD("ths_close_price_index",K$1,$A$3)=0,K531,[1]!thsiFinD("ths_close_price_index",K$1,$A532)/[1]!thsiFinD("ths_close_price_index",K$1,$A$3))</f>
        <v>1.4152025860498647</v>
      </c>
      <c r="L532" s="75">
        <f>[1]!thsiFinD("ths_close_price_index",L$1,$A532)</f>
        <v>3554.2755000000002</v>
      </c>
      <c r="M532" s="75">
        <f>[1]!thsiFinD("ths_close_price_index",M$1,$A532)</f>
        <v>14455.778399999999</v>
      </c>
      <c r="N532" s="78">
        <f t="shared" si="22"/>
        <v>0.97814860453726704</v>
      </c>
      <c r="O532" s="78">
        <f t="shared" si="22"/>
        <v>0.9814595604184625</v>
      </c>
      <c r="P532" s="73">
        <f t="shared" si="24"/>
        <v>0.97814860453726704</v>
      </c>
      <c r="Q532" s="73">
        <f t="shared" si="23"/>
        <v>1.3020112536484372</v>
      </c>
    </row>
    <row r="533" spans="1:17" ht="15.5" x14ac:dyDescent="0.35">
      <c r="A533" s="80">
        <v>44617</v>
      </c>
      <c r="B533" s="58" t="s">
        <v>1513</v>
      </c>
      <c r="C533" s="58" t="s">
        <v>1514</v>
      </c>
      <c r="D533" s="58" t="s">
        <v>1515</v>
      </c>
      <c r="F533" s="58" t="s">
        <v>1516</v>
      </c>
      <c r="G533" s="58" t="s">
        <v>1517</v>
      </c>
      <c r="H533" s="75">
        <f>[1]!thsiFinD("ths_close_price_index",H$1,$A533)</f>
        <v>4573.4246999999996</v>
      </c>
      <c r="I533" s="75">
        <f>[1]!thsiFinD("ths_close_price_index",I$1,$A533)</f>
        <v>4945.6112000000003</v>
      </c>
      <c r="J533" s="75">
        <f>[1]!thsiFinD("ths_close_price_index",J$1,$A533)</f>
        <v>1778.8368</v>
      </c>
      <c r="K533" s="76">
        <f>IF([1]!thsiFinD("ths_close_price_index",K$1,$A533)/[1]!thsiFinD("ths_close_price_index",K$1,$A$3)=0,K532,[1]!thsiFinD("ths_close_price_index",K$1,$A533)/[1]!thsiFinD("ths_close_price_index",K$1,$A$3))</f>
        <v>1.4337507685254531</v>
      </c>
      <c r="L533" s="75">
        <f>[1]!thsiFinD("ths_close_price_index",L$1,$A533)</f>
        <v>3601.1233999999999</v>
      </c>
      <c r="M533" s="75">
        <f>[1]!thsiFinD("ths_close_price_index",M$1,$A533)</f>
        <v>14878.131299999999</v>
      </c>
      <c r="N533" s="78">
        <f t="shared" si="22"/>
        <v>1.0131807171391187</v>
      </c>
      <c r="O533" s="78">
        <f t="shared" si="22"/>
        <v>1.0292168908732027</v>
      </c>
      <c r="P533" s="73">
        <f t="shared" si="24"/>
        <v>1.0131807171391187</v>
      </c>
      <c r="Q533" s="73">
        <f t="shared" si="23"/>
        <v>1.3191726956947265</v>
      </c>
    </row>
    <row r="534" spans="1:17" ht="15.5" x14ac:dyDescent="0.35">
      <c r="A534" s="80">
        <v>44620</v>
      </c>
      <c r="B534" s="58" t="s">
        <v>1518</v>
      </c>
      <c r="C534" s="58" t="s">
        <v>1519</v>
      </c>
      <c r="D534" s="58" t="s">
        <v>1520</v>
      </c>
      <c r="F534" s="58" t="s">
        <v>1521</v>
      </c>
      <c r="G534" s="58" t="s">
        <v>1522</v>
      </c>
      <c r="H534" s="75">
        <f>[1]!thsiFinD("ths_close_price_index",H$1,$A534)</f>
        <v>4581.6459000000004</v>
      </c>
      <c r="I534" s="75">
        <f>[1]!thsiFinD("ths_close_price_index",I$1,$A534)</f>
        <v>4958.2712000000001</v>
      </c>
      <c r="J534" s="75">
        <f>[1]!thsiFinD("ths_close_price_index",J$1,$A534)</f>
        <v>1786.9435000000001</v>
      </c>
      <c r="K534" s="76">
        <f>IF([1]!thsiFinD("ths_close_price_index",K$1,$A534)/[1]!thsiFinD("ths_close_price_index",K$1,$A$3)=0,K533,[1]!thsiFinD("ths_close_price_index",K$1,$A534)/[1]!thsiFinD("ths_close_price_index",K$1,$A$3))</f>
        <v>1.4402848065862834</v>
      </c>
      <c r="L534" s="75">
        <f>[1]!thsiFinD("ths_close_price_index",L$1,$A534)</f>
        <v>3606.2919999999999</v>
      </c>
      <c r="M534" s="75">
        <f>[1]!thsiFinD("ths_close_price_index",M$1,$A534)</f>
        <v>14959.212</v>
      </c>
      <c r="N534" s="78">
        <f t="shared" si="22"/>
        <v>1.0014352743368917</v>
      </c>
      <c r="O534" s="78">
        <f t="shared" si="22"/>
        <v>1.0054496561675055</v>
      </c>
      <c r="P534" s="73">
        <f t="shared" si="24"/>
        <v>1.0014352743368917</v>
      </c>
      <c r="Q534" s="73">
        <f t="shared" si="23"/>
        <v>1.3210660704107855</v>
      </c>
    </row>
    <row r="535" spans="1:17" ht="15.5" x14ac:dyDescent="0.35">
      <c r="A535" s="80">
        <v>44621</v>
      </c>
      <c r="B535" s="58" t="s">
        <v>1523</v>
      </c>
      <c r="C535" s="58" t="s">
        <v>1524</v>
      </c>
      <c r="D535" s="58" t="s">
        <v>1525</v>
      </c>
      <c r="F535" s="58" t="s">
        <v>1526</v>
      </c>
      <c r="G535" s="58" t="s">
        <v>1527</v>
      </c>
      <c r="H535" s="75">
        <f>[1]!thsiFinD("ths_close_price_index",H$1,$A535)</f>
        <v>4619.6862000000001</v>
      </c>
      <c r="I535" s="75">
        <f>[1]!thsiFinD("ths_close_price_index",I$1,$A535)</f>
        <v>4993.1322</v>
      </c>
      <c r="J535" s="75">
        <f>[1]!thsiFinD("ths_close_price_index",J$1,$A535)</f>
        <v>1793.6483000000001</v>
      </c>
      <c r="K535" s="76">
        <f>IF([1]!thsiFinD("ths_close_price_index",K$1,$A535)/[1]!thsiFinD("ths_close_price_index",K$1,$A$3)=0,K534,[1]!thsiFinD("ths_close_price_index",K$1,$A535)/[1]!thsiFinD("ths_close_price_index",K$1,$A$3))</f>
        <v>1.4456889066998011</v>
      </c>
      <c r="L535" s="75">
        <f>[1]!thsiFinD("ths_close_price_index",L$1,$A535)</f>
        <v>3611.4288999999999</v>
      </c>
      <c r="M535" s="75">
        <f>[1]!thsiFinD("ths_close_price_index",M$1,$A535)</f>
        <v>14893.556399999999</v>
      </c>
      <c r="N535" s="78">
        <f t="shared" si="22"/>
        <v>1.001424427084662</v>
      </c>
      <c r="O535" s="78">
        <f t="shared" si="22"/>
        <v>0.99561102550054104</v>
      </c>
      <c r="P535" s="73">
        <f t="shared" si="24"/>
        <v>1.001424427084662</v>
      </c>
      <c r="Q535" s="73">
        <f t="shared" si="23"/>
        <v>1.3229478327021065</v>
      </c>
    </row>
    <row r="536" spans="1:17" ht="15.5" x14ac:dyDescent="0.35">
      <c r="A536" s="80">
        <v>44622</v>
      </c>
      <c r="B536" s="58" t="s">
        <v>1528</v>
      </c>
      <c r="C536" s="58" t="s">
        <v>1529</v>
      </c>
      <c r="D536" s="58" t="s">
        <v>1530</v>
      </c>
      <c r="F536" s="58" t="s">
        <v>1531</v>
      </c>
      <c r="G536" s="58" t="s">
        <v>1532</v>
      </c>
      <c r="H536" s="75">
        <f>[1]!thsiFinD("ths_close_price_index",H$1,$A536)</f>
        <v>4578.6007</v>
      </c>
      <c r="I536" s="75">
        <f>[1]!thsiFinD("ths_close_price_index",I$1,$A536)</f>
        <v>4959.5945000000002</v>
      </c>
      <c r="J536" s="75">
        <f>[1]!thsiFinD("ths_close_price_index",J$1,$A536)</f>
        <v>1776.2063000000001</v>
      </c>
      <c r="K536" s="76">
        <f>IF([1]!thsiFinD("ths_close_price_index",K$1,$A536)/[1]!thsiFinD("ths_close_price_index",K$1,$A$3)=0,K535,[1]!thsiFinD("ths_close_price_index",K$1,$A536)/[1]!thsiFinD("ths_close_price_index",K$1,$A$3))</f>
        <v>1.4316305732401937</v>
      </c>
      <c r="L536" s="75">
        <f>[1]!thsiFinD("ths_close_price_index",L$1,$A536)</f>
        <v>3580.3391000000001</v>
      </c>
      <c r="M536" s="75">
        <f>[1]!thsiFinD("ths_close_price_index",M$1,$A536)</f>
        <v>14898.245199999999</v>
      </c>
      <c r="N536" s="78">
        <f t="shared" si="22"/>
        <v>0.99139127451740783</v>
      </c>
      <c r="O536" s="78">
        <f t="shared" si="22"/>
        <v>1.0003148207099817</v>
      </c>
      <c r="P536" s="73">
        <f t="shared" si="24"/>
        <v>0.99139127451740783</v>
      </c>
      <c r="Q536" s="73">
        <f t="shared" si="23"/>
        <v>1.3115589379825838</v>
      </c>
    </row>
    <row r="537" spans="1:17" ht="15.5" x14ac:dyDescent="0.35">
      <c r="A537" s="80">
        <v>44623</v>
      </c>
      <c r="B537" s="58" t="s">
        <v>1533</v>
      </c>
      <c r="C537" s="58" t="s">
        <v>1534</v>
      </c>
      <c r="D537" s="58" t="s">
        <v>1535</v>
      </c>
      <c r="F537" s="58" t="s">
        <v>1536</v>
      </c>
      <c r="G537" s="58" t="s">
        <v>1537</v>
      </c>
      <c r="H537" s="75">
        <f>[1]!thsiFinD("ths_close_price_index",H$1,$A537)</f>
        <v>4551.6283000000003</v>
      </c>
      <c r="I537" s="75">
        <f>[1]!thsiFinD("ths_close_price_index",I$1,$A537)</f>
        <v>4934.7047000000002</v>
      </c>
      <c r="J537" s="75">
        <f>[1]!thsiFinD("ths_close_price_index",J$1,$A537)</f>
        <v>1753.2147</v>
      </c>
      <c r="K537" s="76">
        <f>IF([1]!thsiFinD("ths_close_price_index",K$1,$A537)/[1]!thsiFinD("ths_close_price_index",K$1,$A$3)=0,K536,[1]!thsiFinD("ths_close_price_index",K$1,$A537)/[1]!thsiFinD("ths_close_price_index",K$1,$A$3))</f>
        <v>1.4130992362622146</v>
      </c>
      <c r="L537" s="75">
        <f>[1]!thsiFinD("ths_close_price_index",L$1,$A537)</f>
        <v>3542.4803999999999</v>
      </c>
      <c r="M537" s="75">
        <f>[1]!thsiFinD("ths_close_price_index",M$1,$A537)</f>
        <v>14876.5558</v>
      </c>
      <c r="N537" s="78">
        <f t="shared" si="22"/>
        <v>0.98942594571558873</v>
      </c>
      <c r="O537" s="78">
        <f t="shared" si="22"/>
        <v>0.99854416411403946</v>
      </c>
      <c r="P537" s="73">
        <f t="shared" si="24"/>
        <v>0.98942594571558873</v>
      </c>
      <c r="Q537" s="73">
        <f t="shared" si="23"/>
        <v>1.2976904425751512</v>
      </c>
    </row>
    <row r="538" spans="1:17" ht="15.5" x14ac:dyDescent="0.35">
      <c r="A538" s="80">
        <v>44624</v>
      </c>
      <c r="B538" s="58" t="s">
        <v>1538</v>
      </c>
      <c r="C538" s="58" t="s">
        <v>1539</v>
      </c>
      <c r="D538" s="58" t="s">
        <v>1540</v>
      </c>
      <c r="F538" s="58" t="s">
        <v>1541</v>
      </c>
      <c r="G538" s="58" t="s">
        <v>1542</v>
      </c>
      <c r="H538" s="75">
        <f>[1]!thsiFinD("ths_close_price_index",H$1,$A538)</f>
        <v>4496.4300999999996</v>
      </c>
      <c r="I538" s="75">
        <f>[1]!thsiFinD("ths_close_price_index",I$1,$A538)</f>
        <v>4879.6507000000001</v>
      </c>
      <c r="J538" s="75">
        <f>[1]!thsiFinD("ths_close_price_index",J$1,$A538)</f>
        <v>1733.6765</v>
      </c>
      <c r="K538" s="76">
        <f>IF([1]!thsiFinD("ths_close_price_index",K$1,$A538)/[1]!thsiFinD("ths_close_price_index",K$1,$A$3)=0,K537,[1]!thsiFinD("ths_close_price_index",K$1,$A538)/[1]!thsiFinD("ths_close_price_index",K$1,$A$3))</f>
        <v>1.3973513558126962</v>
      </c>
      <c r="L538" s="75">
        <f>[1]!thsiFinD("ths_close_price_index",L$1,$A538)</f>
        <v>3512.1080999999999</v>
      </c>
      <c r="M538" s="75">
        <f>[1]!thsiFinD("ths_close_price_index",M$1,$A538)</f>
        <v>14942.6212</v>
      </c>
      <c r="N538" s="78">
        <f t="shared" si="22"/>
        <v>0.99142626166682535</v>
      </c>
      <c r="O538" s="78">
        <f t="shared" si="22"/>
        <v>1.0044409069470233</v>
      </c>
      <c r="P538" s="73">
        <f t="shared" si="24"/>
        <v>0.99142626166682535</v>
      </c>
      <c r="Q538" s="73">
        <f t="shared" si="23"/>
        <v>1.2865643842830503</v>
      </c>
    </row>
    <row r="539" spans="1:17" ht="15.5" x14ac:dyDescent="0.35">
      <c r="A539" s="80">
        <v>44627</v>
      </c>
      <c r="B539" s="58" t="s">
        <v>1543</v>
      </c>
      <c r="C539" s="58" t="s">
        <v>1544</v>
      </c>
      <c r="D539" s="58" t="s">
        <v>1545</v>
      </c>
      <c r="F539" s="58" t="s">
        <v>1546</v>
      </c>
      <c r="G539" s="58" t="s">
        <v>1547</v>
      </c>
      <c r="H539" s="75">
        <f>[1]!thsiFinD("ths_close_price_index",H$1,$A539)</f>
        <v>4352.7775000000001</v>
      </c>
      <c r="I539" s="75">
        <f>[1]!thsiFinD("ths_close_price_index",I$1,$A539)</f>
        <v>4736.4718000000003</v>
      </c>
      <c r="J539" s="75">
        <f>[1]!thsiFinD("ths_close_price_index",J$1,$A539)</f>
        <v>1682.9885999999999</v>
      </c>
      <c r="K539" s="76">
        <f>IF([1]!thsiFinD("ths_close_price_index",K$1,$A539)/[1]!thsiFinD("ths_close_price_index",K$1,$A$3)=0,K538,[1]!thsiFinD("ths_close_price_index",K$1,$A539)/[1]!thsiFinD("ths_close_price_index",K$1,$A$3))</f>
        <v>1.3564966716843143</v>
      </c>
      <c r="L539" s="75">
        <f>[1]!thsiFinD("ths_close_price_index",L$1,$A539)</f>
        <v>3384.2455</v>
      </c>
      <c r="M539" s="75">
        <f>[1]!thsiFinD("ths_close_price_index",M$1,$A539)</f>
        <v>14531.212299999999</v>
      </c>
      <c r="N539" s="78">
        <f t="shared" si="22"/>
        <v>0.96359377434880211</v>
      </c>
      <c r="O539" s="78">
        <f t="shared" si="22"/>
        <v>0.97246742091006089</v>
      </c>
      <c r="P539" s="73">
        <f t="shared" si="24"/>
        <v>0.96359377434880211</v>
      </c>
      <c r="Q539" s="73">
        <f t="shared" si="23"/>
        <v>1.2397254309940471</v>
      </c>
    </row>
    <row r="540" spans="1:17" ht="15.5" x14ac:dyDescent="0.35">
      <c r="A540" s="80">
        <v>44628</v>
      </c>
      <c r="B540" s="58" t="s">
        <v>1548</v>
      </c>
      <c r="C540" s="58" t="s">
        <v>1549</v>
      </c>
      <c r="D540" s="58" t="s">
        <v>1550</v>
      </c>
      <c r="F540" s="58" t="s">
        <v>1551</v>
      </c>
      <c r="G540" s="58" t="s">
        <v>1552</v>
      </c>
      <c r="H540" s="75">
        <f>[1]!thsiFinD("ths_close_price_index",H$1,$A540)</f>
        <v>4265.3909999999996</v>
      </c>
      <c r="I540" s="75">
        <f>[1]!thsiFinD("ths_close_price_index",I$1,$A540)</f>
        <v>4624.6763000000001</v>
      </c>
      <c r="J540" s="75">
        <f>[1]!thsiFinD("ths_close_price_index",J$1,$A540)</f>
        <v>1649.5469000000001</v>
      </c>
      <c r="K540" s="76">
        <f>IF([1]!thsiFinD("ths_close_price_index",K$1,$A540)/[1]!thsiFinD("ths_close_price_index",K$1,$A$3)=0,K539,[1]!thsiFinD("ths_close_price_index",K$1,$A540)/[1]!thsiFinD("ths_close_price_index",K$1,$A$3))</f>
        <v>1.3295425053010927</v>
      </c>
      <c r="L540" s="75">
        <f>[1]!thsiFinD("ths_close_price_index",L$1,$A540)</f>
        <v>3310.0832</v>
      </c>
      <c r="M540" s="75">
        <f>[1]!thsiFinD("ths_close_price_index",M$1,$A540)</f>
        <v>13866.937599999999</v>
      </c>
      <c r="N540" s="78">
        <f t="shared" si="22"/>
        <v>0.97808601651387295</v>
      </c>
      <c r="O540" s="78">
        <f t="shared" si="22"/>
        <v>0.95428635365818726</v>
      </c>
      <c r="P540" s="73">
        <f t="shared" si="24"/>
        <v>0.97808601651387295</v>
      </c>
      <c r="Q540" s="73">
        <f t="shared" si="23"/>
        <v>1.2125581083719117</v>
      </c>
    </row>
    <row r="541" spans="1:17" ht="15.5" x14ac:dyDescent="0.35">
      <c r="A541" s="80">
        <v>44629</v>
      </c>
      <c r="B541" s="58" t="s">
        <v>1553</v>
      </c>
      <c r="C541" s="58" t="s">
        <v>1554</v>
      </c>
      <c r="D541" s="58" t="s">
        <v>1555</v>
      </c>
      <c r="F541" s="58" t="s">
        <v>1556</v>
      </c>
      <c r="G541" s="58" t="s">
        <v>1557</v>
      </c>
      <c r="H541" s="75">
        <f>[1]!thsiFinD("ths_close_price_index",H$1,$A541)</f>
        <v>4226.3463000000002</v>
      </c>
      <c r="I541" s="75">
        <f>[1]!thsiFinD("ths_close_price_index",I$1,$A541)</f>
        <v>4570.9339</v>
      </c>
      <c r="J541" s="75">
        <f>[1]!thsiFinD("ths_close_price_index",J$1,$A541)</f>
        <v>1638.6623999999999</v>
      </c>
      <c r="K541" s="76">
        <f>IF([1]!thsiFinD("ths_close_price_index",K$1,$A541)/[1]!thsiFinD("ths_close_price_index",K$1,$A$3)=0,K540,[1]!thsiFinD("ths_close_price_index",K$1,$A541)/[1]!thsiFinD("ths_close_price_index",K$1,$A$3))</f>
        <v>1.3207695474670658</v>
      </c>
      <c r="L541" s="75">
        <f>[1]!thsiFinD("ths_close_price_index",L$1,$A541)</f>
        <v>3286.8154</v>
      </c>
      <c r="M541" s="75">
        <f>[1]!thsiFinD("ths_close_price_index",M$1,$A541)</f>
        <v>13476.3765</v>
      </c>
      <c r="N541" s="78">
        <f t="shared" si="22"/>
        <v>0.99297062986211337</v>
      </c>
      <c r="O541" s="78">
        <f t="shared" si="22"/>
        <v>0.97183508635677429</v>
      </c>
      <c r="P541" s="73">
        <f t="shared" si="24"/>
        <v>0.99297062986211337</v>
      </c>
      <c r="Q541" s="73">
        <f t="shared" si="23"/>
        <v>1.2040345886144699</v>
      </c>
    </row>
    <row r="542" spans="1:17" ht="15.5" x14ac:dyDescent="0.35">
      <c r="A542" s="80">
        <v>44630</v>
      </c>
      <c r="B542" s="58" t="s">
        <v>1558</v>
      </c>
      <c r="C542" s="58" t="s">
        <v>1559</v>
      </c>
      <c r="D542" s="58" t="s">
        <v>1560</v>
      </c>
      <c r="F542" s="58" t="s">
        <v>1561</v>
      </c>
      <c r="G542" s="58" t="s">
        <v>1562</v>
      </c>
      <c r="H542" s="75">
        <f>[1]!thsiFinD("ths_close_price_index",H$1,$A542)</f>
        <v>4292.8374000000003</v>
      </c>
      <c r="I542" s="75">
        <f>[1]!thsiFinD("ths_close_price_index",I$1,$A542)</f>
        <v>4644.6122999999998</v>
      </c>
      <c r="J542" s="75">
        <f>[1]!thsiFinD("ths_close_price_index",J$1,$A542)</f>
        <v>1674.0048999999999</v>
      </c>
      <c r="K542" s="76">
        <f>IF([1]!thsiFinD("ths_close_price_index",K$1,$A542)/[1]!thsiFinD("ths_close_price_index",K$1,$A$3)=0,K541,[1]!thsiFinD("ths_close_price_index",K$1,$A542)/[1]!thsiFinD("ths_close_price_index",K$1,$A$3))</f>
        <v>1.3492557675276193</v>
      </c>
      <c r="L542" s="75">
        <f>[1]!thsiFinD("ths_close_price_index",L$1,$A542)</f>
        <v>3354.3488000000002</v>
      </c>
      <c r="M542" s="75">
        <f>[1]!thsiFinD("ths_close_price_index",M$1,$A542)</f>
        <v>14041.926299999999</v>
      </c>
      <c r="N542" s="78">
        <f t="shared" si="22"/>
        <v>1.0205467578130492</v>
      </c>
      <c r="O542" s="78">
        <f t="shared" si="22"/>
        <v>1.0419660136387552</v>
      </c>
      <c r="P542" s="73">
        <f t="shared" si="24"/>
        <v>1.0205467578130492</v>
      </c>
      <c r="Q542" s="73">
        <f t="shared" si="23"/>
        <v>1.2287735957052657</v>
      </c>
    </row>
    <row r="543" spans="1:17" ht="15.5" x14ac:dyDescent="0.35">
      <c r="A543" s="80">
        <v>44631</v>
      </c>
      <c r="B543" s="58" t="s">
        <v>1563</v>
      </c>
      <c r="C543" s="58" t="s">
        <v>1564</v>
      </c>
      <c r="D543" s="58" t="s">
        <v>1565</v>
      </c>
      <c r="F543" s="58" t="s">
        <v>1566</v>
      </c>
      <c r="G543" s="58" t="s">
        <v>1567</v>
      </c>
      <c r="H543" s="75">
        <f>[1]!thsiFinD("ths_close_price_index",H$1,$A543)</f>
        <v>4306.5217000000002</v>
      </c>
      <c r="I543" s="75">
        <f>[1]!thsiFinD("ths_close_price_index",I$1,$A543)</f>
        <v>4666.1728999999996</v>
      </c>
      <c r="J543" s="75">
        <f>[1]!thsiFinD("ths_close_price_index",J$1,$A543)</f>
        <v>1671.0959</v>
      </c>
      <c r="K543" s="76">
        <f>IF([1]!thsiFinD("ths_close_price_index",K$1,$A543)/[1]!thsiFinD("ths_close_price_index",K$1,$A$3)=0,K542,[1]!thsiFinD("ths_close_price_index",K$1,$A543)/[1]!thsiFinD("ths_close_price_index",K$1,$A$3))</f>
        <v>1.3469110999416776</v>
      </c>
      <c r="L543" s="75">
        <f>[1]!thsiFinD("ths_close_price_index",L$1,$A543)</f>
        <v>3396.9245999999998</v>
      </c>
      <c r="M543" s="75">
        <f>[1]!thsiFinD("ths_close_price_index",M$1,$A543)</f>
        <v>14632.3244</v>
      </c>
      <c r="N543" s="78">
        <f t="shared" si="22"/>
        <v>1.0126927169887638</v>
      </c>
      <c r="O543" s="78">
        <f t="shared" si="22"/>
        <v>1.0420453780618404</v>
      </c>
      <c r="P543" s="73">
        <f t="shared" si="24"/>
        <v>1.0126927169887638</v>
      </c>
      <c r="Q543" s="73">
        <f t="shared" si="23"/>
        <v>1.2443700711988184</v>
      </c>
    </row>
    <row r="544" spans="1:17" ht="15.5" x14ac:dyDescent="0.35">
      <c r="A544" s="80">
        <v>44634</v>
      </c>
      <c r="B544" s="58" t="s">
        <v>1568</v>
      </c>
      <c r="C544" s="58" t="s">
        <v>1569</v>
      </c>
      <c r="D544" s="58" t="s">
        <v>1570</v>
      </c>
      <c r="F544" s="58" t="s">
        <v>1571</v>
      </c>
      <c r="G544" s="58" t="s">
        <v>1572</v>
      </c>
      <c r="H544" s="75">
        <f>[1]!thsiFinD("ths_close_price_index",H$1,$A544)</f>
        <v>4174.7577000000001</v>
      </c>
      <c r="I544" s="75">
        <f>[1]!thsiFinD("ths_close_price_index",I$1,$A544)</f>
        <v>4531.6904000000004</v>
      </c>
      <c r="J544" s="75">
        <f>[1]!thsiFinD("ths_close_price_index",J$1,$A544)</f>
        <v>1618.3822</v>
      </c>
      <c r="K544" s="76">
        <f>IF([1]!thsiFinD("ths_close_price_index",K$1,$A544)/[1]!thsiFinD("ths_close_price_index",K$1,$A$3)=0,K543,[1]!thsiFinD("ths_close_price_index",K$1,$A544)/[1]!thsiFinD("ths_close_price_index",K$1,$A$3))</f>
        <v>1.3044236115521748</v>
      </c>
      <c r="L544" s="75">
        <f>[1]!thsiFinD("ths_close_price_index",L$1,$A544)</f>
        <v>3331.2107000000001</v>
      </c>
      <c r="M544" s="75">
        <f>[1]!thsiFinD("ths_close_price_index",M$1,$A544)</f>
        <v>14461.469499999999</v>
      </c>
      <c r="N544" s="78">
        <f t="shared" si="22"/>
        <v>0.9806548841266598</v>
      </c>
      <c r="O544" s="78">
        <f t="shared" si="22"/>
        <v>0.98832346144540095</v>
      </c>
      <c r="P544" s="73">
        <f t="shared" si="24"/>
        <v>0.9806548841266598</v>
      </c>
      <c r="Q544" s="73">
        <f t="shared" si="23"/>
        <v>1.2202975879821607</v>
      </c>
    </row>
    <row r="545" spans="1:17" ht="15.5" x14ac:dyDescent="0.35">
      <c r="A545" s="80">
        <v>44635</v>
      </c>
      <c r="B545" s="58" t="s">
        <v>1573</v>
      </c>
      <c r="C545" s="58" t="s">
        <v>1574</v>
      </c>
      <c r="D545" s="58" t="s">
        <v>1575</v>
      </c>
      <c r="F545" s="58" t="s">
        <v>1576</v>
      </c>
      <c r="G545" s="58" t="s">
        <v>1577</v>
      </c>
      <c r="H545" s="75">
        <f>[1]!thsiFinD("ths_close_price_index",H$1,$A545)</f>
        <v>3983.8119999999999</v>
      </c>
      <c r="I545" s="75">
        <f>[1]!thsiFinD("ths_close_price_index",I$1,$A545)</f>
        <v>4312.3378000000002</v>
      </c>
      <c r="J545" s="75">
        <f>[1]!thsiFinD("ths_close_price_index",J$1,$A545)</f>
        <v>1561.2167999999999</v>
      </c>
      <c r="K545" s="76">
        <f>IF([1]!thsiFinD("ths_close_price_index",K$1,$A545)/[1]!thsiFinD("ths_close_price_index",K$1,$A$3)=0,K544,[1]!thsiFinD("ths_close_price_index",K$1,$A545)/[1]!thsiFinD("ths_close_price_index",K$1,$A$3))</f>
        <v>1.2583480321718377</v>
      </c>
      <c r="L545" s="75">
        <f>[1]!thsiFinD("ths_close_price_index",L$1,$A545)</f>
        <v>3173.9758000000002</v>
      </c>
      <c r="M545" s="75">
        <f>[1]!thsiFinD("ths_close_price_index",M$1,$A545)</f>
        <v>13669.457</v>
      </c>
      <c r="N545" s="78">
        <f t="shared" si="22"/>
        <v>0.95279947317652414</v>
      </c>
      <c r="O545" s="78">
        <f t="shared" si="22"/>
        <v>0.94523291702824541</v>
      </c>
      <c r="P545" s="73">
        <f t="shared" si="24"/>
        <v>0.95279947317652414</v>
      </c>
      <c r="Q545" s="73">
        <f t="shared" si="23"/>
        <v>1.1626988989479858</v>
      </c>
    </row>
    <row r="546" spans="1:17" ht="15.5" x14ac:dyDescent="0.35">
      <c r="A546" s="80">
        <v>44636</v>
      </c>
      <c r="B546" s="58" t="s">
        <v>1578</v>
      </c>
      <c r="C546" s="58" t="s">
        <v>1579</v>
      </c>
      <c r="D546" s="58" t="s">
        <v>1580</v>
      </c>
      <c r="F546" s="58" t="s">
        <v>1581</v>
      </c>
      <c r="G546" s="58" t="s">
        <v>1582</v>
      </c>
      <c r="H546" s="75">
        <f>[1]!thsiFinD("ths_close_price_index",H$1,$A546)</f>
        <v>4156.0810000000001</v>
      </c>
      <c r="I546" s="75">
        <f>[1]!thsiFinD("ths_close_price_index",I$1,$A546)</f>
        <v>4487.2051000000001</v>
      </c>
      <c r="J546" s="75">
        <f>[1]!thsiFinD("ths_close_price_index",J$1,$A546)</f>
        <v>1625.9509</v>
      </c>
      <c r="K546" s="76">
        <f>IF([1]!thsiFinD("ths_close_price_index",K$1,$A546)/[1]!thsiFinD("ths_close_price_index",K$1,$A$3)=0,K545,[1]!thsiFinD("ths_close_price_index",K$1,$A546)/[1]!thsiFinD("ths_close_price_index",K$1,$A$3))</f>
        <v>1.3105240191003764</v>
      </c>
      <c r="L546" s="75">
        <f>[1]!thsiFinD("ths_close_price_index",L$1,$A546)</f>
        <v>3251.1093999999998</v>
      </c>
      <c r="M546" s="75">
        <f>[1]!thsiFinD("ths_close_price_index",M$1,$A546)</f>
        <v>13812.6536</v>
      </c>
      <c r="N546" s="78">
        <f t="shared" si="22"/>
        <v>1.0243018866117377</v>
      </c>
      <c r="O546" s="78">
        <f t="shared" si="22"/>
        <v>1.0104756611765924</v>
      </c>
      <c r="P546" s="73">
        <f t="shared" si="24"/>
        <v>1.0243018866117377</v>
      </c>
      <c r="Q546" s="73">
        <f t="shared" si="23"/>
        <v>1.1909546757538121</v>
      </c>
    </row>
    <row r="547" spans="1:17" ht="15.5" x14ac:dyDescent="0.35">
      <c r="A547" s="80">
        <v>44637</v>
      </c>
      <c r="B547" s="58" t="s">
        <v>1583</v>
      </c>
      <c r="C547" s="58" t="s">
        <v>1584</v>
      </c>
      <c r="D547" s="58" t="s">
        <v>1585</v>
      </c>
      <c r="F547" s="58" t="s">
        <v>1586</v>
      </c>
      <c r="G547" s="58" t="s">
        <v>1587</v>
      </c>
      <c r="H547" s="75">
        <f>[1]!thsiFinD("ths_close_price_index",H$1,$A547)</f>
        <v>4237.6956</v>
      </c>
      <c r="I547" s="75">
        <f>[1]!thsiFinD("ths_close_price_index",I$1,$A547)</f>
        <v>4573.6431000000002</v>
      </c>
      <c r="J547" s="75">
        <f>[1]!thsiFinD("ths_close_price_index",J$1,$A547)</f>
        <v>1660.3965000000001</v>
      </c>
      <c r="K547" s="76">
        <f>IF([1]!thsiFinD("ths_close_price_index",K$1,$A547)/[1]!thsiFinD("ths_close_price_index",K$1,$A$3)=0,K546,[1]!thsiFinD("ths_close_price_index",K$1,$A547)/[1]!thsiFinD("ths_close_price_index",K$1,$A$3))</f>
        <v>1.3382873335721257</v>
      </c>
      <c r="L547" s="75">
        <f>[1]!thsiFinD("ths_close_price_index",L$1,$A547)</f>
        <v>3326.3859000000002</v>
      </c>
      <c r="M547" s="75">
        <f>[1]!thsiFinD("ths_close_price_index",M$1,$A547)</f>
        <v>14242.579</v>
      </c>
      <c r="N547" s="78">
        <f t="shared" si="22"/>
        <v>1.0231540962601875</v>
      </c>
      <c r="O547" s="78">
        <f t="shared" si="22"/>
        <v>1.0311254746879339</v>
      </c>
      <c r="P547" s="73">
        <f t="shared" si="24"/>
        <v>1.0231540962601875</v>
      </c>
      <c r="Q547" s="73">
        <f t="shared" si="23"/>
        <v>1.2185301549577363</v>
      </c>
    </row>
    <row r="548" spans="1:17" ht="15.5" x14ac:dyDescent="0.35">
      <c r="A548" s="80">
        <v>44638</v>
      </c>
      <c r="B548" s="58" t="s">
        <v>1588</v>
      </c>
      <c r="C548" s="58" t="s">
        <v>1589</v>
      </c>
      <c r="D548" s="58" t="s">
        <v>1590</v>
      </c>
      <c r="F548" s="58" t="s">
        <v>1591</v>
      </c>
      <c r="G548" s="58" t="s">
        <v>1592</v>
      </c>
      <c r="H548" s="75">
        <f>[1]!thsiFinD("ths_close_price_index",H$1,$A548)</f>
        <v>4265.9017000000003</v>
      </c>
      <c r="I548" s="75">
        <f>[1]!thsiFinD("ths_close_price_index",I$1,$A548)</f>
        <v>4608.0868</v>
      </c>
      <c r="J548" s="75">
        <f>[1]!thsiFinD("ths_close_price_index",J$1,$A548)</f>
        <v>1659.2373</v>
      </c>
      <c r="K548" s="76">
        <f>IF([1]!thsiFinD("ths_close_price_index",K$1,$A548)/[1]!thsiFinD("ths_close_price_index",K$1,$A$3)=0,K547,[1]!thsiFinD("ths_close_price_index",K$1,$A548)/[1]!thsiFinD("ths_close_price_index",K$1,$A$3))</f>
        <v>1.3373530129582982</v>
      </c>
      <c r="L548" s="75">
        <f>[1]!thsiFinD("ths_close_price_index",L$1,$A548)</f>
        <v>3330.1457</v>
      </c>
      <c r="M548" s="75">
        <f>[1]!thsiFinD("ths_close_price_index",M$1,$A548)</f>
        <v>14405.5872</v>
      </c>
      <c r="N548" s="78">
        <f t="shared" si="22"/>
        <v>1.0011302957964077</v>
      </c>
      <c r="O548" s="78">
        <f t="shared" si="22"/>
        <v>1.0114451322334248</v>
      </c>
      <c r="P548" s="73">
        <f t="shared" si="24"/>
        <v>1.0011302957964077</v>
      </c>
      <c r="Q548" s="73">
        <f t="shared" si="23"/>
        <v>1.2199074544696811</v>
      </c>
    </row>
    <row r="549" spans="1:17" ht="15.5" x14ac:dyDescent="0.35">
      <c r="A549" s="80">
        <v>44641</v>
      </c>
      <c r="B549" s="58" t="s">
        <v>1593</v>
      </c>
      <c r="C549" s="58" t="s">
        <v>1594</v>
      </c>
      <c r="D549" s="58" t="s">
        <v>1595</v>
      </c>
      <c r="F549" s="58" t="s">
        <v>1596</v>
      </c>
      <c r="G549" s="58" t="s">
        <v>1597</v>
      </c>
      <c r="H549" s="75">
        <f>[1]!thsiFinD("ths_close_price_index",H$1,$A549)</f>
        <v>4258.7458999999999</v>
      </c>
      <c r="I549" s="75">
        <f>[1]!thsiFinD("ths_close_price_index",I$1,$A549)</f>
        <v>4606.8625000000002</v>
      </c>
      <c r="J549" s="75">
        <f>[1]!thsiFinD("ths_close_price_index",J$1,$A549)</f>
        <v>1665.2414000000001</v>
      </c>
      <c r="K549" s="76">
        <f>IF([1]!thsiFinD("ths_close_price_index",K$1,$A549)/[1]!thsiFinD("ths_close_price_index",K$1,$A$3)=0,K548,[1]!thsiFinD("ths_close_price_index",K$1,$A549)/[1]!thsiFinD("ths_close_price_index",K$1,$A$3))</f>
        <v>1.3421923455993274</v>
      </c>
      <c r="L549" s="75">
        <f>[1]!thsiFinD("ths_close_price_index",L$1,$A549)</f>
        <v>3352.2651999999998</v>
      </c>
      <c r="M549" s="75">
        <f>[1]!thsiFinD("ths_close_price_index",M$1,$A549)</f>
        <v>14675.189200000001</v>
      </c>
      <c r="N549" s="78">
        <f t="shared" si="22"/>
        <v>1.0066422018712273</v>
      </c>
      <c r="O549" s="78">
        <f t="shared" si="22"/>
        <v>1.0187150996524461</v>
      </c>
      <c r="P549" s="73">
        <f t="shared" si="24"/>
        <v>1.0066422018712273</v>
      </c>
      <c r="Q549" s="73">
        <f t="shared" si="23"/>
        <v>1.2280103260464839</v>
      </c>
    </row>
    <row r="550" spans="1:17" ht="15.5" x14ac:dyDescent="0.35">
      <c r="A550" s="80">
        <v>44642</v>
      </c>
      <c r="B550" s="58" t="s">
        <v>1598</v>
      </c>
      <c r="C550" s="58" t="s">
        <v>1599</v>
      </c>
      <c r="D550" s="58" t="s">
        <v>1600</v>
      </c>
      <c r="F550" s="58" t="s">
        <v>1601</v>
      </c>
      <c r="G550" s="58" t="s">
        <v>1602</v>
      </c>
      <c r="H550" s="75">
        <f>[1]!thsiFinD("ths_close_price_index",H$1,$A550)</f>
        <v>4255.2950000000001</v>
      </c>
      <c r="I550" s="75">
        <f>[1]!thsiFinD("ths_close_price_index",I$1,$A550)</f>
        <v>4603.8818000000001</v>
      </c>
      <c r="J550" s="75">
        <f>[1]!thsiFinD("ths_close_price_index",J$1,$A550)</f>
        <v>1657.4557</v>
      </c>
      <c r="K550" s="76">
        <f>IF([1]!thsiFinD("ths_close_price_index",K$1,$A550)/[1]!thsiFinD("ths_close_price_index",K$1,$A$3)=0,K549,[1]!thsiFinD("ths_close_price_index",K$1,$A550)/[1]!thsiFinD("ths_close_price_index",K$1,$A$3))</f>
        <v>1.3359170350376679</v>
      </c>
      <c r="L550" s="75">
        <f>[1]!thsiFinD("ths_close_price_index",L$1,$A550)</f>
        <v>3326.3011000000001</v>
      </c>
      <c r="M550" s="75">
        <f>[1]!thsiFinD("ths_close_price_index",M$1,$A550)</f>
        <v>14313.554700000001</v>
      </c>
      <c r="N550" s="78">
        <f t="shared" si="22"/>
        <v>0.99225475955780595</v>
      </c>
      <c r="O550" s="78">
        <f t="shared" si="22"/>
        <v>0.97535742162697292</v>
      </c>
      <c r="P550" s="73">
        <f t="shared" si="24"/>
        <v>0.99225475955780595</v>
      </c>
      <c r="Q550" s="73">
        <f t="shared" si="23"/>
        <v>1.2184990908057567</v>
      </c>
    </row>
    <row r="551" spans="1:17" ht="15.5" x14ac:dyDescent="0.35">
      <c r="A551" s="80">
        <v>44643</v>
      </c>
      <c r="B551" s="58" t="s">
        <v>1603</v>
      </c>
      <c r="C551" s="58" t="s">
        <v>1604</v>
      </c>
      <c r="D551" s="58" t="s">
        <v>1605</v>
      </c>
      <c r="F551" s="58" t="s">
        <v>1606</v>
      </c>
      <c r="G551" s="58" t="s">
        <v>1607</v>
      </c>
      <c r="H551" s="75">
        <f>[1]!thsiFinD("ths_close_price_index",H$1,$A551)</f>
        <v>4276.5173999999997</v>
      </c>
      <c r="I551" s="75">
        <f>[1]!thsiFinD("ths_close_price_index",I$1,$A551)</f>
        <v>4628.2852999999996</v>
      </c>
      <c r="J551" s="75">
        <f>[1]!thsiFinD("ths_close_price_index",J$1,$A551)</f>
        <v>1670.4253000000001</v>
      </c>
      <c r="K551" s="76">
        <f>IF([1]!thsiFinD("ths_close_price_index",K$1,$A551)/[1]!thsiFinD("ths_close_price_index",K$1,$A$3)=0,K550,[1]!thsiFinD("ths_close_price_index",K$1,$A551)/[1]!thsiFinD("ths_close_price_index",K$1,$A$3))</f>
        <v>1.3463705932097654</v>
      </c>
      <c r="L551" s="75">
        <f>[1]!thsiFinD("ths_close_price_index",L$1,$A551)</f>
        <v>3358.7896000000001</v>
      </c>
      <c r="M551" s="75">
        <f>[1]!thsiFinD("ths_close_price_index",M$1,$A551)</f>
        <v>14505.678099999999</v>
      </c>
      <c r="N551" s="78">
        <f t="shared" si="22"/>
        <v>1.0097671554748906</v>
      </c>
      <c r="O551" s="78">
        <f t="shared" si="22"/>
        <v>1.013422479881954</v>
      </c>
      <c r="P551" s="73">
        <f t="shared" si="24"/>
        <v>1.0097671554748906</v>
      </c>
      <c r="Q551" s="73">
        <f t="shared" si="23"/>
        <v>1.2304003608716694</v>
      </c>
    </row>
    <row r="552" spans="1:17" ht="15.5" x14ac:dyDescent="0.35">
      <c r="A552" s="80">
        <v>44644</v>
      </c>
      <c r="B552" s="58" t="s">
        <v>1608</v>
      </c>
      <c r="C552" s="58" t="s">
        <v>1609</v>
      </c>
      <c r="D552" s="58" t="s">
        <v>1610</v>
      </c>
      <c r="F552" s="58" t="s">
        <v>1611</v>
      </c>
      <c r="G552" s="58" t="s">
        <v>1612</v>
      </c>
      <c r="H552" s="75">
        <f>[1]!thsiFinD("ths_close_price_index",H$1,$A552)</f>
        <v>4251.3060999999998</v>
      </c>
      <c r="I552" s="75">
        <f>[1]!thsiFinD("ths_close_price_index",I$1,$A552)</f>
        <v>4598.1666999999998</v>
      </c>
      <c r="J552" s="75">
        <f>[1]!thsiFinD("ths_close_price_index",J$1,$A552)</f>
        <v>1659.7121999999999</v>
      </c>
      <c r="K552" s="76">
        <f>IF([1]!thsiFinD("ths_close_price_index",K$1,$A552)/[1]!thsiFinD("ths_close_price_index",K$1,$A$3)=0,K551,[1]!thsiFinD("ths_close_price_index",K$1,$A552)/[1]!thsiFinD("ths_close_price_index",K$1,$A$3))</f>
        <v>1.3377357845762301</v>
      </c>
      <c r="L552" s="75">
        <f>[1]!thsiFinD("ths_close_price_index",L$1,$A552)</f>
        <v>3341.5349999999999</v>
      </c>
      <c r="M552" s="75">
        <f>[1]!thsiFinD("ths_close_price_index",M$1,$A552)</f>
        <v>14734.0337</v>
      </c>
      <c r="N552" s="78">
        <f t="shared" si="22"/>
        <v>0.99486285178446421</v>
      </c>
      <c r="O552" s="78">
        <f t="shared" si="22"/>
        <v>1.0157424974155467</v>
      </c>
      <c r="P552" s="73">
        <f t="shared" si="24"/>
        <v>0.99486285178446421</v>
      </c>
      <c r="Q552" s="73">
        <f t="shared" si="23"/>
        <v>1.224079611853423</v>
      </c>
    </row>
    <row r="553" spans="1:17" ht="15.5" x14ac:dyDescent="0.35">
      <c r="A553" s="80">
        <v>44645</v>
      </c>
      <c r="B553" s="58" t="s">
        <v>1613</v>
      </c>
      <c r="C553" s="58" t="s">
        <v>1614</v>
      </c>
      <c r="D553" s="58" t="s">
        <v>1615</v>
      </c>
      <c r="F553" s="58" t="s">
        <v>1616</v>
      </c>
      <c r="G553" s="58" t="s">
        <v>1617</v>
      </c>
      <c r="H553" s="75">
        <f>[1]!thsiFinD("ths_close_price_index",H$1,$A553)</f>
        <v>4174.5742</v>
      </c>
      <c r="I553" s="75">
        <f>[1]!thsiFinD("ths_close_price_index",I$1,$A553)</f>
        <v>4521.9026000000003</v>
      </c>
      <c r="J553" s="75">
        <f>[1]!thsiFinD("ths_close_price_index",J$1,$A553)</f>
        <v>1625.1419000000001</v>
      </c>
      <c r="K553" s="76">
        <f>IF([1]!thsiFinD("ths_close_price_index",K$1,$A553)/[1]!thsiFinD("ths_close_price_index",K$1,$A$3)=0,K552,[1]!thsiFinD("ths_close_price_index",K$1,$A553)/[1]!thsiFinD("ths_close_price_index",K$1,$A$3))</f>
        <v>1.3098719613220928</v>
      </c>
      <c r="L553" s="75">
        <f>[1]!thsiFinD("ths_close_price_index",L$1,$A553)</f>
        <v>3270.1849999999999</v>
      </c>
      <c r="M553" s="75">
        <f>[1]!thsiFinD("ths_close_price_index",M$1,$A553)</f>
        <v>14333.983200000001</v>
      </c>
      <c r="N553" s="78">
        <f t="shared" si="22"/>
        <v>0.97864753773340696</v>
      </c>
      <c r="O553" s="78">
        <f t="shared" si="22"/>
        <v>0.97284854180834412</v>
      </c>
      <c r="P553" s="73">
        <f t="shared" si="24"/>
        <v>0.97864753773340696</v>
      </c>
      <c r="Q553" s="73">
        <f t="shared" si="23"/>
        <v>1.1979424981300169</v>
      </c>
    </row>
    <row r="554" spans="1:17" ht="15.5" x14ac:dyDescent="0.35">
      <c r="A554" s="80">
        <v>44648</v>
      </c>
      <c r="B554" s="58" t="s">
        <v>1618</v>
      </c>
      <c r="C554" s="58" t="s">
        <v>1619</v>
      </c>
      <c r="D554" s="58" t="s">
        <v>1620</v>
      </c>
      <c r="F554" s="58" t="s">
        <v>1621</v>
      </c>
      <c r="G554" s="58" t="s">
        <v>1622</v>
      </c>
      <c r="H554" s="75">
        <f>[1]!thsiFinD("ths_close_price_index",H$1,$A554)</f>
        <v>4148.4663</v>
      </c>
      <c r="I554" s="75">
        <f>[1]!thsiFinD("ths_close_price_index",I$1,$A554)</f>
        <v>4503.0712000000003</v>
      </c>
      <c r="J554" s="75">
        <f>[1]!thsiFinD("ths_close_price_index",J$1,$A554)</f>
        <v>1610.9617000000001</v>
      </c>
      <c r="K554" s="76">
        <f>IF([1]!thsiFinD("ths_close_price_index",K$1,$A554)/[1]!thsiFinD("ths_close_price_index",K$1,$A$3)=0,K553,[1]!thsiFinD("ths_close_price_index",K$1,$A554)/[1]!thsiFinD("ths_close_price_index",K$1,$A$3))</f>
        <v>1.2984426538961138</v>
      </c>
      <c r="L554" s="75">
        <f>[1]!thsiFinD("ths_close_price_index",L$1,$A554)</f>
        <v>3239.6324</v>
      </c>
      <c r="M554" s="75">
        <f>[1]!thsiFinD("ths_close_price_index",M$1,$A554)</f>
        <v>14213.825999999999</v>
      </c>
      <c r="N554" s="78">
        <f t="shared" si="22"/>
        <v>0.99065722581444171</v>
      </c>
      <c r="O554" s="78">
        <f t="shared" si="22"/>
        <v>0.99161731960171395</v>
      </c>
      <c r="P554" s="73">
        <f t="shared" si="24"/>
        <v>0.99065722581444171</v>
      </c>
      <c r="Q554" s="73">
        <f t="shared" si="23"/>
        <v>1.1867503918827045</v>
      </c>
    </row>
    <row r="555" spans="1:17" ht="15.5" x14ac:dyDescent="0.35">
      <c r="A555" s="80">
        <v>44649</v>
      </c>
      <c r="B555" s="58" t="s">
        <v>1623</v>
      </c>
      <c r="C555" s="58" t="s">
        <v>1624</v>
      </c>
      <c r="D555" s="58" t="s">
        <v>1625</v>
      </c>
      <c r="F555" s="58" t="s">
        <v>1626</v>
      </c>
      <c r="G555" s="58" t="s">
        <v>1627</v>
      </c>
      <c r="H555" s="75">
        <f>[1]!thsiFinD("ths_close_price_index",H$1,$A555)</f>
        <v>4134.1441000000004</v>
      </c>
      <c r="I555" s="75">
        <f>[1]!thsiFinD("ths_close_price_index",I$1,$A555)</f>
        <v>4486.0407999999998</v>
      </c>
      <c r="J555" s="75">
        <f>[1]!thsiFinD("ths_close_price_index",J$1,$A555)</f>
        <v>1608.0071</v>
      </c>
      <c r="K555" s="76">
        <f>IF([1]!thsiFinD("ths_close_price_index",K$1,$A555)/[1]!thsiFinD("ths_close_price_index",K$1,$A$3)=0,K554,[1]!thsiFinD("ths_close_price_index",K$1,$A555)/[1]!thsiFinD("ths_close_price_index",K$1,$A$3))</f>
        <v>1.2960612324972056</v>
      </c>
      <c r="L555" s="75">
        <f>[1]!thsiFinD("ths_close_price_index",L$1,$A555)</f>
        <v>3210.5985000000001</v>
      </c>
      <c r="M555" s="75">
        <f>[1]!thsiFinD("ths_close_price_index",M$1,$A555)</f>
        <v>14327.110699999999</v>
      </c>
      <c r="N555" s="78">
        <f t="shared" si="22"/>
        <v>0.99103790294232152</v>
      </c>
      <c r="O555" s="78">
        <f t="shared" si="22"/>
        <v>1.0079700356540175</v>
      </c>
      <c r="P555" s="73">
        <f t="shared" si="24"/>
        <v>0.99103790294232152</v>
      </c>
      <c r="Q555" s="73">
        <f t="shared" si="23"/>
        <v>1.1761146196874137</v>
      </c>
    </row>
    <row r="556" spans="1:17" ht="15.5" x14ac:dyDescent="0.35">
      <c r="A556" s="80">
        <v>44650</v>
      </c>
      <c r="B556" s="58" t="s">
        <v>1628</v>
      </c>
      <c r="C556" s="58" t="s">
        <v>1629</v>
      </c>
      <c r="D556" s="58" t="s">
        <v>1630</v>
      </c>
      <c r="F556" s="58" t="s">
        <v>1631</v>
      </c>
      <c r="G556" s="58" t="s">
        <v>1632</v>
      </c>
      <c r="H556" s="75">
        <f>[1]!thsiFinD("ths_close_price_index",H$1,$A556)</f>
        <v>4254.0989</v>
      </c>
      <c r="I556" s="75">
        <f>[1]!thsiFinD("ths_close_price_index",I$1,$A556)</f>
        <v>4606.3418000000001</v>
      </c>
      <c r="J556" s="75">
        <f>[1]!thsiFinD("ths_close_price_index",J$1,$A556)</f>
        <v>1649.1858</v>
      </c>
      <c r="K556" s="76">
        <f>IF([1]!thsiFinD("ths_close_price_index",K$1,$A556)/[1]!thsiFinD("ths_close_price_index",K$1,$A$3)=0,K555,[1]!thsiFinD("ths_close_price_index",K$1,$A556)/[1]!thsiFinD("ths_close_price_index",K$1,$A$3))</f>
        <v>1.3292514570146425</v>
      </c>
      <c r="L556" s="75">
        <f>[1]!thsiFinD("ths_close_price_index",L$1,$A556)</f>
        <v>3301.8465000000001</v>
      </c>
      <c r="M556" s="75">
        <f>[1]!thsiFinD("ths_close_price_index",M$1,$A556)</f>
        <v>14562.8616</v>
      </c>
      <c r="N556" s="78">
        <f t="shared" si="22"/>
        <v>1.0284208691930803</v>
      </c>
      <c r="O556" s="78">
        <f t="shared" si="22"/>
        <v>1.0164548808853693</v>
      </c>
      <c r="P556" s="73">
        <f t="shared" si="24"/>
        <v>1.0284208691930803</v>
      </c>
      <c r="Q556" s="73">
        <f t="shared" si="23"/>
        <v>1.2095408194496191</v>
      </c>
    </row>
    <row r="557" spans="1:17" ht="15.5" x14ac:dyDescent="0.35">
      <c r="A557" s="80">
        <v>44651</v>
      </c>
      <c r="B557" s="58" t="s">
        <v>1633</v>
      </c>
      <c r="C557" s="58" t="s">
        <v>1634</v>
      </c>
      <c r="D557" s="58" t="s">
        <v>1635</v>
      </c>
      <c r="F557" s="58" t="s">
        <v>1636</v>
      </c>
      <c r="G557" s="58" t="s">
        <v>1637</v>
      </c>
      <c r="H557" s="75">
        <f>[1]!thsiFinD("ths_close_price_index",H$1,$A557)</f>
        <v>4222.5968000000003</v>
      </c>
      <c r="I557" s="75">
        <f>[1]!thsiFinD("ths_close_price_index",I$1,$A557)</f>
        <v>4571.2411000000002</v>
      </c>
      <c r="J557" s="75">
        <f>[1]!thsiFinD("ths_close_price_index",J$1,$A557)</f>
        <v>1627.4197999999999</v>
      </c>
      <c r="K557" s="76">
        <f>IF([1]!thsiFinD("ths_close_price_index",K$1,$A557)/[1]!thsiFinD("ths_close_price_index",K$1,$A$3)=0,K556,[1]!thsiFinD("ths_close_price_index",K$1,$A557)/[1]!thsiFinD("ths_close_price_index",K$1,$A$3))</f>
        <v>1.3117079593605996</v>
      </c>
      <c r="L557" s="75">
        <f>[1]!thsiFinD("ths_close_price_index",L$1,$A557)</f>
        <v>3251.6875</v>
      </c>
      <c r="M557" s="75">
        <f>[1]!thsiFinD("ths_close_price_index",M$1,$A557)</f>
        <v>14532.4799</v>
      </c>
      <c r="N557" s="78">
        <f t="shared" si="22"/>
        <v>0.98480880319542408</v>
      </c>
      <c r="O557" s="78">
        <f t="shared" si="22"/>
        <v>0.99791375480764033</v>
      </c>
      <c r="P557" s="73">
        <f t="shared" si="24"/>
        <v>0.98480880319542408</v>
      </c>
      <c r="Q557" s="73">
        <f t="shared" si="23"/>
        <v>1.1911664468181919</v>
      </c>
    </row>
    <row r="558" spans="1:17" ht="15.5" x14ac:dyDescent="0.35">
      <c r="A558" s="80">
        <v>44652</v>
      </c>
      <c r="B558" s="58" t="s">
        <v>1638</v>
      </c>
      <c r="C558" s="58" t="s">
        <v>1639</v>
      </c>
      <c r="D558" s="58" t="s">
        <v>1640</v>
      </c>
      <c r="F558" s="58" t="s">
        <v>1641</v>
      </c>
      <c r="G558" s="58" t="s">
        <v>1642</v>
      </c>
      <c r="H558" s="75">
        <f>[1]!thsiFinD("ths_close_price_index",H$1,$A558)</f>
        <v>4276.1580000000004</v>
      </c>
      <c r="I558" s="75">
        <f>[1]!thsiFinD("ths_close_price_index",I$1,$A558)</f>
        <v>4622.1410999999998</v>
      </c>
      <c r="J558" s="75">
        <f>[1]!thsiFinD("ths_close_price_index",J$1,$A558)</f>
        <v>1638.2719</v>
      </c>
      <c r="K558" s="76">
        <f>IF([1]!thsiFinD("ths_close_price_index",K$1,$A558)/[1]!thsiFinD("ths_close_price_index",K$1,$A$3)=0,K557,[1]!thsiFinD("ths_close_price_index",K$1,$A558)/[1]!thsiFinD("ths_close_price_index",K$1,$A$3))</f>
        <v>1.3204548026433085</v>
      </c>
      <c r="L558" s="75">
        <f>[1]!thsiFinD("ths_close_price_index",L$1,$A558)</f>
        <v>3246.8921999999998</v>
      </c>
      <c r="M558" s="75">
        <f>[1]!thsiFinD("ths_close_price_index",M$1,$A558)</f>
        <v>14365.734399999999</v>
      </c>
      <c r="N558" s="78">
        <f t="shared" si="22"/>
        <v>0.99852528879235769</v>
      </c>
      <c r="O558" s="78">
        <f t="shared" si="22"/>
        <v>0.98852601199881918</v>
      </c>
      <c r="P558" s="73">
        <f t="shared" si="24"/>
        <v>0.99852528879235769</v>
      </c>
      <c r="Q558" s="73">
        <f t="shared" si="23"/>
        <v>1.1894098203089016</v>
      </c>
    </row>
    <row r="559" spans="1:17" ht="15.5" x14ac:dyDescent="0.35">
      <c r="A559" s="80">
        <v>44657</v>
      </c>
      <c r="B559" s="58" t="s">
        <v>1643</v>
      </c>
      <c r="C559" s="58" t="s">
        <v>1644</v>
      </c>
      <c r="D559" s="58" t="s">
        <v>1645</v>
      </c>
      <c r="F559" s="58" t="s">
        <v>1646</v>
      </c>
      <c r="G559" s="58" t="s">
        <v>1647</v>
      </c>
      <c r="H559" s="75">
        <f>[1]!thsiFinD("ths_close_price_index",H$1,$A559)</f>
        <v>4263.8410999999996</v>
      </c>
      <c r="I559" s="75">
        <f>[1]!thsiFinD("ths_close_price_index",I$1,$A559)</f>
        <v>4610.6980999999996</v>
      </c>
      <c r="J559" s="75">
        <f>[1]!thsiFinD("ths_close_price_index",J$1,$A559)</f>
        <v>1621.2402999999999</v>
      </c>
      <c r="K559" s="76">
        <f>IF([1]!thsiFinD("ths_close_price_index",K$1,$A559)/[1]!thsiFinD("ths_close_price_index",K$1,$A$3)=0,K558,[1]!thsiFinD("ths_close_price_index",K$1,$A559)/[1]!thsiFinD("ths_close_price_index",K$1,$A$3))</f>
        <v>1.3067272535003978</v>
      </c>
      <c r="L559" s="75">
        <f>[1]!thsiFinD("ths_close_price_index",L$1,$A559)</f>
        <v>3212.4612999999999</v>
      </c>
      <c r="M559" s="75">
        <f>[1]!thsiFinD("ths_close_price_index",M$1,$A559)</f>
        <v>14380.386</v>
      </c>
      <c r="N559" s="78">
        <f t="shared" si="22"/>
        <v>0.98939573663702174</v>
      </c>
      <c r="O559" s="78">
        <f t="shared" si="22"/>
        <v>1.0010198991288606</v>
      </c>
      <c r="P559" s="73">
        <f t="shared" si="24"/>
        <v>0.98939573663702174</v>
      </c>
      <c r="Q559" s="73">
        <f t="shared" si="23"/>
        <v>1.1767970053278334</v>
      </c>
    </row>
    <row r="560" spans="1:17" ht="15.5" x14ac:dyDescent="0.35">
      <c r="A560" s="80">
        <v>44658</v>
      </c>
      <c r="B560" s="58" t="s">
        <v>1648</v>
      </c>
      <c r="C560" s="58" t="s">
        <v>1649</v>
      </c>
      <c r="D560" s="58" t="s">
        <v>1650</v>
      </c>
      <c r="F560" s="58" t="s">
        <v>1651</v>
      </c>
      <c r="G560" s="58" t="s">
        <v>1652</v>
      </c>
      <c r="H560" s="75">
        <f>[1]!thsiFinD("ths_close_price_index",H$1,$A560)</f>
        <v>4209.0998</v>
      </c>
      <c r="I560" s="75">
        <f>[1]!thsiFinD("ths_close_price_index",I$1,$A560)</f>
        <v>4542.1463999999996</v>
      </c>
      <c r="J560" s="75">
        <f>[1]!thsiFinD("ths_close_price_index",J$1,$A560)</f>
        <v>1599.4496999999999</v>
      </c>
      <c r="K560" s="76">
        <f>IF([1]!thsiFinD("ths_close_price_index",K$1,$A560)/[1]!thsiFinD("ths_close_price_index",K$1,$A$3)=0,K559,[1]!thsiFinD("ths_close_price_index",K$1,$A560)/[1]!thsiFinD("ths_close_price_index",K$1,$A$3))</f>
        <v>1.2891639281314651</v>
      </c>
      <c r="L560" s="75">
        <f>[1]!thsiFinD("ths_close_price_index",L$1,$A560)</f>
        <v>3155.4306999999999</v>
      </c>
      <c r="M560" s="75">
        <f>[1]!thsiFinD("ths_close_price_index",M$1,$A560)</f>
        <v>14092.566999999999</v>
      </c>
      <c r="N560" s="78">
        <f t="shared" si="22"/>
        <v>0.98224707018260415</v>
      </c>
      <c r="O560" s="78">
        <f t="shared" si="22"/>
        <v>0.97998530776573023</v>
      </c>
      <c r="P560" s="73">
        <f t="shared" si="24"/>
        <v>0.98224707018260415</v>
      </c>
      <c r="Q560" s="73">
        <f t="shared" si="23"/>
        <v>1.1559054106829267</v>
      </c>
    </row>
    <row r="561" spans="1:17" ht="15.5" x14ac:dyDescent="0.35">
      <c r="A561" s="80">
        <v>44659</v>
      </c>
      <c r="B561" s="58" t="s">
        <v>1653</v>
      </c>
      <c r="C561" s="58" t="s">
        <v>1654</v>
      </c>
      <c r="D561" s="58" t="s">
        <v>1655</v>
      </c>
      <c r="F561" s="58" t="s">
        <v>1656</v>
      </c>
      <c r="G561" s="58" t="s">
        <v>1657</v>
      </c>
      <c r="H561" s="75">
        <f>[1]!thsiFinD("ths_close_price_index",H$1,$A561)</f>
        <v>4230.7668999999996</v>
      </c>
      <c r="I561" s="75">
        <f>[1]!thsiFinD("ths_close_price_index",I$1,$A561)</f>
        <v>4560.3894</v>
      </c>
      <c r="J561" s="75">
        <f>[1]!thsiFinD("ths_close_price_index",J$1,$A561)</f>
        <v>1597.0857000000001</v>
      </c>
      <c r="K561" s="76">
        <f>IF([1]!thsiFinD("ths_close_price_index",K$1,$A561)/[1]!thsiFinD("ths_close_price_index",K$1,$A$3)=0,K560,[1]!thsiFinD("ths_close_price_index",K$1,$A561)/[1]!thsiFinD("ths_close_price_index",K$1,$A$3))</f>
        <v>1.2872585330908441</v>
      </c>
      <c r="L561" s="75">
        <f>[1]!thsiFinD("ths_close_price_index",L$1,$A561)</f>
        <v>3137.0329000000002</v>
      </c>
      <c r="M561" s="75">
        <f>[1]!thsiFinD("ths_close_price_index",M$1,$A561)</f>
        <v>13814.5121</v>
      </c>
      <c r="N561" s="78">
        <f t="shared" si="22"/>
        <v>0.99416948057201837</v>
      </c>
      <c r="O561" s="78">
        <f t="shared" si="22"/>
        <v>0.98026939307792549</v>
      </c>
      <c r="P561" s="73">
        <f t="shared" si="24"/>
        <v>0.99416948057201837</v>
      </c>
      <c r="Q561" s="73">
        <f t="shared" si="23"/>
        <v>1.1491658817290309</v>
      </c>
    </row>
    <row r="562" spans="1:17" ht="15.5" x14ac:dyDescent="0.35">
      <c r="A562" s="80">
        <v>44662</v>
      </c>
      <c r="B562" s="58" t="s">
        <v>1658</v>
      </c>
      <c r="C562" s="58" t="s">
        <v>1659</v>
      </c>
      <c r="D562" s="58" t="s">
        <v>1660</v>
      </c>
      <c r="F562" s="58" t="s">
        <v>1661</v>
      </c>
      <c r="G562" s="58" t="s">
        <v>1662</v>
      </c>
      <c r="H562" s="75">
        <f>[1]!thsiFinD("ths_close_price_index",H$1,$A562)</f>
        <v>4100.0703000000003</v>
      </c>
      <c r="I562" s="75">
        <f>[1]!thsiFinD("ths_close_price_index",I$1,$A562)</f>
        <v>4419.1709000000001</v>
      </c>
      <c r="J562" s="75">
        <f>[1]!thsiFinD("ths_close_price_index",J$1,$A562)</f>
        <v>1544.4821999999999</v>
      </c>
      <c r="K562" s="76">
        <f>IF([1]!thsiFinD("ths_close_price_index",K$1,$A562)/[1]!thsiFinD("ths_close_price_index",K$1,$A$3)=0,K561,[1]!thsiFinD("ths_close_price_index",K$1,$A562)/[1]!thsiFinD("ths_close_price_index",K$1,$A$3))</f>
        <v>1.24485986641601</v>
      </c>
      <c r="L562" s="75">
        <f>[1]!thsiFinD("ths_close_price_index",L$1,$A562)</f>
        <v>3016.8346000000001</v>
      </c>
      <c r="M562" s="75">
        <f>[1]!thsiFinD("ths_close_price_index",M$1,$A562)</f>
        <v>13517.395699999999</v>
      </c>
      <c r="N562" s="78">
        <f t="shared" si="22"/>
        <v>0.96168408052080046</v>
      </c>
      <c r="O562" s="78">
        <f t="shared" si="22"/>
        <v>0.97849244346457953</v>
      </c>
      <c r="P562" s="73">
        <f t="shared" si="24"/>
        <v>0.96168408052080046</v>
      </c>
      <c r="Q562" s="73">
        <f t="shared" si="23"/>
        <v>1.105134534336458</v>
      </c>
    </row>
    <row r="563" spans="1:17" ht="15.5" x14ac:dyDescent="0.35">
      <c r="A563" s="80">
        <v>44663</v>
      </c>
      <c r="B563" s="58" t="s">
        <v>1663</v>
      </c>
      <c r="C563" s="58" t="s">
        <v>1664</v>
      </c>
      <c r="D563" s="58" t="s">
        <v>1665</v>
      </c>
      <c r="F563" s="58" t="s">
        <v>1666</v>
      </c>
      <c r="G563" s="58" t="s">
        <v>1667</v>
      </c>
      <c r="H563" s="75">
        <f>[1]!thsiFinD("ths_close_price_index",H$1,$A563)</f>
        <v>4179.9727000000003</v>
      </c>
      <c r="I563" s="75">
        <f>[1]!thsiFinD("ths_close_price_index",I$1,$A563)</f>
        <v>4501.7223999999997</v>
      </c>
      <c r="J563" s="75">
        <f>[1]!thsiFinD("ths_close_price_index",J$1,$A563)</f>
        <v>1569.8634999999999</v>
      </c>
      <c r="K563" s="76">
        <f>IF([1]!thsiFinD("ths_close_price_index",K$1,$A563)/[1]!thsiFinD("ths_close_price_index",K$1,$A$3)=0,K562,[1]!thsiFinD("ths_close_price_index",K$1,$A563)/[1]!thsiFinD("ths_close_price_index",K$1,$A$3))</f>
        <v>1.2653173127546371</v>
      </c>
      <c r="L563" s="75">
        <f>[1]!thsiFinD("ths_close_price_index",L$1,$A563)</f>
        <v>3081.6759999999999</v>
      </c>
      <c r="M563" s="75">
        <f>[1]!thsiFinD("ths_close_price_index",M$1,$A563)</f>
        <v>13770.449000000001</v>
      </c>
      <c r="N563" s="78">
        <f t="shared" si="22"/>
        <v>1.0214931902464921</v>
      </c>
      <c r="O563" s="78">
        <f t="shared" si="22"/>
        <v>1.0187205661220675</v>
      </c>
      <c r="P563" s="73">
        <f t="shared" si="24"/>
        <v>1.0214931902464921</v>
      </c>
      <c r="Q563" s="73">
        <f t="shared" si="23"/>
        <v>1.12888740113092</v>
      </c>
    </row>
    <row r="564" spans="1:17" ht="15.5" x14ac:dyDescent="0.35">
      <c r="A564" s="80">
        <v>44664</v>
      </c>
      <c r="B564" s="58" t="s">
        <v>1668</v>
      </c>
      <c r="C564" s="58" t="s">
        <v>1669</v>
      </c>
      <c r="D564" s="58" t="s">
        <v>1670</v>
      </c>
      <c r="F564" s="58" t="s">
        <v>1671</v>
      </c>
      <c r="G564" s="58" t="s">
        <v>1672</v>
      </c>
      <c r="H564" s="75">
        <f>[1]!thsiFinD("ths_close_price_index",H$1,$A564)</f>
        <v>4139.7370000000001</v>
      </c>
      <c r="I564" s="75">
        <f>[1]!thsiFinD("ths_close_price_index",I$1,$A564)</f>
        <v>4454.2791999999999</v>
      </c>
      <c r="J564" s="75">
        <f>[1]!thsiFinD("ths_close_price_index",J$1,$A564)</f>
        <v>1551.7764</v>
      </c>
      <c r="K564" s="76">
        <f>IF([1]!thsiFinD("ths_close_price_index",K$1,$A564)/[1]!thsiFinD("ths_close_price_index",K$1,$A$3)=0,K563,[1]!thsiFinD("ths_close_price_index",K$1,$A564)/[1]!thsiFinD("ths_close_price_index",K$1,$A$3))</f>
        <v>1.2507390256822104</v>
      </c>
      <c r="L564" s="75">
        <f>[1]!thsiFinD("ths_close_price_index",L$1,$A564)</f>
        <v>3028.6646000000001</v>
      </c>
      <c r="M564" s="75">
        <f>[1]!thsiFinD("ths_close_price_index",M$1,$A564)</f>
        <v>13329.8892</v>
      </c>
      <c r="N564" s="78">
        <f t="shared" si="22"/>
        <v>0.98279786713463713</v>
      </c>
      <c r="O564" s="78">
        <f t="shared" si="22"/>
        <v>0.96800686745944153</v>
      </c>
      <c r="P564" s="73">
        <f t="shared" si="24"/>
        <v>0.98279786713463713</v>
      </c>
      <c r="Q564" s="73">
        <f t="shared" si="23"/>
        <v>1.1094681300666318</v>
      </c>
    </row>
    <row r="565" spans="1:17" ht="15.5" x14ac:dyDescent="0.35">
      <c r="A565" s="80">
        <v>44665</v>
      </c>
      <c r="B565" s="58" t="s">
        <v>1673</v>
      </c>
      <c r="C565" s="58" t="s">
        <v>1674</v>
      </c>
      <c r="D565" s="58" t="s">
        <v>1675</v>
      </c>
      <c r="F565" s="58" t="s">
        <v>1676</v>
      </c>
      <c r="G565" s="58" t="s">
        <v>1677</v>
      </c>
      <c r="H565" s="75">
        <f>[1]!thsiFinD("ths_close_price_index",H$1,$A565)</f>
        <v>4191.5684000000001</v>
      </c>
      <c r="I565" s="75">
        <f>[1]!thsiFinD("ths_close_price_index",I$1,$A565)</f>
        <v>4511.1783999999998</v>
      </c>
      <c r="J565" s="75">
        <f>[1]!thsiFinD("ths_close_price_index",J$1,$A565)</f>
        <v>1571.8521000000001</v>
      </c>
      <c r="K565" s="76">
        <f>IF([1]!thsiFinD("ths_close_price_index",K$1,$A565)/[1]!thsiFinD("ths_close_price_index",K$1,$A$3)=0,K564,[1]!thsiFinD("ths_close_price_index",K$1,$A565)/[1]!thsiFinD("ths_close_price_index",K$1,$A$3))</f>
        <v>1.2669201336420224</v>
      </c>
      <c r="L565" s="75">
        <f>[1]!thsiFinD("ths_close_price_index",L$1,$A565)</f>
        <v>3066.3481000000002</v>
      </c>
      <c r="M565" s="75">
        <f>[1]!thsiFinD("ths_close_price_index",M$1,$A565)</f>
        <v>13536.678400000001</v>
      </c>
      <c r="N565" s="78">
        <f t="shared" si="22"/>
        <v>1.0124422823180883</v>
      </c>
      <c r="O565" s="78">
        <f t="shared" si="22"/>
        <v>1.0155131972139724</v>
      </c>
      <c r="P565" s="73">
        <f t="shared" si="24"/>
        <v>1.0124422823180883</v>
      </c>
      <c r="Q565" s="73">
        <f t="shared" si="23"/>
        <v>1.1232724457638423</v>
      </c>
    </row>
    <row r="566" spans="1:17" ht="15.5" x14ac:dyDescent="0.35">
      <c r="A566" s="80">
        <v>44666</v>
      </c>
      <c r="B566" s="58" t="s">
        <v>1678</v>
      </c>
      <c r="C566" s="58" t="s">
        <v>1679</v>
      </c>
      <c r="D566" s="58" t="s">
        <v>1680</v>
      </c>
      <c r="F566" s="58" t="s">
        <v>1681</v>
      </c>
      <c r="G566" s="58" t="s">
        <v>1682</v>
      </c>
      <c r="H566" s="75">
        <f>[1]!thsiFinD("ths_close_price_index",H$1,$A566)</f>
        <v>4188.7471999999998</v>
      </c>
      <c r="I566" s="75">
        <f>[1]!thsiFinD("ths_close_price_index",I$1,$A566)</f>
        <v>4499.1529</v>
      </c>
      <c r="J566" s="75">
        <f>[1]!thsiFinD("ths_close_price_index",J$1,$A566)</f>
        <v>1568.3434</v>
      </c>
      <c r="K566" s="76">
        <f>IF([1]!thsiFinD("ths_close_price_index",K$1,$A566)/[1]!thsiFinD("ths_close_price_index",K$1,$A$3)=0,K565,[1]!thsiFinD("ths_close_price_index",K$1,$A566)/[1]!thsiFinD("ths_close_price_index",K$1,$A$3))</f>
        <v>1.2640921050552936</v>
      </c>
      <c r="L566" s="75">
        <f>[1]!thsiFinD("ths_close_price_index",L$1,$A566)</f>
        <v>3053.4045999999998</v>
      </c>
      <c r="M566" s="75">
        <f>[1]!thsiFinD("ths_close_price_index",M$1,$A566)</f>
        <v>13510.9494</v>
      </c>
      <c r="N566" s="78">
        <f t="shared" si="22"/>
        <v>0.99577885498388119</v>
      </c>
      <c r="O566" s="78">
        <f t="shared" si="22"/>
        <v>0.99809931216213266</v>
      </c>
      <c r="P566" s="73">
        <f t="shared" si="24"/>
        <v>0.99577885498388119</v>
      </c>
      <c r="Q566" s="73">
        <f t="shared" si="23"/>
        <v>1.1185309498776628</v>
      </c>
    </row>
    <row r="567" spans="1:17" ht="15.5" x14ac:dyDescent="0.35">
      <c r="A567" s="80">
        <v>44669</v>
      </c>
      <c r="B567" s="58" t="s">
        <v>1683</v>
      </c>
      <c r="C567" s="58" t="s">
        <v>1684</v>
      </c>
      <c r="D567" s="58" t="s">
        <v>1685</v>
      </c>
      <c r="F567" s="58" t="s">
        <v>1686</v>
      </c>
      <c r="G567" s="58" t="s">
        <v>1687</v>
      </c>
      <c r="H567" s="75">
        <f>[1]!thsiFinD("ths_close_price_index",H$1,$A567)</f>
        <v>4166.3843999999999</v>
      </c>
      <c r="I567" s="75">
        <f>[1]!thsiFinD("ths_close_price_index",I$1,$A567)</f>
        <v>4481.3445000000002</v>
      </c>
      <c r="J567" s="75">
        <f>[1]!thsiFinD("ths_close_price_index",J$1,$A567)</f>
        <v>1576.7719</v>
      </c>
      <c r="K567" s="76">
        <f>IF([1]!thsiFinD("ths_close_price_index",K$1,$A567)/[1]!thsiFinD("ths_close_price_index",K$1,$A$3)=0,K566,[1]!thsiFinD("ths_close_price_index",K$1,$A567)/[1]!thsiFinD("ths_close_price_index",K$1,$A$3))</f>
        <v>1.2708855154190306</v>
      </c>
      <c r="L567" s="75">
        <f>[1]!thsiFinD("ths_close_price_index",L$1,$A567)</f>
        <v>3089.2114999999999</v>
      </c>
      <c r="M567" s="75">
        <f>[1]!thsiFinD("ths_close_price_index",M$1,$A567)</f>
        <v>13481.3153</v>
      </c>
      <c r="N567" s="78">
        <f t="shared" ref="N567:O608" si="25">L567/L566</f>
        <v>1.0117268769425447</v>
      </c>
      <c r="O567" s="78">
        <f t="shared" si="25"/>
        <v>0.99780666042609856</v>
      </c>
      <c r="P567" s="73">
        <f t="shared" si="24"/>
        <v>1.0117268769425447</v>
      </c>
      <c r="Q567" s="73">
        <f t="shared" ref="Q567:Q630" si="26">Q566*P567</f>
        <v>1.1316478246833057</v>
      </c>
    </row>
    <row r="568" spans="1:17" ht="15.5" x14ac:dyDescent="0.35">
      <c r="A568" s="80">
        <v>44670</v>
      </c>
      <c r="B568" s="58" t="s">
        <v>1688</v>
      </c>
      <c r="C568" s="58" t="s">
        <v>1689</v>
      </c>
      <c r="D568" s="58" t="s">
        <v>1690</v>
      </c>
      <c r="F568" s="58" t="s">
        <v>1691</v>
      </c>
      <c r="G568" s="58" t="s">
        <v>1692</v>
      </c>
      <c r="H568" s="75">
        <f>[1]!thsiFinD("ths_close_price_index",H$1,$A568)</f>
        <v>4134.9017000000003</v>
      </c>
      <c r="I568" s="75">
        <f>[1]!thsiFinD("ths_close_price_index",I$1,$A568)</f>
        <v>4458.6772000000001</v>
      </c>
      <c r="J568" s="75">
        <f>[1]!thsiFinD("ths_close_price_index",J$1,$A568)</f>
        <v>1563.5346</v>
      </c>
      <c r="K568" s="76">
        <f>IF([1]!thsiFinD("ths_close_price_index",K$1,$A568)/[1]!thsiFinD("ths_close_price_index",K$1,$A$3)=0,K567,[1]!thsiFinD("ths_close_price_index",K$1,$A568)/[1]!thsiFinD("ths_close_price_index",K$1,$A$3))</f>
        <v>1.2602161897966901</v>
      </c>
      <c r="L568" s="75">
        <f>[1]!thsiFinD("ths_close_price_index",L$1,$A568)</f>
        <v>3060.5848000000001</v>
      </c>
      <c r="M568" s="75">
        <f>[1]!thsiFinD("ths_close_price_index",M$1,$A568)</f>
        <v>13283.9892</v>
      </c>
      <c r="N568" s="78">
        <f t="shared" si="25"/>
        <v>0.99073333114291473</v>
      </c>
      <c r="O568" s="78">
        <f t="shared" si="25"/>
        <v>0.98536299347586653</v>
      </c>
      <c r="P568" s="73">
        <f t="shared" si="24"/>
        <v>0.99073333114291473</v>
      </c>
      <c r="Q568" s="73">
        <f t="shared" si="26"/>
        <v>1.1211612190291247</v>
      </c>
    </row>
    <row r="569" spans="1:17" ht="15.5" x14ac:dyDescent="0.35">
      <c r="A569" s="80">
        <v>44671</v>
      </c>
      <c r="B569" s="58" t="s">
        <v>1693</v>
      </c>
      <c r="C569" s="58" t="s">
        <v>1694</v>
      </c>
      <c r="D569" s="58" t="s">
        <v>1695</v>
      </c>
      <c r="F569" s="58" t="s">
        <v>1696</v>
      </c>
      <c r="G569" s="58" t="s">
        <v>1697</v>
      </c>
      <c r="H569" s="75">
        <f>[1]!thsiFinD("ths_close_price_index",H$1,$A569)</f>
        <v>4070.7889</v>
      </c>
      <c r="I569" s="75">
        <f>[1]!thsiFinD("ths_close_price_index",I$1,$A569)</f>
        <v>4382.4022000000004</v>
      </c>
      <c r="J569" s="75">
        <f>[1]!thsiFinD("ths_close_price_index",J$1,$A569)</f>
        <v>1540.0450000000001</v>
      </c>
      <c r="K569" s="76">
        <f>IF([1]!thsiFinD("ths_close_price_index",K$1,$A569)/[1]!thsiFinD("ths_close_price_index",K$1,$A$3)=0,K568,[1]!thsiFinD("ths_close_price_index",K$1,$A569)/[1]!thsiFinD("ths_close_price_index",K$1,$A$3))</f>
        <v>1.2412834624928952</v>
      </c>
      <c r="L569" s="75">
        <f>[1]!thsiFinD("ths_close_price_index",L$1,$A569)</f>
        <v>3011.5023999999999</v>
      </c>
      <c r="M569" s="75">
        <f>[1]!thsiFinD("ths_close_price_index",M$1,$A569)</f>
        <v>13061.4167</v>
      </c>
      <c r="N569" s="78">
        <f t="shared" si="25"/>
        <v>0.98396306483649787</v>
      </c>
      <c r="O569" s="78">
        <f t="shared" si="25"/>
        <v>0.98324505563434206</v>
      </c>
      <c r="P569" s="73">
        <f t="shared" ref="P569:P632" si="27">100%*N569</f>
        <v>0.98396306483649787</v>
      </c>
      <c r="Q569" s="73">
        <f t="shared" si="26"/>
        <v>1.1031812292517216</v>
      </c>
    </row>
    <row r="570" spans="1:17" ht="15.5" x14ac:dyDescent="0.35">
      <c r="A570" s="80">
        <v>44672</v>
      </c>
      <c r="B570" s="58" t="s">
        <v>1698</v>
      </c>
      <c r="C570" s="58" t="s">
        <v>1699</v>
      </c>
      <c r="D570" s="58" t="s">
        <v>1700</v>
      </c>
      <c r="F570" s="58" t="s">
        <v>1701</v>
      </c>
      <c r="G570" s="58" t="s">
        <v>1702</v>
      </c>
      <c r="H570" s="75">
        <f>[1]!thsiFinD("ths_close_price_index",H$1,$A570)</f>
        <v>3995.83</v>
      </c>
      <c r="I570" s="75">
        <f>[1]!thsiFinD("ths_close_price_index",I$1,$A570)</f>
        <v>4286.4796999999999</v>
      </c>
      <c r="J570" s="75">
        <f>[1]!thsiFinD("ths_close_price_index",J$1,$A570)</f>
        <v>1505.2251000000001</v>
      </c>
      <c r="K570" s="76">
        <f>IF([1]!thsiFinD("ths_close_price_index",K$1,$A570)/[1]!thsiFinD("ths_close_price_index",K$1,$A$3)=0,K569,[1]!thsiFinD("ths_close_price_index",K$1,$A570)/[1]!thsiFinD("ths_close_price_index",K$1,$A$3))</f>
        <v>1.2132184604730474</v>
      </c>
      <c r="L570" s="75">
        <f>[1]!thsiFinD("ths_close_price_index",L$1,$A570)</f>
        <v>2926.3991000000001</v>
      </c>
      <c r="M570" s="75">
        <f>[1]!thsiFinD("ths_close_price_index",M$1,$A570)</f>
        <v>12733.304099999999</v>
      </c>
      <c r="N570" s="78">
        <f t="shared" si="25"/>
        <v>0.97174058370333694</v>
      </c>
      <c r="O570" s="78">
        <f t="shared" si="25"/>
        <v>0.97487924874183052</v>
      </c>
      <c r="P570" s="73">
        <f t="shared" si="27"/>
        <v>0.97174058370333694</v>
      </c>
      <c r="Q570" s="73">
        <f t="shared" si="26"/>
        <v>1.0720059716436328</v>
      </c>
    </row>
    <row r="571" spans="1:17" ht="15.5" x14ac:dyDescent="0.35">
      <c r="A571" s="80">
        <v>44673</v>
      </c>
      <c r="B571" s="58" t="s">
        <v>1703</v>
      </c>
      <c r="C571" s="58" t="s">
        <v>1704</v>
      </c>
      <c r="D571" s="58" t="s">
        <v>1705</v>
      </c>
      <c r="F571" s="58" t="s">
        <v>1706</v>
      </c>
      <c r="G571" s="58" t="s">
        <v>1707</v>
      </c>
      <c r="H571" s="75">
        <f>[1]!thsiFinD("ths_close_price_index",H$1,$A571)</f>
        <v>4013.2498000000001</v>
      </c>
      <c r="I571" s="75">
        <f>[1]!thsiFinD("ths_close_price_index",I$1,$A571)</f>
        <v>4297.5173999999997</v>
      </c>
      <c r="J571" s="75">
        <f>[1]!thsiFinD("ths_close_price_index",J$1,$A571)</f>
        <v>1503.9124999999999</v>
      </c>
      <c r="K571" s="76">
        <f>IF([1]!thsiFinD("ths_close_price_index",K$1,$A571)/[1]!thsiFinD("ths_close_price_index",K$1,$A$3)=0,K570,[1]!thsiFinD("ths_close_price_index",K$1,$A571)/[1]!thsiFinD("ths_close_price_index",K$1,$A$3))</f>
        <v>1.2121604987427939</v>
      </c>
      <c r="L571" s="75">
        <f>[1]!thsiFinD("ths_close_price_index",L$1,$A571)</f>
        <v>2909.3824</v>
      </c>
      <c r="M571" s="75">
        <f>[1]!thsiFinD("ths_close_price_index",M$1,$A571)</f>
        <v>12561.7526</v>
      </c>
      <c r="N571" s="78">
        <f t="shared" si="25"/>
        <v>0.99418510619416189</v>
      </c>
      <c r="O571" s="78">
        <f t="shared" si="25"/>
        <v>0.98652733817925553</v>
      </c>
      <c r="P571" s="73">
        <f t="shared" si="27"/>
        <v>0.99418510619416189</v>
      </c>
      <c r="Q571" s="73">
        <f t="shared" si="26"/>
        <v>1.0657723707593008</v>
      </c>
    </row>
    <row r="572" spans="1:17" ht="15.5" x14ac:dyDescent="0.35">
      <c r="A572" s="80">
        <v>44676</v>
      </c>
      <c r="B572" s="58" t="s">
        <v>1708</v>
      </c>
      <c r="C572" s="58" t="s">
        <v>1709</v>
      </c>
      <c r="D572" s="58" t="s">
        <v>1710</v>
      </c>
      <c r="F572" s="58" t="s">
        <v>1711</v>
      </c>
      <c r="G572" s="58" t="s">
        <v>1712</v>
      </c>
      <c r="H572" s="75">
        <f>[1]!thsiFinD("ths_close_price_index",H$1,$A572)</f>
        <v>3814.9126999999999</v>
      </c>
      <c r="I572" s="75">
        <f>[1]!thsiFinD("ths_close_price_index",I$1,$A572)</f>
        <v>4069.8868000000002</v>
      </c>
      <c r="J572" s="75">
        <f>[1]!thsiFinD("ths_close_price_index",J$1,$A572)</f>
        <v>1430.2860000000001</v>
      </c>
      <c r="K572" s="76">
        <f>IF([1]!thsiFinD("ths_close_price_index",K$1,$A572)/[1]!thsiFinD("ths_close_price_index",K$1,$A$3)=0,K571,[1]!thsiFinD("ths_close_price_index",K$1,$A572)/[1]!thsiFinD("ths_close_price_index",K$1,$A$3))</f>
        <v>1.1528171958839599</v>
      </c>
      <c r="L572" s="75">
        <f>[1]!thsiFinD("ths_close_price_index",L$1,$A572)</f>
        <v>2735.9922999999999</v>
      </c>
      <c r="M572" s="75">
        <f>[1]!thsiFinD("ths_close_price_index",M$1,$A572)</f>
        <v>11882.6422</v>
      </c>
      <c r="N572" s="78">
        <f t="shared" si="25"/>
        <v>0.9404031247319018</v>
      </c>
      <c r="O572" s="78">
        <f t="shared" si="25"/>
        <v>0.94593824431791473</v>
      </c>
      <c r="P572" s="73">
        <f t="shared" si="27"/>
        <v>0.9404031247319018</v>
      </c>
      <c r="Q572" s="73">
        <f t="shared" si="26"/>
        <v>1.0022556677149734</v>
      </c>
    </row>
    <row r="573" spans="1:17" ht="15.5" x14ac:dyDescent="0.35">
      <c r="A573" s="80">
        <v>44677</v>
      </c>
      <c r="B573" s="58" t="s">
        <v>1713</v>
      </c>
      <c r="C573" s="58" t="s">
        <v>1714</v>
      </c>
      <c r="D573" s="58" t="s">
        <v>1715</v>
      </c>
      <c r="F573" s="58" t="s">
        <v>1716</v>
      </c>
      <c r="G573" s="58" t="s">
        <v>1717</v>
      </c>
      <c r="H573" s="75">
        <f>[1]!thsiFinD("ths_close_price_index",H$1,$A573)</f>
        <v>3784.1197999999999</v>
      </c>
      <c r="I573" s="75">
        <f>[1]!thsiFinD("ths_close_price_index",I$1,$A573)</f>
        <v>4020.951</v>
      </c>
      <c r="J573" s="75">
        <f>[1]!thsiFinD("ths_close_price_index",J$1,$A573)</f>
        <v>1423.1864</v>
      </c>
      <c r="K573" s="76">
        <f>IF([1]!thsiFinD("ths_close_price_index",K$1,$A573)/[1]!thsiFinD("ths_close_price_index",K$1,$A$3)=0,K572,[1]!thsiFinD("ths_close_price_index",K$1,$A573)/[1]!thsiFinD("ths_close_price_index",K$1,$A$3))</f>
        <v>1.1470948851266025</v>
      </c>
      <c r="L573" s="75">
        <f>[1]!thsiFinD("ths_close_price_index",L$1,$A573)</f>
        <v>2685.7022999999999</v>
      </c>
      <c r="M573" s="75">
        <f>[1]!thsiFinD("ths_close_price_index",M$1,$A573)</f>
        <v>11868.4537</v>
      </c>
      <c r="N573" s="78">
        <f t="shared" si="25"/>
        <v>0.98161910031691246</v>
      </c>
      <c r="O573" s="78">
        <f t="shared" si="25"/>
        <v>0.99880594738432837</v>
      </c>
      <c r="P573" s="73">
        <f t="shared" si="27"/>
        <v>0.98161910031691246</v>
      </c>
      <c r="Q573" s="73">
        <f t="shared" si="26"/>
        <v>0.98383330682989856</v>
      </c>
    </row>
    <row r="574" spans="1:17" ht="15.5" x14ac:dyDescent="0.35">
      <c r="A574" s="80">
        <v>44678</v>
      </c>
      <c r="B574" s="58" t="s">
        <v>1718</v>
      </c>
      <c r="C574" s="58" t="s">
        <v>1719</v>
      </c>
      <c r="D574" s="58" t="s">
        <v>1720</v>
      </c>
      <c r="F574" s="58" t="s">
        <v>1721</v>
      </c>
      <c r="G574" s="58" t="s">
        <v>1722</v>
      </c>
      <c r="H574" s="75">
        <f>[1]!thsiFinD("ths_close_price_index",H$1,$A574)</f>
        <v>3895.5360999999998</v>
      </c>
      <c r="I574" s="75">
        <f>[1]!thsiFinD("ths_close_price_index",I$1,$A574)</f>
        <v>4147.8602000000001</v>
      </c>
      <c r="J574" s="75">
        <f>[1]!thsiFinD("ths_close_price_index",J$1,$A574)</f>
        <v>1475.2892999999999</v>
      </c>
      <c r="K574" s="76">
        <f>IF([1]!thsiFinD("ths_close_price_index",K$1,$A574)/[1]!thsiFinD("ths_close_price_index",K$1,$A$3)=0,K573,[1]!thsiFinD("ths_close_price_index",K$1,$A574)/[1]!thsiFinD("ths_close_price_index",K$1,$A$3))</f>
        <v>1.1890900658634775</v>
      </c>
      <c r="L574" s="75">
        <f>[1]!thsiFinD("ths_close_price_index",L$1,$A574)</f>
        <v>2809.5626999999999</v>
      </c>
      <c r="M574" s="75">
        <f>[1]!thsiFinD("ths_close_price_index",M$1,$A574)</f>
        <v>12158.5815</v>
      </c>
      <c r="N574" s="78">
        <f t="shared" si="25"/>
        <v>1.0461184398583565</v>
      </c>
      <c r="O574" s="78">
        <f t="shared" si="25"/>
        <v>1.0244452906278769</v>
      </c>
      <c r="P574" s="73">
        <f t="shared" si="27"/>
        <v>1.0461184398583565</v>
      </c>
      <c r="Q574" s="73">
        <f t="shared" si="26"/>
        <v>1.0292061640215813</v>
      </c>
    </row>
    <row r="575" spans="1:17" ht="15.5" x14ac:dyDescent="0.35">
      <c r="A575" s="80">
        <v>44679</v>
      </c>
      <c r="B575" s="58" t="s">
        <v>1723</v>
      </c>
      <c r="C575" s="58" t="s">
        <v>1724</v>
      </c>
      <c r="D575" s="58" t="s">
        <v>1725</v>
      </c>
      <c r="F575" s="58" t="s">
        <v>1726</v>
      </c>
      <c r="G575" s="58" t="s">
        <v>1727</v>
      </c>
      <c r="H575" s="75">
        <f>[1]!thsiFinD("ths_close_price_index",H$1,$A575)</f>
        <v>3921.1073000000001</v>
      </c>
      <c r="I575" s="75">
        <f>[1]!thsiFinD("ths_close_price_index",I$1,$A575)</f>
        <v>4165.6907000000001</v>
      </c>
      <c r="J575" s="75">
        <f>[1]!thsiFinD("ths_close_price_index",J$1,$A575)</f>
        <v>1482.1617000000001</v>
      </c>
      <c r="K575" s="76">
        <f>IF([1]!thsiFinD("ths_close_price_index",K$1,$A575)/[1]!thsiFinD("ths_close_price_index",K$1,$A$3)=0,K574,[1]!thsiFinD("ths_close_price_index",K$1,$A575)/[1]!thsiFinD("ths_close_price_index",K$1,$A$3))</f>
        <v>1.1946292523597399</v>
      </c>
      <c r="L575" s="75">
        <f>[1]!thsiFinD("ths_close_price_index",L$1,$A575)</f>
        <v>2805.2755000000002</v>
      </c>
      <c r="M575" s="75">
        <f>[1]!thsiFinD("ths_close_price_index",M$1,$A575)</f>
        <v>12029.0646</v>
      </c>
      <c r="N575" s="78">
        <f t="shared" si="25"/>
        <v>0.99847406858013887</v>
      </c>
      <c r="O575" s="78">
        <f t="shared" si="25"/>
        <v>0.98934769652199972</v>
      </c>
      <c r="P575" s="73">
        <f t="shared" si="27"/>
        <v>0.99847406858013887</v>
      </c>
      <c r="Q575" s="73">
        <f t="shared" si="26"/>
        <v>1.0276356659983861</v>
      </c>
    </row>
    <row r="576" spans="1:17" ht="15.5" x14ac:dyDescent="0.35">
      <c r="A576" s="80">
        <v>44680</v>
      </c>
      <c r="B576" s="58" t="s">
        <v>1728</v>
      </c>
      <c r="C576" s="58" t="s">
        <v>1729</v>
      </c>
      <c r="D576" s="58" t="s">
        <v>1730</v>
      </c>
      <c r="F576" s="58" t="s">
        <v>1731</v>
      </c>
      <c r="G576" s="58" t="s">
        <v>1732</v>
      </c>
      <c r="H576" s="75">
        <f>[1]!thsiFinD("ths_close_price_index",H$1,$A576)</f>
        <v>4016.241</v>
      </c>
      <c r="I576" s="75">
        <f>[1]!thsiFinD("ths_close_price_index",I$1,$A576)</f>
        <v>4280.2806</v>
      </c>
      <c r="J576" s="75">
        <f>[1]!thsiFinD("ths_close_price_index",J$1,$A576)</f>
        <v>1526.7936999999999</v>
      </c>
      <c r="K576" s="76">
        <f>IF([1]!thsiFinD("ths_close_price_index",K$1,$A576)/[1]!thsiFinD("ths_close_price_index",K$1,$A$3)=0,K575,[1]!thsiFinD("ths_close_price_index",K$1,$A576)/[1]!thsiFinD("ths_close_price_index",K$1,$A$3))</f>
        <v>1.2306028528051702</v>
      </c>
      <c r="L576" s="75">
        <f>[1]!thsiFinD("ths_close_price_index",L$1,$A576)</f>
        <v>2915.6124</v>
      </c>
      <c r="M576" s="75">
        <f>[1]!thsiFinD("ths_close_price_index",M$1,$A576)</f>
        <v>12460.662</v>
      </c>
      <c r="N576" s="78">
        <f t="shared" si="25"/>
        <v>1.0393319301437594</v>
      </c>
      <c r="O576" s="78">
        <f t="shared" si="25"/>
        <v>1.0358795479409098</v>
      </c>
      <c r="P576" s="73">
        <f t="shared" si="27"/>
        <v>1.0393319301437594</v>
      </c>
      <c r="Q576" s="73">
        <f t="shared" si="26"/>
        <v>1.0680545602266702</v>
      </c>
    </row>
    <row r="577" spans="1:17" ht="15.5" x14ac:dyDescent="0.35">
      <c r="A577" s="80">
        <v>44686</v>
      </c>
      <c r="B577" s="58" t="s">
        <v>1733</v>
      </c>
      <c r="C577" s="58" t="s">
        <v>1734</v>
      </c>
      <c r="D577" s="58" t="s">
        <v>1735</v>
      </c>
      <c r="F577" s="58" t="s">
        <v>1736</v>
      </c>
      <c r="G577" s="58" t="s">
        <v>1737</v>
      </c>
      <c r="H577" s="75">
        <f>[1]!thsiFinD("ths_close_price_index",H$1,$A577)</f>
        <v>4010.2102</v>
      </c>
      <c r="I577" s="75">
        <f>[1]!thsiFinD("ths_close_price_index",I$1,$A577)</f>
        <v>4285.5617000000002</v>
      </c>
      <c r="J577" s="75">
        <f>[1]!thsiFinD("ths_close_price_index",J$1,$A577)</f>
        <v>1526.7688000000001</v>
      </c>
      <c r="K577" s="76">
        <f>IF([1]!thsiFinD("ths_close_price_index",K$1,$A577)/[1]!thsiFinD("ths_close_price_index",K$1,$A$3)=0,K576,[1]!thsiFinD("ths_close_price_index",K$1,$A577)/[1]!thsiFinD("ths_close_price_index",K$1,$A$3))</f>
        <v>1.2305827832888796</v>
      </c>
      <c r="L577" s="75">
        <f>[1]!thsiFinD("ths_close_price_index",L$1,$A577)</f>
        <v>2914.0605999999998</v>
      </c>
      <c r="M577" s="75">
        <f>[1]!thsiFinD("ths_close_price_index",M$1,$A577)</f>
        <v>12742.805399999999</v>
      </c>
      <c r="N577" s="78">
        <f t="shared" si="25"/>
        <v>0.9994677619014104</v>
      </c>
      <c r="O577" s="78">
        <f t="shared" si="25"/>
        <v>1.0226427295756837</v>
      </c>
      <c r="P577" s="73">
        <f t="shared" si="27"/>
        <v>0.9994677619014104</v>
      </c>
      <c r="Q577" s="73">
        <f t="shared" si="26"/>
        <v>1.0674861008983452</v>
      </c>
    </row>
    <row r="578" spans="1:17" ht="15.5" x14ac:dyDescent="0.35">
      <c r="A578" s="80">
        <v>44687</v>
      </c>
      <c r="B578" s="58" t="s">
        <v>1738</v>
      </c>
      <c r="C578" s="58" t="s">
        <v>1739</v>
      </c>
      <c r="D578" s="58" t="s">
        <v>1740</v>
      </c>
      <c r="F578" s="58" t="s">
        <v>1741</v>
      </c>
      <c r="G578" s="58" t="s">
        <v>1742</v>
      </c>
      <c r="H578" s="75">
        <f>[1]!thsiFinD("ths_close_price_index",H$1,$A578)</f>
        <v>3908.8150000000001</v>
      </c>
      <c r="I578" s="75">
        <f>[1]!thsiFinD("ths_close_price_index",I$1,$A578)</f>
        <v>4180.8346000000001</v>
      </c>
      <c r="J578" s="75">
        <f>[1]!thsiFinD("ths_close_price_index",J$1,$A578)</f>
        <v>1492.8679999999999</v>
      </c>
      <c r="K578" s="76">
        <f>IF([1]!thsiFinD("ths_close_price_index",K$1,$A578)/[1]!thsiFinD("ths_close_price_index",K$1,$A$3)=0,K577,[1]!thsiFinD("ths_close_price_index",K$1,$A578)/[1]!thsiFinD("ths_close_price_index",K$1,$A$3))</f>
        <v>1.2032585801615168</v>
      </c>
      <c r="L578" s="75">
        <f>[1]!thsiFinD("ths_close_price_index",L$1,$A578)</f>
        <v>2853.3759</v>
      </c>
      <c r="M578" s="75">
        <f>[1]!thsiFinD("ths_close_price_index",M$1,$A578)</f>
        <v>12646.0816</v>
      </c>
      <c r="N578" s="78">
        <f t="shared" si="25"/>
        <v>0.97917521001450702</v>
      </c>
      <c r="O578" s="78">
        <f t="shared" si="25"/>
        <v>0.9924095364432074</v>
      </c>
      <c r="P578" s="73">
        <f t="shared" si="27"/>
        <v>0.97917521001450702</v>
      </c>
      <c r="Q578" s="73">
        <f t="shared" si="26"/>
        <v>1.0452559270347044</v>
      </c>
    </row>
    <row r="579" spans="1:17" ht="15.5" x14ac:dyDescent="0.35">
      <c r="A579" s="80">
        <v>44690</v>
      </c>
      <c r="B579" s="58" t="s">
        <v>1743</v>
      </c>
      <c r="C579" s="58" t="s">
        <v>1744</v>
      </c>
      <c r="D579" s="58" t="s">
        <v>1745</v>
      </c>
      <c r="F579" s="58" t="s">
        <v>1746</v>
      </c>
      <c r="G579" s="58" t="s">
        <v>1747</v>
      </c>
      <c r="H579" s="75">
        <f>[1]!thsiFinD("ths_close_price_index",H$1,$A579)</f>
        <v>3877.4364</v>
      </c>
      <c r="I579" s="75">
        <f>[1]!thsiFinD("ths_close_price_index",I$1,$A579)</f>
        <v>4162.8388000000004</v>
      </c>
      <c r="J579" s="75">
        <f>[1]!thsiFinD("ths_close_price_index",J$1,$A579)</f>
        <v>1487.0047</v>
      </c>
      <c r="K579" s="76">
        <f>IF([1]!thsiFinD("ths_close_price_index",K$1,$A579)/[1]!thsiFinD("ths_close_price_index",K$1,$A$3)=0,K578,[1]!thsiFinD("ths_close_price_index",K$1,$A579)/[1]!thsiFinD("ths_close_price_index",K$1,$A$3))</f>
        <v>1.1985327329780679</v>
      </c>
      <c r="L579" s="75">
        <f>[1]!thsiFinD("ths_close_price_index",L$1,$A579)</f>
        <v>2853.8409999999999</v>
      </c>
      <c r="M579" s="75">
        <f>[1]!thsiFinD("ths_close_price_index",M$1,$A579)</f>
        <v>12721.7394</v>
      </c>
      <c r="N579" s="78">
        <f t="shared" si="25"/>
        <v>1.0001629999047794</v>
      </c>
      <c r="O579" s="78">
        <f t="shared" si="25"/>
        <v>1.0059827069279705</v>
      </c>
      <c r="P579" s="73">
        <f t="shared" si="27"/>
        <v>1.0001629999047794</v>
      </c>
      <c r="Q579" s="73">
        <f t="shared" si="26"/>
        <v>1.0454263036512812</v>
      </c>
    </row>
    <row r="580" spans="1:17" ht="15.5" x14ac:dyDescent="0.35">
      <c r="A580" s="80">
        <v>44691</v>
      </c>
      <c r="B580" s="58" t="s">
        <v>1748</v>
      </c>
      <c r="C580" s="58" t="s">
        <v>1749</v>
      </c>
      <c r="D580" s="58" t="s">
        <v>1750</v>
      </c>
      <c r="F580" s="58" t="s">
        <v>1751</v>
      </c>
      <c r="G580" s="58" t="s">
        <v>1752</v>
      </c>
      <c r="H580" s="75">
        <f>[1]!thsiFinD("ths_close_price_index",H$1,$A580)</f>
        <v>3919.8683999999998</v>
      </c>
      <c r="I580" s="75">
        <f>[1]!thsiFinD("ths_close_price_index",I$1,$A580)</f>
        <v>4211.91</v>
      </c>
      <c r="J580" s="75">
        <f>[1]!thsiFinD("ths_close_price_index",J$1,$A580)</f>
        <v>1507.7046</v>
      </c>
      <c r="K580" s="76">
        <f>IF([1]!thsiFinD("ths_close_price_index",K$1,$A580)/[1]!thsiFinD("ths_close_price_index",K$1,$A$3)=0,K579,[1]!thsiFinD("ths_close_price_index",K$1,$A580)/[1]!thsiFinD("ths_close_price_index",K$1,$A$3))</f>
        <v>1.2152169490530897</v>
      </c>
      <c r="L580" s="75">
        <f>[1]!thsiFinD("ths_close_price_index",L$1,$A580)</f>
        <v>2886.1397999999999</v>
      </c>
      <c r="M580" s="75">
        <f>[1]!thsiFinD("ths_close_price_index",M$1,$A580)</f>
        <v>12818.5416</v>
      </c>
      <c r="N580" s="78">
        <f t="shared" si="25"/>
        <v>1.0113176592529156</v>
      </c>
      <c r="O580" s="78">
        <f t="shared" si="25"/>
        <v>1.0076091953274879</v>
      </c>
      <c r="P580" s="73">
        <f t="shared" si="27"/>
        <v>1.0113176592529156</v>
      </c>
      <c r="Q580" s="73">
        <f t="shared" si="26"/>
        <v>1.0572580823300415</v>
      </c>
    </row>
    <row r="581" spans="1:17" ht="15.5" x14ac:dyDescent="0.35">
      <c r="A581" s="80">
        <v>44692</v>
      </c>
      <c r="B581" s="58" t="s">
        <v>1753</v>
      </c>
      <c r="C581" s="58" t="s">
        <v>1754</v>
      </c>
      <c r="D581" s="58" t="s">
        <v>1755</v>
      </c>
      <c r="F581" s="58" t="s">
        <v>1756</v>
      </c>
      <c r="G581" s="58" t="s">
        <v>1757</v>
      </c>
      <c r="H581" s="75">
        <f>[1]!thsiFinD("ths_close_price_index",H$1,$A581)</f>
        <v>3976.4231</v>
      </c>
      <c r="I581" s="75">
        <f>[1]!thsiFinD("ths_close_price_index",I$1,$A581)</f>
        <v>4266.6953999999996</v>
      </c>
      <c r="J581" s="75">
        <f>[1]!thsiFinD("ths_close_price_index",J$1,$A581)</f>
        <v>1535.2762</v>
      </c>
      <c r="K581" s="76">
        <f>IF([1]!thsiFinD("ths_close_price_index",K$1,$A581)/[1]!thsiFinD("ths_close_price_index",K$1,$A$3)=0,K580,[1]!thsiFinD("ths_close_price_index",K$1,$A581)/[1]!thsiFinD("ths_close_price_index",K$1,$A$3))</f>
        <v>1.2374397874211043</v>
      </c>
      <c r="L581" s="75">
        <f>[1]!thsiFinD("ths_close_price_index",L$1,$A581)</f>
        <v>2940.4787999999999</v>
      </c>
      <c r="M581" s="75">
        <f>[1]!thsiFinD("ths_close_price_index",M$1,$A581)</f>
        <v>13013.4226</v>
      </c>
      <c r="N581" s="78">
        <f t="shared" si="25"/>
        <v>1.0188275703068854</v>
      </c>
      <c r="O581" s="78">
        <f t="shared" si="25"/>
        <v>1.0152030555488465</v>
      </c>
      <c r="P581" s="73">
        <f t="shared" si="27"/>
        <v>1.0188275703068854</v>
      </c>
      <c r="Q581" s="73">
        <f t="shared" si="26"/>
        <v>1.0771636832076332</v>
      </c>
    </row>
    <row r="582" spans="1:17" ht="15.5" x14ac:dyDescent="0.35">
      <c r="A582" s="80">
        <v>44693</v>
      </c>
      <c r="B582" s="58" t="s">
        <v>1758</v>
      </c>
      <c r="C582" s="58" t="s">
        <v>1759</v>
      </c>
      <c r="D582" s="58" t="s">
        <v>1760</v>
      </c>
      <c r="F582" s="58" t="s">
        <v>1761</v>
      </c>
      <c r="G582" s="58" t="s">
        <v>1762</v>
      </c>
      <c r="H582" s="75">
        <f>[1]!thsiFinD("ths_close_price_index",H$1,$A582)</f>
        <v>3958.74</v>
      </c>
      <c r="I582" s="75">
        <f>[1]!thsiFinD("ths_close_price_index",I$1,$A582)</f>
        <v>4253.0835999999999</v>
      </c>
      <c r="J582" s="75">
        <f>[1]!thsiFinD("ths_close_price_index",J$1,$A582)</f>
        <v>1532.9399000000001</v>
      </c>
      <c r="K582" s="76">
        <f>IF([1]!thsiFinD("ths_close_price_index",K$1,$A582)/[1]!thsiFinD("ths_close_price_index",K$1,$A$3)=0,K581,[1]!thsiFinD("ths_close_price_index",K$1,$A582)/[1]!thsiFinD("ths_close_price_index",K$1,$A$3))</f>
        <v>1.2355567187098511</v>
      </c>
      <c r="L582" s="75">
        <f>[1]!thsiFinD("ths_close_price_index",L$1,$A582)</f>
        <v>2940.1125999999999</v>
      </c>
      <c r="M582" s="75">
        <f>[1]!thsiFinD("ths_close_price_index",M$1,$A582)</f>
        <v>13182.928400000001</v>
      </c>
      <c r="N582" s="78">
        <f t="shared" si="25"/>
        <v>0.99987546245869896</v>
      </c>
      <c r="O582" s="78">
        <f t="shared" si="25"/>
        <v>1.0130254588058949</v>
      </c>
      <c r="P582" s="73">
        <f t="shared" si="27"/>
        <v>0.99987546245869896</v>
      </c>
      <c r="Q582" s="73">
        <f t="shared" si="26"/>
        <v>1.0770295358909479</v>
      </c>
    </row>
    <row r="583" spans="1:17" ht="15.5" x14ac:dyDescent="0.35">
      <c r="A583" s="80">
        <v>44694</v>
      </c>
      <c r="B583" s="58" t="s">
        <v>1763</v>
      </c>
      <c r="C583" s="58" t="s">
        <v>1764</v>
      </c>
      <c r="D583" s="58" t="s">
        <v>1765</v>
      </c>
      <c r="F583" s="58" t="s">
        <v>1766</v>
      </c>
      <c r="G583" s="58" t="s">
        <v>1767</v>
      </c>
      <c r="H583" s="75">
        <f>[1]!thsiFinD("ths_close_price_index",H$1,$A583)</f>
        <v>3988.6001999999999</v>
      </c>
      <c r="I583" s="75">
        <f>[1]!thsiFinD("ths_close_price_index",I$1,$A583)</f>
        <v>4286.9710999999998</v>
      </c>
      <c r="J583" s="75">
        <f>[1]!thsiFinD("ths_close_price_index",J$1,$A583)</f>
        <v>1543.6483000000001</v>
      </c>
      <c r="K583" s="76">
        <f>IF([1]!thsiFinD("ths_close_price_index",K$1,$A583)/[1]!thsiFinD("ths_close_price_index",K$1,$A$3)=0,K582,[1]!thsiFinD("ths_close_price_index",K$1,$A583)/[1]!thsiFinD("ths_close_price_index",K$1,$A$3))</f>
        <v>1.2441877391214355</v>
      </c>
      <c r="L583" s="75">
        <f>[1]!thsiFinD("ths_close_price_index",L$1,$A583)</f>
        <v>2930.6028000000001</v>
      </c>
      <c r="M583" s="75">
        <f>[1]!thsiFinD("ths_close_price_index",M$1,$A583)</f>
        <v>13281.1273</v>
      </c>
      <c r="N583" s="78">
        <f t="shared" si="25"/>
        <v>0.99676549802888503</v>
      </c>
      <c r="O583" s="78">
        <f t="shared" si="25"/>
        <v>1.0074489443483587</v>
      </c>
      <c r="P583" s="73">
        <f t="shared" si="27"/>
        <v>0.99676549802888503</v>
      </c>
      <c r="Q583" s="73">
        <f t="shared" si="26"/>
        <v>1.0735458817341594</v>
      </c>
    </row>
    <row r="584" spans="1:17" ht="15.5" x14ac:dyDescent="0.35">
      <c r="A584" s="80">
        <v>44697</v>
      </c>
      <c r="B584" s="58" t="s">
        <v>1768</v>
      </c>
      <c r="C584" s="58" t="s">
        <v>1769</v>
      </c>
      <c r="D584" s="58" t="s">
        <v>1770</v>
      </c>
      <c r="F584" s="58" t="s">
        <v>1771</v>
      </c>
      <c r="G584" s="58" t="s">
        <v>1772</v>
      </c>
      <c r="H584" s="75">
        <f>[1]!thsiFinD("ths_close_price_index",H$1,$A584)</f>
        <v>3956.5378000000001</v>
      </c>
      <c r="I584" s="75">
        <f>[1]!thsiFinD("ths_close_price_index",I$1,$A584)</f>
        <v>4259.6260000000002</v>
      </c>
      <c r="J584" s="75">
        <f>[1]!thsiFinD("ths_close_price_index",J$1,$A584)</f>
        <v>1535.0885000000001</v>
      </c>
      <c r="K584" s="76">
        <f>IF([1]!thsiFinD("ths_close_price_index",K$1,$A584)/[1]!thsiFinD("ths_close_price_index",K$1,$A$3)=0,K583,[1]!thsiFinD("ths_close_price_index",K$1,$A584)/[1]!thsiFinD("ths_close_price_index",K$1,$A$3))</f>
        <v>1.2372885003444865</v>
      </c>
      <c r="L584" s="75">
        <f>[1]!thsiFinD("ths_close_price_index",L$1,$A584)</f>
        <v>2904.1550000000002</v>
      </c>
      <c r="M584" s="75">
        <f>[1]!thsiFinD("ths_close_price_index",M$1,$A584)</f>
        <v>13035.0646</v>
      </c>
      <c r="N584" s="78">
        <f t="shared" si="25"/>
        <v>0.99097530378391785</v>
      </c>
      <c r="O584" s="78">
        <f t="shared" si="25"/>
        <v>0.98147275495205888</v>
      </c>
      <c r="P584" s="73">
        <f t="shared" si="27"/>
        <v>0.99097530378391785</v>
      </c>
      <c r="Q584" s="73">
        <f t="shared" si="26"/>
        <v>1.0638574562774825</v>
      </c>
    </row>
    <row r="585" spans="1:17" ht="15.5" x14ac:dyDescent="0.35">
      <c r="A585" s="80">
        <v>44698</v>
      </c>
      <c r="B585" s="58" t="s">
        <v>1773</v>
      </c>
      <c r="C585" s="58" t="s">
        <v>1774</v>
      </c>
      <c r="D585" s="58" t="s">
        <v>1775</v>
      </c>
      <c r="F585" s="58" t="s">
        <v>1776</v>
      </c>
      <c r="G585" s="58" t="s">
        <v>1777</v>
      </c>
      <c r="H585" s="75">
        <f>[1]!thsiFinD("ths_close_price_index",H$1,$A585)</f>
        <v>4005.8933999999999</v>
      </c>
      <c r="I585" s="75">
        <f>[1]!thsiFinD("ths_close_price_index",I$1,$A585)</f>
        <v>4304.5832</v>
      </c>
      <c r="J585" s="75">
        <f>[1]!thsiFinD("ths_close_price_index",J$1,$A585)</f>
        <v>1558.5966000000001</v>
      </c>
      <c r="K585" s="76">
        <f>IF([1]!thsiFinD("ths_close_price_index",K$1,$A585)/[1]!thsiFinD("ths_close_price_index",K$1,$A$3)=0,K584,[1]!thsiFinD("ths_close_price_index",K$1,$A585)/[1]!thsiFinD("ths_close_price_index",K$1,$A$3))</f>
        <v>1.2562361387346823</v>
      </c>
      <c r="L585" s="75">
        <f>[1]!thsiFinD("ths_close_price_index",L$1,$A585)</f>
        <v>2924.4466000000002</v>
      </c>
      <c r="M585" s="75">
        <f>[1]!thsiFinD("ths_close_price_index",M$1,$A585)</f>
        <v>12880.8976</v>
      </c>
      <c r="N585" s="78">
        <f t="shared" si="25"/>
        <v>1.0069870926310751</v>
      </c>
      <c r="O585" s="78">
        <f t="shared" si="25"/>
        <v>0.98817290096130406</v>
      </c>
      <c r="P585" s="73">
        <f t="shared" si="27"/>
        <v>1.0069870926310751</v>
      </c>
      <c r="Q585" s="73">
        <f t="shared" si="26"/>
        <v>1.0712907268707532</v>
      </c>
    </row>
    <row r="586" spans="1:17" ht="15.5" x14ac:dyDescent="0.35">
      <c r="A586" s="80">
        <v>44699</v>
      </c>
      <c r="B586" s="58" t="s">
        <v>1778</v>
      </c>
      <c r="C586" s="58" t="s">
        <v>1779</v>
      </c>
      <c r="D586" s="58" t="s">
        <v>1780</v>
      </c>
      <c r="F586" s="58" t="s">
        <v>1781</v>
      </c>
      <c r="G586" s="58" t="s">
        <v>1782</v>
      </c>
      <c r="H586" s="75">
        <f>[1]!thsiFinD("ths_close_price_index",H$1,$A586)</f>
        <v>3991.9069</v>
      </c>
      <c r="I586" s="75">
        <f>[1]!thsiFinD("ths_close_price_index",I$1,$A586)</f>
        <v>4289.8078999999998</v>
      </c>
      <c r="J586" s="75">
        <f>[1]!thsiFinD("ths_close_price_index",J$1,$A586)</f>
        <v>1555.2286999999999</v>
      </c>
      <c r="K586" s="76">
        <f>IF([1]!thsiFinD("ths_close_price_index",K$1,$A586)/[1]!thsiFinD("ths_close_price_index",K$1,$A$3)=0,K585,[1]!thsiFinD("ths_close_price_index",K$1,$A586)/[1]!thsiFinD("ths_close_price_index",K$1,$A$3))</f>
        <v>1.2535215956055334</v>
      </c>
      <c r="L586" s="75">
        <f>[1]!thsiFinD("ths_close_price_index",L$1,$A586)</f>
        <v>2935.7031000000002</v>
      </c>
      <c r="M586" s="75">
        <f>[1]!thsiFinD("ths_close_price_index",M$1,$A586)</f>
        <v>12743.886500000001</v>
      </c>
      <c r="N586" s="78">
        <f t="shared" si="25"/>
        <v>1.0038491043057514</v>
      </c>
      <c r="O586" s="78">
        <f t="shared" si="25"/>
        <v>0.98936323350633582</v>
      </c>
      <c r="P586" s="73">
        <f t="shared" si="27"/>
        <v>1.0038491043057514</v>
      </c>
      <c r="Q586" s="73">
        <f t="shared" si="26"/>
        <v>1.075414236620263</v>
      </c>
    </row>
    <row r="587" spans="1:17" ht="15.5" x14ac:dyDescent="0.35">
      <c r="A587" s="80">
        <v>44700</v>
      </c>
      <c r="B587" s="58" t="s">
        <v>1783</v>
      </c>
      <c r="C587" s="58" t="s">
        <v>1784</v>
      </c>
      <c r="D587" s="58" t="s">
        <v>1785</v>
      </c>
      <c r="F587" s="58" t="s">
        <v>1786</v>
      </c>
      <c r="G587" s="58" t="s">
        <v>1787</v>
      </c>
      <c r="H587" s="75">
        <f>[1]!thsiFinD("ths_close_price_index",H$1,$A587)</f>
        <v>3999.5983999999999</v>
      </c>
      <c r="I587" s="75">
        <f>[1]!thsiFinD("ths_close_price_index",I$1,$A587)</f>
        <v>4303.2520000000004</v>
      </c>
      <c r="J587" s="75">
        <f>[1]!thsiFinD("ths_close_price_index",J$1,$A587)</f>
        <v>1560.7236</v>
      </c>
      <c r="K587" s="76">
        <f>IF([1]!thsiFinD("ths_close_price_index",K$1,$A587)/[1]!thsiFinD("ths_close_price_index",K$1,$A$3)=0,K586,[1]!thsiFinD("ths_close_price_index",K$1,$A587)/[1]!thsiFinD("ths_close_price_index",K$1,$A$3))</f>
        <v>1.257950510668439</v>
      </c>
      <c r="L587" s="75">
        <f>[1]!thsiFinD("ths_close_price_index",L$1,$A587)</f>
        <v>2959.3510000000001</v>
      </c>
      <c r="M587" s="75">
        <f>[1]!thsiFinD("ths_close_price_index",M$1,$A587)</f>
        <v>12755.292100000001</v>
      </c>
      <c r="N587" s="78">
        <f t="shared" si="25"/>
        <v>1.0080552764344595</v>
      </c>
      <c r="O587" s="78">
        <f t="shared" si="25"/>
        <v>1.0008949859997576</v>
      </c>
      <c r="P587" s="73">
        <f t="shared" si="27"/>
        <v>1.0080552764344595</v>
      </c>
      <c r="Q587" s="73">
        <f t="shared" si="26"/>
        <v>1.0840769955777925</v>
      </c>
    </row>
    <row r="588" spans="1:17" ht="15.5" x14ac:dyDescent="0.35">
      <c r="A588" s="80">
        <v>44701</v>
      </c>
      <c r="B588" s="58" t="s">
        <v>1788</v>
      </c>
      <c r="C588" s="58" t="s">
        <v>1789</v>
      </c>
      <c r="D588" s="58" t="s">
        <v>1790</v>
      </c>
      <c r="F588" s="58" t="s">
        <v>1791</v>
      </c>
      <c r="G588" s="58" t="s">
        <v>1792</v>
      </c>
      <c r="H588" s="75">
        <f>[1]!thsiFinD("ths_close_price_index",H$1,$A588)</f>
        <v>4077.5998</v>
      </c>
      <c r="I588" s="75">
        <f>[1]!thsiFinD("ths_close_price_index",I$1,$A588)</f>
        <v>4383.2093999999997</v>
      </c>
      <c r="J588" s="75">
        <f>[1]!thsiFinD("ths_close_price_index",J$1,$A588)</f>
        <v>1585.9227000000001</v>
      </c>
      <c r="K588" s="76">
        <f>IF([1]!thsiFinD("ths_close_price_index",K$1,$A588)/[1]!thsiFinD("ths_close_price_index",K$1,$A$3)=0,K587,[1]!thsiFinD("ths_close_price_index",K$1,$A588)/[1]!thsiFinD("ths_close_price_index",K$1,$A$3))</f>
        <v>1.278261102956135</v>
      </c>
      <c r="L588" s="75">
        <f>[1]!thsiFinD("ths_close_price_index",L$1,$A588)</f>
        <v>3009.1642000000002</v>
      </c>
      <c r="M588" s="75">
        <f>[1]!thsiFinD("ths_close_price_index",M$1,$A588)</f>
        <v>13069.116599999999</v>
      </c>
      <c r="N588" s="78">
        <f t="shared" si="25"/>
        <v>1.0168324744175328</v>
      </c>
      <c r="O588" s="78">
        <f t="shared" si="25"/>
        <v>1.0246034741924883</v>
      </c>
      <c r="P588" s="73">
        <f t="shared" si="27"/>
        <v>1.0168324744175328</v>
      </c>
      <c r="Q588" s="73">
        <f t="shared" si="26"/>
        <v>1.1023246938724915</v>
      </c>
    </row>
    <row r="589" spans="1:17" ht="15.5" x14ac:dyDescent="0.35">
      <c r="A589" s="80">
        <v>44704</v>
      </c>
      <c r="B589" s="58" t="s">
        <v>1793</v>
      </c>
      <c r="C589" s="58" t="s">
        <v>1794</v>
      </c>
      <c r="D589" s="58" t="s">
        <v>1795</v>
      </c>
      <c r="F589" s="58" t="s">
        <v>1796</v>
      </c>
      <c r="G589" s="58" t="s">
        <v>1797</v>
      </c>
      <c r="H589" s="75">
        <f>[1]!thsiFinD("ths_close_price_index",H$1,$A589)</f>
        <v>4053.9823000000001</v>
      </c>
      <c r="I589" s="75">
        <f>[1]!thsiFinD("ths_close_price_index",I$1,$A589)</f>
        <v>4370.1094000000003</v>
      </c>
      <c r="J589" s="75">
        <f>[1]!thsiFinD("ths_close_price_index",J$1,$A589)</f>
        <v>1580.8960999999999</v>
      </c>
      <c r="K589" s="76">
        <f>IF([1]!thsiFinD("ths_close_price_index",K$1,$A589)/[1]!thsiFinD("ths_close_price_index",K$1,$A$3)=0,K588,[1]!thsiFinD("ths_close_price_index",K$1,$A589)/[1]!thsiFinD("ths_close_price_index",K$1,$A$3))</f>
        <v>1.2742096398803373</v>
      </c>
      <c r="L589" s="75">
        <f>[1]!thsiFinD("ths_close_price_index",L$1,$A589)</f>
        <v>3013.3087999999998</v>
      </c>
      <c r="M589" s="75">
        <f>[1]!thsiFinD("ths_close_price_index",M$1,$A589)</f>
        <v>13168.1113</v>
      </c>
      <c r="N589" s="78">
        <f t="shared" si="25"/>
        <v>1.0013773259697825</v>
      </c>
      <c r="O589" s="78">
        <f t="shared" si="25"/>
        <v>1.0075747047815</v>
      </c>
      <c r="P589" s="73">
        <f t="shared" si="27"/>
        <v>1.0013773259697825</v>
      </c>
      <c r="Q589" s="73">
        <f t="shared" si="26"/>
        <v>1.1038429543004946</v>
      </c>
    </row>
    <row r="590" spans="1:17" ht="15.5" x14ac:dyDescent="0.35">
      <c r="A590" s="80">
        <v>44705</v>
      </c>
      <c r="B590" s="58" t="s">
        <v>1798</v>
      </c>
      <c r="C590" s="58" t="s">
        <v>1799</v>
      </c>
      <c r="D590" s="58" t="s">
        <v>1800</v>
      </c>
      <c r="F590" s="58" t="s">
        <v>1801</v>
      </c>
      <c r="G590" s="58" t="s">
        <v>1802</v>
      </c>
      <c r="H590" s="75">
        <f>[1]!thsiFinD("ths_close_price_index",H$1,$A590)</f>
        <v>3959.1541000000002</v>
      </c>
      <c r="I590" s="75">
        <f>[1]!thsiFinD("ths_close_price_index",I$1,$A590)</f>
        <v>4253.8715000000002</v>
      </c>
      <c r="J590" s="75">
        <f>[1]!thsiFinD("ths_close_price_index",J$1,$A590)</f>
        <v>1537.9326000000001</v>
      </c>
      <c r="K590" s="76">
        <f>IF([1]!thsiFinD("ths_close_price_index",K$1,$A590)/[1]!thsiFinD("ths_close_price_index",K$1,$A$3)=0,K589,[1]!thsiFinD("ths_close_price_index",K$1,$A590)/[1]!thsiFinD("ths_close_price_index",K$1,$A$3))</f>
        <v>1.2395808582273251</v>
      </c>
      <c r="L590" s="75">
        <f>[1]!thsiFinD("ths_close_price_index",L$1,$A590)</f>
        <v>2893.4158000000002</v>
      </c>
      <c r="M590" s="75">
        <f>[1]!thsiFinD("ths_close_price_index",M$1,$A590)</f>
        <v>12575.871300000001</v>
      </c>
      <c r="N590" s="78">
        <f t="shared" si="25"/>
        <v>0.96021217606373443</v>
      </c>
      <c r="O590" s="78">
        <f t="shared" si="25"/>
        <v>0.95502468148184627</v>
      </c>
      <c r="P590" s="73">
        <f t="shared" si="27"/>
        <v>0.96021217606373443</v>
      </c>
      <c r="Q590" s="73">
        <f t="shared" si="26"/>
        <v>1.0599234451814994</v>
      </c>
    </row>
    <row r="591" spans="1:17" ht="15.5" x14ac:dyDescent="0.35">
      <c r="A591" s="80">
        <v>44706</v>
      </c>
      <c r="B591" s="58" t="s">
        <v>1803</v>
      </c>
      <c r="C591" s="58" t="s">
        <v>1804</v>
      </c>
      <c r="D591" s="58" t="s">
        <v>1805</v>
      </c>
      <c r="F591" s="58" t="s">
        <v>1806</v>
      </c>
      <c r="G591" s="58" t="s">
        <v>1807</v>
      </c>
      <c r="H591" s="75">
        <f>[1]!thsiFinD("ths_close_price_index",H$1,$A591)</f>
        <v>3983.1783999999998</v>
      </c>
      <c r="I591" s="75">
        <f>[1]!thsiFinD("ths_close_price_index",I$1,$A591)</f>
        <v>4290.7759999999998</v>
      </c>
      <c r="J591" s="75">
        <f>[1]!thsiFinD("ths_close_price_index",J$1,$A591)</f>
        <v>1545.6621</v>
      </c>
      <c r="K591" s="76">
        <f>IF([1]!thsiFinD("ths_close_price_index",K$1,$A591)/[1]!thsiFinD("ths_close_price_index",K$1,$A$3)=0,K590,[1]!thsiFinD("ths_close_price_index",K$1,$A591)/[1]!thsiFinD("ths_close_price_index",K$1,$A$3))</f>
        <v>1.2458108713265128</v>
      </c>
      <c r="L591" s="75">
        <f>[1]!thsiFinD("ths_close_price_index",L$1,$A591)</f>
        <v>2925.1763000000001</v>
      </c>
      <c r="M591" s="75">
        <f>[1]!thsiFinD("ths_close_price_index",M$1,$A591)</f>
        <v>12738.1667</v>
      </c>
      <c r="N591" s="78">
        <f t="shared" si="25"/>
        <v>1.0109768184717869</v>
      </c>
      <c r="O591" s="78">
        <f t="shared" si="25"/>
        <v>1.0129053006450535</v>
      </c>
      <c r="P591" s="73">
        <f t="shared" si="27"/>
        <v>1.0109768184717869</v>
      </c>
      <c r="Q591" s="73">
        <f t="shared" si="26"/>
        <v>1.0715580324332477</v>
      </c>
    </row>
    <row r="592" spans="1:17" ht="15.5" x14ac:dyDescent="0.35">
      <c r="A592" s="80">
        <v>44707</v>
      </c>
      <c r="B592" s="58" t="s">
        <v>1808</v>
      </c>
      <c r="C592" s="58" t="s">
        <v>1809</v>
      </c>
      <c r="D592" s="58" t="s">
        <v>1810</v>
      </c>
      <c r="F592" s="58" t="s">
        <v>1811</v>
      </c>
      <c r="G592" s="58" t="s">
        <v>1812</v>
      </c>
      <c r="H592" s="75">
        <f>[1]!thsiFinD("ths_close_price_index",H$1,$A592)</f>
        <v>3993.0446000000002</v>
      </c>
      <c r="I592" s="75">
        <f>[1]!thsiFinD("ths_close_price_index",I$1,$A592)</f>
        <v>4310.6010999999999</v>
      </c>
      <c r="J592" s="75">
        <f>[1]!thsiFinD("ths_close_price_index",J$1,$A592)</f>
        <v>1549.5156999999999</v>
      </c>
      <c r="K592" s="76">
        <f>IF([1]!thsiFinD("ths_close_price_index",K$1,$A592)/[1]!thsiFinD("ths_close_price_index",K$1,$A$3)=0,K591,[1]!thsiFinD("ths_close_price_index",K$1,$A592)/[1]!thsiFinD("ths_close_price_index",K$1,$A$3))</f>
        <v>1.2489168909240327</v>
      </c>
      <c r="L592" s="75">
        <f>[1]!thsiFinD("ths_close_price_index",L$1,$A592)</f>
        <v>2952.4838</v>
      </c>
      <c r="M592" s="75">
        <f>[1]!thsiFinD("ths_close_price_index",M$1,$A592)</f>
        <v>12721.411400000001</v>
      </c>
      <c r="N592" s="78">
        <f t="shared" si="25"/>
        <v>1.0093353347625578</v>
      </c>
      <c r="O592" s="78">
        <f t="shared" si="25"/>
        <v>0.99868463803350926</v>
      </c>
      <c r="P592" s="73">
        <f t="shared" si="27"/>
        <v>1.0093353347625578</v>
      </c>
      <c r="Q592" s="73">
        <f t="shared" si="26"/>
        <v>1.0815613853835198</v>
      </c>
    </row>
    <row r="593" spans="1:17" ht="15.5" x14ac:dyDescent="0.35">
      <c r="A593" s="80">
        <v>44708</v>
      </c>
      <c r="B593" s="58" t="s">
        <v>1813</v>
      </c>
      <c r="C593" s="58" t="s">
        <v>1814</v>
      </c>
      <c r="D593" s="58" t="s">
        <v>1815</v>
      </c>
      <c r="F593" s="58" t="s">
        <v>1816</v>
      </c>
      <c r="G593" s="58" t="s">
        <v>1817</v>
      </c>
      <c r="H593" s="75">
        <f>[1]!thsiFinD("ths_close_price_index",H$1,$A593)</f>
        <v>4001.2988</v>
      </c>
      <c r="I593" s="75">
        <f>[1]!thsiFinD("ths_close_price_index",I$1,$A593)</f>
        <v>4315.357</v>
      </c>
      <c r="J593" s="75">
        <f>[1]!thsiFinD("ths_close_price_index",J$1,$A593)</f>
        <v>1553.2541000000001</v>
      </c>
      <c r="K593" s="76">
        <f>IF([1]!thsiFinD("ths_close_price_index",K$1,$A593)/[1]!thsiFinD("ths_close_price_index",K$1,$A$3)=0,K592,[1]!thsiFinD("ths_close_price_index",K$1,$A593)/[1]!thsiFinD("ths_close_price_index",K$1,$A$3))</f>
        <v>1.2519300587835327</v>
      </c>
      <c r="L593" s="75">
        <f>[1]!thsiFinD("ths_close_price_index",L$1,$A593)</f>
        <v>2956.6176999999998</v>
      </c>
      <c r="M593" s="75">
        <f>[1]!thsiFinD("ths_close_price_index",M$1,$A593)</f>
        <v>12707.3262</v>
      </c>
      <c r="N593" s="78">
        <f t="shared" si="25"/>
        <v>1.0014001431608193</v>
      </c>
      <c r="O593" s="78">
        <f t="shared" si="25"/>
        <v>0.99889279581037671</v>
      </c>
      <c r="P593" s="73">
        <f t="shared" si="27"/>
        <v>1.0014001431608193</v>
      </c>
      <c r="Q593" s="73">
        <f t="shared" si="26"/>
        <v>1.0830757261602708</v>
      </c>
    </row>
    <row r="594" spans="1:17" ht="15.5" x14ac:dyDescent="0.35">
      <c r="A594" s="80">
        <v>44711</v>
      </c>
      <c r="B594" s="58" t="s">
        <v>1818</v>
      </c>
      <c r="C594" s="58" t="s">
        <v>1819</v>
      </c>
      <c r="D594" s="58" t="s">
        <v>1820</v>
      </c>
      <c r="F594" s="58" t="s">
        <v>1821</v>
      </c>
      <c r="G594" s="58" t="s">
        <v>1822</v>
      </c>
      <c r="H594" s="75">
        <f>[1]!thsiFinD("ths_close_price_index",H$1,$A594)</f>
        <v>4029.0178999999998</v>
      </c>
      <c r="I594" s="75">
        <f>[1]!thsiFinD("ths_close_price_index",I$1,$A594)</f>
        <v>4345.6077999999998</v>
      </c>
      <c r="J594" s="75">
        <f>[1]!thsiFinD("ths_close_price_index",J$1,$A594)</f>
        <v>1573.5099</v>
      </c>
      <c r="K594" s="76">
        <f>IF([1]!thsiFinD("ths_close_price_index",K$1,$A594)/[1]!thsiFinD("ths_close_price_index",K$1,$A$3)=0,K593,[1]!thsiFinD("ths_close_price_index",K$1,$A594)/[1]!thsiFinD("ths_close_price_index",K$1,$A$3))</f>
        <v>1.2682563281844681</v>
      </c>
      <c r="L594" s="75">
        <f>[1]!thsiFinD("ths_close_price_index",L$1,$A594)</f>
        <v>2976.8935000000001</v>
      </c>
      <c r="M594" s="75">
        <f>[1]!thsiFinD("ths_close_price_index",M$1,$A594)</f>
        <v>12789.052799999999</v>
      </c>
      <c r="N594" s="78">
        <f t="shared" si="25"/>
        <v>1.006857768591455</v>
      </c>
      <c r="O594" s="78">
        <f t="shared" si="25"/>
        <v>1.006431455265546</v>
      </c>
      <c r="P594" s="73">
        <f t="shared" si="27"/>
        <v>1.006857768591455</v>
      </c>
      <c r="Q594" s="73">
        <f t="shared" si="26"/>
        <v>1.0905032088573001</v>
      </c>
    </row>
    <row r="595" spans="1:17" ht="15.5" x14ac:dyDescent="0.35">
      <c r="A595" s="80">
        <v>44712</v>
      </c>
      <c r="B595" s="58" t="s">
        <v>1823</v>
      </c>
      <c r="C595" s="58" t="s">
        <v>1824</v>
      </c>
      <c r="D595" s="58" t="s">
        <v>1825</v>
      </c>
      <c r="F595" s="58" t="s">
        <v>1826</v>
      </c>
      <c r="G595" s="58" t="s">
        <v>1827</v>
      </c>
      <c r="H595" s="75">
        <f>[1]!thsiFinD("ths_close_price_index",H$1,$A595)</f>
        <v>4091.5176000000001</v>
      </c>
      <c r="I595" s="75">
        <f>[1]!thsiFinD("ths_close_price_index",I$1,$A595)</f>
        <v>4411.4897000000001</v>
      </c>
      <c r="J595" s="75">
        <f>[1]!thsiFinD("ths_close_price_index",J$1,$A595)</f>
        <v>1602.3720000000001</v>
      </c>
      <c r="K595" s="76">
        <f>IF([1]!thsiFinD("ths_close_price_index",K$1,$A595)/[1]!thsiFinD("ths_close_price_index",K$1,$A$3)=0,K594,[1]!thsiFinD("ths_close_price_index",K$1,$A595)/[1]!thsiFinD("ths_close_price_index",K$1,$A$3))</f>
        <v>1.2915193155795224</v>
      </c>
      <c r="L595" s="75">
        <f>[1]!thsiFinD("ths_close_price_index",L$1,$A595)</f>
        <v>3054.7163999999998</v>
      </c>
      <c r="M595" s="75">
        <f>[1]!thsiFinD("ths_close_price_index",M$1,$A595)</f>
        <v>13055.7261</v>
      </c>
      <c r="N595" s="78">
        <f t="shared" si="25"/>
        <v>1.0261423191659358</v>
      </c>
      <c r="O595" s="78">
        <f t="shared" si="25"/>
        <v>1.0208516849660672</v>
      </c>
      <c r="P595" s="73">
        <f t="shared" si="27"/>
        <v>1.0261423191659358</v>
      </c>
      <c r="Q595" s="73">
        <f t="shared" si="26"/>
        <v>1.1190114917947247</v>
      </c>
    </row>
    <row r="596" spans="1:17" ht="15.5" x14ac:dyDescent="0.35">
      <c r="A596" s="80">
        <v>44713</v>
      </c>
      <c r="B596" s="58" t="s">
        <v>1828</v>
      </c>
      <c r="C596" s="58" t="s">
        <v>1829</v>
      </c>
      <c r="D596" s="58" t="s">
        <v>1830</v>
      </c>
      <c r="F596" s="58" t="s">
        <v>1831</v>
      </c>
      <c r="G596" s="58" t="s">
        <v>1832</v>
      </c>
      <c r="H596" s="75">
        <f>[1]!thsiFinD("ths_close_price_index",H$1,$A596)</f>
        <v>4083.1772000000001</v>
      </c>
      <c r="I596" s="75">
        <f>[1]!thsiFinD("ths_close_price_index",I$1,$A596)</f>
        <v>4404.1841000000004</v>
      </c>
      <c r="J596" s="75">
        <f>[1]!thsiFinD("ths_close_price_index",J$1,$A596)</f>
        <v>1601.5382</v>
      </c>
      <c r="K596" s="76">
        <f>IF([1]!thsiFinD("ths_close_price_index",K$1,$A596)/[1]!thsiFinD("ths_close_price_index",K$1,$A$3)=0,K595,[1]!thsiFinD("ths_close_price_index",K$1,$A596)/[1]!thsiFinD("ths_close_price_index",K$1,$A$3))</f>
        <v>1.2908472688854149</v>
      </c>
      <c r="L596" s="75">
        <f>[1]!thsiFinD("ths_close_price_index",L$1,$A596)</f>
        <v>3041.6338999999998</v>
      </c>
      <c r="M596" s="75">
        <f>[1]!thsiFinD("ths_close_price_index",M$1,$A596)</f>
        <v>12974.413200000001</v>
      </c>
      <c r="N596" s="78">
        <f t="shared" si="25"/>
        <v>0.99571727836993318</v>
      </c>
      <c r="O596" s="78">
        <f t="shared" si="25"/>
        <v>0.99377185923041089</v>
      </c>
      <c r="P596" s="73">
        <f t="shared" si="27"/>
        <v>0.99571727836993318</v>
      </c>
      <c r="Q596" s="73">
        <f t="shared" si="26"/>
        <v>1.1142190770745222</v>
      </c>
    </row>
    <row r="597" spans="1:17" ht="15.5" x14ac:dyDescent="0.35">
      <c r="A597" s="80">
        <v>44714</v>
      </c>
      <c r="B597" s="58" t="s">
        <v>1833</v>
      </c>
      <c r="C597" s="58" t="s">
        <v>1834</v>
      </c>
      <c r="D597" s="58" t="s">
        <v>1835</v>
      </c>
      <c r="F597" s="58" t="s">
        <v>1836</v>
      </c>
      <c r="G597" s="58" t="s">
        <v>1837</v>
      </c>
      <c r="H597" s="75">
        <f>[1]!thsiFinD("ths_close_price_index",H$1,$A597)</f>
        <v>4089.5682000000002</v>
      </c>
      <c r="I597" s="75">
        <f>[1]!thsiFinD("ths_close_price_index",I$1,$A597)</f>
        <v>4418.9745999999996</v>
      </c>
      <c r="J597" s="75">
        <f>[1]!thsiFinD("ths_close_price_index",J$1,$A597)</f>
        <v>1614.1904999999999</v>
      </c>
      <c r="K597" s="76">
        <f>IF([1]!thsiFinD("ths_close_price_index",K$1,$A597)/[1]!thsiFinD("ths_close_price_index",K$1,$A$3)=0,K596,[1]!thsiFinD("ths_close_price_index",K$1,$A597)/[1]!thsiFinD("ths_close_price_index",K$1,$A$3))</f>
        <v>1.3010450817756218</v>
      </c>
      <c r="L597" s="75">
        <f>[1]!thsiFinD("ths_close_price_index",L$1,$A597)</f>
        <v>3057.3496</v>
      </c>
      <c r="M597" s="75">
        <f>[1]!thsiFinD("ths_close_price_index",M$1,$A597)</f>
        <v>12920.121499999999</v>
      </c>
      <c r="N597" s="78">
        <f t="shared" si="25"/>
        <v>1.0051668611399946</v>
      </c>
      <c r="O597" s="78">
        <f t="shared" si="25"/>
        <v>0.99581547934668813</v>
      </c>
      <c r="P597" s="73">
        <f t="shared" si="27"/>
        <v>1.0051668611399946</v>
      </c>
      <c r="Q597" s="73">
        <f t="shared" si="26"/>
        <v>1.1199760923252993</v>
      </c>
    </row>
    <row r="598" spans="1:17" ht="15.5" x14ac:dyDescent="0.35">
      <c r="A598" s="80">
        <v>44718</v>
      </c>
      <c r="B598" s="58" t="s">
        <v>1838</v>
      </c>
      <c r="C598" s="58" t="s">
        <v>1839</v>
      </c>
      <c r="D598" s="58" t="s">
        <v>1840</v>
      </c>
      <c r="F598" s="58" t="s">
        <v>1841</v>
      </c>
      <c r="G598" s="58" t="s">
        <v>1842</v>
      </c>
      <c r="H598" s="75">
        <f>[1]!thsiFinD("ths_close_price_index",H$1,$A598)</f>
        <v>4166.085</v>
      </c>
      <c r="I598" s="75">
        <f>[1]!thsiFinD("ths_close_price_index",I$1,$A598)</f>
        <v>4500.8329999999996</v>
      </c>
      <c r="J598" s="75">
        <f>[1]!thsiFinD("ths_close_price_index",J$1,$A598)</f>
        <v>1654.8298</v>
      </c>
      <c r="K598" s="76">
        <f>IF([1]!thsiFinD("ths_close_price_index",K$1,$A598)/[1]!thsiFinD("ths_close_price_index",K$1,$A$3)=0,K597,[1]!thsiFinD("ths_close_price_index",K$1,$A598)/[1]!thsiFinD("ths_close_price_index",K$1,$A$3))</f>
        <v>1.3338005473738916</v>
      </c>
      <c r="L598" s="75">
        <f>[1]!thsiFinD("ths_close_price_index",L$1,$A598)</f>
        <v>3126.1134000000002</v>
      </c>
      <c r="M598" s="75">
        <f>[1]!thsiFinD("ths_close_price_index",M$1,$A598)</f>
        <v>13171.5903</v>
      </c>
      <c r="N598" s="78">
        <f t="shared" si="25"/>
        <v>1.022491310774535</v>
      </c>
      <c r="O598" s="78">
        <f t="shared" si="25"/>
        <v>1.0194633463779734</v>
      </c>
      <c r="P598" s="73">
        <f t="shared" si="27"/>
        <v>1.022491310774535</v>
      </c>
      <c r="Q598" s="73">
        <f t="shared" si="26"/>
        <v>1.145165822677837</v>
      </c>
    </row>
    <row r="599" spans="1:17" ht="15.5" x14ac:dyDescent="0.35">
      <c r="A599" s="80">
        <v>44719</v>
      </c>
      <c r="B599" s="58" t="s">
        <v>1843</v>
      </c>
      <c r="C599" s="58" t="s">
        <v>1844</v>
      </c>
      <c r="D599" s="58" t="s">
        <v>1845</v>
      </c>
      <c r="F599" s="58" t="s">
        <v>1846</v>
      </c>
      <c r="G599" s="58" t="s">
        <v>1847</v>
      </c>
      <c r="H599" s="75">
        <f>[1]!thsiFinD("ths_close_price_index",H$1,$A599)</f>
        <v>4179.1284999999998</v>
      </c>
      <c r="I599" s="75">
        <f>[1]!thsiFinD("ths_close_price_index",I$1,$A599)</f>
        <v>4511.3995000000004</v>
      </c>
      <c r="J599" s="75">
        <f>[1]!thsiFinD("ths_close_price_index",J$1,$A599)</f>
        <v>1656.1344999999999</v>
      </c>
      <c r="K599" s="76">
        <f>IF([1]!thsiFinD("ths_close_price_index",K$1,$A599)/[1]!thsiFinD("ths_close_price_index",K$1,$A$3)=0,K598,[1]!thsiFinD("ths_close_price_index",K$1,$A599)/[1]!thsiFinD("ths_close_price_index",K$1,$A$3))</f>
        <v>1.3348521416672496</v>
      </c>
      <c r="L599" s="75">
        <f>[1]!thsiFinD("ths_close_price_index",L$1,$A599)</f>
        <v>3124.5169000000001</v>
      </c>
      <c r="M599" s="75">
        <f>[1]!thsiFinD("ths_close_price_index",M$1,$A599)</f>
        <v>13351.736000000001</v>
      </c>
      <c r="N599" s="78">
        <f t="shared" si="25"/>
        <v>0.99948930195558483</v>
      </c>
      <c r="O599" s="78">
        <f t="shared" si="25"/>
        <v>1.0136768374886365</v>
      </c>
      <c r="P599" s="73">
        <f t="shared" si="27"/>
        <v>0.99948930195558483</v>
      </c>
      <c r="Q599" s="73">
        <f t="shared" si="26"/>
        <v>1.1445809887316643</v>
      </c>
    </row>
    <row r="600" spans="1:17" ht="15.5" x14ac:dyDescent="0.35">
      <c r="A600" s="80">
        <v>44720</v>
      </c>
      <c r="B600" s="58" t="s">
        <v>1848</v>
      </c>
      <c r="C600" s="58" t="s">
        <v>1849</v>
      </c>
      <c r="D600" s="58" t="s">
        <v>1850</v>
      </c>
      <c r="F600" s="58" t="s">
        <v>1851</v>
      </c>
      <c r="G600" s="58" t="s">
        <v>1852</v>
      </c>
      <c r="H600" s="75">
        <f>[1]!thsiFinD("ths_close_price_index",H$1,$A600)</f>
        <v>4219.8122000000003</v>
      </c>
      <c r="I600" s="75">
        <f>[1]!thsiFinD("ths_close_price_index",I$1,$A600)</f>
        <v>4550.2753000000002</v>
      </c>
      <c r="J600" s="75">
        <f>[1]!thsiFinD("ths_close_price_index",J$1,$A600)</f>
        <v>1671.5834</v>
      </c>
      <c r="K600" s="76">
        <f>IF([1]!thsiFinD("ths_close_price_index",K$1,$A600)/[1]!thsiFinD("ths_close_price_index",K$1,$A$3)=0,K599,[1]!thsiFinD("ths_close_price_index",K$1,$A600)/[1]!thsiFinD("ths_close_price_index",K$1,$A$3))</f>
        <v>1.3473040272184553</v>
      </c>
      <c r="L600" s="75">
        <f>[1]!thsiFinD("ths_close_price_index",L$1,$A600)</f>
        <v>3128.8620000000001</v>
      </c>
      <c r="M600" s="75">
        <f>[1]!thsiFinD("ths_close_price_index",M$1,$A600)</f>
        <v>13435.947399999999</v>
      </c>
      <c r="N600" s="78">
        <f t="shared" si="25"/>
        <v>1.0013906469828984</v>
      </c>
      <c r="O600" s="78">
        <f t="shared" si="25"/>
        <v>1.0063071498717469</v>
      </c>
      <c r="P600" s="73">
        <f t="shared" si="27"/>
        <v>1.0013906469828984</v>
      </c>
      <c r="Q600" s="73">
        <f t="shared" si="26"/>
        <v>1.1461726968303267</v>
      </c>
    </row>
    <row r="601" spans="1:17" ht="15.5" x14ac:dyDescent="0.35">
      <c r="A601" s="80">
        <v>44721</v>
      </c>
      <c r="B601" s="58" t="s">
        <v>1853</v>
      </c>
      <c r="C601" s="58" t="s">
        <v>1854</v>
      </c>
      <c r="D601" s="58" t="s">
        <v>1855</v>
      </c>
      <c r="F601" s="58" t="s">
        <v>1856</v>
      </c>
      <c r="G601" s="58" t="s">
        <v>1857</v>
      </c>
      <c r="H601" s="75">
        <f>[1]!thsiFinD("ths_close_price_index",H$1,$A601)</f>
        <v>4175.6746999999996</v>
      </c>
      <c r="I601" s="75">
        <f>[1]!thsiFinD("ths_close_price_index",I$1,$A601)</f>
        <v>4498.8330999999998</v>
      </c>
      <c r="J601" s="75">
        <f>[1]!thsiFinD("ths_close_price_index",J$1,$A601)</f>
        <v>1646.1396</v>
      </c>
      <c r="K601" s="76">
        <f>IF([1]!thsiFinD("ths_close_price_index",K$1,$A601)/[1]!thsiFinD("ths_close_price_index",K$1,$A$3)=0,K600,[1]!thsiFinD("ths_close_price_index",K$1,$A601)/[1]!thsiFinD("ths_close_price_index",K$1,$A$3))</f>
        <v>1.3267962055879337</v>
      </c>
      <c r="L601" s="75">
        <f>[1]!thsiFinD("ths_close_price_index",L$1,$A601)</f>
        <v>3063.3579</v>
      </c>
      <c r="M601" s="75">
        <f>[1]!thsiFinD("ths_close_price_index",M$1,$A601)</f>
        <v>13129.9764</v>
      </c>
      <c r="N601" s="78">
        <f t="shared" si="25"/>
        <v>0.97906456085311522</v>
      </c>
      <c r="O601" s="78">
        <f t="shared" si="25"/>
        <v>0.97722743392103484</v>
      </c>
      <c r="P601" s="73">
        <f t="shared" si="27"/>
        <v>0.97906456085311522</v>
      </c>
      <c r="Q601" s="73">
        <f t="shared" si="26"/>
        <v>1.1221770680840146</v>
      </c>
    </row>
    <row r="602" spans="1:17" ht="15.5" x14ac:dyDescent="0.35">
      <c r="A602" s="80">
        <v>44722</v>
      </c>
      <c r="B602" s="58" t="s">
        <v>1858</v>
      </c>
      <c r="C602" s="58" t="s">
        <v>1859</v>
      </c>
      <c r="D602" s="58" t="s">
        <v>1860</v>
      </c>
      <c r="F602" s="58" t="s">
        <v>1861</v>
      </c>
      <c r="G602" s="58" t="s">
        <v>1862</v>
      </c>
      <c r="H602" s="75">
        <f>[1]!thsiFinD("ths_close_price_index",H$1,$A602)</f>
        <v>4238.9935999999998</v>
      </c>
      <c r="I602" s="75">
        <f>[1]!thsiFinD("ths_close_price_index",I$1,$A602)</f>
        <v>4569.9165000000003</v>
      </c>
      <c r="J602" s="75">
        <f>[1]!thsiFinD("ths_close_price_index",J$1,$A602)</f>
        <v>1673.9255000000001</v>
      </c>
      <c r="K602" s="76">
        <f>IF([1]!thsiFinD("ths_close_price_index",K$1,$A602)/[1]!thsiFinD("ths_close_price_index",K$1,$A$3)=0,K601,[1]!thsiFinD("ths_close_price_index",K$1,$A602)/[1]!thsiFinD("ths_close_price_index",K$1,$A$3))</f>
        <v>1.3491917707567966</v>
      </c>
      <c r="L602" s="75">
        <f>[1]!thsiFinD("ths_close_price_index",L$1,$A602)</f>
        <v>3106.8525</v>
      </c>
      <c r="M602" s="75">
        <f>[1]!thsiFinD("ths_close_price_index",M$1,$A602)</f>
        <v>13324.245199999999</v>
      </c>
      <c r="N602" s="78">
        <f t="shared" si="25"/>
        <v>1.014198340977396</v>
      </c>
      <c r="O602" s="78">
        <f t="shared" si="25"/>
        <v>1.014795822481448</v>
      </c>
      <c r="P602" s="73">
        <f t="shared" si="27"/>
        <v>1.014198340977396</v>
      </c>
      <c r="Q602" s="73">
        <f t="shared" si="26"/>
        <v>1.1381101207336861</v>
      </c>
    </row>
    <row r="603" spans="1:17" ht="15.5" x14ac:dyDescent="0.35">
      <c r="A603" s="80">
        <v>44725</v>
      </c>
      <c r="B603" s="58" t="s">
        <v>1863</v>
      </c>
      <c r="C603" s="58" t="s">
        <v>1864</v>
      </c>
      <c r="D603" s="58" t="s">
        <v>1865</v>
      </c>
      <c r="F603" s="58" t="s">
        <v>1866</v>
      </c>
      <c r="G603" s="58" t="s">
        <v>1867</v>
      </c>
      <c r="H603" s="75">
        <f>[1]!thsiFinD("ths_close_price_index",H$1,$A603)</f>
        <v>4189.3527000000004</v>
      </c>
      <c r="I603" s="75">
        <f>[1]!thsiFinD("ths_close_price_index",I$1,$A603)</f>
        <v>4528.2704999999996</v>
      </c>
      <c r="J603" s="75">
        <f>[1]!thsiFinD("ths_close_price_index",J$1,$A603)</f>
        <v>1661.0228</v>
      </c>
      <c r="K603" s="76">
        <f>IF([1]!thsiFinD("ths_close_price_index",K$1,$A603)/[1]!thsiFinD("ths_close_price_index",K$1,$A$3)=0,K602,[1]!thsiFinD("ths_close_price_index",K$1,$A603)/[1]!thsiFinD("ths_close_price_index",K$1,$A$3))</f>
        <v>1.3387921342971429</v>
      </c>
      <c r="L603" s="75">
        <f>[1]!thsiFinD("ths_close_price_index",L$1,$A603)</f>
        <v>3102.4789999999998</v>
      </c>
      <c r="M603" s="75">
        <f>[1]!thsiFinD("ths_close_price_index",M$1,$A603)</f>
        <v>13307.9105</v>
      </c>
      <c r="N603" s="78">
        <f t="shared" si="25"/>
        <v>0.99859230523496045</v>
      </c>
      <c r="O603" s="78">
        <f t="shared" si="25"/>
        <v>0.99877406188832374</v>
      </c>
      <c r="P603" s="73">
        <f t="shared" si="27"/>
        <v>0.99859230523496045</v>
      </c>
      <c r="Q603" s="73">
        <f t="shared" si="26"/>
        <v>1.1365080090746909</v>
      </c>
    </row>
    <row r="604" spans="1:17" ht="15.5" x14ac:dyDescent="0.35">
      <c r="A604" s="80">
        <v>44726</v>
      </c>
      <c r="B604" s="58" t="s">
        <v>1868</v>
      </c>
      <c r="C604" s="58" t="s">
        <v>1869</v>
      </c>
      <c r="D604" s="58" t="s">
        <v>1870</v>
      </c>
      <c r="F604" s="58" t="s">
        <v>1871</v>
      </c>
      <c r="G604" s="58" t="s">
        <v>1872</v>
      </c>
      <c r="H604" s="75">
        <f>[1]!thsiFinD("ths_close_price_index",H$1,$A604)</f>
        <v>4222.3113999999996</v>
      </c>
      <c r="I604" s="75">
        <f>[1]!thsiFinD("ths_close_price_index",I$1,$A604)</f>
        <v>4562.6306999999997</v>
      </c>
      <c r="J604" s="75">
        <f>[1]!thsiFinD("ths_close_price_index",J$1,$A604)</f>
        <v>1661.5926999999999</v>
      </c>
      <c r="K604" s="76">
        <f>IF([1]!thsiFinD("ths_close_price_index",K$1,$A604)/[1]!thsiFinD("ths_close_price_index",K$1,$A$3)=0,K603,[1]!thsiFinD("ths_close_price_index",K$1,$A604)/[1]!thsiFinD("ths_close_price_index",K$1,$A$3))</f>
        <v>1.3392514763587546</v>
      </c>
      <c r="L604" s="75">
        <f>[1]!thsiFinD("ths_close_price_index",L$1,$A604)</f>
        <v>3093.5695000000001</v>
      </c>
      <c r="M604" s="75">
        <f>[1]!thsiFinD("ths_close_price_index",M$1,$A604)</f>
        <v>13289.317800000001</v>
      </c>
      <c r="N604" s="78">
        <f t="shared" si="25"/>
        <v>0.99712826420420586</v>
      </c>
      <c r="O604" s="78">
        <f t="shared" si="25"/>
        <v>0.9986028836006976</v>
      </c>
      <c r="P604" s="73">
        <f t="shared" si="27"/>
        <v>0.99712826420420586</v>
      </c>
      <c r="Q604" s="73">
        <f t="shared" si="26"/>
        <v>1.1332442583428244</v>
      </c>
    </row>
    <row r="605" spans="1:17" ht="15.5" x14ac:dyDescent="0.35">
      <c r="A605" s="80">
        <v>44727</v>
      </c>
      <c r="B605" s="58" t="s">
        <v>1873</v>
      </c>
      <c r="C605" s="58" t="s">
        <v>1874</v>
      </c>
      <c r="D605" s="58" t="s">
        <v>1875</v>
      </c>
      <c r="F605" s="58" t="s">
        <v>1876</v>
      </c>
      <c r="G605" s="58" t="s">
        <v>1877</v>
      </c>
      <c r="H605" s="75">
        <f>[1]!thsiFinD("ths_close_price_index",H$1,$A605)</f>
        <v>4278.2178000000004</v>
      </c>
      <c r="I605" s="75">
        <f>[1]!thsiFinD("ths_close_price_index",I$1,$A605)</f>
        <v>4605.6460999999999</v>
      </c>
      <c r="J605" s="75">
        <f>[1]!thsiFinD("ths_close_price_index",J$1,$A605)</f>
        <v>1666.3133</v>
      </c>
      <c r="K605" s="76">
        <f>IF([1]!thsiFinD("ths_close_price_index",K$1,$A605)/[1]!thsiFinD("ths_close_price_index",K$1,$A$3)=0,K604,[1]!thsiFinD("ths_close_price_index",K$1,$A605)/[1]!thsiFinD("ths_close_price_index",K$1,$A$3))</f>
        <v>1.3430563020054365</v>
      </c>
      <c r="L605" s="75">
        <f>[1]!thsiFinD("ths_close_price_index",L$1,$A605)</f>
        <v>3144.8107</v>
      </c>
      <c r="M605" s="75">
        <f>[1]!thsiFinD("ths_close_price_index",M$1,$A605)</f>
        <v>13383.2796</v>
      </c>
      <c r="N605" s="78">
        <f t="shared" si="25"/>
        <v>1.0165637785089361</v>
      </c>
      <c r="O605" s="78">
        <f t="shared" si="25"/>
        <v>1.0070704758072682</v>
      </c>
      <c r="P605" s="73">
        <f t="shared" si="27"/>
        <v>1.0165637785089361</v>
      </c>
      <c r="Q605" s="73">
        <f t="shared" si="26"/>
        <v>1.1520150652345384</v>
      </c>
    </row>
    <row r="606" spans="1:17" ht="15.5" x14ac:dyDescent="0.35">
      <c r="A606" s="80">
        <v>44728</v>
      </c>
      <c r="B606" s="58" t="s">
        <v>1878</v>
      </c>
      <c r="C606" s="58" t="s">
        <v>1879</v>
      </c>
      <c r="D606" s="58" t="s">
        <v>1880</v>
      </c>
      <c r="F606" s="58" t="s">
        <v>1881</v>
      </c>
      <c r="G606" s="58" t="s">
        <v>1882</v>
      </c>
      <c r="H606" s="75">
        <f>[1]!thsiFinD("ths_close_price_index",H$1,$A606)</f>
        <v>4250.0613999999996</v>
      </c>
      <c r="I606" s="75">
        <f>[1]!thsiFinD("ths_close_price_index",I$1,$A606)</f>
        <v>4583.3503000000001</v>
      </c>
      <c r="J606" s="75">
        <f>[1]!thsiFinD("ths_close_price_index",J$1,$A606)</f>
        <v>1668.1797999999999</v>
      </c>
      <c r="K606" s="76">
        <f>IF([1]!thsiFinD("ths_close_price_index",K$1,$A606)/[1]!thsiFinD("ths_close_price_index",K$1,$A$3)=0,K605,[1]!thsiFinD("ths_close_price_index",K$1,$A606)/[1]!thsiFinD("ths_close_price_index",K$1,$A$3))</f>
        <v>1.3445607097225762</v>
      </c>
      <c r="L606" s="75">
        <f>[1]!thsiFinD("ths_close_price_index",L$1,$A606)</f>
        <v>3152.5353</v>
      </c>
      <c r="M606" s="75">
        <f>[1]!thsiFinD("ths_close_price_index",M$1,$A606)</f>
        <v>13575.941199999999</v>
      </c>
      <c r="N606" s="78">
        <f t="shared" si="25"/>
        <v>1.0024563004698501</v>
      </c>
      <c r="O606" s="78">
        <f t="shared" si="25"/>
        <v>1.0143956941615417</v>
      </c>
      <c r="P606" s="73">
        <f t="shared" si="27"/>
        <v>1.0024563004698501</v>
      </c>
      <c r="Q606" s="73">
        <f t="shared" si="26"/>
        <v>1.1548447603805485</v>
      </c>
    </row>
    <row r="607" spans="1:17" ht="15.5" x14ac:dyDescent="0.35">
      <c r="A607" s="80">
        <v>44729</v>
      </c>
      <c r="B607" s="58" t="s">
        <v>1883</v>
      </c>
      <c r="C607" s="58" t="s">
        <v>1884</v>
      </c>
      <c r="D607" s="58" t="s">
        <v>1885</v>
      </c>
      <c r="F607" s="58" t="s">
        <v>1886</v>
      </c>
      <c r="G607" s="58" t="s">
        <v>1887</v>
      </c>
      <c r="H607" s="75">
        <f>[1]!thsiFinD("ths_close_price_index",H$1,$A607)</f>
        <v>4309.0443999999998</v>
      </c>
      <c r="I607" s="75">
        <f>[1]!thsiFinD("ths_close_price_index",I$1,$A607)</f>
        <v>4640.6382999999996</v>
      </c>
      <c r="J607" s="75">
        <f>[1]!thsiFinD("ths_close_price_index",J$1,$A607)</f>
        <v>1694.7852</v>
      </c>
      <c r="K607" s="76">
        <f>IF([1]!thsiFinD("ths_close_price_index",K$1,$A607)/[1]!thsiFinD("ths_close_price_index",K$1,$A$3)=0,K606,[1]!thsiFinD("ths_close_price_index",K$1,$A607)/[1]!thsiFinD("ths_close_price_index",K$1,$A$3))</f>
        <v>1.3660047863781342</v>
      </c>
      <c r="L607" s="75">
        <f>[1]!thsiFinD("ths_close_price_index",L$1,$A607)</f>
        <v>3191.3818000000001</v>
      </c>
      <c r="M607" s="75">
        <f>[1]!thsiFinD("ths_close_price_index",M$1,$A607)</f>
        <v>13833.569600000001</v>
      </c>
      <c r="N607" s="78">
        <f t="shared" si="25"/>
        <v>1.012322304527407</v>
      </c>
      <c r="O607" s="78">
        <f t="shared" si="25"/>
        <v>1.018976835285645</v>
      </c>
      <c r="P607" s="73">
        <f t="shared" si="27"/>
        <v>1.012322304527407</v>
      </c>
      <c r="Q607" s="73">
        <f t="shared" si="26"/>
        <v>1.1690751091998379</v>
      </c>
    </row>
    <row r="608" spans="1:17" ht="15.5" x14ac:dyDescent="0.35">
      <c r="A608" s="80">
        <v>44732</v>
      </c>
      <c r="B608" s="58" t="s">
        <v>1888</v>
      </c>
      <c r="C608" s="58" t="s">
        <v>1889</v>
      </c>
      <c r="D608" s="58" t="s">
        <v>1890</v>
      </c>
      <c r="F608" s="58" t="s">
        <v>1891</v>
      </c>
      <c r="G608" s="58" t="s">
        <v>1892</v>
      </c>
      <c r="H608" s="75">
        <f>[1]!thsiFinD("ths_close_price_index",H$1,$A608)</f>
        <v>4330.4327999999996</v>
      </c>
      <c r="I608" s="75">
        <f>[1]!thsiFinD("ths_close_price_index",I$1,$A608)</f>
        <v>4660.5947999999999</v>
      </c>
      <c r="J608" s="75">
        <f>[1]!thsiFinD("ths_close_price_index",J$1,$A608)</f>
        <v>1710.5599</v>
      </c>
      <c r="K608" s="76">
        <f>IF([1]!thsiFinD("ths_close_price_index",K$1,$A608)/[1]!thsiFinD("ths_close_price_index",K$1,$A$3)=0,K607,[1]!thsiFinD("ths_close_price_index",K$1,$A608)/[1]!thsiFinD("ths_close_price_index",K$1,$A$3))</f>
        <v>1.3787192682509279</v>
      </c>
      <c r="L608" s="75">
        <f>[1]!thsiFinD("ths_close_price_index",L$1,$A608)</f>
        <v>3217.5030999999999</v>
      </c>
      <c r="M608" s="75">
        <f>[1]!thsiFinD("ths_close_price_index",M$1,$A608)</f>
        <v>13995.9683</v>
      </c>
      <c r="N608" s="78">
        <f t="shared" si="25"/>
        <v>1.0081849498546365</v>
      </c>
      <c r="O608" s="78">
        <f t="shared" si="25"/>
        <v>1.011739464555844</v>
      </c>
      <c r="P608" s="73">
        <f t="shared" si="27"/>
        <v>1.0081849498546365</v>
      </c>
      <c r="Q608" s="73">
        <f t="shared" si="26"/>
        <v>1.1786439303449423</v>
      </c>
    </row>
    <row r="609" spans="1:17" ht="15.5" x14ac:dyDescent="0.35">
      <c r="A609" s="80">
        <v>44733</v>
      </c>
      <c r="B609" s="58" t="s">
        <v>1893</v>
      </c>
      <c r="C609" s="58" t="s">
        <v>1894</v>
      </c>
      <c r="D609" s="58" t="s">
        <v>1895</v>
      </c>
      <c r="F609" s="58" t="s">
        <v>1896</v>
      </c>
      <c r="G609" s="58" t="s">
        <v>1897</v>
      </c>
      <c r="H609" s="75">
        <f>[1]!thsiFinD("ths_close_price_index",H$1,$A609)</f>
        <v>4325.5657000000001</v>
      </c>
      <c r="I609" s="75">
        <f>[1]!thsiFinD("ths_close_price_index",I$1,$A609)</f>
        <v>4647.1080000000002</v>
      </c>
      <c r="J609" s="75">
        <f>[1]!thsiFinD("ths_close_price_index",J$1,$A609)</f>
        <v>1701.9848999999999</v>
      </c>
      <c r="K609" s="76">
        <f>IF([1]!thsiFinD("ths_close_price_index",K$1,$A609)/[1]!thsiFinD("ths_close_price_index",K$1,$A$3)=0,K608,[1]!thsiFinD("ths_close_price_index",K$1,$A609)/[1]!thsiFinD("ths_close_price_index",K$1,$A$3))</f>
        <v>1.37180777820299</v>
      </c>
      <c r="L609" s="75">
        <f>[1]!thsiFinD("ths_close_price_index",L$1,$A609)</f>
        <v>3215.8524000000002</v>
      </c>
      <c r="M609" s="75">
        <f>[1]!thsiFinD("ths_close_price_index",M$1,$A609)</f>
        <v>13905.8572</v>
      </c>
      <c r="N609" s="78">
        <f t="shared" ref="N609:O624" si="28">L609/L608</f>
        <v>0.999486962421264</v>
      </c>
      <c r="O609" s="78">
        <f t="shared" si="28"/>
        <v>0.99356163874706693</v>
      </c>
      <c r="P609" s="73">
        <f t="shared" si="27"/>
        <v>0.999486962421264</v>
      </c>
      <c r="Q609" s="73">
        <f t="shared" si="26"/>
        <v>1.1780392417167262</v>
      </c>
    </row>
    <row r="610" spans="1:17" ht="15.5" x14ac:dyDescent="0.35">
      <c r="A610" s="80">
        <v>44734</v>
      </c>
      <c r="B610" s="58" t="s">
        <v>1898</v>
      </c>
      <c r="C610" s="58" t="s">
        <v>1899</v>
      </c>
      <c r="D610" s="58" t="s">
        <v>1900</v>
      </c>
      <c r="F610" s="58" t="s">
        <v>1901</v>
      </c>
      <c r="G610" s="58" t="s">
        <v>1902</v>
      </c>
      <c r="H610" s="75">
        <f>[1]!thsiFinD("ths_close_price_index",H$1,$A610)</f>
        <v>4270.6226999999999</v>
      </c>
      <c r="I610" s="75">
        <f>[1]!thsiFinD("ths_close_price_index",I$1,$A610)</f>
        <v>4584.9269000000004</v>
      </c>
      <c r="J610" s="75">
        <f>[1]!thsiFinD("ths_close_price_index",J$1,$A610)</f>
        <v>1684.1939</v>
      </c>
      <c r="K610" s="76">
        <f>IF([1]!thsiFinD("ths_close_price_index",K$1,$A610)/[1]!thsiFinD("ths_close_price_index",K$1,$A$3)=0,K609,[1]!thsiFinD("ths_close_price_index",K$1,$A610)/[1]!thsiFinD("ths_close_price_index",K$1,$A$3))</f>
        <v>1.3574681491134433</v>
      </c>
      <c r="L610" s="75">
        <f>[1]!thsiFinD("ths_close_price_index",L$1,$A610)</f>
        <v>3156.9776000000002</v>
      </c>
      <c r="M610" s="75">
        <f>[1]!thsiFinD("ths_close_price_index",M$1,$A610)</f>
        <v>13748.7549</v>
      </c>
      <c r="N610" s="78">
        <f t="shared" si="28"/>
        <v>0.98169231896339515</v>
      </c>
      <c r="O610" s="78">
        <f t="shared" si="28"/>
        <v>0.98870243684078674</v>
      </c>
      <c r="P610" s="73">
        <f t="shared" si="27"/>
        <v>0.98169231896339515</v>
      </c>
      <c r="Q610" s="73">
        <f t="shared" si="26"/>
        <v>1.1564720750307727</v>
      </c>
    </row>
    <row r="611" spans="1:17" ht="15.5" x14ac:dyDescent="0.35">
      <c r="A611" s="80">
        <v>44735</v>
      </c>
      <c r="B611" s="58" t="s">
        <v>1903</v>
      </c>
      <c r="C611" s="58" t="s">
        <v>1904</v>
      </c>
      <c r="D611" s="58" t="s">
        <v>1905</v>
      </c>
      <c r="F611" s="58" t="s">
        <v>1906</v>
      </c>
      <c r="G611" s="58" t="s">
        <v>1907</v>
      </c>
      <c r="H611" s="75">
        <f>[1]!thsiFinD("ths_close_price_index",H$1,$A611)</f>
        <v>4343.8780999999999</v>
      </c>
      <c r="I611" s="75">
        <f>[1]!thsiFinD("ths_close_price_index",I$1,$A611)</f>
        <v>4666.2291999999998</v>
      </c>
      <c r="J611" s="75">
        <f>[1]!thsiFinD("ths_close_price_index",J$1,$A611)</f>
        <v>1715.6172999999999</v>
      </c>
      <c r="K611" s="76">
        <f>IF([1]!thsiFinD("ths_close_price_index",K$1,$A611)/[1]!thsiFinD("ths_close_price_index",K$1,$A$3)=0,K610,[1]!thsiFinD("ths_close_price_index",K$1,$A611)/[1]!thsiFinD("ths_close_price_index",K$1,$A$3))</f>
        <v>1.3827955562705712</v>
      </c>
      <c r="L611" s="75">
        <f>[1]!thsiFinD("ths_close_price_index",L$1,$A611)</f>
        <v>3202.2350000000001</v>
      </c>
      <c r="M611" s="75">
        <f>[1]!thsiFinD("ths_close_price_index",M$1,$A611)</f>
        <v>13802.753699999999</v>
      </c>
      <c r="N611" s="78">
        <f t="shared" si="28"/>
        <v>1.014335673461858</v>
      </c>
      <c r="O611" s="78">
        <f t="shared" si="28"/>
        <v>1.0039275411041038</v>
      </c>
      <c r="P611" s="73">
        <f t="shared" si="27"/>
        <v>1.014335673461858</v>
      </c>
      <c r="Q611" s="73">
        <f t="shared" si="26"/>
        <v>1.1730508810661713</v>
      </c>
    </row>
    <row r="612" spans="1:17" ht="15.5" x14ac:dyDescent="0.35">
      <c r="A612" s="80">
        <v>44736</v>
      </c>
      <c r="B612" s="58" t="s">
        <v>1908</v>
      </c>
      <c r="C612" s="58" t="s">
        <v>1909</v>
      </c>
      <c r="D612" s="58" t="s">
        <v>1910</v>
      </c>
      <c r="F612" s="58" t="s">
        <v>1911</v>
      </c>
      <c r="G612" s="58" t="s">
        <v>1912</v>
      </c>
      <c r="H612" s="75">
        <f>[1]!thsiFinD("ths_close_price_index",H$1,$A612)</f>
        <v>4394.7722999999996</v>
      </c>
      <c r="I612" s="75">
        <f>[1]!thsiFinD("ths_close_price_index",I$1,$A612)</f>
        <v>4719.8293000000003</v>
      </c>
      <c r="J612" s="75">
        <f>[1]!thsiFinD("ths_close_price_index",J$1,$A612)</f>
        <v>1742.5940000000001</v>
      </c>
      <c r="K612" s="76">
        <f>IF([1]!thsiFinD("ths_close_price_index",K$1,$A612)/[1]!thsiFinD("ths_close_price_index",K$1,$A$3)=0,K611,[1]!thsiFinD("ths_close_price_index",K$1,$A612)/[1]!thsiFinD("ths_close_price_index",K$1,$A$3))</f>
        <v>1.4045389024602164</v>
      </c>
      <c r="L612" s="75">
        <f>[1]!thsiFinD("ths_close_price_index",L$1,$A612)</f>
        <v>3258.1556999999998</v>
      </c>
      <c r="M612" s="75">
        <f>[1]!thsiFinD("ths_close_price_index",M$1,$A612)</f>
        <v>14034.342699999999</v>
      </c>
      <c r="N612" s="78">
        <f t="shared" si="28"/>
        <v>1.0174630219206271</v>
      </c>
      <c r="O612" s="78">
        <f t="shared" si="28"/>
        <v>1.016778463561224</v>
      </c>
      <c r="P612" s="73">
        <f t="shared" si="27"/>
        <v>1.0174630219206271</v>
      </c>
      <c r="Q612" s="73">
        <f t="shared" si="26"/>
        <v>1.1935358943162409</v>
      </c>
    </row>
    <row r="613" spans="1:17" ht="15.5" x14ac:dyDescent="0.35">
      <c r="A613" s="80">
        <v>44739</v>
      </c>
      <c r="B613" s="58" t="s">
        <v>1913</v>
      </c>
      <c r="C613" s="58" t="s">
        <v>1914</v>
      </c>
      <c r="D613" s="58" t="s">
        <v>1915</v>
      </c>
      <c r="F613" s="58" t="s">
        <v>1916</v>
      </c>
      <c r="G613" s="58" t="s">
        <v>1917</v>
      </c>
      <c r="H613" s="75">
        <f>[1]!thsiFinD("ths_close_price_index",H$1,$A613)</f>
        <v>4444.2638999999999</v>
      </c>
      <c r="I613" s="75">
        <f>[1]!thsiFinD("ths_close_price_index",I$1,$A613)</f>
        <v>4767.2349000000004</v>
      </c>
      <c r="J613" s="75">
        <f>[1]!thsiFinD("ths_close_price_index",J$1,$A613)</f>
        <v>1762.9308000000001</v>
      </c>
      <c r="K613" s="76">
        <f>IF([1]!thsiFinD("ths_close_price_index",K$1,$A613)/[1]!thsiFinD("ths_close_price_index",K$1,$A$3)=0,K612,[1]!thsiFinD("ths_close_price_index",K$1,$A613)/[1]!thsiFinD("ths_close_price_index",K$1,$A$3))</f>
        <v>1.4209304582394473</v>
      </c>
      <c r="L613" s="75">
        <f>[1]!thsiFinD("ths_close_price_index",L$1,$A613)</f>
        <v>3283.5234</v>
      </c>
      <c r="M613" s="75">
        <f>[1]!thsiFinD("ths_close_price_index",M$1,$A613)</f>
        <v>14174.4478</v>
      </c>
      <c r="N613" s="78">
        <f t="shared" si="28"/>
        <v>1.0077859078373694</v>
      </c>
      <c r="O613" s="78">
        <f t="shared" si="28"/>
        <v>1.0099830182998168</v>
      </c>
      <c r="P613" s="73">
        <f t="shared" si="27"/>
        <v>1.0077859078373694</v>
      </c>
      <c r="Q613" s="73">
        <f t="shared" si="26"/>
        <v>1.2028286547899794</v>
      </c>
    </row>
    <row r="614" spans="1:17" ht="15.5" x14ac:dyDescent="0.35">
      <c r="A614" s="80">
        <v>44740</v>
      </c>
      <c r="B614" s="58" t="s">
        <v>1918</v>
      </c>
      <c r="C614" s="58" t="s">
        <v>1919</v>
      </c>
      <c r="D614" s="58" t="s">
        <v>1920</v>
      </c>
      <c r="F614" s="58" t="s">
        <v>1921</v>
      </c>
      <c r="G614" s="58" t="s">
        <v>1922</v>
      </c>
      <c r="H614" s="75">
        <f>[1]!thsiFinD("ths_close_price_index",H$1,$A614)</f>
        <v>4490.5165999999999</v>
      </c>
      <c r="I614" s="75">
        <f>[1]!thsiFinD("ths_close_price_index",I$1,$A614)</f>
        <v>4821.6458000000002</v>
      </c>
      <c r="J614" s="75">
        <f>[1]!thsiFinD("ths_close_price_index",J$1,$A614)</f>
        <v>1778.7532000000001</v>
      </c>
      <c r="K614" s="76">
        <f>IF([1]!thsiFinD("ths_close_price_index",K$1,$A614)/[1]!thsiFinD("ths_close_price_index",K$1,$A$3)=0,K613,[1]!thsiFinD("ths_close_price_index",K$1,$A614)/[1]!thsiFinD("ths_close_price_index",K$1,$A$3))</f>
        <v>1.4336833865350151</v>
      </c>
      <c r="L614" s="75">
        <f>[1]!thsiFinD("ths_close_price_index",L$1,$A614)</f>
        <v>3345.1206999999999</v>
      </c>
      <c r="M614" s="75">
        <f>[1]!thsiFinD("ths_close_price_index",M$1,$A614)</f>
        <v>14152.708199999999</v>
      </c>
      <c r="N614" s="78">
        <f t="shared" si="28"/>
        <v>1.018759513027987</v>
      </c>
      <c r="O614" s="78">
        <f t="shared" si="28"/>
        <v>0.99846628240431345</v>
      </c>
      <c r="P614" s="73">
        <f t="shared" si="27"/>
        <v>1.018759513027987</v>
      </c>
      <c r="Q614" s="73">
        <f t="shared" si="26"/>
        <v>1.225393134609948</v>
      </c>
    </row>
    <row r="615" spans="1:17" ht="15.5" x14ac:dyDescent="0.35">
      <c r="A615" s="80">
        <v>44741</v>
      </c>
      <c r="B615" s="58" t="s">
        <v>1923</v>
      </c>
      <c r="C615" s="58" t="s">
        <v>1924</v>
      </c>
      <c r="D615" s="58" t="s">
        <v>1925</v>
      </c>
      <c r="F615" s="58" t="s">
        <v>1926</v>
      </c>
      <c r="G615" s="58" t="s">
        <v>1927</v>
      </c>
      <c r="H615" s="75">
        <f>[1]!thsiFinD("ths_close_price_index",H$1,$A615)</f>
        <v>4421.357</v>
      </c>
      <c r="I615" s="75">
        <f>[1]!thsiFinD("ths_close_price_index",I$1,$A615)</f>
        <v>4742.5883999999996</v>
      </c>
      <c r="J615" s="75">
        <f>[1]!thsiFinD("ths_close_price_index",J$1,$A615)</f>
        <v>1744.0571</v>
      </c>
      <c r="K615" s="76">
        <f>IF([1]!thsiFinD("ths_close_price_index",K$1,$A615)/[1]!thsiFinD("ths_close_price_index",K$1,$A$3)=0,K614,[1]!thsiFinD("ths_close_price_index",K$1,$A615)/[1]!thsiFinD("ths_close_price_index",K$1,$A$3))</f>
        <v>1.4057181678933521</v>
      </c>
      <c r="L615" s="75">
        <f>[1]!thsiFinD("ths_close_price_index",L$1,$A615)</f>
        <v>3278.1435000000001</v>
      </c>
      <c r="M615" s="75">
        <f>[1]!thsiFinD("ths_close_price_index",M$1,$A615)</f>
        <v>14099.6204</v>
      </c>
      <c r="N615" s="78">
        <f t="shared" si="28"/>
        <v>0.97997764325813419</v>
      </c>
      <c r="O615" s="78">
        <f t="shared" si="28"/>
        <v>0.99624892993978353</v>
      </c>
      <c r="P615" s="73">
        <f t="shared" si="27"/>
        <v>0.97997764325813419</v>
      </c>
      <c r="Q615" s="73">
        <f t="shared" si="26"/>
        <v>1.2008578761197544</v>
      </c>
    </row>
    <row r="616" spans="1:17" ht="15.5" x14ac:dyDescent="0.35">
      <c r="A616" s="80">
        <v>44742</v>
      </c>
      <c r="B616" s="58" t="s">
        <v>1928</v>
      </c>
      <c r="C616" s="58" t="s">
        <v>1929</v>
      </c>
      <c r="D616" s="58" t="s">
        <v>1930</v>
      </c>
      <c r="F616" s="58" t="s">
        <v>1931</v>
      </c>
      <c r="G616" s="58" t="s">
        <v>1932</v>
      </c>
      <c r="H616" s="75">
        <f>[1]!thsiFinD("ths_close_price_index",H$1,$A616)</f>
        <v>4485.0108</v>
      </c>
      <c r="I616" s="75">
        <f>[1]!thsiFinD("ths_close_price_index",I$1,$A616)</f>
        <v>4808.7305999999999</v>
      </c>
      <c r="J616" s="75">
        <f>[1]!thsiFinD("ths_close_price_index",J$1,$A616)</f>
        <v>1774.2614000000001</v>
      </c>
      <c r="K616" s="76">
        <f>IF([1]!thsiFinD("ths_close_price_index",K$1,$A616)/[1]!thsiFinD("ths_close_price_index",K$1,$A$3)=0,K615,[1]!thsiFinD("ths_close_price_index",K$1,$A616)/[1]!thsiFinD("ths_close_price_index",K$1,$A$3))</f>
        <v>1.4300629747569011</v>
      </c>
      <c r="L616" s="75">
        <f>[1]!thsiFinD("ths_close_price_index",L$1,$A616)</f>
        <v>3339.5450000000001</v>
      </c>
      <c r="M616" s="75">
        <f>[1]!thsiFinD("ths_close_price_index",M$1,$A616)</f>
        <v>14345.338900000001</v>
      </c>
      <c r="N616" s="78">
        <f t="shared" si="28"/>
        <v>1.0187305711296653</v>
      </c>
      <c r="O616" s="78">
        <f t="shared" si="28"/>
        <v>1.0174273131495086</v>
      </c>
      <c r="P616" s="73">
        <f t="shared" si="27"/>
        <v>1.0187305711296653</v>
      </c>
      <c r="Q616" s="73">
        <f t="shared" si="26"/>
        <v>1.2233506299850341</v>
      </c>
    </row>
    <row r="617" spans="1:17" ht="15.5" x14ac:dyDescent="0.35">
      <c r="A617" s="80">
        <v>44743</v>
      </c>
      <c r="B617" s="58" t="s">
        <v>1933</v>
      </c>
      <c r="C617" s="58" t="s">
        <v>1934</v>
      </c>
      <c r="D617" s="58" t="s">
        <v>1935</v>
      </c>
      <c r="F617" s="58" t="s">
        <v>1936</v>
      </c>
      <c r="G617" s="58" t="s">
        <v>1937</v>
      </c>
      <c r="H617" s="75">
        <f>[1]!thsiFinD("ths_close_price_index",H$1,$A617)</f>
        <v>4466.7178999999996</v>
      </c>
      <c r="I617" s="75">
        <f>[1]!thsiFinD("ths_close_price_index",I$1,$A617)</f>
        <v>4791.0388999999996</v>
      </c>
      <c r="J617" s="75">
        <f>[1]!thsiFinD("ths_close_price_index",J$1,$A617)</f>
        <v>1765.6467</v>
      </c>
      <c r="K617" s="76">
        <f>IF([1]!thsiFinD("ths_close_price_index",K$1,$A617)/[1]!thsiFinD("ths_close_price_index",K$1,$A$3)=0,K616,[1]!thsiFinD("ths_close_price_index",K$1,$A617)/[1]!thsiFinD("ths_close_price_index",K$1,$A$3))</f>
        <v>1.4231194863235517</v>
      </c>
      <c r="L617" s="75">
        <f>[1]!thsiFinD("ths_close_price_index",L$1,$A617)</f>
        <v>3327.2298999999998</v>
      </c>
      <c r="M617" s="75">
        <f>[1]!thsiFinD("ths_close_price_index",M$1,$A617)</f>
        <v>14205.499900000001</v>
      </c>
      <c r="N617" s="78">
        <f t="shared" si="28"/>
        <v>0.99631234195077467</v>
      </c>
      <c r="O617" s="78">
        <f t="shared" si="28"/>
        <v>0.990251955636963</v>
      </c>
      <c r="P617" s="73">
        <f t="shared" si="27"/>
        <v>0.99631234195077467</v>
      </c>
      <c r="Q617" s="73">
        <f t="shared" si="26"/>
        <v>1.2188393311873449</v>
      </c>
    </row>
    <row r="618" spans="1:17" ht="15.5" x14ac:dyDescent="0.35">
      <c r="A618" s="80">
        <v>44746</v>
      </c>
      <c r="B618" s="58" t="s">
        <v>1938</v>
      </c>
      <c r="C618" s="58" t="s">
        <v>1939</v>
      </c>
      <c r="D618" s="58" t="s">
        <v>1940</v>
      </c>
      <c r="F618" s="58" t="s">
        <v>1941</v>
      </c>
      <c r="G618" s="58" t="s">
        <v>1942</v>
      </c>
      <c r="H618" s="75">
        <f>[1]!thsiFinD("ths_close_price_index",H$1,$A618)</f>
        <v>4496.0303000000004</v>
      </c>
      <c r="I618" s="75">
        <f>[1]!thsiFinD("ths_close_price_index",I$1,$A618)</f>
        <v>4830.0244000000002</v>
      </c>
      <c r="J618" s="75">
        <f>[1]!thsiFinD("ths_close_price_index",J$1,$A618)</f>
        <v>1783.9866</v>
      </c>
      <c r="K618" s="76">
        <f>IF([1]!thsiFinD("ths_close_price_index",K$1,$A618)/[1]!thsiFinD("ths_close_price_index",K$1,$A$3)=0,K617,[1]!thsiFinD("ths_close_price_index",K$1,$A618)/[1]!thsiFinD("ths_close_price_index",K$1,$A$3))</f>
        <v>1.4379015313766335</v>
      </c>
      <c r="L618" s="75">
        <f>[1]!thsiFinD("ths_close_price_index",L$1,$A618)</f>
        <v>3386.5499</v>
      </c>
      <c r="M618" s="75">
        <f>[1]!thsiFinD("ths_close_price_index",M$1,$A618)</f>
        <v>14797.837</v>
      </c>
      <c r="N618" s="78">
        <f t="shared" si="28"/>
        <v>1.0178286447834579</v>
      </c>
      <c r="O618" s="78">
        <f t="shared" si="28"/>
        <v>1.0416977300460928</v>
      </c>
      <c r="P618" s="73">
        <f t="shared" si="27"/>
        <v>1.0178286447834579</v>
      </c>
      <c r="Q618" s="73">
        <f t="shared" si="26"/>
        <v>1.2405695846711915</v>
      </c>
    </row>
    <row r="619" spans="1:17" ht="15.5" x14ac:dyDescent="0.35">
      <c r="A619" s="80">
        <v>44747</v>
      </c>
      <c r="B619" s="58" t="s">
        <v>1943</v>
      </c>
      <c r="C619" s="58" t="s">
        <v>1944</v>
      </c>
      <c r="D619" s="58" t="s">
        <v>1945</v>
      </c>
      <c r="F619" s="58" t="s">
        <v>1946</v>
      </c>
      <c r="G619" s="58" t="s">
        <v>1947</v>
      </c>
      <c r="H619" s="75">
        <f>[1]!thsiFinD("ths_close_price_index",H$1,$A619)</f>
        <v>4489.5383000000002</v>
      </c>
      <c r="I619" s="75">
        <f>[1]!thsiFinD("ths_close_price_index",I$1,$A619)</f>
        <v>4822.6611999999996</v>
      </c>
      <c r="J619" s="75">
        <f>[1]!thsiFinD("ths_close_price_index",J$1,$A619)</f>
        <v>1778.7402999999999</v>
      </c>
      <c r="K619" s="76">
        <f>IF([1]!thsiFinD("ths_close_price_index",K$1,$A619)/[1]!thsiFinD("ths_close_price_index",K$1,$A$3)=0,K618,[1]!thsiFinD("ths_close_price_index",K$1,$A619)/[1]!thsiFinD("ths_close_price_index",K$1,$A$3))</f>
        <v>1.4336729890747679</v>
      </c>
      <c r="L619" s="75">
        <f>[1]!thsiFinD("ths_close_price_index",L$1,$A619)</f>
        <v>3383.3469</v>
      </c>
      <c r="M619" s="75">
        <f>[1]!thsiFinD("ths_close_price_index",M$1,$A619)</f>
        <v>14706.8362</v>
      </c>
      <c r="N619" s="78">
        <f t="shared" si="28"/>
        <v>0.99905419967383324</v>
      </c>
      <c r="O619" s="78">
        <f t="shared" si="28"/>
        <v>0.99385039854135437</v>
      </c>
      <c r="P619" s="73">
        <f t="shared" si="27"/>
        <v>0.99905419967383324</v>
      </c>
      <c r="Q619" s="73">
        <f t="shared" si="26"/>
        <v>1.2393962535533769</v>
      </c>
    </row>
    <row r="620" spans="1:17" ht="15.5" x14ac:dyDescent="0.35">
      <c r="A620" s="80">
        <v>44748</v>
      </c>
      <c r="B620" s="58" t="s">
        <v>1948</v>
      </c>
      <c r="C620" s="58" t="s">
        <v>1949</v>
      </c>
      <c r="D620" s="58" t="s">
        <v>1950</v>
      </c>
      <c r="F620" s="58" t="s">
        <v>1951</v>
      </c>
      <c r="G620" s="58" t="s">
        <v>1952</v>
      </c>
      <c r="H620" s="75">
        <f>[1]!thsiFinD("ths_close_price_index",H$1,$A620)</f>
        <v>4423.9697999999999</v>
      </c>
      <c r="I620" s="75">
        <f>[1]!thsiFinD("ths_close_price_index",I$1,$A620)</f>
        <v>4752.6044000000002</v>
      </c>
      <c r="J620" s="75">
        <f>[1]!thsiFinD("ths_close_price_index",J$1,$A620)</f>
        <v>1760.9454000000001</v>
      </c>
      <c r="K620" s="76">
        <f>IF([1]!thsiFinD("ths_close_price_index",K$1,$A620)/[1]!thsiFinD("ths_close_price_index",K$1,$A$3)=0,K619,[1]!thsiFinD("ths_close_price_index",K$1,$A620)/[1]!thsiFinD("ths_close_price_index",K$1,$A$3))</f>
        <v>1.419330216567007</v>
      </c>
      <c r="L620" s="75">
        <f>[1]!thsiFinD("ths_close_price_index",L$1,$A620)</f>
        <v>3334.4081000000001</v>
      </c>
      <c r="M620" s="75">
        <f>[1]!thsiFinD("ths_close_price_index",M$1,$A620)</f>
        <v>14532.0923</v>
      </c>
      <c r="N620" s="78">
        <f t="shared" si="28"/>
        <v>0.98553538805021745</v>
      </c>
      <c r="O620" s="78">
        <f t="shared" si="28"/>
        <v>0.98811818547350116</v>
      </c>
      <c r="P620" s="73">
        <f t="shared" si="27"/>
        <v>0.98553538805021745</v>
      </c>
      <c r="Q620" s="73">
        <f t="shared" si="26"/>
        <v>1.2214688676937131</v>
      </c>
    </row>
    <row r="621" spans="1:17" ht="15.5" x14ac:dyDescent="0.35">
      <c r="A621" s="80">
        <v>44749</v>
      </c>
      <c r="B621" s="58" t="s">
        <v>1953</v>
      </c>
      <c r="C621" s="58" t="s">
        <v>1954</v>
      </c>
      <c r="D621" s="58" t="s">
        <v>1955</v>
      </c>
      <c r="F621" s="58" t="s">
        <v>1956</v>
      </c>
      <c r="G621" s="58" t="s">
        <v>1957</v>
      </c>
      <c r="H621" s="75">
        <f>[1]!thsiFinD("ths_close_price_index",H$1,$A621)</f>
        <v>4443.4736000000003</v>
      </c>
      <c r="I621" s="75">
        <f>[1]!thsiFinD("ths_close_price_index",I$1,$A621)</f>
        <v>4774.6517999999996</v>
      </c>
      <c r="J621" s="75">
        <f>[1]!thsiFinD("ths_close_price_index",J$1,$A621)</f>
        <v>1772.8021000000001</v>
      </c>
      <c r="K621" s="76">
        <f>IF([1]!thsiFinD("ths_close_price_index",K$1,$A621)/[1]!thsiFinD("ths_close_price_index",K$1,$A$3)=0,K620,[1]!thsiFinD("ths_close_price_index",K$1,$A621)/[1]!thsiFinD("ths_close_price_index",K$1,$A$3))</f>
        <v>1.4288867721415126</v>
      </c>
      <c r="L621" s="75">
        <f>[1]!thsiFinD("ths_close_price_index",L$1,$A621)</f>
        <v>3343.7195999999999</v>
      </c>
      <c r="M621" s="75">
        <f>[1]!thsiFinD("ths_close_price_index",M$1,$A621)</f>
        <v>14282.492200000001</v>
      </c>
      <c r="N621" s="78">
        <f t="shared" si="28"/>
        <v>1.0027925495982331</v>
      </c>
      <c r="O621" s="78">
        <f t="shared" si="28"/>
        <v>0.98282421451451973</v>
      </c>
      <c r="P621" s="73">
        <f t="shared" si="27"/>
        <v>1.0027925495982331</v>
      </c>
      <c r="Q621" s="73">
        <f t="shared" si="26"/>
        <v>1.2248798800894454</v>
      </c>
    </row>
    <row r="622" spans="1:17" ht="15.5" x14ac:dyDescent="0.35">
      <c r="A622" s="80">
        <v>44750</v>
      </c>
      <c r="B622" s="58" t="s">
        <v>1958</v>
      </c>
      <c r="C622" s="58" t="s">
        <v>1959</v>
      </c>
      <c r="D622" s="58" t="s">
        <v>1960</v>
      </c>
      <c r="F622" s="58" t="s">
        <v>1961</v>
      </c>
      <c r="G622" s="58" t="s">
        <v>1962</v>
      </c>
      <c r="H622" s="75">
        <f>[1]!thsiFinD("ths_close_price_index",H$1,$A622)</f>
        <v>4428.7809999999999</v>
      </c>
      <c r="I622" s="75">
        <f>[1]!thsiFinD("ths_close_price_index",I$1,$A622)</f>
        <v>4754.0155999999997</v>
      </c>
      <c r="J622" s="75">
        <f>[1]!thsiFinD("ths_close_price_index",J$1,$A622)</f>
        <v>1761.4562000000001</v>
      </c>
      <c r="K622" s="76">
        <f>IF([1]!thsiFinD("ths_close_price_index",K$1,$A622)/[1]!thsiFinD("ths_close_price_index",K$1,$A$3)=0,K621,[1]!thsiFinD("ths_close_price_index",K$1,$A622)/[1]!thsiFinD("ths_close_price_index",K$1,$A$3))</f>
        <v>1.419741923752603</v>
      </c>
      <c r="L622" s="75">
        <f>[1]!thsiFinD("ths_close_price_index",L$1,$A622)</f>
        <v>3339.1320000000001</v>
      </c>
      <c r="M622" s="75">
        <f>[1]!thsiFinD("ths_close_price_index",M$1,$A622)</f>
        <v>14371.1301</v>
      </c>
      <c r="N622" s="78">
        <f t="shared" si="28"/>
        <v>0.99862799500293031</v>
      </c>
      <c r="O622" s="78">
        <f t="shared" si="28"/>
        <v>1.0062060527503736</v>
      </c>
      <c r="P622" s="73">
        <f t="shared" si="27"/>
        <v>0.99862799500293031</v>
      </c>
      <c r="Q622" s="73">
        <f t="shared" si="26"/>
        <v>1.2231993387731526</v>
      </c>
    </row>
    <row r="623" spans="1:17" ht="15.5" x14ac:dyDescent="0.35">
      <c r="A623" s="80">
        <v>44753</v>
      </c>
      <c r="B623" s="58" t="s">
        <v>1963</v>
      </c>
      <c r="C623" s="58" t="s">
        <v>1964</v>
      </c>
      <c r="D623" s="58" t="s">
        <v>1965</v>
      </c>
      <c r="F623" s="58" t="s">
        <v>1966</v>
      </c>
      <c r="G623" s="58" t="s">
        <v>1967</v>
      </c>
      <c r="H623" s="75">
        <f>[1]!thsiFinD("ths_close_price_index",H$1,$A623)</f>
        <v>4354.6166999999996</v>
      </c>
      <c r="I623" s="75">
        <f>[1]!thsiFinD("ths_close_price_index",I$1,$A623)</f>
        <v>4678.3161</v>
      </c>
      <c r="J623" s="75">
        <f>[1]!thsiFinD("ths_close_price_index",J$1,$A623)</f>
        <v>1729.4712</v>
      </c>
      <c r="K623" s="76">
        <f>IF([1]!thsiFinD("ths_close_price_index",K$1,$A623)/[1]!thsiFinD("ths_close_price_index",K$1,$A$3)=0,K622,[1]!thsiFinD("ths_close_price_index",K$1,$A623)/[1]!thsiFinD("ths_close_price_index",K$1,$A$3))</f>
        <v>1.3939618643726268</v>
      </c>
      <c r="L623" s="75">
        <f>[1]!thsiFinD("ths_close_price_index",L$1,$A623)</f>
        <v>3264.8886000000002</v>
      </c>
      <c r="M623" s="75">
        <f>[1]!thsiFinD("ths_close_price_index",M$1,$A623)</f>
        <v>14303.898499999999</v>
      </c>
      <c r="N623" s="78">
        <f t="shared" si="28"/>
        <v>0.97776565885984745</v>
      </c>
      <c r="O623" s="78">
        <f t="shared" si="28"/>
        <v>0.99532175969932934</v>
      </c>
      <c r="P623" s="73">
        <f t="shared" si="27"/>
        <v>0.97776565885984745</v>
      </c>
      <c r="Q623" s="73">
        <f t="shared" si="26"/>
        <v>1.1960023073924613</v>
      </c>
    </row>
    <row r="624" spans="1:17" ht="15.5" x14ac:dyDescent="0.35">
      <c r="A624" s="80">
        <v>44754</v>
      </c>
      <c r="B624" s="58" t="s">
        <v>1968</v>
      </c>
      <c r="C624" s="58" t="s">
        <v>1969</v>
      </c>
      <c r="D624" s="58" t="s">
        <v>1970</v>
      </c>
      <c r="F624" s="58" t="s">
        <v>1971</v>
      </c>
      <c r="G624" s="58" t="s">
        <v>1972</v>
      </c>
      <c r="H624" s="75">
        <f>[1]!thsiFinD("ths_close_price_index",H$1,$A624)</f>
        <v>4313.6184000000003</v>
      </c>
      <c r="I624" s="75">
        <f>[1]!thsiFinD("ths_close_price_index",I$1,$A624)</f>
        <v>4631.0330999999996</v>
      </c>
      <c r="J624" s="75">
        <f>[1]!thsiFinD("ths_close_price_index",J$1,$A624)</f>
        <v>1705.1243999999999</v>
      </c>
      <c r="K624" s="76">
        <f>IF([1]!thsiFinD("ths_close_price_index",K$1,$A624)/[1]!thsiFinD("ths_close_price_index",K$1,$A$3)=0,K623,[1]!thsiFinD("ths_close_price_index",K$1,$A624)/[1]!thsiFinD("ths_close_price_index",K$1,$A$3))</f>
        <v>1.3743382298654392</v>
      </c>
      <c r="L624" s="75">
        <f>[1]!thsiFinD("ths_close_price_index",L$1,$A624)</f>
        <v>3206.3404</v>
      </c>
      <c r="M624" s="75">
        <f>[1]!thsiFinD("ths_close_price_index",M$1,$A624)</f>
        <v>13845.082899999999</v>
      </c>
      <c r="N624" s="78">
        <f t="shared" si="28"/>
        <v>0.98206732076555381</v>
      </c>
      <c r="O624" s="78">
        <f t="shared" si="28"/>
        <v>0.96792373771388274</v>
      </c>
      <c r="P624" s="73">
        <f t="shared" si="27"/>
        <v>0.98206732076555381</v>
      </c>
      <c r="Q624" s="73">
        <f t="shared" si="26"/>
        <v>1.1745547816503348</v>
      </c>
    </row>
    <row r="625" spans="1:17" ht="15.5" x14ac:dyDescent="0.35">
      <c r="A625" s="80">
        <v>44755</v>
      </c>
      <c r="B625" s="58" t="s">
        <v>1973</v>
      </c>
      <c r="C625" s="58" t="s">
        <v>1974</v>
      </c>
      <c r="D625" s="58" t="s">
        <v>1975</v>
      </c>
      <c r="F625" s="58" t="s">
        <v>1976</v>
      </c>
      <c r="G625" s="58" t="s">
        <v>1977</v>
      </c>
      <c r="H625" s="75">
        <f>[1]!thsiFinD("ths_close_price_index",H$1,$A625)</f>
        <v>4321.4616999999998</v>
      </c>
      <c r="I625" s="75">
        <f>[1]!thsiFinD("ths_close_price_index",I$1,$A625)</f>
        <v>4642.2451000000001</v>
      </c>
      <c r="J625" s="75">
        <f>[1]!thsiFinD("ths_close_price_index",J$1,$A625)</f>
        <v>1712.8984</v>
      </c>
      <c r="K625" s="76">
        <f>IF([1]!thsiFinD("ths_close_price_index",K$1,$A625)/[1]!thsiFinD("ths_close_price_index",K$1,$A$3)=0,K624,[1]!thsiFinD("ths_close_price_index",K$1,$A625)/[1]!thsiFinD("ths_close_price_index",K$1,$A$3))</f>
        <v>1.380604110172456</v>
      </c>
      <c r="L625" s="75">
        <f>[1]!thsiFinD("ths_close_price_index",L$1,$A625)</f>
        <v>3216.4522999999999</v>
      </c>
      <c r="M625" s="75">
        <f>[1]!thsiFinD("ths_close_price_index",M$1,$A625)</f>
        <v>13776.5486</v>
      </c>
      <c r="N625" s="78">
        <f t="shared" ref="N625:O645" si="29">L625/L624</f>
        <v>1.0031537200479399</v>
      </c>
      <c r="O625" s="78">
        <f t="shared" si="29"/>
        <v>0.99504991768593898</v>
      </c>
      <c r="P625" s="73">
        <f t="shared" si="27"/>
        <v>1.0031537200479399</v>
      </c>
      <c r="Q625" s="73">
        <f t="shared" si="26"/>
        <v>1.1782589986126291</v>
      </c>
    </row>
    <row r="626" spans="1:17" ht="15.5" x14ac:dyDescent="0.35">
      <c r="A626" s="80">
        <v>44756</v>
      </c>
      <c r="B626" s="58" t="s">
        <v>1978</v>
      </c>
      <c r="C626" s="58" t="s">
        <v>1979</v>
      </c>
      <c r="D626" s="58" t="s">
        <v>1980</v>
      </c>
      <c r="F626" s="58" t="s">
        <v>1981</v>
      </c>
      <c r="G626" s="58" t="s">
        <v>1982</v>
      </c>
      <c r="H626" s="75">
        <f>[1]!thsiFinD("ths_close_price_index",H$1,$A626)</f>
        <v>4322.0742</v>
      </c>
      <c r="I626" s="75">
        <f>[1]!thsiFinD("ths_close_price_index",I$1,$A626)</f>
        <v>4648.7920999999997</v>
      </c>
      <c r="J626" s="75">
        <f>[1]!thsiFinD("ths_close_price_index",J$1,$A626)</f>
        <v>1731.6152999999999</v>
      </c>
      <c r="K626" s="76">
        <f>IF([1]!thsiFinD("ths_close_price_index",K$1,$A626)/[1]!thsiFinD("ths_close_price_index",K$1,$A$3)=0,K625,[1]!thsiFinD("ths_close_price_index",K$1,$A626)/[1]!thsiFinD("ths_close_price_index",K$1,$A$3))</f>
        <v>1.395690018986246</v>
      </c>
      <c r="L626" s="75">
        <f>[1]!thsiFinD("ths_close_price_index",L$1,$A626)</f>
        <v>3264.4625000000001</v>
      </c>
      <c r="M626" s="75">
        <f>[1]!thsiFinD("ths_close_price_index",M$1,$A626)</f>
        <v>14003.010200000001</v>
      </c>
      <c r="N626" s="78">
        <f t="shared" si="29"/>
        <v>1.0149264455126539</v>
      </c>
      <c r="O626" s="78">
        <f t="shared" si="29"/>
        <v>1.0164381955579209</v>
      </c>
      <c r="P626" s="73">
        <f t="shared" si="27"/>
        <v>1.0149264455126539</v>
      </c>
      <c r="Q626" s="73">
        <f t="shared" si="26"/>
        <v>1.1958462173552147</v>
      </c>
    </row>
    <row r="627" spans="1:17" ht="15.5" x14ac:dyDescent="0.35">
      <c r="A627" s="80">
        <v>44757</v>
      </c>
      <c r="B627" s="58" t="s">
        <v>1983</v>
      </c>
      <c r="C627" s="58" t="s">
        <v>1984</v>
      </c>
      <c r="D627" s="58" t="s">
        <v>1985</v>
      </c>
      <c r="F627" s="58" t="s">
        <v>1986</v>
      </c>
      <c r="G627" s="58" t="s">
        <v>1987</v>
      </c>
      <c r="H627" s="75">
        <f>[1]!thsiFinD("ths_close_price_index",H$1,$A627)</f>
        <v>4248.5272999999997</v>
      </c>
      <c r="I627" s="75">
        <f>[1]!thsiFinD("ths_close_price_index",I$1,$A627)</f>
        <v>4569.973</v>
      </c>
      <c r="J627" s="75">
        <f>[1]!thsiFinD("ths_close_price_index",J$1,$A627)</f>
        <v>1717.2053000000001</v>
      </c>
      <c r="K627" s="76">
        <f>IF([1]!thsiFinD("ths_close_price_index",K$1,$A627)/[1]!thsiFinD("ths_close_price_index",K$1,$A$3)=0,K626,[1]!thsiFinD("ths_close_price_index",K$1,$A627)/[1]!thsiFinD("ths_close_price_index",K$1,$A$3))</f>
        <v>1.384075491687029</v>
      </c>
      <c r="L627" s="75">
        <f>[1]!thsiFinD("ths_close_price_index",L$1,$A627)</f>
        <v>3197.3328000000001</v>
      </c>
      <c r="M627" s="75">
        <f>[1]!thsiFinD("ths_close_price_index",M$1,$A627)</f>
        <v>13720.354300000001</v>
      </c>
      <c r="N627" s="78">
        <f t="shared" si="29"/>
        <v>0.97943621652875479</v>
      </c>
      <c r="O627" s="78">
        <f t="shared" si="29"/>
        <v>0.97981463299941041</v>
      </c>
      <c r="P627" s="73">
        <f t="shared" si="27"/>
        <v>0.97943621652875479</v>
      </c>
      <c r="Q627" s="73">
        <f t="shared" si="26"/>
        <v>1.1712550946766145</v>
      </c>
    </row>
    <row r="628" spans="1:17" ht="15.5" x14ac:dyDescent="0.35">
      <c r="A628" s="80">
        <v>44760</v>
      </c>
      <c r="B628" s="58" t="s">
        <v>1988</v>
      </c>
      <c r="C628" s="58" t="s">
        <v>1989</v>
      </c>
      <c r="D628" s="58" t="s">
        <v>1990</v>
      </c>
      <c r="F628" s="58" t="s">
        <v>1991</v>
      </c>
      <c r="G628" s="58" t="s">
        <v>1992</v>
      </c>
      <c r="H628" s="75">
        <f>[1]!thsiFinD("ths_close_price_index",H$1,$A628)</f>
        <v>4292.5857999999998</v>
      </c>
      <c r="I628" s="75">
        <f>[1]!thsiFinD("ths_close_price_index",I$1,$A628)</f>
        <v>4626.5011999999997</v>
      </c>
      <c r="J628" s="75">
        <f>[1]!thsiFinD("ths_close_price_index",J$1,$A628)</f>
        <v>1727.4102</v>
      </c>
      <c r="K628" s="76">
        <f>IF([1]!thsiFinD("ths_close_price_index",K$1,$A628)/[1]!thsiFinD("ths_close_price_index",K$1,$A$3)=0,K627,[1]!thsiFinD("ths_close_price_index",K$1,$A628)/[1]!thsiFinD("ths_close_price_index",K$1,$A$3))</f>
        <v>1.392300688747111</v>
      </c>
      <c r="L628" s="75">
        <f>[1]!thsiFinD("ths_close_price_index",L$1,$A628)</f>
        <v>3232.5767999999998</v>
      </c>
      <c r="M628" s="75">
        <f>[1]!thsiFinD("ths_close_price_index",M$1,$A628)</f>
        <v>13725.415000000001</v>
      </c>
      <c r="N628" s="78">
        <f t="shared" si="29"/>
        <v>1.0110229376185049</v>
      </c>
      <c r="O628" s="78">
        <f t="shared" si="29"/>
        <v>1.0003688461601898</v>
      </c>
      <c r="P628" s="73">
        <f t="shared" si="27"/>
        <v>1.0110229376185049</v>
      </c>
      <c r="Q628" s="73">
        <f t="shared" si="26"/>
        <v>1.1841657665205909</v>
      </c>
    </row>
    <row r="629" spans="1:17" ht="15.5" x14ac:dyDescent="0.35">
      <c r="A629" s="80">
        <v>44761</v>
      </c>
      <c r="B629" s="58" t="s">
        <v>1993</v>
      </c>
      <c r="C629" s="58" t="s">
        <v>1994</v>
      </c>
      <c r="D629" s="58" t="s">
        <v>1995</v>
      </c>
      <c r="F629" s="58" t="s">
        <v>1996</v>
      </c>
      <c r="G629" s="58" t="s">
        <v>1997</v>
      </c>
      <c r="H629" s="75">
        <f>[1]!thsiFinD("ths_close_price_index",H$1,$A629)</f>
        <v>4269.3401000000003</v>
      </c>
      <c r="I629" s="75">
        <f>[1]!thsiFinD("ths_close_price_index",I$1,$A629)</f>
        <v>4611.6931000000004</v>
      </c>
      <c r="J629" s="75">
        <f>[1]!thsiFinD("ths_close_price_index",J$1,$A629)</f>
        <v>1718.1394</v>
      </c>
      <c r="K629" s="76">
        <f>IF([1]!thsiFinD("ths_close_price_index",K$1,$A629)/[1]!thsiFinD("ths_close_price_index",K$1,$A$3)=0,K628,[1]!thsiFinD("ths_close_price_index",K$1,$A629)/[1]!thsiFinD("ths_close_price_index",K$1,$A$3))</f>
        <v>1.3848283806495689</v>
      </c>
      <c r="L629" s="75">
        <f>[1]!thsiFinD("ths_close_price_index",L$1,$A629)</f>
        <v>3218.4816999999998</v>
      </c>
      <c r="M629" s="75">
        <f>[1]!thsiFinD("ths_close_price_index",M$1,$A629)</f>
        <v>13672.668100000001</v>
      </c>
      <c r="N629" s="78">
        <f t="shared" si="29"/>
        <v>0.9956396704944489</v>
      </c>
      <c r="O629" s="78">
        <f t="shared" si="29"/>
        <v>0.99615699051722661</v>
      </c>
      <c r="P629" s="73">
        <f t="shared" si="27"/>
        <v>0.9956396704944489</v>
      </c>
      <c r="Q629" s="73">
        <f t="shared" si="26"/>
        <v>1.1790024135893677</v>
      </c>
    </row>
    <row r="630" spans="1:17" ht="15.5" x14ac:dyDescent="0.35">
      <c r="A630" s="80">
        <v>44762</v>
      </c>
      <c r="B630" s="58" t="s">
        <v>1998</v>
      </c>
      <c r="C630" s="58" t="s">
        <v>1999</v>
      </c>
      <c r="D630" s="58" t="s">
        <v>2000</v>
      </c>
      <c r="F630" s="58" t="s">
        <v>2001</v>
      </c>
      <c r="G630" s="58" t="s">
        <v>2002</v>
      </c>
      <c r="H630" s="75">
        <f>[1]!thsiFinD("ths_close_price_index",H$1,$A630)</f>
        <v>4283.8027000000002</v>
      </c>
      <c r="I630" s="75">
        <f>[1]!thsiFinD("ths_close_price_index",I$1,$A630)</f>
        <v>4636.8489</v>
      </c>
      <c r="J630" s="75">
        <f>[1]!thsiFinD("ths_close_price_index",J$1,$A630)</f>
        <v>1731.3687</v>
      </c>
      <c r="K630" s="76">
        <f>IF([1]!thsiFinD("ths_close_price_index",K$1,$A630)/[1]!thsiFinD("ths_close_price_index",K$1,$A$3)=0,K629,[1]!thsiFinD("ths_close_price_index",K$1,$A630)/[1]!thsiFinD("ths_close_price_index",K$1,$A$3))</f>
        <v>1.3954912582345467</v>
      </c>
      <c r="L630" s="75">
        <f>[1]!thsiFinD("ths_close_price_index",L$1,$A630)</f>
        <v>3235.7091</v>
      </c>
      <c r="M630" s="75">
        <f>[1]!thsiFinD("ths_close_price_index",M$1,$A630)</f>
        <v>13922.1495</v>
      </c>
      <c r="N630" s="78">
        <f t="shared" si="29"/>
        <v>1.00535264811355</v>
      </c>
      <c r="O630" s="78">
        <f t="shared" si="29"/>
        <v>1.0182467239148443</v>
      </c>
      <c r="P630" s="73">
        <f t="shared" si="27"/>
        <v>1.00535264811355</v>
      </c>
      <c r="Q630" s="73">
        <f t="shared" si="26"/>
        <v>1.1853131986343377</v>
      </c>
    </row>
    <row r="631" spans="1:17" ht="15.5" x14ac:dyDescent="0.35">
      <c r="A631" s="80">
        <v>44763</v>
      </c>
      <c r="B631" s="58" t="s">
        <v>2003</v>
      </c>
      <c r="C631" s="58" t="s">
        <v>2004</v>
      </c>
      <c r="D631" s="58" t="s">
        <v>2005</v>
      </c>
      <c r="F631" s="58" t="s">
        <v>2006</v>
      </c>
      <c r="G631" s="58" t="s">
        <v>2007</v>
      </c>
      <c r="H631" s="75">
        <f>[1]!thsiFinD("ths_close_price_index",H$1,$A631)</f>
        <v>4236.0577999999996</v>
      </c>
      <c r="I631" s="75">
        <f>[1]!thsiFinD("ths_close_price_index",I$1,$A631)</f>
        <v>4586.6541999999999</v>
      </c>
      <c r="J631" s="75">
        <f>[1]!thsiFinD("ths_close_price_index",J$1,$A631)</f>
        <v>1718.5544</v>
      </c>
      <c r="K631" s="76">
        <f>IF([1]!thsiFinD("ths_close_price_index",K$1,$A631)/[1]!thsiFinD("ths_close_price_index",K$1,$A$3)=0,K630,[1]!thsiFinD("ths_close_price_index",K$1,$A631)/[1]!thsiFinD("ths_close_price_index",K$1,$A$3))</f>
        <v>1.385162872587749</v>
      </c>
      <c r="L631" s="75">
        <f>[1]!thsiFinD("ths_close_price_index",L$1,$A631)</f>
        <v>3217.4549000000002</v>
      </c>
      <c r="M631" s="75">
        <f>[1]!thsiFinD("ths_close_price_index",M$1,$A631)</f>
        <v>13880.8122</v>
      </c>
      <c r="N631" s="78">
        <f t="shared" si="29"/>
        <v>0.99435851634499528</v>
      </c>
      <c r="O631" s="78">
        <f t="shared" si="29"/>
        <v>0.9970308248737022</v>
      </c>
      <c r="P631" s="73">
        <f t="shared" si="27"/>
        <v>0.99435851634499528</v>
      </c>
      <c r="Q631" s="73">
        <f t="shared" ref="Q631:Q694" si="30">Q630*P631</f>
        <v>1.1786262735981807</v>
      </c>
    </row>
    <row r="632" spans="1:17" ht="15.5" x14ac:dyDescent="0.35">
      <c r="A632" s="80">
        <v>44764</v>
      </c>
      <c r="B632" s="58" t="s">
        <v>2008</v>
      </c>
      <c r="C632" s="58" t="s">
        <v>2009</v>
      </c>
      <c r="D632" s="58" t="s">
        <v>2010</v>
      </c>
      <c r="F632" s="58" t="s">
        <v>2011</v>
      </c>
      <c r="G632" s="58" t="s">
        <v>2012</v>
      </c>
      <c r="H632" s="75">
        <f>[1]!thsiFinD("ths_close_price_index",H$1,$A632)</f>
        <v>4238.2340999999997</v>
      </c>
      <c r="I632" s="75">
        <f>[1]!thsiFinD("ths_close_price_index",I$1,$A632)</f>
        <v>4578.09</v>
      </c>
      <c r="J632" s="75">
        <f>[1]!thsiFinD("ths_close_price_index",J$1,$A632)</f>
        <v>1713.6866</v>
      </c>
      <c r="K632" s="76">
        <f>IF([1]!thsiFinD("ths_close_price_index",K$1,$A632)/[1]!thsiFinD("ths_close_price_index",K$1,$A$3)=0,K631,[1]!thsiFinD("ths_close_price_index",K$1,$A632)/[1]!thsiFinD("ths_close_price_index",K$1,$A$3))</f>
        <v>1.381239403053597</v>
      </c>
      <c r="L632" s="75">
        <f>[1]!thsiFinD("ths_close_price_index",L$1,$A632)</f>
        <v>3197.9648999999999</v>
      </c>
      <c r="M632" s="75">
        <f>[1]!thsiFinD("ths_close_price_index",M$1,$A632)</f>
        <v>13620.781499999999</v>
      </c>
      <c r="N632" s="78">
        <f t="shared" si="29"/>
        <v>0.99394241703279185</v>
      </c>
      <c r="O632" s="78">
        <f t="shared" si="29"/>
        <v>0.98126689589532801</v>
      </c>
      <c r="P632" s="73">
        <f t="shared" si="27"/>
        <v>0.99394241703279185</v>
      </c>
      <c r="Q632" s="73">
        <f t="shared" si="30"/>
        <v>1.1714866471585283</v>
      </c>
    </row>
    <row r="633" spans="1:17" ht="15.5" x14ac:dyDescent="0.35">
      <c r="A633" s="80">
        <v>44767</v>
      </c>
      <c r="B633" s="58" t="s">
        <v>2013</v>
      </c>
      <c r="C633" s="58" t="s">
        <v>2014</v>
      </c>
      <c r="D633" s="58" t="s">
        <v>2015</v>
      </c>
      <c r="F633" s="58" t="s">
        <v>2016</v>
      </c>
      <c r="G633" s="58" t="s">
        <v>2017</v>
      </c>
      <c r="H633" s="75">
        <f>[1]!thsiFinD("ths_close_price_index",H$1,$A633)</f>
        <v>4212.6441000000004</v>
      </c>
      <c r="I633" s="75">
        <f>[1]!thsiFinD("ths_close_price_index",I$1,$A633)</f>
        <v>4546.8293000000003</v>
      </c>
      <c r="J633" s="75">
        <f>[1]!thsiFinD("ths_close_price_index",J$1,$A633)</f>
        <v>1700.4536000000001</v>
      </c>
      <c r="K633" s="76">
        <f>IF([1]!thsiFinD("ths_close_price_index",K$1,$A633)/[1]!thsiFinD("ths_close_price_index",K$1,$A$3)=0,K632,[1]!thsiFinD("ths_close_price_index",K$1,$A633)/[1]!thsiFinD("ths_close_price_index",K$1,$A$3))</f>
        <v>1.3705735432513391</v>
      </c>
      <c r="L633" s="75">
        <f>[1]!thsiFinD("ths_close_price_index",L$1,$A633)</f>
        <v>3162.0641999999998</v>
      </c>
      <c r="M633" s="75">
        <f>[1]!thsiFinD("ths_close_price_index",M$1,$A633)</f>
        <v>13641.575699999999</v>
      </c>
      <c r="N633" s="78">
        <f t="shared" si="29"/>
        <v>0.98877389179599806</v>
      </c>
      <c r="O633" s="78">
        <f t="shared" si="29"/>
        <v>1.0015266524905344</v>
      </c>
      <c r="P633" s="73">
        <f t="shared" ref="P633:P696" si="31">100%*N633</f>
        <v>0.98877389179599806</v>
      </c>
      <c r="Q633" s="73">
        <f t="shared" si="30"/>
        <v>1.1583354112979833</v>
      </c>
    </row>
    <row r="634" spans="1:17" ht="15.5" x14ac:dyDescent="0.35">
      <c r="A634" s="80">
        <v>44768</v>
      </c>
      <c r="B634" s="58" t="s">
        <v>2018</v>
      </c>
      <c r="C634" s="58" t="s">
        <v>2019</v>
      </c>
      <c r="D634" s="58" t="s">
        <v>2020</v>
      </c>
      <c r="F634" s="58" t="s">
        <v>2021</v>
      </c>
      <c r="G634" s="58" t="s">
        <v>2022</v>
      </c>
      <c r="H634" s="75">
        <f>[1]!thsiFinD("ths_close_price_index",H$1,$A634)</f>
        <v>4245.9758000000002</v>
      </c>
      <c r="I634" s="75">
        <f>[1]!thsiFinD("ths_close_price_index",I$1,$A634)</f>
        <v>4587.6873999999998</v>
      </c>
      <c r="J634" s="75">
        <f>[1]!thsiFinD("ths_close_price_index",J$1,$A634)</f>
        <v>1716.9631999999999</v>
      </c>
      <c r="K634" s="76">
        <f>IF([1]!thsiFinD("ths_close_price_index",K$1,$A634)/[1]!thsiFinD("ths_close_price_index",K$1,$A$3)=0,K633,[1]!thsiFinD("ths_close_price_index",K$1,$A634)/[1]!thsiFinD("ths_close_price_index",K$1,$A$3))</f>
        <v>1.3838803579563461</v>
      </c>
      <c r="L634" s="75">
        <f>[1]!thsiFinD("ths_close_price_index",L$1,$A634)</f>
        <v>3162.0756999999999</v>
      </c>
      <c r="M634" s="75">
        <f>[1]!thsiFinD("ths_close_price_index",M$1,$A634)</f>
        <v>13574.0442</v>
      </c>
      <c r="N634" s="78">
        <f t="shared" si="29"/>
        <v>1.0000036368648051</v>
      </c>
      <c r="O634" s="78">
        <f t="shared" si="29"/>
        <v>0.99504958213881411</v>
      </c>
      <c r="P634" s="73">
        <f t="shared" si="31"/>
        <v>1.0000036368648051</v>
      </c>
      <c r="Q634" s="73">
        <f t="shared" si="30"/>
        <v>1.1583396240072732</v>
      </c>
    </row>
    <row r="635" spans="1:17" ht="15.5" x14ac:dyDescent="0.35">
      <c r="A635" s="80">
        <v>44769</v>
      </c>
      <c r="B635" s="58" t="s">
        <v>2023</v>
      </c>
      <c r="C635" s="58" t="s">
        <v>2024</v>
      </c>
      <c r="D635" s="58" t="s">
        <v>2025</v>
      </c>
      <c r="F635" s="58" t="s">
        <v>2026</v>
      </c>
      <c r="G635" s="58" t="s">
        <v>2027</v>
      </c>
      <c r="H635" s="75">
        <f>[1]!thsiFinD("ths_close_price_index",H$1,$A635)</f>
        <v>4225.0357000000004</v>
      </c>
      <c r="I635" s="75">
        <f>[1]!thsiFinD("ths_close_price_index",I$1,$A635)</f>
        <v>4574.9247999999998</v>
      </c>
      <c r="J635" s="75">
        <f>[1]!thsiFinD("ths_close_price_index",J$1,$A635)</f>
        <v>1717.5755999999999</v>
      </c>
      <c r="K635" s="76">
        <f>IF([1]!thsiFinD("ths_close_price_index",K$1,$A635)/[1]!thsiFinD("ths_close_price_index",K$1,$A$3)=0,K634,[1]!thsiFinD("ths_close_price_index",K$1,$A635)/[1]!thsiFinD("ths_close_price_index",K$1,$A$3))</f>
        <v>1.384373955216446</v>
      </c>
      <c r="L635" s="75">
        <f>[1]!thsiFinD("ths_close_price_index",L$1,$A635)</f>
        <v>3169.0619000000002</v>
      </c>
      <c r="M635" s="75">
        <f>[1]!thsiFinD("ths_close_price_index",M$1,$A635)</f>
        <v>13550.2065</v>
      </c>
      <c r="N635" s="78">
        <f t="shared" si="29"/>
        <v>1.0022093715213714</v>
      </c>
      <c r="O635" s="78">
        <f t="shared" si="29"/>
        <v>0.99824387635337153</v>
      </c>
      <c r="P635" s="73">
        <f t="shared" si="31"/>
        <v>1.0022093715213714</v>
      </c>
      <c r="Q635" s="73">
        <f t="shared" si="30"/>
        <v>1.1608988265846309</v>
      </c>
    </row>
    <row r="636" spans="1:17" ht="15.5" x14ac:dyDescent="0.35">
      <c r="A636" s="80">
        <v>44770</v>
      </c>
      <c r="B636" s="58" t="s">
        <v>2028</v>
      </c>
      <c r="C636" s="58" t="s">
        <v>2029</v>
      </c>
      <c r="D636" s="58" t="s">
        <v>2030</v>
      </c>
      <c r="F636" s="58" t="s">
        <v>2031</v>
      </c>
      <c r="G636" s="58" t="s">
        <v>2032</v>
      </c>
      <c r="H636" s="75">
        <f>[1]!thsiFinD("ths_close_price_index",H$1,$A636)</f>
        <v>4225.6733000000004</v>
      </c>
      <c r="I636" s="75">
        <f>[1]!thsiFinD("ths_close_price_index",I$1,$A636)</f>
        <v>4578.2821999999996</v>
      </c>
      <c r="J636" s="75">
        <f>[1]!thsiFinD("ths_close_price_index",J$1,$A636)</f>
        <v>1717.684</v>
      </c>
      <c r="K636" s="76">
        <f>IF([1]!thsiFinD("ths_close_price_index",K$1,$A636)/[1]!thsiFinD("ths_close_price_index",K$1,$A$3)=0,K635,[1]!thsiFinD("ths_close_price_index",K$1,$A636)/[1]!thsiFinD("ths_close_price_index",K$1,$A$3))</f>
        <v>1.3844613261227081</v>
      </c>
      <c r="L636" s="75">
        <f>[1]!thsiFinD("ths_close_price_index",L$1,$A636)</f>
        <v>3180.9994999999999</v>
      </c>
      <c r="M636" s="75">
        <f>[1]!thsiFinD("ths_close_price_index",M$1,$A636)</f>
        <v>13522.331</v>
      </c>
      <c r="N636" s="78">
        <f t="shared" si="29"/>
        <v>1.0037669191630494</v>
      </c>
      <c r="O636" s="78">
        <f t="shared" si="29"/>
        <v>0.99794279887911674</v>
      </c>
      <c r="P636" s="73">
        <f t="shared" si="31"/>
        <v>1.0037669191630494</v>
      </c>
      <c r="Q636" s="73">
        <f t="shared" si="30"/>
        <v>1.165271838620854</v>
      </c>
    </row>
    <row r="637" spans="1:17" ht="15.5" x14ac:dyDescent="0.35">
      <c r="A637" s="80">
        <v>44771</v>
      </c>
      <c r="B637" s="58" t="s">
        <v>2033</v>
      </c>
      <c r="C637" s="58" t="s">
        <v>2034</v>
      </c>
      <c r="D637" s="58" t="s">
        <v>2035</v>
      </c>
      <c r="F637" s="58" t="s">
        <v>2036</v>
      </c>
      <c r="G637" s="58" t="s">
        <v>2037</v>
      </c>
      <c r="H637" s="75">
        <f>[1]!thsiFinD("ths_close_price_index",H$1,$A637)</f>
        <v>4170.1018999999997</v>
      </c>
      <c r="I637" s="75">
        <f>[1]!thsiFinD("ths_close_price_index",I$1,$A637)</f>
        <v>4523.3149000000003</v>
      </c>
      <c r="J637" s="75">
        <f>[1]!thsiFinD("ths_close_price_index",J$1,$A637)</f>
        <v>1695.5026</v>
      </c>
      <c r="K637" s="76">
        <f>IF([1]!thsiFinD("ths_close_price_index",K$1,$A637)/[1]!thsiFinD("ths_close_price_index",K$1,$A$3)=0,K636,[1]!thsiFinD("ths_close_price_index",K$1,$A637)/[1]!thsiFinD("ths_close_price_index",K$1,$A$3))</f>
        <v>1.366583014128617</v>
      </c>
      <c r="L637" s="75">
        <f>[1]!thsiFinD("ths_close_price_index",L$1,$A637)</f>
        <v>3135.3083999999999</v>
      </c>
      <c r="M637" s="75">
        <f>[1]!thsiFinD("ths_close_price_index",M$1,$A637)</f>
        <v>13177.823200000001</v>
      </c>
      <c r="N637" s="78">
        <f t="shared" si="29"/>
        <v>0.98563624420563412</v>
      </c>
      <c r="O637" s="78">
        <f t="shared" si="29"/>
        <v>0.9745230463593888</v>
      </c>
      <c r="P637" s="73">
        <f t="shared" si="31"/>
        <v>0.98563624420563412</v>
      </c>
      <c r="Q637" s="73">
        <f t="shared" si="30"/>
        <v>1.1485341584968523</v>
      </c>
    </row>
    <row r="638" spans="1:17" ht="15.5" x14ac:dyDescent="0.35">
      <c r="A638" s="80">
        <v>44774</v>
      </c>
      <c r="B638" s="58" t="s">
        <v>2038</v>
      </c>
      <c r="C638" s="58" t="s">
        <v>2039</v>
      </c>
      <c r="D638" s="58" t="s">
        <v>2040</v>
      </c>
      <c r="F638" s="58" t="s">
        <v>2041</v>
      </c>
      <c r="G638" s="58" t="s">
        <v>2042</v>
      </c>
      <c r="H638" s="75">
        <f>[1]!thsiFinD("ths_close_price_index",H$1,$A638)</f>
        <v>4188.6783999999998</v>
      </c>
      <c r="I638" s="75">
        <f>[1]!thsiFinD("ths_close_price_index",I$1,$A638)</f>
        <v>4547.9287999999997</v>
      </c>
      <c r="J638" s="75">
        <f>[1]!thsiFinD("ths_close_price_index",J$1,$A638)</f>
        <v>1713.2158999999999</v>
      </c>
      <c r="K638" s="76">
        <f>IF([1]!thsiFinD("ths_close_price_index",K$1,$A638)/[1]!thsiFinD("ths_close_price_index",K$1,$A$3)=0,K637,[1]!thsiFinD("ths_close_price_index",K$1,$A638)/[1]!thsiFinD("ths_close_price_index",K$1,$A$3))</f>
        <v>1.3808600166552805</v>
      </c>
      <c r="L638" s="75">
        <f>[1]!thsiFinD("ths_close_price_index",L$1,$A638)</f>
        <v>3171.2955999999999</v>
      </c>
      <c r="M638" s="75">
        <f>[1]!thsiFinD("ths_close_price_index",M$1,$A638)</f>
        <v>13236.9782</v>
      </c>
      <c r="N638" s="78">
        <f t="shared" si="29"/>
        <v>1.0114780415221674</v>
      </c>
      <c r="O638" s="78">
        <f t="shared" si="29"/>
        <v>1.004488981154338</v>
      </c>
      <c r="P638" s="73">
        <f t="shared" si="31"/>
        <v>1.0114780415221674</v>
      </c>
      <c r="Q638" s="73">
        <f t="shared" si="30"/>
        <v>1.1617170812577067</v>
      </c>
    </row>
    <row r="639" spans="1:17" ht="15.5" x14ac:dyDescent="0.35">
      <c r="A639" s="80">
        <v>44775</v>
      </c>
      <c r="B639" s="58" t="s">
        <v>2043</v>
      </c>
      <c r="C639" s="58" t="s">
        <v>2044</v>
      </c>
      <c r="D639" s="58" t="s">
        <v>2045</v>
      </c>
      <c r="F639" s="58" t="s">
        <v>2046</v>
      </c>
      <c r="G639" s="58" t="s">
        <v>2047</v>
      </c>
      <c r="H639" s="75">
        <f>[1]!thsiFinD("ths_close_price_index",H$1,$A639)</f>
        <v>4107.0240000000003</v>
      </c>
      <c r="I639" s="75">
        <f>[1]!thsiFinD("ths_close_price_index",I$1,$A639)</f>
        <v>4449.7467999999999</v>
      </c>
      <c r="J639" s="75">
        <f>[1]!thsiFinD("ths_close_price_index",J$1,$A639)</f>
        <v>1686.8725999999999</v>
      </c>
      <c r="K639" s="76">
        <f>IF([1]!thsiFinD("ths_close_price_index",K$1,$A639)/[1]!thsiFinD("ths_close_price_index",K$1,$A$3)=0,K638,[1]!thsiFinD("ths_close_price_index",K$1,$A639)/[1]!thsiFinD("ths_close_price_index",K$1,$A$3))</f>
        <v>1.3596271938238118</v>
      </c>
      <c r="L639" s="75">
        <f>[1]!thsiFinD("ths_close_price_index",L$1,$A639)</f>
        <v>3074.5969</v>
      </c>
      <c r="M639" s="75">
        <f>[1]!thsiFinD("ths_close_price_index",M$1,$A639)</f>
        <v>12842.577300000001</v>
      </c>
      <c r="N639" s="78">
        <f t="shared" si="29"/>
        <v>0.9695081404584297</v>
      </c>
      <c r="O639" s="78">
        <f t="shared" si="29"/>
        <v>0.97020461210701403</v>
      </c>
      <c r="P639" s="73">
        <f t="shared" si="31"/>
        <v>0.9695081404584297</v>
      </c>
      <c r="Q639" s="73">
        <f t="shared" si="30"/>
        <v>1.1262941671889537</v>
      </c>
    </row>
    <row r="640" spans="1:17" ht="15.5" x14ac:dyDescent="0.35">
      <c r="A640" s="80">
        <v>44776</v>
      </c>
      <c r="B640" s="58" t="s">
        <v>2048</v>
      </c>
      <c r="C640" s="58" t="s">
        <v>2049</v>
      </c>
      <c r="D640" s="58" t="s">
        <v>2050</v>
      </c>
      <c r="F640" s="58" t="s">
        <v>2051</v>
      </c>
      <c r="G640" s="58" t="s">
        <v>2052</v>
      </c>
      <c r="H640" s="75">
        <f>[1]!thsiFinD("ths_close_price_index",H$1,$A640)</f>
        <v>4066.9753999999998</v>
      </c>
      <c r="I640" s="75">
        <f>[1]!thsiFinD("ths_close_price_index",I$1,$A640)</f>
        <v>4408.9350000000004</v>
      </c>
      <c r="J640" s="75">
        <f>[1]!thsiFinD("ths_close_price_index",J$1,$A640)</f>
        <v>1672.5005000000001</v>
      </c>
      <c r="K640" s="76">
        <f>IF([1]!thsiFinD("ths_close_price_index",K$1,$A640)/[1]!thsiFinD("ths_close_price_index",K$1,$A$3)=0,K639,[1]!thsiFinD("ths_close_price_index",K$1,$A640)/[1]!thsiFinD("ths_close_price_index",K$1,$A$3))</f>
        <v>1.3480432141015999</v>
      </c>
      <c r="L640" s="75">
        <f>[1]!thsiFinD("ths_close_price_index",L$1,$A640)</f>
        <v>3069.5171</v>
      </c>
      <c r="M640" s="75">
        <f>[1]!thsiFinD("ths_close_price_index",M$1,$A640)</f>
        <v>12845.7716</v>
      </c>
      <c r="N640" s="78">
        <f t="shared" si="29"/>
        <v>0.99834781593645661</v>
      </c>
      <c r="O640" s="78">
        <f t="shared" si="29"/>
        <v>1.0002487273329475</v>
      </c>
      <c r="P640" s="73">
        <f t="shared" si="31"/>
        <v>0.99834781593645661</v>
      </c>
      <c r="Q640" s="73">
        <f t="shared" si="30"/>
        <v>1.1244333219150622</v>
      </c>
    </row>
    <row r="641" spans="1:17" ht="15.5" x14ac:dyDescent="0.35">
      <c r="A641" s="80">
        <v>44777</v>
      </c>
      <c r="B641" s="58" t="s">
        <v>2053</v>
      </c>
      <c r="C641" s="58" t="s">
        <v>2054</v>
      </c>
      <c r="D641" s="58" t="s">
        <v>2055</v>
      </c>
      <c r="F641" s="58" t="s">
        <v>2056</v>
      </c>
      <c r="G641" s="58" t="s">
        <v>2057</v>
      </c>
      <c r="H641" s="75">
        <f>[1]!thsiFinD("ths_close_price_index",H$1,$A641)</f>
        <v>4101.5366999999997</v>
      </c>
      <c r="I641" s="75">
        <f>[1]!thsiFinD("ths_close_price_index",I$1,$A641)</f>
        <v>4443.2641999999996</v>
      </c>
      <c r="J641" s="75">
        <f>[1]!thsiFinD("ths_close_price_index",J$1,$A641)</f>
        <v>1682.2833000000001</v>
      </c>
      <c r="K641" s="76">
        <f>IF([1]!thsiFinD("ths_close_price_index",K$1,$A641)/[1]!thsiFinD("ths_close_price_index",K$1,$A$3)=0,K640,[1]!thsiFinD("ths_close_price_index",K$1,$A641)/[1]!thsiFinD("ths_close_price_index",K$1,$A$3))</f>
        <v>1.3559281965903425</v>
      </c>
      <c r="L641" s="75">
        <f>[1]!thsiFinD("ths_close_price_index",L$1,$A641)</f>
        <v>3112.902</v>
      </c>
      <c r="M641" s="75">
        <f>[1]!thsiFinD("ths_close_price_index",M$1,$A641)</f>
        <v>13068.928099999999</v>
      </c>
      <c r="N641" s="78">
        <f t="shared" si="29"/>
        <v>1.0141341124960666</v>
      </c>
      <c r="O641" s="78">
        <f t="shared" si="29"/>
        <v>1.0173719809871131</v>
      </c>
      <c r="P641" s="73">
        <f t="shared" si="31"/>
        <v>1.0141341124960666</v>
      </c>
      <c r="Q641" s="73">
        <f t="shared" si="30"/>
        <v>1.1403261889813354</v>
      </c>
    </row>
    <row r="642" spans="1:17" ht="15.5" x14ac:dyDescent="0.35">
      <c r="A642" s="80">
        <v>44778</v>
      </c>
      <c r="B642" s="58" t="s">
        <v>2058</v>
      </c>
      <c r="C642" s="58" t="s">
        <v>2059</v>
      </c>
      <c r="D642" s="58" t="s">
        <v>2060</v>
      </c>
      <c r="F642" s="58" t="s">
        <v>2061</v>
      </c>
      <c r="G642" s="58" t="s">
        <v>2062</v>
      </c>
      <c r="H642" s="75">
        <f>[1]!thsiFinD("ths_close_price_index",H$1,$A642)</f>
        <v>4156.9111000000003</v>
      </c>
      <c r="I642" s="75">
        <f>[1]!thsiFinD("ths_close_price_index",I$1,$A642)</f>
        <v>4508.3496999999998</v>
      </c>
      <c r="J642" s="75">
        <f>[1]!thsiFinD("ths_close_price_index",J$1,$A642)</f>
        <v>1702.7650000000001</v>
      </c>
      <c r="K642" s="76">
        <f>IF([1]!thsiFinD("ths_close_price_index",K$1,$A642)/[1]!thsiFinD("ths_close_price_index",K$1,$A$3)=0,K641,[1]!thsiFinD("ths_close_price_index",K$1,$A642)/[1]!thsiFinD("ths_close_price_index",K$1,$A$3))</f>
        <v>1.3724365424463016</v>
      </c>
      <c r="L642" s="75">
        <f>[1]!thsiFinD("ths_close_price_index",L$1,$A642)</f>
        <v>3204.5477000000001</v>
      </c>
      <c r="M642" s="75">
        <f>[1]!thsiFinD("ths_close_price_index",M$1,$A642)</f>
        <v>13401.7963</v>
      </c>
      <c r="N642" s="78">
        <f t="shared" si="29"/>
        <v>1.029440599157956</v>
      </c>
      <c r="O642" s="78">
        <f t="shared" si="29"/>
        <v>1.0254701990440978</v>
      </c>
      <c r="P642" s="73">
        <f t="shared" si="31"/>
        <v>1.029440599157956</v>
      </c>
      <c r="Q642" s="73">
        <f t="shared" si="30"/>
        <v>1.1738980752204546</v>
      </c>
    </row>
    <row r="643" spans="1:17" ht="15.5" x14ac:dyDescent="0.35">
      <c r="A643" s="80">
        <v>44781</v>
      </c>
      <c r="B643" s="58" t="s">
        <v>2063</v>
      </c>
      <c r="C643" s="58" t="s">
        <v>2064</v>
      </c>
      <c r="D643" s="58" t="s">
        <v>2065</v>
      </c>
      <c r="F643" s="58" t="s">
        <v>2066</v>
      </c>
      <c r="G643" s="58" t="s">
        <v>2067</v>
      </c>
      <c r="H643" s="75">
        <f>[1]!thsiFinD("ths_close_price_index",H$1,$A643)</f>
        <v>4148.0745999999999</v>
      </c>
      <c r="I643" s="75">
        <f>[1]!thsiFinD("ths_close_price_index",I$1,$A643)</f>
        <v>4510.4988999999996</v>
      </c>
      <c r="J643" s="75">
        <f>[1]!thsiFinD("ths_close_price_index",J$1,$A643)</f>
        <v>1707.1103000000001</v>
      </c>
      <c r="K643" s="76">
        <f>IF([1]!thsiFinD("ths_close_price_index",K$1,$A643)/[1]!thsiFinD("ths_close_price_index",K$1,$A$3)=0,K642,[1]!thsiFinD("ths_close_price_index",K$1,$A643)/[1]!thsiFinD("ths_close_price_index",K$1,$A$3))</f>
        <v>1.3759388745402148</v>
      </c>
      <c r="L643" s="75">
        <f>[1]!thsiFinD("ths_close_price_index",L$1,$A643)</f>
        <v>3202.9070000000002</v>
      </c>
      <c r="M643" s="75">
        <f>[1]!thsiFinD("ths_close_price_index",M$1,$A643)</f>
        <v>13363.841</v>
      </c>
      <c r="N643" s="78">
        <f t="shared" si="29"/>
        <v>0.99948800886939526</v>
      </c>
      <c r="O643" s="78">
        <f t="shared" si="29"/>
        <v>0.99716789457544586</v>
      </c>
      <c r="P643" s="73">
        <f t="shared" si="31"/>
        <v>0.99948800886939526</v>
      </c>
      <c r="Q643" s="73">
        <f t="shared" si="30"/>
        <v>1.1732970498177078</v>
      </c>
    </row>
    <row r="644" spans="1:17" ht="15.5" x14ac:dyDescent="0.35">
      <c r="A644" s="80">
        <v>44782</v>
      </c>
      <c r="B644" s="58" t="s">
        <v>2068</v>
      </c>
      <c r="C644" s="58" t="s">
        <v>2069</v>
      </c>
      <c r="D644" s="58" t="s">
        <v>2070</v>
      </c>
      <c r="F644" s="58" t="s">
        <v>2071</v>
      </c>
      <c r="G644" s="58" t="s">
        <v>2072</v>
      </c>
      <c r="H644" s="75">
        <f>[1]!thsiFinD("ths_close_price_index",H$1,$A644)</f>
        <v>4156.2906999999996</v>
      </c>
      <c r="I644" s="75">
        <f>[1]!thsiFinD("ths_close_price_index",I$1,$A644)</f>
        <v>4520.4802</v>
      </c>
      <c r="J644" s="75">
        <f>[1]!thsiFinD("ths_close_price_index",J$1,$A644)</f>
        <v>1713.8181</v>
      </c>
      <c r="K644" s="76">
        <f>IF([1]!thsiFinD("ths_close_price_index",K$1,$A644)/[1]!thsiFinD("ths_close_price_index",K$1,$A$3)=0,K643,[1]!thsiFinD("ths_close_price_index",K$1,$A644)/[1]!thsiFinD("ths_close_price_index",K$1,$A$3))</f>
        <v>1.3813453926677433</v>
      </c>
      <c r="L644" s="75">
        <f>[1]!thsiFinD("ths_close_price_index",L$1,$A644)</f>
        <v>3211.7076000000002</v>
      </c>
      <c r="M644" s="75">
        <f>[1]!thsiFinD("ths_close_price_index",M$1,$A644)</f>
        <v>13267.117</v>
      </c>
      <c r="N644" s="78">
        <f t="shared" si="29"/>
        <v>1.0027476913940991</v>
      </c>
      <c r="O644" s="78">
        <f t="shared" si="29"/>
        <v>0.99276226049082739</v>
      </c>
      <c r="P644" s="73">
        <f t="shared" si="31"/>
        <v>1.0027476913940991</v>
      </c>
      <c r="Q644" s="73">
        <f t="shared" si="30"/>
        <v>1.1765209080242138</v>
      </c>
    </row>
    <row r="645" spans="1:17" ht="15.5" x14ac:dyDescent="0.35">
      <c r="A645" s="80">
        <v>44783</v>
      </c>
      <c r="B645" s="58" t="s">
        <v>2073</v>
      </c>
      <c r="C645" s="58" t="s">
        <v>2074</v>
      </c>
      <c r="D645" s="58" t="s">
        <v>2075</v>
      </c>
      <c r="F645" s="58" t="s">
        <v>2076</v>
      </c>
      <c r="G645" s="58" t="s">
        <v>2077</v>
      </c>
      <c r="H645" s="75">
        <f>[1]!thsiFinD("ths_close_price_index",H$1,$A645)</f>
        <v>4109.7372999999998</v>
      </c>
      <c r="I645" s="75">
        <f>[1]!thsiFinD("ths_close_price_index",I$1,$A645)</f>
        <v>4479.0361000000003</v>
      </c>
      <c r="J645" s="75">
        <f>[1]!thsiFinD("ths_close_price_index",J$1,$A645)</f>
        <v>1698.963</v>
      </c>
      <c r="K645" s="76">
        <f>IF([1]!thsiFinD("ths_close_price_index",K$1,$A645)/[1]!thsiFinD("ths_close_price_index",K$1,$A$3)=0,K644,[1]!thsiFinD("ths_close_price_index",K$1,$A645)/[1]!thsiFinD("ths_close_price_index",K$1,$A$3))</f>
        <v>1.3693721126897698</v>
      </c>
      <c r="L645" s="75">
        <f>[1]!thsiFinD("ths_close_price_index",L$1,$A645)</f>
        <v>3172.7943</v>
      </c>
      <c r="M645" s="75">
        <f>[1]!thsiFinD("ths_close_price_index",M$1,$A645)</f>
        <v>13099.2937</v>
      </c>
      <c r="N645" s="78">
        <f t="shared" si="29"/>
        <v>0.98788392193610641</v>
      </c>
      <c r="O645" s="78">
        <f t="shared" si="29"/>
        <v>0.9873504318986559</v>
      </c>
      <c r="P645" s="73">
        <f t="shared" si="31"/>
        <v>0.98788392193610641</v>
      </c>
      <c r="Q645" s="73">
        <f t="shared" si="30"/>
        <v>1.1622660888587895</v>
      </c>
    </row>
    <row r="646" spans="1:17" ht="15.5" x14ac:dyDescent="0.35">
      <c r="A646" s="80">
        <v>44784</v>
      </c>
      <c r="B646" s="58" t="s">
        <v>2078</v>
      </c>
      <c r="C646" s="58" t="s">
        <v>2079</v>
      </c>
      <c r="D646" s="58" t="s">
        <v>2080</v>
      </c>
      <c r="F646" s="58" t="s">
        <v>2081</v>
      </c>
      <c r="G646" s="58" t="s">
        <v>2082</v>
      </c>
      <c r="H646" s="75">
        <f>[1]!thsiFinD("ths_close_price_index",H$1,$A646)</f>
        <v>4193.5428000000002</v>
      </c>
      <c r="I646" s="75">
        <f>[1]!thsiFinD("ths_close_price_index",I$1,$A646)</f>
        <v>4568.3040000000001</v>
      </c>
      <c r="J646" s="75">
        <f>[1]!thsiFinD("ths_close_price_index",J$1,$A646)</f>
        <v>1721.95</v>
      </c>
      <c r="K646" s="76">
        <f>IF([1]!thsiFinD("ths_close_price_index",K$1,$A646)/[1]!thsiFinD("ths_close_price_index",K$1,$A$3)=0,K645,[1]!thsiFinD("ths_close_price_index",K$1,$A646)/[1]!thsiFinD("ths_close_price_index",K$1,$A$3))</f>
        <v>1.3878997420462653</v>
      </c>
      <c r="L646" s="75">
        <f>[1]!thsiFinD("ths_close_price_index",L$1,$A646)</f>
        <v>3259.2730000000001</v>
      </c>
      <c r="M646" s="75">
        <f>[1]!thsiFinD("ths_close_price_index",M$1,$A646)</f>
        <v>13461.006100000001</v>
      </c>
      <c r="N646" s="78">
        <f t="shared" ref="N646:O666" si="32">L646/L645</f>
        <v>1.0272563210290691</v>
      </c>
      <c r="O646" s="78">
        <f t="shared" si="32"/>
        <v>1.0276131223777356</v>
      </c>
      <c r="P646" s="73">
        <f t="shared" si="31"/>
        <v>1.0272563210290691</v>
      </c>
      <c r="Q646" s="73">
        <f t="shared" si="30"/>
        <v>1.1939451864979251</v>
      </c>
    </row>
    <row r="647" spans="1:17" ht="15.5" x14ac:dyDescent="0.35">
      <c r="A647" s="80">
        <v>44785</v>
      </c>
      <c r="B647" s="58" t="s">
        <v>2083</v>
      </c>
      <c r="C647" s="58" t="s">
        <v>2084</v>
      </c>
      <c r="D647" s="58" t="s">
        <v>2085</v>
      </c>
      <c r="F647" s="58" t="s">
        <v>2086</v>
      </c>
      <c r="G647" s="58" t="s">
        <v>2087</v>
      </c>
      <c r="H647" s="75">
        <f>[1]!thsiFinD("ths_close_price_index",H$1,$A647)</f>
        <v>4191.152</v>
      </c>
      <c r="I647" s="75">
        <f>[1]!thsiFinD("ths_close_price_index",I$1,$A647)</f>
        <v>4563.0582000000004</v>
      </c>
      <c r="J647" s="75">
        <f>[1]!thsiFinD("ths_close_price_index",J$1,$A647)</f>
        <v>1712.8898999999999</v>
      </c>
      <c r="K647" s="76">
        <f>IF([1]!thsiFinD("ths_close_price_index",K$1,$A647)/[1]!thsiFinD("ths_close_price_index",K$1,$A$3)=0,K646,[1]!thsiFinD("ths_close_price_index",K$1,$A647)/[1]!thsiFinD("ths_close_price_index",K$1,$A$3))</f>
        <v>1.3805972591327582</v>
      </c>
      <c r="L647" s="75">
        <f>[1]!thsiFinD("ths_close_price_index",L$1,$A647)</f>
        <v>3241.6352999999999</v>
      </c>
      <c r="M647" s="75">
        <f>[1]!thsiFinD("ths_close_price_index",M$1,$A647)</f>
        <v>13454.356299999999</v>
      </c>
      <c r="N647" s="78">
        <f t="shared" si="32"/>
        <v>0.99458845576912391</v>
      </c>
      <c r="O647" s="78">
        <f t="shared" si="32"/>
        <v>0.9995059953208103</v>
      </c>
      <c r="P647" s="73">
        <f t="shared" si="31"/>
        <v>0.99458845576912391</v>
      </c>
      <c r="Q647" s="73">
        <f t="shared" si="30"/>
        <v>1.18748409931195</v>
      </c>
    </row>
    <row r="648" spans="1:17" ht="15.5" x14ac:dyDescent="0.35">
      <c r="A648" s="80">
        <v>44788</v>
      </c>
      <c r="B648" s="58" t="s">
        <v>2088</v>
      </c>
      <c r="C648" s="58" t="s">
        <v>2089</v>
      </c>
      <c r="D648" s="58" t="s">
        <v>2090</v>
      </c>
      <c r="F648" s="58" t="s">
        <v>2091</v>
      </c>
      <c r="G648" s="58" t="s">
        <v>2092</v>
      </c>
      <c r="H648" s="75">
        <f>[1]!thsiFinD("ths_close_price_index",H$1,$A648)</f>
        <v>4185.6794</v>
      </c>
      <c r="I648" s="75">
        <f>[1]!thsiFinD("ths_close_price_index",I$1,$A648)</f>
        <v>4562.5023000000001</v>
      </c>
      <c r="J648" s="75">
        <f>[1]!thsiFinD("ths_close_price_index",J$1,$A648)</f>
        <v>1719.8593000000001</v>
      </c>
      <c r="K648" s="76">
        <f>IF([1]!thsiFinD("ths_close_price_index",K$1,$A648)/[1]!thsiFinD("ths_close_price_index",K$1,$A$3)=0,K647,[1]!thsiFinD("ths_close_price_index",K$1,$A648)/[1]!thsiFinD("ths_close_price_index",K$1,$A$3))</f>
        <v>1.3862146280820411</v>
      </c>
      <c r="L648" s="75">
        <f>[1]!thsiFinD("ths_close_price_index",L$1,$A648)</f>
        <v>3242.5549999999998</v>
      </c>
      <c r="M648" s="75">
        <f>[1]!thsiFinD("ths_close_price_index",M$1,$A648)</f>
        <v>13291.878500000001</v>
      </c>
      <c r="N648" s="78">
        <f t="shared" si="32"/>
        <v>1.0002837148275132</v>
      </c>
      <c r="O648" s="78">
        <f t="shared" si="32"/>
        <v>0.98792377752029659</v>
      </c>
      <c r="P648" s="73">
        <f t="shared" si="31"/>
        <v>1.0002837148275132</v>
      </c>
      <c r="Q648" s="73">
        <f t="shared" si="30"/>
        <v>1.1878210061583609</v>
      </c>
    </row>
    <row r="649" spans="1:17" ht="15.5" x14ac:dyDescent="0.35">
      <c r="A649" s="80">
        <v>44789</v>
      </c>
      <c r="B649" s="58" t="s">
        <v>2093</v>
      </c>
      <c r="C649" s="58" t="s">
        <v>2094</v>
      </c>
      <c r="D649" s="58" t="s">
        <v>2095</v>
      </c>
      <c r="F649" s="58" t="s">
        <v>2096</v>
      </c>
      <c r="G649" s="58" t="s">
        <v>2097</v>
      </c>
      <c r="H649" s="75">
        <f>[1]!thsiFinD("ths_close_price_index",H$1,$A649)</f>
        <v>4177.8370000000004</v>
      </c>
      <c r="I649" s="75">
        <f>[1]!thsiFinD("ths_close_price_index",I$1,$A649)</f>
        <v>4560.0877</v>
      </c>
      <c r="J649" s="75">
        <f>[1]!thsiFinD("ths_close_price_index",J$1,$A649)</f>
        <v>1719.9866999999999</v>
      </c>
      <c r="K649" s="76">
        <f>IF([1]!thsiFinD("ths_close_price_index",K$1,$A649)/[1]!thsiFinD("ths_close_price_index",K$1,$A$3)=0,K648,[1]!thsiFinD("ths_close_price_index",K$1,$A649)/[1]!thsiFinD("ths_close_price_index",K$1,$A$3))</f>
        <v>1.3863173130770388</v>
      </c>
      <c r="L649" s="75">
        <f>[1]!thsiFinD("ths_close_price_index",L$1,$A649)</f>
        <v>3229.5495999999998</v>
      </c>
      <c r="M649" s="75">
        <f>[1]!thsiFinD("ths_close_price_index",M$1,$A649)</f>
        <v>13227.912899999999</v>
      </c>
      <c r="N649" s="78">
        <f t="shared" si="32"/>
        <v>0.99598915053098558</v>
      </c>
      <c r="O649" s="78">
        <f t="shared" si="32"/>
        <v>0.99518761776222964</v>
      </c>
      <c r="P649" s="73">
        <f t="shared" si="31"/>
        <v>0.99598915053098558</v>
      </c>
      <c r="Q649" s="73">
        <f t="shared" si="30"/>
        <v>1.1830568349065265</v>
      </c>
    </row>
    <row r="650" spans="1:17" ht="15.5" x14ac:dyDescent="0.35">
      <c r="A650" s="80">
        <v>44790</v>
      </c>
      <c r="B650" s="58" t="s">
        <v>2098</v>
      </c>
      <c r="C650" s="58" t="s">
        <v>2099</v>
      </c>
      <c r="D650" s="58" t="s">
        <v>2100</v>
      </c>
      <c r="F650" s="58" t="s">
        <v>2101</v>
      </c>
      <c r="G650" s="58" t="s">
        <v>2102</v>
      </c>
      <c r="H650" s="75">
        <f>[1]!thsiFinD("ths_close_price_index",H$1,$A650)</f>
        <v>4216.9585999999999</v>
      </c>
      <c r="I650" s="75">
        <f>[1]!thsiFinD("ths_close_price_index",I$1,$A650)</f>
        <v>4597.0513000000001</v>
      </c>
      <c r="J650" s="75">
        <f>[1]!thsiFinD("ths_close_price_index",J$1,$A650)</f>
        <v>1728.3581999999999</v>
      </c>
      <c r="K650" s="76">
        <f>IF([1]!thsiFinD("ths_close_price_index",K$1,$A650)/[1]!thsiFinD("ths_close_price_index",K$1,$A$3)=0,K649,[1]!thsiFinD("ths_close_price_index",K$1,$A650)/[1]!thsiFinD("ths_close_price_index",K$1,$A$3))</f>
        <v>1.393064781174568</v>
      </c>
      <c r="L650" s="75">
        <f>[1]!thsiFinD("ths_close_price_index",L$1,$A650)</f>
        <v>3277.8483000000001</v>
      </c>
      <c r="M650" s="75">
        <f>[1]!thsiFinD("ths_close_price_index",M$1,$A650)</f>
        <v>13307.2976</v>
      </c>
      <c r="N650" s="78">
        <f t="shared" si="32"/>
        <v>1.014955243294607</v>
      </c>
      <c r="O650" s="78">
        <f t="shared" si="32"/>
        <v>1.0060013019892202</v>
      </c>
      <c r="P650" s="73">
        <f t="shared" si="31"/>
        <v>1.014955243294607</v>
      </c>
      <c r="Q650" s="73">
        <f t="shared" si="30"/>
        <v>1.2007497377039011</v>
      </c>
    </row>
    <row r="651" spans="1:17" ht="15.5" x14ac:dyDescent="0.35">
      <c r="A651" s="80">
        <v>44791</v>
      </c>
      <c r="B651" s="58" t="s">
        <v>2103</v>
      </c>
      <c r="C651" s="58" t="s">
        <v>2104</v>
      </c>
      <c r="D651" s="58" t="s">
        <v>2105</v>
      </c>
      <c r="F651" s="58" t="s">
        <v>2106</v>
      </c>
      <c r="G651" s="58" t="s">
        <v>2107</v>
      </c>
      <c r="H651" s="75">
        <f>[1]!thsiFinD("ths_close_price_index",H$1,$A651)</f>
        <v>4180.0995999999996</v>
      </c>
      <c r="I651" s="75">
        <f>[1]!thsiFinD("ths_close_price_index",I$1,$A651)</f>
        <v>4562.5783000000001</v>
      </c>
      <c r="J651" s="75">
        <f>[1]!thsiFinD("ths_close_price_index",J$1,$A651)</f>
        <v>1727.1778999999999</v>
      </c>
      <c r="K651" s="76">
        <f>IF([1]!thsiFinD("ths_close_price_index",K$1,$A651)/[1]!thsiFinD("ths_close_price_index",K$1,$A$3)=0,K650,[1]!thsiFinD("ths_close_price_index",K$1,$A651)/[1]!thsiFinD("ths_close_price_index",K$1,$A$3))</f>
        <v>1.3921134538621971</v>
      </c>
      <c r="L651" s="75">
        <f>[1]!thsiFinD("ths_close_price_index",L$1,$A651)</f>
        <v>3270.7042999999999</v>
      </c>
      <c r="M651" s="75">
        <f>[1]!thsiFinD("ths_close_price_index",M$1,$A651)</f>
        <v>13142.2109</v>
      </c>
      <c r="N651" s="78">
        <f t="shared" si="32"/>
        <v>0.9978205214683058</v>
      </c>
      <c r="O651" s="78">
        <f t="shared" si="32"/>
        <v>0.98759427308516801</v>
      </c>
      <c r="P651" s="73">
        <f t="shared" si="31"/>
        <v>0.9978205214683058</v>
      </c>
      <c r="Q651" s="73">
        <f t="shared" si="30"/>
        <v>1.1981327294286381</v>
      </c>
    </row>
    <row r="652" spans="1:17" ht="15.5" x14ac:dyDescent="0.35">
      <c r="A652" s="80">
        <v>44792</v>
      </c>
      <c r="B652" s="58" t="s">
        <v>2108</v>
      </c>
      <c r="C652" s="58" t="s">
        <v>2109</v>
      </c>
      <c r="D652" s="58" t="s">
        <v>2110</v>
      </c>
      <c r="F652" s="58" t="s">
        <v>2111</v>
      </c>
      <c r="G652" s="58" t="s">
        <v>2112</v>
      </c>
      <c r="H652" s="75">
        <f>[1]!thsiFinD("ths_close_price_index",H$1,$A652)</f>
        <v>4151.0738000000001</v>
      </c>
      <c r="I652" s="75">
        <f>[1]!thsiFinD("ths_close_price_index",I$1,$A652)</f>
        <v>4525.1674999999996</v>
      </c>
      <c r="J652" s="75">
        <f>[1]!thsiFinD("ths_close_price_index",J$1,$A652)</f>
        <v>1704.4401</v>
      </c>
      <c r="K652" s="76">
        <f>IF([1]!thsiFinD("ths_close_price_index",K$1,$A652)/[1]!thsiFinD("ths_close_price_index",K$1,$A$3)=0,K651,[1]!thsiFinD("ths_close_price_index",K$1,$A652)/[1]!thsiFinD("ths_close_price_index",K$1,$A$3))</f>
        <v>1.3737866808695436</v>
      </c>
      <c r="L652" s="75">
        <f>[1]!thsiFinD("ths_close_price_index",L$1,$A652)</f>
        <v>3225.6972999999998</v>
      </c>
      <c r="M652" s="75">
        <f>[1]!thsiFinD("ths_close_price_index",M$1,$A652)</f>
        <v>13063.8537</v>
      </c>
      <c r="N652" s="78">
        <f t="shared" si="32"/>
        <v>0.98623935523611839</v>
      </c>
      <c r="O652" s="78">
        <f t="shared" si="32"/>
        <v>0.99403774596251526</v>
      </c>
      <c r="P652" s="73">
        <f t="shared" si="31"/>
        <v>0.98623935523611839</v>
      </c>
      <c r="Q652" s="73">
        <f t="shared" si="30"/>
        <v>1.1816456505589907</v>
      </c>
    </row>
    <row r="653" spans="1:17" ht="15.5" x14ac:dyDescent="0.35">
      <c r="A653" s="80">
        <v>44795</v>
      </c>
      <c r="B653" s="58" t="s">
        <v>2113</v>
      </c>
      <c r="C653" s="58" t="s">
        <v>2114</v>
      </c>
      <c r="D653" s="58" t="s">
        <v>2115</v>
      </c>
      <c r="F653" s="58" t="s">
        <v>2116</v>
      </c>
      <c r="G653" s="58" t="s">
        <v>2117</v>
      </c>
      <c r="H653" s="75">
        <f>[1]!thsiFinD("ths_close_price_index",H$1,$A653)</f>
        <v>4181.3964999999998</v>
      </c>
      <c r="I653" s="75">
        <f>[1]!thsiFinD("ths_close_price_index",I$1,$A653)</f>
        <v>4564.3263999999999</v>
      </c>
      <c r="J653" s="75">
        <f>[1]!thsiFinD("ths_close_price_index",J$1,$A653)</f>
        <v>1719.845</v>
      </c>
      <c r="K653" s="76">
        <f>IF([1]!thsiFinD("ths_close_price_index",K$1,$A653)/[1]!thsiFinD("ths_close_price_index",K$1,$A$3)=0,K652,[1]!thsiFinD("ths_close_price_index",K$1,$A653)/[1]!thsiFinD("ths_close_price_index",K$1,$A$3))</f>
        <v>1.3862031022152554</v>
      </c>
      <c r="L653" s="75">
        <f>[1]!thsiFinD("ths_close_price_index",L$1,$A653)</f>
        <v>3252.0839000000001</v>
      </c>
      <c r="M653" s="75">
        <f>[1]!thsiFinD("ths_close_price_index",M$1,$A653)</f>
        <v>13121.5515</v>
      </c>
      <c r="N653" s="78">
        <f t="shared" si="32"/>
        <v>1.0081801227908149</v>
      </c>
      <c r="O653" s="78">
        <f t="shared" si="32"/>
        <v>1.004416598756001</v>
      </c>
      <c r="P653" s="73">
        <f t="shared" si="31"/>
        <v>1.0081801227908149</v>
      </c>
      <c r="Q653" s="73">
        <f t="shared" si="30"/>
        <v>1.1913116570757956</v>
      </c>
    </row>
    <row r="654" spans="1:17" ht="15.5" x14ac:dyDescent="0.35">
      <c r="A654" s="80">
        <v>44796</v>
      </c>
      <c r="B654" s="58" t="s">
        <v>2118</v>
      </c>
      <c r="C654" s="58" t="s">
        <v>2119</v>
      </c>
      <c r="D654" s="58" t="s">
        <v>2120</v>
      </c>
      <c r="F654" s="58" t="s">
        <v>2121</v>
      </c>
      <c r="G654" s="58" t="s">
        <v>2122</v>
      </c>
      <c r="H654" s="75">
        <f>[1]!thsiFinD("ths_close_price_index",H$1,$A654)</f>
        <v>4161.0823</v>
      </c>
      <c r="I654" s="75">
        <f>[1]!thsiFinD("ths_close_price_index",I$1,$A654)</f>
        <v>4546.6342000000004</v>
      </c>
      <c r="J654" s="75">
        <f>[1]!thsiFinD("ths_close_price_index",J$1,$A654)</f>
        <v>1718.0657000000001</v>
      </c>
      <c r="K654" s="76">
        <f>IF([1]!thsiFinD("ths_close_price_index",K$1,$A654)/[1]!thsiFinD("ths_close_price_index",K$1,$A$3)=0,K653,[1]!thsiFinD("ths_close_price_index",K$1,$A654)/[1]!thsiFinD("ths_close_price_index",K$1,$A$3))</f>
        <v>1.3847689781053669</v>
      </c>
      <c r="L654" s="75">
        <f>[1]!thsiFinD("ths_close_price_index",L$1,$A654)</f>
        <v>3233.6408999999999</v>
      </c>
      <c r="M654" s="75">
        <f>[1]!thsiFinD("ths_close_price_index",M$1,$A654)</f>
        <v>12971.8464</v>
      </c>
      <c r="N654" s="78">
        <f t="shared" si="32"/>
        <v>0.99432886709964641</v>
      </c>
      <c r="O654" s="78">
        <f t="shared" si="32"/>
        <v>0.98859089948319001</v>
      </c>
      <c r="P654" s="73">
        <f t="shared" si="31"/>
        <v>0.99432886709964641</v>
      </c>
      <c r="Q654" s="73">
        <f t="shared" si="30"/>
        <v>1.1845555703427784</v>
      </c>
    </row>
    <row r="655" spans="1:17" ht="15.5" x14ac:dyDescent="0.35">
      <c r="A655" s="80">
        <v>44797</v>
      </c>
      <c r="B655" s="58" t="s">
        <v>2123</v>
      </c>
      <c r="C655" s="58" t="s">
        <v>2124</v>
      </c>
      <c r="D655" s="58" t="s">
        <v>2125</v>
      </c>
      <c r="F655" s="58" t="s">
        <v>2126</v>
      </c>
      <c r="G655" s="58" t="s">
        <v>2127</v>
      </c>
      <c r="H655" s="75">
        <f>[1]!thsiFinD("ths_close_price_index",H$1,$A655)</f>
        <v>4082.4195</v>
      </c>
      <c r="I655" s="75">
        <f>[1]!thsiFinD("ths_close_price_index",I$1,$A655)</f>
        <v>4450.0689000000002</v>
      </c>
      <c r="J655" s="75">
        <f>[1]!thsiFinD("ths_close_price_index",J$1,$A655)</f>
        <v>1674.6808000000001</v>
      </c>
      <c r="K655" s="76">
        <f>IF([1]!thsiFinD("ths_close_price_index",K$1,$A655)/[1]!thsiFinD("ths_close_price_index",K$1,$A$3)=0,K654,[1]!thsiFinD("ths_close_price_index",K$1,$A655)/[1]!thsiFinD("ths_close_price_index",K$1,$A$3))</f>
        <v>1.3498005460842843</v>
      </c>
      <c r="L655" s="75">
        <f>[1]!thsiFinD("ths_close_price_index",L$1,$A655)</f>
        <v>3135.5718999999999</v>
      </c>
      <c r="M655" s="75">
        <f>[1]!thsiFinD("ths_close_price_index",M$1,$A655)</f>
        <v>12750.094999999999</v>
      </c>
      <c r="N655" s="78">
        <f t="shared" si="32"/>
        <v>0.96967226632988224</v>
      </c>
      <c r="O655" s="78">
        <f t="shared" si="32"/>
        <v>0.98290517840235903</v>
      </c>
      <c r="P655" s="73">
        <f t="shared" si="31"/>
        <v>0.96967226632988224</v>
      </c>
      <c r="Q655" s="73">
        <f t="shared" si="30"/>
        <v>1.1486306844879681</v>
      </c>
    </row>
    <row r="656" spans="1:17" ht="15.5" x14ac:dyDescent="0.35">
      <c r="A656" s="80">
        <v>44798</v>
      </c>
      <c r="B656" s="58" t="s">
        <v>2128</v>
      </c>
      <c r="C656" s="58" t="s">
        <v>2129</v>
      </c>
      <c r="D656" s="58" t="s">
        <v>2130</v>
      </c>
      <c r="F656" s="58" t="s">
        <v>2131</v>
      </c>
      <c r="G656" s="58" t="s">
        <v>2132</v>
      </c>
      <c r="H656" s="75">
        <f>[1]!thsiFinD("ths_close_price_index",H$1,$A656)</f>
        <v>4116.2395999999999</v>
      </c>
      <c r="I656" s="75">
        <f>[1]!thsiFinD("ths_close_price_index",I$1,$A656)</f>
        <v>4484.4516999999996</v>
      </c>
      <c r="J656" s="75">
        <f>[1]!thsiFinD("ths_close_price_index",J$1,$A656)</f>
        <v>1679.5992000000001</v>
      </c>
      <c r="K656" s="76">
        <f>IF([1]!thsiFinD("ths_close_price_index",K$1,$A656)/[1]!thsiFinD("ths_close_price_index",K$1,$A$3)=0,K655,[1]!thsiFinD("ths_close_price_index",K$1,$A656)/[1]!thsiFinD("ths_close_price_index",K$1,$A$3))</f>
        <v>1.3537647994547541</v>
      </c>
      <c r="L656" s="75">
        <f>[1]!thsiFinD("ths_close_price_index",L$1,$A656)</f>
        <v>3126.7529</v>
      </c>
      <c r="M656" s="75">
        <f>[1]!thsiFinD("ths_close_price_index",M$1,$A656)</f>
        <v>12843.4836</v>
      </c>
      <c r="N656" s="78">
        <f t="shared" si="32"/>
        <v>0.99718743493013184</v>
      </c>
      <c r="O656" s="78">
        <f t="shared" si="32"/>
        <v>1.0073245415034162</v>
      </c>
      <c r="P656" s="73">
        <f t="shared" si="31"/>
        <v>0.99718743493013184</v>
      </c>
      <c r="Q656" s="73">
        <f t="shared" si="30"/>
        <v>1.1454000859465985</v>
      </c>
    </row>
    <row r="657" spans="1:17" ht="15.5" x14ac:dyDescent="0.35">
      <c r="A657" s="80">
        <v>44799</v>
      </c>
      <c r="B657" s="58" t="s">
        <v>2133</v>
      </c>
      <c r="C657" s="58" t="s">
        <v>2134</v>
      </c>
      <c r="D657" s="58" t="s">
        <v>2135</v>
      </c>
      <c r="F657" s="58" t="s">
        <v>2136</v>
      </c>
      <c r="G657" s="58" t="s">
        <v>2137</v>
      </c>
      <c r="H657" s="75">
        <f>[1]!thsiFinD("ths_close_price_index",H$1,$A657)</f>
        <v>4107.5455000000002</v>
      </c>
      <c r="I657" s="75">
        <f>[1]!thsiFinD("ths_close_price_index",I$1,$A657)</f>
        <v>4473.0267999999996</v>
      </c>
      <c r="J657" s="75">
        <f>[1]!thsiFinD("ths_close_price_index",J$1,$A657)</f>
        <v>1676.9369999999999</v>
      </c>
      <c r="K657" s="76">
        <f>IF([1]!thsiFinD("ths_close_price_index",K$1,$A657)/[1]!thsiFinD("ths_close_price_index",K$1,$A$3)=0,K656,[1]!thsiFinD("ths_close_price_index",K$1,$A657)/[1]!thsiFinD("ths_close_price_index",K$1,$A$3))</f>
        <v>1.3516190538214454</v>
      </c>
      <c r="L657" s="75">
        <f>[1]!thsiFinD("ths_close_price_index",L$1,$A657)</f>
        <v>3116.1722</v>
      </c>
      <c r="M657" s="75">
        <f>[1]!thsiFinD("ths_close_price_index",M$1,$A657)</f>
        <v>12890.655199999999</v>
      </c>
      <c r="N657" s="78">
        <f t="shared" si="32"/>
        <v>0.99661607413876552</v>
      </c>
      <c r="O657" s="78">
        <f t="shared" si="32"/>
        <v>1.0036728041603915</v>
      </c>
      <c r="P657" s="73">
        <f t="shared" si="31"/>
        <v>0.99661607413876552</v>
      </c>
      <c r="Q657" s="73">
        <f t="shared" si="30"/>
        <v>1.1415241369743037</v>
      </c>
    </row>
    <row r="658" spans="1:17" ht="15.5" x14ac:dyDescent="0.35">
      <c r="A658" s="80">
        <v>44802</v>
      </c>
      <c r="B658" s="58" t="s">
        <v>2138</v>
      </c>
      <c r="C658" s="58" t="s">
        <v>2139</v>
      </c>
      <c r="D658" s="58" t="s">
        <v>2140</v>
      </c>
      <c r="F658" s="58" t="s">
        <v>2141</v>
      </c>
      <c r="G658" s="58" t="s">
        <v>2142</v>
      </c>
      <c r="H658" s="75">
        <f>[1]!thsiFinD("ths_close_price_index",H$1,$A658)</f>
        <v>4089.5205000000001</v>
      </c>
      <c r="I658" s="75">
        <f>[1]!thsiFinD("ths_close_price_index",I$1,$A658)</f>
        <v>4460.4615999999996</v>
      </c>
      <c r="J658" s="75">
        <f>[1]!thsiFinD("ths_close_price_index",J$1,$A658)</f>
        <v>1677.6079</v>
      </c>
      <c r="K658" s="76">
        <f>IF([1]!thsiFinD("ths_close_price_index",K$1,$A658)/[1]!thsiFinD("ths_close_price_index",K$1,$A$3)=0,K657,[1]!thsiFinD("ths_close_price_index",K$1,$A658)/[1]!thsiFinD("ths_close_price_index",K$1,$A$3))</f>
        <v>1.3521598023547587</v>
      </c>
      <c r="L658" s="75">
        <f>[1]!thsiFinD("ths_close_price_index",L$1,$A658)</f>
        <v>3107.0120999999999</v>
      </c>
      <c r="M658" s="75">
        <f>[1]!thsiFinD("ths_close_price_index",M$1,$A658)</f>
        <v>12857.424199999999</v>
      </c>
      <c r="N658" s="78">
        <f t="shared" si="32"/>
        <v>0.99706046411684179</v>
      </c>
      <c r="O658" s="78">
        <f t="shared" si="32"/>
        <v>0.99742208603950555</v>
      </c>
      <c r="P658" s="73">
        <f t="shared" si="31"/>
        <v>0.99706046411684179</v>
      </c>
      <c r="Q658" s="73">
        <f t="shared" si="30"/>
        <v>1.1381685858121764</v>
      </c>
    </row>
    <row r="659" spans="1:17" ht="15.5" x14ac:dyDescent="0.35">
      <c r="A659" s="80">
        <v>44803</v>
      </c>
      <c r="B659" s="58" t="s">
        <v>2143</v>
      </c>
      <c r="C659" s="58" t="s">
        <v>2144</v>
      </c>
      <c r="D659" s="58" t="s">
        <v>2145</v>
      </c>
      <c r="F659" s="58" t="s">
        <v>2146</v>
      </c>
      <c r="G659" s="58" t="s">
        <v>2147</v>
      </c>
      <c r="H659" s="75">
        <f>[1]!thsiFinD("ths_close_price_index",H$1,$A659)</f>
        <v>4075.7937000000002</v>
      </c>
      <c r="I659" s="75">
        <f>[1]!thsiFinD("ths_close_price_index",I$1,$A659)</f>
        <v>4444.9031999999997</v>
      </c>
      <c r="J659" s="75">
        <f>[1]!thsiFinD("ths_close_price_index",J$1,$A659)</f>
        <v>1668.0487000000001</v>
      </c>
      <c r="K659" s="76">
        <f>IF([1]!thsiFinD("ths_close_price_index",K$1,$A659)/[1]!thsiFinD("ths_close_price_index",K$1,$A$3)=0,K658,[1]!thsiFinD("ths_close_price_index",K$1,$A659)/[1]!thsiFinD("ths_close_price_index",K$1,$A$3))</f>
        <v>1.3444550425102983</v>
      </c>
      <c r="L659" s="75">
        <f>[1]!thsiFinD("ths_close_price_index",L$1,$A659)</f>
        <v>3086.672</v>
      </c>
      <c r="M659" s="75">
        <f>[1]!thsiFinD("ths_close_price_index",M$1,$A659)</f>
        <v>12865.626899999999</v>
      </c>
      <c r="N659" s="78">
        <f t="shared" si="32"/>
        <v>0.99345348542414758</v>
      </c>
      <c r="O659" s="78">
        <f t="shared" si="32"/>
        <v>1.0006379738174929</v>
      </c>
      <c r="P659" s="73">
        <f t="shared" si="31"/>
        <v>0.99345348542414758</v>
      </c>
      <c r="Q659" s="73">
        <f t="shared" si="30"/>
        <v>1.1307175485753795</v>
      </c>
    </row>
    <row r="660" spans="1:17" ht="15.5" x14ac:dyDescent="0.35">
      <c r="A660" s="80">
        <v>44804</v>
      </c>
      <c r="B660" s="58" t="s">
        <v>2148</v>
      </c>
      <c r="C660" s="58" t="s">
        <v>2149</v>
      </c>
      <c r="D660" s="58" t="s">
        <v>2150</v>
      </c>
      <c r="F660" s="58" t="s">
        <v>2151</v>
      </c>
      <c r="G660" s="58" t="s">
        <v>2152</v>
      </c>
      <c r="H660" s="75">
        <f>[1]!thsiFinD("ths_close_price_index",H$1,$A660)</f>
        <v>4078.8402000000001</v>
      </c>
      <c r="I660" s="75">
        <f>[1]!thsiFinD("ths_close_price_index",I$1,$A660)</f>
        <v>4424.2089999999998</v>
      </c>
      <c r="J660" s="75">
        <f>[1]!thsiFinD("ths_close_price_index",J$1,$A660)</f>
        <v>1646.0616</v>
      </c>
      <c r="K660" s="76">
        <f>IF([1]!thsiFinD("ths_close_price_index",K$1,$A660)/[1]!thsiFinD("ths_close_price_index",K$1,$A$3)=0,K659,[1]!thsiFinD("ths_close_price_index",K$1,$A660)/[1]!thsiFinD("ths_close_price_index",K$1,$A$3))</f>
        <v>1.3267333372236492</v>
      </c>
      <c r="L660" s="75">
        <f>[1]!thsiFinD("ths_close_price_index",L$1,$A660)</f>
        <v>3049.2734999999998</v>
      </c>
      <c r="M660" s="75">
        <f>[1]!thsiFinD("ths_close_price_index",M$1,$A660)</f>
        <v>12886.891299999999</v>
      </c>
      <c r="N660" s="78">
        <f t="shared" si="32"/>
        <v>0.98788387622656371</v>
      </c>
      <c r="O660" s="78">
        <f t="shared" si="32"/>
        <v>1.0016528071399304</v>
      </c>
      <c r="P660" s="73">
        <f t="shared" si="31"/>
        <v>0.98788387622656371</v>
      </c>
      <c r="Q660" s="73">
        <f t="shared" si="30"/>
        <v>1.1170176348040437</v>
      </c>
    </row>
    <row r="661" spans="1:17" ht="15.5" x14ac:dyDescent="0.35">
      <c r="A661" s="80">
        <v>44805</v>
      </c>
      <c r="B661" s="58" t="s">
        <v>2153</v>
      </c>
      <c r="C661" s="58" t="s">
        <v>2154</v>
      </c>
      <c r="D661" s="58" t="s">
        <v>2155</v>
      </c>
      <c r="F661" s="58" t="s">
        <v>2156</v>
      </c>
      <c r="G661" s="58" t="s">
        <v>2157</v>
      </c>
      <c r="H661" s="75">
        <f>[1]!thsiFinD("ths_close_price_index",H$1,$A661)</f>
        <v>4043.7395000000001</v>
      </c>
      <c r="I661" s="75">
        <f>[1]!thsiFinD("ths_close_price_index",I$1,$A661)</f>
        <v>4390.4089999999997</v>
      </c>
      <c r="J661" s="75">
        <f>[1]!thsiFinD("ths_close_price_index",J$1,$A661)</f>
        <v>1633.6422</v>
      </c>
      <c r="K661" s="76">
        <f>IF([1]!thsiFinD("ths_close_price_index",K$1,$A661)/[1]!thsiFinD("ths_close_price_index",K$1,$A$3)=0,K660,[1]!thsiFinD("ths_close_price_index",K$1,$A661)/[1]!thsiFinD("ths_close_price_index",K$1,$A$3))</f>
        <v>1.3167232428211582</v>
      </c>
      <c r="L661" s="75">
        <f>[1]!thsiFinD("ths_close_price_index",L$1,$A661)</f>
        <v>3025.2471999999998</v>
      </c>
      <c r="M661" s="75">
        <f>[1]!thsiFinD("ths_close_price_index",M$1,$A661)</f>
        <v>12900.4758</v>
      </c>
      <c r="N661" s="78">
        <f t="shared" si="32"/>
        <v>0.99212064775429298</v>
      </c>
      <c r="O661" s="78">
        <f t="shared" si="32"/>
        <v>1.0010541332027842</v>
      </c>
      <c r="P661" s="73">
        <f t="shared" si="31"/>
        <v>0.99212064775429298</v>
      </c>
      <c r="Q661" s="73">
        <f t="shared" si="30"/>
        <v>1.1082162593947562</v>
      </c>
    </row>
    <row r="662" spans="1:17" ht="15.5" x14ac:dyDescent="0.35">
      <c r="A662" s="80">
        <v>44806</v>
      </c>
      <c r="B662" s="58" t="s">
        <v>2158</v>
      </c>
      <c r="C662" s="58" t="s">
        <v>2159</v>
      </c>
      <c r="D662" s="58" t="s">
        <v>2160</v>
      </c>
      <c r="F662" s="58" t="s">
        <v>2161</v>
      </c>
      <c r="G662" s="58" t="s">
        <v>2162</v>
      </c>
      <c r="H662" s="75">
        <f>[1]!thsiFinD("ths_close_price_index",H$1,$A662)</f>
        <v>4023.6131</v>
      </c>
      <c r="I662" s="75">
        <f>[1]!thsiFinD("ths_close_price_index",I$1,$A662)</f>
        <v>4378.0162</v>
      </c>
      <c r="J662" s="75">
        <f>[1]!thsiFinD("ths_close_price_index",J$1,$A662)</f>
        <v>1629.4684</v>
      </c>
      <c r="K662" s="76">
        <f>IF([1]!thsiFinD("ths_close_price_index",K$1,$A662)/[1]!thsiFinD("ths_close_price_index",K$1,$A$3)=0,K661,[1]!thsiFinD("ths_close_price_index",K$1,$A662)/[1]!thsiFinD("ths_close_price_index",K$1,$A$3))</f>
        <v>1.3133591405282039</v>
      </c>
      <c r="L662" s="75">
        <f>[1]!thsiFinD("ths_close_price_index",L$1,$A662)</f>
        <v>3035.9126999999999</v>
      </c>
      <c r="M662" s="75">
        <f>[1]!thsiFinD("ths_close_price_index",M$1,$A662)</f>
        <v>12840.097299999999</v>
      </c>
      <c r="N662" s="78">
        <f t="shared" si="32"/>
        <v>1.0035254970238465</v>
      </c>
      <c r="O662" s="78">
        <f t="shared" si="32"/>
        <v>0.99531966875206257</v>
      </c>
      <c r="P662" s="73">
        <f t="shared" si="31"/>
        <v>1.0035254970238465</v>
      </c>
      <c r="Q662" s="73">
        <f t="shared" si="30"/>
        <v>1.1121232725190306</v>
      </c>
    </row>
    <row r="663" spans="1:17" ht="15.5" x14ac:dyDescent="0.35">
      <c r="A663" s="80">
        <v>44809</v>
      </c>
      <c r="B663" s="58" t="s">
        <v>2163</v>
      </c>
      <c r="C663" s="58" t="s">
        <v>2164</v>
      </c>
      <c r="D663" s="58" t="s">
        <v>2165</v>
      </c>
      <c r="F663" s="58" t="s">
        <v>2166</v>
      </c>
      <c r="G663" s="58" t="s">
        <v>2167</v>
      </c>
      <c r="H663" s="75">
        <f>[1]!thsiFinD("ths_close_price_index",H$1,$A663)</f>
        <v>4015.4263999999998</v>
      </c>
      <c r="I663" s="75">
        <f>[1]!thsiFinD("ths_close_price_index",I$1,$A663)</f>
        <v>4377.2466999999997</v>
      </c>
      <c r="J663" s="75">
        <f>[1]!thsiFinD("ths_close_price_index",J$1,$A663)</f>
        <v>1626.4697000000001</v>
      </c>
      <c r="K663" s="76">
        <f>IF([1]!thsiFinD("ths_close_price_index",K$1,$A663)/[1]!thsiFinD("ths_close_price_index",K$1,$A$3)=0,K662,[1]!thsiFinD("ths_close_price_index",K$1,$A663)/[1]!thsiFinD("ths_close_price_index",K$1,$A$3))</f>
        <v>1.3109421743233349</v>
      </c>
      <c r="L663" s="75">
        <f>[1]!thsiFinD("ths_close_price_index",L$1,$A663)</f>
        <v>3018.1017000000002</v>
      </c>
      <c r="M663" s="75">
        <f>[1]!thsiFinD("ths_close_price_index",M$1,$A663)</f>
        <v>12735.8932</v>
      </c>
      <c r="N663" s="78">
        <f t="shared" si="32"/>
        <v>0.99413323051087743</v>
      </c>
      <c r="O663" s="78">
        <f t="shared" si="32"/>
        <v>0.99188447738632024</v>
      </c>
      <c r="P663" s="73">
        <f t="shared" si="31"/>
        <v>0.99413323051087743</v>
      </c>
      <c r="Q663" s="73">
        <f t="shared" si="30"/>
        <v>1.1055987016356728</v>
      </c>
    </row>
    <row r="664" spans="1:17" ht="15.5" x14ac:dyDescent="0.35">
      <c r="A664" s="80">
        <v>44810</v>
      </c>
      <c r="B664" s="58" t="s">
        <v>2168</v>
      </c>
      <c r="C664" s="58" t="s">
        <v>2169</v>
      </c>
      <c r="D664" s="58" t="s">
        <v>2170</v>
      </c>
      <c r="F664" s="58" t="s">
        <v>2171</v>
      </c>
      <c r="G664" s="58" t="s">
        <v>2172</v>
      </c>
      <c r="H664" s="75">
        <f>[1]!thsiFinD("ths_close_price_index",H$1,$A664)</f>
        <v>4052.2802000000001</v>
      </c>
      <c r="I664" s="75">
        <f>[1]!thsiFinD("ths_close_price_index",I$1,$A664)</f>
        <v>4426.7070999999996</v>
      </c>
      <c r="J664" s="75">
        <f>[1]!thsiFinD("ths_close_price_index",J$1,$A664)</f>
        <v>1648.4427000000001</v>
      </c>
      <c r="K664" s="76">
        <f>IF([1]!thsiFinD("ths_close_price_index",K$1,$A664)/[1]!thsiFinD("ths_close_price_index",K$1,$A$3)=0,K663,[1]!thsiFinD("ths_close_price_index",K$1,$A664)/[1]!thsiFinD("ths_close_price_index",K$1,$A$3))</f>
        <v>1.3286525149441326</v>
      </c>
      <c r="L664" s="75">
        <f>[1]!thsiFinD("ths_close_price_index",L$1,$A664)</f>
        <v>3046.4766</v>
      </c>
      <c r="M664" s="75">
        <f>[1]!thsiFinD("ths_close_price_index",M$1,$A664)</f>
        <v>12742.015600000001</v>
      </c>
      <c r="N664" s="78">
        <f t="shared" si="32"/>
        <v>1.0094015718555804</v>
      </c>
      <c r="O664" s="78">
        <f t="shared" si="32"/>
        <v>1.0004807201115662</v>
      </c>
      <c r="P664" s="73">
        <f t="shared" si="31"/>
        <v>1.0094015718555804</v>
      </c>
      <c r="Q664" s="73">
        <f t="shared" si="30"/>
        <v>1.1159930672725369</v>
      </c>
    </row>
    <row r="665" spans="1:17" ht="15.5" x14ac:dyDescent="0.35">
      <c r="A665" s="80">
        <v>44811</v>
      </c>
      <c r="B665" s="58" t="s">
        <v>2173</v>
      </c>
      <c r="C665" s="58" t="s">
        <v>2174</v>
      </c>
      <c r="D665" s="58" t="s">
        <v>2175</v>
      </c>
      <c r="F665" s="58" t="s">
        <v>2176</v>
      </c>
      <c r="G665" s="58" t="s">
        <v>2177</v>
      </c>
      <c r="H665" s="75">
        <f>[1]!thsiFinD("ths_close_price_index",H$1,$A665)</f>
        <v>4054.9830000000002</v>
      </c>
      <c r="I665" s="75">
        <f>[1]!thsiFinD("ths_close_price_index",I$1,$A665)</f>
        <v>4430.6913000000004</v>
      </c>
      <c r="J665" s="75">
        <f>[1]!thsiFinD("ths_close_price_index",J$1,$A665)</f>
        <v>1656.9951000000001</v>
      </c>
      <c r="K665" s="76">
        <f>IF([1]!thsiFinD("ths_close_price_index",K$1,$A665)/[1]!thsiFinD("ths_close_price_index",K$1,$A$3)=0,K664,[1]!thsiFinD("ths_close_price_index",K$1,$A665)/[1]!thsiFinD("ths_close_price_index",K$1,$A$3))</f>
        <v>1.3355457892865215</v>
      </c>
      <c r="L665" s="75">
        <f>[1]!thsiFinD("ths_close_price_index",L$1,$A665)</f>
        <v>3044.6516999999999</v>
      </c>
      <c r="M665" s="75">
        <f>[1]!thsiFinD("ths_close_price_index",M$1,$A665)</f>
        <v>12666.6952</v>
      </c>
      <c r="N665" s="78">
        <f t="shared" si="32"/>
        <v>0.99940098013554413</v>
      </c>
      <c r="O665" s="78">
        <f t="shared" si="32"/>
        <v>0.99408881590130838</v>
      </c>
      <c r="P665" s="73">
        <f t="shared" si="31"/>
        <v>0.99940098013554413</v>
      </c>
      <c r="Q665" s="73">
        <f t="shared" si="30"/>
        <v>1.1153245652566457</v>
      </c>
    </row>
    <row r="666" spans="1:17" ht="15.5" x14ac:dyDescent="0.35">
      <c r="A666" s="80">
        <v>44812</v>
      </c>
      <c r="B666" s="58" t="s">
        <v>2178</v>
      </c>
      <c r="C666" s="58" t="s">
        <v>2179</v>
      </c>
      <c r="D666" s="58" t="s">
        <v>2180</v>
      </c>
      <c r="F666" s="58" t="s">
        <v>2181</v>
      </c>
      <c r="G666" s="58" t="s">
        <v>2182</v>
      </c>
      <c r="H666" s="75">
        <f>[1]!thsiFinD("ths_close_price_index",H$1,$A666)</f>
        <v>4037.6839</v>
      </c>
      <c r="I666" s="75">
        <f>[1]!thsiFinD("ths_close_price_index",I$1,$A666)</f>
        <v>4411.4146000000001</v>
      </c>
      <c r="J666" s="75">
        <f>[1]!thsiFinD("ths_close_price_index",J$1,$A666)</f>
        <v>1647.8613</v>
      </c>
      <c r="K666" s="76">
        <f>IF([1]!thsiFinD("ths_close_price_index",K$1,$A666)/[1]!thsiFinD("ths_close_price_index",K$1,$A$3)=0,K665,[1]!thsiFinD("ths_close_price_index",K$1,$A666)/[1]!thsiFinD("ths_close_price_index",K$1,$A$3))</f>
        <v>1.3281839038288124</v>
      </c>
      <c r="L666" s="75">
        <f>[1]!thsiFinD("ths_close_price_index",L$1,$A666)</f>
        <v>3015.7759000000001</v>
      </c>
      <c r="M666" s="75">
        <f>[1]!thsiFinD("ths_close_price_index",M$1,$A666)</f>
        <v>12599.893099999999</v>
      </c>
      <c r="N666" s="78">
        <f t="shared" si="32"/>
        <v>0.9905158938212868</v>
      </c>
      <c r="O666" s="78">
        <f t="shared" si="32"/>
        <v>0.99472616188001428</v>
      </c>
      <c r="P666" s="73">
        <f t="shared" si="31"/>
        <v>0.9905158938212868</v>
      </c>
      <c r="Q666" s="73">
        <f t="shared" si="30"/>
        <v>1.1047467086560245</v>
      </c>
    </row>
    <row r="667" spans="1:17" ht="15.5" x14ac:dyDescent="0.35">
      <c r="A667" s="80">
        <v>44813</v>
      </c>
      <c r="B667" s="58" t="s">
        <v>2183</v>
      </c>
      <c r="C667" s="58" t="s">
        <v>2184</v>
      </c>
      <c r="D667" s="58" t="s">
        <v>2185</v>
      </c>
      <c r="F667" s="58" t="s">
        <v>2186</v>
      </c>
      <c r="G667" s="58" t="s">
        <v>2187</v>
      </c>
      <c r="H667" s="75">
        <f>[1]!thsiFinD("ths_close_price_index",H$1,$A667)</f>
        <v>4093.7874000000002</v>
      </c>
      <c r="I667" s="75">
        <f>[1]!thsiFinD("ths_close_price_index",I$1,$A667)</f>
        <v>4465.1010999999999</v>
      </c>
      <c r="J667" s="75">
        <f>[1]!thsiFinD("ths_close_price_index",J$1,$A667)</f>
        <v>1659.6438000000001</v>
      </c>
      <c r="K667" s="76">
        <f>IF([1]!thsiFinD("ths_close_price_index",K$1,$A667)/[1]!thsiFinD("ths_close_price_index",K$1,$A$3)=0,K666,[1]!thsiFinD("ths_close_price_index",K$1,$A667)/[1]!thsiFinD("ths_close_price_index",K$1,$A$3))</f>
        <v>1.3376806538567807</v>
      </c>
      <c r="L667" s="75">
        <f>[1]!thsiFinD("ths_close_price_index",L$1,$A667)</f>
        <v>3038.3051999999998</v>
      </c>
      <c r="M667" s="75">
        <f>[1]!thsiFinD("ths_close_price_index",M$1,$A667)</f>
        <v>12807.8905</v>
      </c>
      <c r="N667" s="78">
        <f t="shared" ref="N667:O690" si="33">L667/L666</f>
        <v>1.0074704821402676</v>
      </c>
      <c r="O667" s="78">
        <f t="shared" si="33"/>
        <v>1.0165078702135972</v>
      </c>
      <c r="P667" s="73">
        <f t="shared" si="31"/>
        <v>1.0074704821402676</v>
      </c>
      <c r="Q667" s="73">
        <f t="shared" si="30"/>
        <v>1.1129996992125588</v>
      </c>
    </row>
    <row r="668" spans="1:17" ht="15.5" x14ac:dyDescent="0.35">
      <c r="A668" s="80">
        <v>44817</v>
      </c>
      <c r="B668" s="58" t="s">
        <v>2188</v>
      </c>
      <c r="C668" s="58" t="s">
        <v>2189</v>
      </c>
      <c r="D668" s="58" t="s">
        <v>2190</v>
      </c>
      <c r="F668" s="58" t="s">
        <v>2191</v>
      </c>
      <c r="G668" s="58" t="s">
        <v>2192</v>
      </c>
      <c r="H668" s="75">
        <f>[1]!thsiFinD("ths_close_price_index",H$1,$A668)</f>
        <v>4111.1144999999997</v>
      </c>
      <c r="I668" s="75">
        <f>[1]!thsiFinD("ths_close_price_index",I$1,$A668)</f>
        <v>4476.2960999999996</v>
      </c>
      <c r="J668" s="75">
        <f>[1]!thsiFinD("ths_close_price_index",J$1,$A668)</f>
        <v>1660.2902999999999</v>
      </c>
      <c r="K668" s="76">
        <f>IF([1]!thsiFinD("ths_close_price_index",K$1,$A668)/[1]!thsiFinD("ths_close_price_index",K$1,$A$3)=0,K667,[1]!thsiFinD("ths_close_price_index",K$1,$A668)/[1]!thsiFinD("ths_close_price_index",K$1,$A$3))</f>
        <v>1.3382017358761382</v>
      </c>
      <c r="L668" s="75">
        <f>[1]!thsiFinD("ths_close_price_index",L$1,$A668)</f>
        <v>3052.8843999999999</v>
      </c>
      <c r="M668" s="75">
        <f>[1]!thsiFinD("ths_close_price_index",M$1,$A668)</f>
        <v>12692.218199999999</v>
      </c>
      <c r="N668" s="78">
        <f t="shared" si="33"/>
        <v>1.0047984646177086</v>
      </c>
      <c r="O668" s="78">
        <f t="shared" si="33"/>
        <v>0.99096866888423196</v>
      </c>
      <c r="P668" s="73">
        <f t="shared" si="31"/>
        <v>1.0047984646177086</v>
      </c>
      <c r="Q668" s="73">
        <f t="shared" si="30"/>
        <v>1.1183403888887506</v>
      </c>
    </row>
    <row r="669" spans="1:17" ht="15.5" x14ac:dyDescent="0.35">
      <c r="A669" s="80">
        <v>44818</v>
      </c>
      <c r="B669" s="58" t="s">
        <v>2193</v>
      </c>
      <c r="C669" s="58" t="s">
        <v>2194</v>
      </c>
      <c r="D669" s="58" t="s">
        <v>2195</v>
      </c>
      <c r="F669" s="58" t="s">
        <v>2196</v>
      </c>
      <c r="G669" s="58" t="s">
        <v>2197</v>
      </c>
      <c r="H669" s="75">
        <f>[1]!thsiFinD("ths_close_price_index",H$1,$A669)</f>
        <v>4065.3589999999999</v>
      </c>
      <c r="I669" s="75">
        <f>[1]!thsiFinD("ths_close_price_index",I$1,$A669)</f>
        <v>4429.9755999999998</v>
      </c>
      <c r="J669" s="75">
        <f>[1]!thsiFinD("ths_close_price_index",J$1,$A669)</f>
        <v>1647.1080999999999</v>
      </c>
      <c r="K669" s="76">
        <f>IF([1]!thsiFinD("ths_close_price_index",K$1,$A669)/[1]!thsiFinD("ths_close_price_index",K$1,$A$3)=0,K668,[1]!thsiFinD("ths_close_price_index",K$1,$A669)/[1]!thsiFinD("ths_close_price_index",K$1,$A$3))</f>
        <v>1.3275768211111323</v>
      </c>
      <c r="L669" s="75">
        <f>[1]!thsiFinD("ths_close_price_index",L$1,$A669)</f>
        <v>3013.9841999999999</v>
      </c>
      <c r="M669" s="75">
        <f>[1]!thsiFinD("ths_close_price_index",M$1,$A669)</f>
        <v>12634.6216</v>
      </c>
      <c r="N669" s="78">
        <f t="shared" si="33"/>
        <v>0.98725788634512335</v>
      </c>
      <c r="O669" s="78">
        <f t="shared" si="33"/>
        <v>0.99546205406396193</v>
      </c>
      <c r="P669" s="73">
        <f t="shared" si="31"/>
        <v>0.98725788634512335</v>
      </c>
      <c r="Q669" s="73">
        <f t="shared" si="30"/>
        <v>1.1040903685486911</v>
      </c>
    </row>
    <row r="670" spans="1:17" ht="15.5" x14ac:dyDescent="0.35">
      <c r="A670" s="80">
        <v>44819</v>
      </c>
      <c r="B670" s="58" t="s">
        <v>2198</v>
      </c>
      <c r="C670" s="58" t="s">
        <v>2199</v>
      </c>
      <c r="D670" s="58" t="s">
        <v>2200</v>
      </c>
      <c r="F670" s="58" t="s">
        <v>2201</v>
      </c>
      <c r="G670" s="58" t="s">
        <v>2202</v>
      </c>
      <c r="H670" s="75">
        <f>[1]!thsiFinD("ths_close_price_index",H$1,$A670)</f>
        <v>4027.1185999999998</v>
      </c>
      <c r="I670" s="75">
        <f>[1]!thsiFinD("ths_close_price_index",I$1,$A670)</f>
        <v>4373.4669999999996</v>
      </c>
      <c r="J670" s="75">
        <f>[1]!thsiFinD("ths_close_price_index",J$1,$A670)</f>
        <v>1614.0761</v>
      </c>
      <c r="K670" s="76">
        <f>IF([1]!thsiFinD("ths_close_price_index",K$1,$A670)/[1]!thsiFinD("ths_close_price_index",K$1,$A$3)=0,K669,[1]!thsiFinD("ths_close_price_index",K$1,$A670)/[1]!thsiFinD("ths_close_price_index",K$1,$A$3))</f>
        <v>1.3009528748413379</v>
      </c>
      <c r="L670" s="75">
        <f>[1]!thsiFinD("ths_close_price_index",L$1,$A670)</f>
        <v>2948.9670000000001</v>
      </c>
      <c r="M670" s="75">
        <f>[1]!thsiFinD("ths_close_price_index",M$1,$A670)</f>
        <v>12489.927</v>
      </c>
      <c r="N670" s="78">
        <f t="shared" si="33"/>
        <v>0.97842815499829106</v>
      </c>
      <c r="O670" s="78">
        <f t="shared" si="33"/>
        <v>0.98854776940846412</v>
      </c>
      <c r="P670" s="73">
        <f t="shared" si="31"/>
        <v>0.97842815499829106</v>
      </c>
      <c r="Q670" s="73">
        <f t="shared" si="30"/>
        <v>1.080273102250479</v>
      </c>
    </row>
    <row r="671" spans="1:17" ht="15.5" x14ac:dyDescent="0.35">
      <c r="A671" s="80">
        <v>44820</v>
      </c>
      <c r="B671" s="58" t="s">
        <v>2203</v>
      </c>
      <c r="C671" s="58" t="s">
        <v>2204</v>
      </c>
      <c r="D671" s="58" t="s">
        <v>2205</v>
      </c>
      <c r="F671" s="58" t="s">
        <v>2206</v>
      </c>
      <c r="G671" s="58" t="s">
        <v>2207</v>
      </c>
      <c r="H671" s="75">
        <f>[1]!thsiFinD("ths_close_price_index",H$1,$A671)</f>
        <v>3932.6826000000001</v>
      </c>
      <c r="I671" s="75">
        <f>[1]!thsiFinD("ths_close_price_index",I$1,$A671)</f>
        <v>4269.1180000000004</v>
      </c>
      <c r="J671" s="75">
        <f>[1]!thsiFinD("ths_close_price_index",J$1,$A671)</f>
        <v>1588.2625</v>
      </c>
      <c r="K671" s="76">
        <f>IF([1]!thsiFinD("ths_close_price_index",K$1,$A671)/[1]!thsiFinD("ths_close_price_index",K$1,$A$3)=0,K670,[1]!thsiFinD("ths_close_price_index",K$1,$A671)/[1]!thsiFinD("ths_close_price_index",K$1,$A$3))</f>
        <v>1.2801469926837346</v>
      </c>
      <c r="L671" s="75">
        <f>[1]!thsiFinD("ths_close_price_index",L$1,$A671)</f>
        <v>2891.4735000000001</v>
      </c>
      <c r="M671" s="75">
        <f>[1]!thsiFinD("ths_close_price_index",M$1,$A671)</f>
        <v>12125.3958</v>
      </c>
      <c r="N671" s="78">
        <f t="shared" si="33"/>
        <v>0.98050385100952298</v>
      </c>
      <c r="O671" s="78">
        <f t="shared" si="33"/>
        <v>0.97081398474146408</v>
      </c>
      <c r="P671" s="73">
        <f t="shared" si="31"/>
        <v>0.98050385100952298</v>
      </c>
      <c r="Q671" s="73">
        <f t="shared" si="30"/>
        <v>1.0592119368985988</v>
      </c>
    </row>
    <row r="672" spans="1:17" ht="15.5" x14ac:dyDescent="0.35">
      <c r="A672" s="80">
        <v>44823</v>
      </c>
      <c r="B672" s="58" t="s">
        <v>2208</v>
      </c>
      <c r="C672" s="58" t="s">
        <v>2209</v>
      </c>
      <c r="D672" s="58" t="s">
        <v>2210</v>
      </c>
      <c r="F672" s="58" t="s">
        <v>2211</v>
      </c>
      <c r="G672" s="58" t="s">
        <v>2212</v>
      </c>
      <c r="H672" s="75">
        <f>[1]!thsiFinD("ths_close_price_index",H$1,$A672)</f>
        <v>3928.0001000000002</v>
      </c>
      <c r="I672" s="75">
        <f>[1]!thsiFinD("ths_close_price_index",I$1,$A672)</f>
        <v>4257.9368999999997</v>
      </c>
      <c r="J672" s="75">
        <f>[1]!thsiFinD("ths_close_price_index",J$1,$A672)</f>
        <v>1581.0418</v>
      </c>
      <c r="K672" s="76">
        <f>IF([1]!thsiFinD("ths_close_price_index",K$1,$A672)/[1]!thsiFinD("ths_close_price_index",K$1,$A$3)=0,K671,[1]!thsiFinD("ths_close_price_index",K$1,$A672)/[1]!thsiFinD("ths_close_price_index",K$1,$A$3))</f>
        <v>1.274327074760802</v>
      </c>
      <c r="L672" s="75">
        <f>[1]!thsiFinD("ths_close_price_index",L$1,$A672)</f>
        <v>2861.7966999999999</v>
      </c>
      <c r="M672" s="75">
        <f>[1]!thsiFinD("ths_close_price_index",M$1,$A672)</f>
        <v>11964.0939</v>
      </c>
      <c r="N672" s="78">
        <f t="shared" si="33"/>
        <v>0.98973644406562944</v>
      </c>
      <c r="O672" s="78">
        <f t="shared" si="33"/>
        <v>0.98669718476323875</v>
      </c>
      <c r="P672" s="73">
        <f t="shared" si="31"/>
        <v>0.98973644406562944</v>
      </c>
      <c r="Q672" s="73">
        <f t="shared" si="30"/>
        <v>1.0483406559378872</v>
      </c>
    </row>
    <row r="673" spans="1:17" ht="15.5" x14ac:dyDescent="0.35">
      <c r="A673" s="80">
        <v>44824</v>
      </c>
      <c r="B673" s="58" t="s">
        <v>2213</v>
      </c>
      <c r="C673" s="58" t="s">
        <v>2214</v>
      </c>
      <c r="D673" s="58" t="s">
        <v>2215</v>
      </c>
      <c r="F673" s="58" t="s">
        <v>2216</v>
      </c>
      <c r="G673" s="58" t="s">
        <v>2217</v>
      </c>
      <c r="H673" s="75">
        <f>[1]!thsiFinD("ths_close_price_index",H$1,$A673)</f>
        <v>3932.8361</v>
      </c>
      <c r="I673" s="75">
        <f>[1]!thsiFinD("ths_close_price_index",I$1,$A673)</f>
        <v>4269.9174000000003</v>
      </c>
      <c r="J673" s="75">
        <f>[1]!thsiFinD("ths_close_price_index",J$1,$A673)</f>
        <v>1593.9609</v>
      </c>
      <c r="K673" s="76">
        <f>IF([1]!thsiFinD("ths_close_price_index",K$1,$A673)/[1]!thsiFinD("ths_close_price_index",K$1,$A$3)=0,K672,[1]!thsiFinD("ths_close_price_index",K$1,$A673)/[1]!thsiFinD("ths_close_price_index",K$1,$A$3))</f>
        <v>1.2847399296970488</v>
      </c>
      <c r="L673" s="75">
        <f>[1]!thsiFinD("ths_close_price_index",L$1,$A673)</f>
        <v>2863.8303000000001</v>
      </c>
      <c r="M673" s="75">
        <f>[1]!thsiFinD("ths_close_price_index",M$1,$A673)</f>
        <v>11992.462299999999</v>
      </c>
      <c r="N673" s="78">
        <f t="shared" si="33"/>
        <v>1.0007106025386081</v>
      </c>
      <c r="O673" s="78">
        <f t="shared" si="33"/>
        <v>1.0023711281637466</v>
      </c>
      <c r="P673" s="73">
        <f t="shared" si="31"/>
        <v>1.0007106025386081</v>
      </c>
      <c r="Q673" s="73">
        <f t="shared" si="30"/>
        <v>1.0490856094693226</v>
      </c>
    </row>
    <row r="674" spans="1:17" ht="15.5" x14ac:dyDescent="0.35">
      <c r="A674" s="80">
        <v>44825</v>
      </c>
      <c r="B674" s="58" t="s">
        <v>2218</v>
      </c>
      <c r="C674" s="58" t="s">
        <v>2219</v>
      </c>
      <c r="D674" s="58" t="s">
        <v>2220</v>
      </c>
      <c r="F674" s="58" t="s">
        <v>2221</v>
      </c>
      <c r="G674" s="58" t="s">
        <v>2222</v>
      </c>
      <c r="H674" s="75">
        <f>[1]!thsiFinD("ths_close_price_index",H$1,$A674)</f>
        <v>3903.7348000000002</v>
      </c>
      <c r="I674" s="75">
        <f>[1]!thsiFinD("ths_close_price_index",I$1,$A674)</f>
        <v>4249.7790000000005</v>
      </c>
      <c r="J674" s="75">
        <f>[1]!thsiFinD("ths_close_price_index",J$1,$A674)</f>
        <v>1578.1667</v>
      </c>
      <c r="K674" s="76">
        <f>IF([1]!thsiFinD("ths_close_price_index",K$1,$A674)/[1]!thsiFinD("ths_close_price_index",K$1,$A$3)=0,K673,[1]!thsiFinD("ths_close_price_index",K$1,$A674)/[1]!thsiFinD("ths_close_price_index",K$1,$A$3))</f>
        <v>1.2720097307331837</v>
      </c>
      <c r="L674" s="75">
        <f>[1]!thsiFinD("ths_close_price_index",L$1,$A674)</f>
        <v>2833.6509000000001</v>
      </c>
      <c r="M674" s="75">
        <f>[1]!thsiFinD("ths_close_price_index",M$1,$A674)</f>
        <v>11810.1294</v>
      </c>
      <c r="N674" s="78">
        <f t="shared" si="33"/>
        <v>0.98946187558669241</v>
      </c>
      <c r="O674" s="78">
        <f t="shared" si="33"/>
        <v>0.98479604142678856</v>
      </c>
      <c r="P674" s="73">
        <f t="shared" si="31"/>
        <v>0.98946187558669241</v>
      </c>
      <c r="Q674" s="73">
        <f t="shared" si="30"/>
        <v>1.0380302147965244</v>
      </c>
    </row>
    <row r="675" spans="1:17" ht="15.5" x14ac:dyDescent="0.35">
      <c r="A675" s="80">
        <v>44826</v>
      </c>
      <c r="B675" s="58" t="s">
        <v>2223</v>
      </c>
      <c r="C675" s="58" t="s">
        <v>2224</v>
      </c>
      <c r="D675" s="58" t="s">
        <v>2225</v>
      </c>
      <c r="F675" s="58" t="s">
        <v>2226</v>
      </c>
      <c r="G675" s="58" t="s">
        <v>2227</v>
      </c>
      <c r="H675" s="75">
        <f>[1]!thsiFinD("ths_close_price_index",H$1,$A675)</f>
        <v>3869.3440000000001</v>
      </c>
      <c r="I675" s="75">
        <f>[1]!thsiFinD("ths_close_price_index",I$1,$A675)</f>
        <v>4219.4538000000002</v>
      </c>
      <c r="J675" s="75">
        <f>[1]!thsiFinD("ths_close_price_index",J$1,$A675)</f>
        <v>1573.4251999999999</v>
      </c>
      <c r="K675" s="76">
        <f>IF([1]!thsiFinD("ths_close_price_index",K$1,$A675)/[1]!thsiFinD("ths_close_price_index",K$1,$A$3)=0,K674,[1]!thsiFinD("ths_close_price_index",K$1,$A675)/[1]!thsiFinD("ths_close_price_index",K$1,$A$3))</f>
        <v>1.2681880595888924</v>
      </c>
      <c r="L675" s="75">
        <f>[1]!thsiFinD("ths_close_price_index",L$1,$A675)</f>
        <v>2806.4378999999999</v>
      </c>
      <c r="M675" s="75">
        <f>[1]!thsiFinD("ths_close_price_index",M$1,$A675)</f>
        <v>11642.775299999999</v>
      </c>
      <c r="N675" s="78">
        <f t="shared" si="33"/>
        <v>0.99039648814891057</v>
      </c>
      <c r="O675" s="78">
        <f t="shared" si="33"/>
        <v>0.98582961334869024</v>
      </c>
      <c r="P675" s="73">
        <f t="shared" si="31"/>
        <v>0.99039648814891057</v>
      </c>
      <c r="Q675" s="73">
        <f t="shared" si="30"/>
        <v>1.0280614793269369</v>
      </c>
    </row>
    <row r="676" spans="1:17" ht="15.5" x14ac:dyDescent="0.35">
      <c r="A676" s="80">
        <v>44827</v>
      </c>
      <c r="B676" s="58" t="s">
        <v>2228</v>
      </c>
      <c r="C676" s="58" t="s">
        <v>2229</v>
      </c>
      <c r="D676" s="58" t="s">
        <v>2230</v>
      </c>
      <c r="F676" s="58" t="s">
        <v>2231</v>
      </c>
      <c r="G676" s="58" t="s">
        <v>2232</v>
      </c>
      <c r="H676" s="75">
        <f>[1]!thsiFinD("ths_close_price_index",H$1,$A676)</f>
        <v>3856.0212000000001</v>
      </c>
      <c r="I676" s="75">
        <f>[1]!thsiFinD("ths_close_price_index",I$1,$A676)</f>
        <v>4195.0051999999996</v>
      </c>
      <c r="J676" s="75">
        <f>[1]!thsiFinD("ths_close_price_index",J$1,$A676)</f>
        <v>1557.1819</v>
      </c>
      <c r="K676" s="76">
        <f>IF([1]!thsiFinD("ths_close_price_index",K$1,$A676)/[1]!thsiFinD("ths_close_price_index",K$1,$A$3)=0,K675,[1]!thsiFinD("ths_close_price_index",K$1,$A676)/[1]!thsiFinD("ths_close_price_index",K$1,$A$3))</f>
        <v>1.2550958839275899</v>
      </c>
      <c r="L676" s="75">
        <f>[1]!thsiFinD("ths_close_price_index",L$1,$A676)</f>
        <v>2771.0619000000002</v>
      </c>
      <c r="M676" s="75">
        <f>[1]!thsiFinD("ths_close_price_index",M$1,$A676)</f>
        <v>11523.0178</v>
      </c>
      <c r="N676" s="78">
        <f t="shared" si="33"/>
        <v>0.98739469702857141</v>
      </c>
      <c r="O676" s="78">
        <f t="shared" si="33"/>
        <v>0.98971400744975302</v>
      </c>
      <c r="P676" s="73">
        <f t="shared" si="31"/>
        <v>0.98739469702857141</v>
      </c>
      <c r="Q676" s="73">
        <f t="shared" si="30"/>
        <v>1.0151024529067658</v>
      </c>
    </row>
    <row r="677" spans="1:17" ht="15.5" x14ac:dyDescent="0.35">
      <c r="A677" s="80">
        <v>44830</v>
      </c>
      <c r="B677" s="58" t="s">
        <v>2233</v>
      </c>
      <c r="C677" s="58" t="s">
        <v>2234</v>
      </c>
      <c r="D677" s="58" t="s">
        <v>2235</v>
      </c>
      <c r="F677" s="58" t="s">
        <v>2236</v>
      </c>
      <c r="G677" s="58" t="s">
        <v>2237</v>
      </c>
      <c r="H677" s="75">
        <f>[1]!thsiFinD("ths_close_price_index",H$1,$A677)</f>
        <v>3836.6772999999998</v>
      </c>
      <c r="I677" s="75">
        <f>[1]!thsiFinD("ths_close_price_index",I$1,$A677)</f>
        <v>4164.3971000000001</v>
      </c>
      <c r="J677" s="75">
        <f>[1]!thsiFinD("ths_close_price_index",J$1,$A677)</f>
        <v>1563.8240000000001</v>
      </c>
      <c r="K677" s="76">
        <f>IF([1]!thsiFinD("ths_close_price_index",K$1,$A677)/[1]!thsiFinD("ths_close_price_index",K$1,$A$3)=0,K676,[1]!thsiFinD("ths_close_price_index",K$1,$A677)/[1]!thsiFinD("ths_close_price_index",K$1,$A$3))</f>
        <v>1.260449447548279</v>
      </c>
      <c r="L677" s="75">
        <f>[1]!thsiFinD("ths_close_price_index",L$1,$A677)</f>
        <v>2747.3708000000001</v>
      </c>
      <c r="M677" s="75">
        <f>[1]!thsiFinD("ths_close_price_index",M$1,$A677)</f>
        <v>11421.8786</v>
      </c>
      <c r="N677" s="78">
        <f t="shared" si="33"/>
        <v>0.99145053381882231</v>
      </c>
      <c r="O677" s="78">
        <f t="shared" si="33"/>
        <v>0.99122285483235129</v>
      </c>
      <c r="P677" s="73">
        <f t="shared" si="31"/>
        <v>0.99145053381882231</v>
      </c>
      <c r="Q677" s="73">
        <f t="shared" si="30"/>
        <v>1.006423868815209</v>
      </c>
    </row>
    <row r="678" spans="1:17" ht="15.5" x14ac:dyDescent="0.35">
      <c r="A678" s="80">
        <v>44831</v>
      </c>
      <c r="B678" s="58" t="s">
        <v>2238</v>
      </c>
      <c r="C678" s="58" t="s">
        <v>2239</v>
      </c>
      <c r="D678" s="58" t="s">
        <v>2240</v>
      </c>
      <c r="F678" s="58" t="s">
        <v>2241</v>
      </c>
      <c r="G678" s="58" t="s">
        <v>2242</v>
      </c>
      <c r="H678" s="75">
        <f>[1]!thsiFinD("ths_close_price_index",H$1,$A678)</f>
        <v>3892.2950000000001</v>
      </c>
      <c r="I678" s="75">
        <f>[1]!thsiFinD("ths_close_price_index",I$1,$A678)</f>
        <v>4230.0271000000002</v>
      </c>
      <c r="J678" s="75">
        <f>[1]!thsiFinD("ths_close_price_index",J$1,$A678)</f>
        <v>1589.8743999999999</v>
      </c>
      <c r="K678" s="76">
        <f>IF([1]!thsiFinD("ths_close_price_index",K$1,$A678)/[1]!thsiFinD("ths_close_price_index",K$1,$A$3)=0,K677,[1]!thsiFinD("ths_close_price_index",K$1,$A678)/[1]!thsiFinD("ths_close_price_index",K$1,$A$3))</f>
        <v>1.2814461916118127</v>
      </c>
      <c r="L678" s="75">
        <f>[1]!thsiFinD("ths_close_price_index",L$1,$A678)</f>
        <v>2826.5252</v>
      </c>
      <c r="M678" s="75">
        <f>[1]!thsiFinD("ths_close_price_index",M$1,$A678)</f>
        <v>11988.760200000001</v>
      </c>
      <c r="N678" s="78">
        <f t="shared" si="33"/>
        <v>1.0288109635583227</v>
      </c>
      <c r="O678" s="78">
        <f t="shared" si="33"/>
        <v>1.0496312051504382</v>
      </c>
      <c r="P678" s="73">
        <f t="shared" si="31"/>
        <v>1.0288109635583227</v>
      </c>
      <c r="Q678" s="73">
        <f t="shared" si="30"/>
        <v>1.0354199102238701</v>
      </c>
    </row>
    <row r="679" spans="1:17" ht="15.5" x14ac:dyDescent="0.35">
      <c r="A679" s="80">
        <v>44832</v>
      </c>
      <c r="B679" s="58" t="s">
        <v>2243</v>
      </c>
      <c r="C679" s="58" t="s">
        <v>2244</v>
      </c>
      <c r="D679" s="58" t="s">
        <v>2245</v>
      </c>
      <c r="F679" s="58" t="s">
        <v>2246</v>
      </c>
      <c r="G679" s="58" t="s">
        <v>2247</v>
      </c>
      <c r="H679" s="75">
        <f>[1]!thsiFinD("ths_close_price_index",H$1,$A679)</f>
        <v>3828.7098000000001</v>
      </c>
      <c r="I679" s="75">
        <f>[1]!thsiFinD("ths_close_price_index",I$1,$A679)</f>
        <v>4151.3467000000001</v>
      </c>
      <c r="J679" s="75">
        <f>[1]!thsiFinD("ths_close_price_index",J$1,$A679)</f>
        <v>1557.4867999999999</v>
      </c>
      <c r="K679" s="76">
        <f>IF([1]!thsiFinD("ths_close_price_index",K$1,$A679)/[1]!thsiFinD("ths_close_price_index",K$1,$A$3)=0,K678,[1]!thsiFinD("ths_close_price_index",K$1,$A679)/[1]!thsiFinD("ths_close_price_index",K$1,$A$3))</f>
        <v>1.2553416347515685</v>
      </c>
      <c r="L679" s="75">
        <f>[1]!thsiFinD("ths_close_price_index",L$1,$A679)</f>
        <v>2764.1408000000001</v>
      </c>
      <c r="M679" s="75">
        <f>[1]!thsiFinD("ths_close_price_index",M$1,$A679)</f>
        <v>11911.1765</v>
      </c>
      <c r="N679" s="78">
        <f t="shared" si="33"/>
        <v>0.9779289425758525</v>
      </c>
      <c r="O679" s="78">
        <f t="shared" si="33"/>
        <v>0.99352863025819793</v>
      </c>
      <c r="P679" s="73">
        <f t="shared" si="31"/>
        <v>0.9779289425758525</v>
      </c>
      <c r="Q679" s="73">
        <f t="shared" si="30"/>
        <v>1.0125670979272134</v>
      </c>
    </row>
    <row r="680" spans="1:17" ht="15.5" x14ac:dyDescent="0.35">
      <c r="A680" s="80">
        <v>44833</v>
      </c>
      <c r="B680" s="58" t="s">
        <v>2248</v>
      </c>
      <c r="C680" s="58" t="s">
        <v>2249</v>
      </c>
      <c r="D680" s="58" t="s">
        <v>2250</v>
      </c>
      <c r="F680" s="58" t="s">
        <v>2251</v>
      </c>
      <c r="G680" s="58" t="s">
        <v>2252</v>
      </c>
      <c r="H680" s="75">
        <f>[1]!thsiFinD("ths_close_price_index",H$1,$A680)</f>
        <v>3827.1433999999999</v>
      </c>
      <c r="I680" s="75">
        <f>[1]!thsiFinD("ths_close_price_index",I$1,$A680)</f>
        <v>4150.4885999999997</v>
      </c>
      <c r="J680" s="75">
        <f>[1]!thsiFinD("ths_close_price_index",J$1,$A680)</f>
        <v>1562.4476999999999</v>
      </c>
      <c r="K680" s="76">
        <f>IF([1]!thsiFinD("ths_close_price_index",K$1,$A680)/[1]!thsiFinD("ths_close_price_index",K$1,$A$3)=0,K679,[1]!thsiFinD("ths_close_price_index",K$1,$A680)/[1]!thsiFinD("ths_close_price_index",K$1,$A$3))</f>
        <v>1.2593401433205265</v>
      </c>
      <c r="L680" s="75">
        <f>[1]!thsiFinD("ths_close_price_index",L$1,$A680)</f>
        <v>2789.5032999999999</v>
      </c>
      <c r="M680" s="75">
        <f>[1]!thsiFinD("ths_close_price_index",M$1,$A680)</f>
        <v>12125.0944</v>
      </c>
      <c r="N680" s="78">
        <f t="shared" si="33"/>
        <v>1.0091755456162002</v>
      </c>
      <c r="O680" s="78">
        <f t="shared" si="33"/>
        <v>1.0179594265940062</v>
      </c>
      <c r="P680" s="73">
        <f t="shared" si="31"/>
        <v>1.0091755456162002</v>
      </c>
      <c r="Q680" s="73">
        <f t="shared" si="30"/>
        <v>1.021857953523708</v>
      </c>
    </row>
    <row r="681" spans="1:17" ht="15.5" x14ac:dyDescent="0.35">
      <c r="A681" s="80">
        <v>44834</v>
      </c>
      <c r="B681" s="58" t="s">
        <v>2253</v>
      </c>
      <c r="C681" s="58" t="s">
        <v>2254</v>
      </c>
      <c r="D681" s="58" t="s">
        <v>2255</v>
      </c>
      <c r="F681" s="58" t="s">
        <v>2256</v>
      </c>
      <c r="G681" s="58" t="s">
        <v>2257</v>
      </c>
      <c r="H681" s="75">
        <f>[1]!thsiFinD("ths_close_price_index",H$1,$A681)</f>
        <v>3804.8852999999999</v>
      </c>
      <c r="I681" s="75">
        <f>[1]!thsiFinD("ths_close_price_index",I$1,$A681)</f>
        <v>4122.0351000000001</v>
      </c>
      <c r="J681" s="75">
        <f>[1]!thsiFinD("ths_close_price_index",J$1,$A681)</f>
        <v>1539.5108</v>
      </c>
      <c r="K681" s="76">
        <f>IF([1]!thsiFinD("ths_close_price_index",K$1,$A681)/[1]!thsiFinD("ths_close_price_index",K$1,$A$3)=0,K680,[1]!thsiFinD("ths_close_price_index",K$1,$A681)/[1]!thsiFinD("ths_close_price_index",K$1,$A$3))</f>
        <v>1.2408528947980138</v>
      </c>
      <c r="L681" s="75">
        <f>[1]!thsiFinD("ths_close_price_index",L$1,$A681)</f>
        <v>2764.0263</v>
      </c>
      <c r="M681" s="75">
        <f>[1]!thsiFinD("ths_close_price_index",M$1,$A681)</f>
        <v>12131.714400000001</v>
      </c>
      <c r="N681" s="78">
        <f t="shared" si="33"/>
        <v>0.9908668328157203</v>
      </c>
      <c r="O681" s="78">
        <f t="shared" si="33"/>
        <v>1.0005459751307173</v>
      </c>
      <c r="P681" s="73">
        <f t="shared" si="31"/>
        <v>0.9908668328157203</v>
      </c>
      <c r="Q681" s="73">
        <f t="shared" si="30"/>
        <v>1.0125251539955902</v>
      </c>
    </row>
    <row r="682" spans="1:17" ht="15.5" x14ac:dyDescent="0.35">
      <c r="A682" s="80">
        <v>44844</v>
      </c>
      <c r="B682" s="58" t="s">
        <v>2258</v>
      </c>
      <c r="C682" s="58" t="s">
        <v>2259</v>
      </c>
      <c r="D682" s="58" t="s">
        <v>2260</v>
      </c>
      <c r="F682" s="58" t="s">
        <v>2261</v>
      </c>
      <c r="G682" s="58" t="s">
        <v>2262</v>
      </c>
      <c r="H682" s="75">
        <f>[1]!thsiFinD("ths_close_price_index",H$1,$A682)</f>
        <v>3720.9364999999998</v>
      </c>
      <c r="I682" s="75">
        <f>[1]!thsiFinD("ths_close_price_index",I$1,$A682)</f>
        <v>4039.5805999999998</v>
      </c>
      <c r="J682" s="75">
        <f>[1]!thsiFinD("ths_close_price_index",J$1,$A682)</f>
        <v>1500.3290999999999</v>
      </c>
      <c r="K682" s="76">
        <f>IF([1]!thsiFinD("ths_close_price_index",K$1,$A682)/[1]!thsiFinD("ths_close_price_index",K$1,$A$3)=0,K681,[1]!thsiFinD("ths_close_price_index",K$1,$A682)/[1]!thsiFinD("ths_close_price_index",K$1,$A$3))</f>
        <v>1.2092722616071927</v>
      </c>
      <c r="L682" s="75">
        <f>[1]!thsiFinD("ths_close_price_index",L$1,$A682)</f>
        <v>2703.4607999999998</v>
      </c>
      <c r="M682" s="75">
        <f>[1]!thsiFinD("ths_close_price_index",M$1,$A682)</f>
        <v>11893.502899999999</v>
      </c>
      <c r="N682" s="78">
        <f t="shared" si="33"/>
        <v>0.97808794366392238</v>
      </c>
      <c r="O682" s="78">
        <f t="shared" si="33"/>
        <v>0.98036456413777751</v>
      </c>
      <c r="P682" s="73">
        <f t="shared" si="31"/>
        <v>0.97808794366392238</v>
      </c>
      <c r="Q682" s="73">
        <f t="shared" si="30"/>
        <v>0.99033864577954311</v>
      </c>
    </row>
    <row r="683" spans="1:17" ht="15.5" x14ac:dyDescent="0.35">
      <c r="A683" s="80">
        <v>44845</v>
      </c>
      <c r="B683" s="58" t="s">
        <v>2263</v>
      </c>
      <c r="C683" s="58" t="s">
        <v>2264</v>
      </c>
      <c r="D683" s="58" t="s">
        <v>2265</v>
      </c>
      <c r="F683" s="58" t="s">
        <v>2266</v>
      </c>
      <c r="G683" s="58" t="s">
        <v>2267</v>
      </c>
      <c r="H683" s="75">
        <f>[1]!thsiFinD("ths_close_price_index",H$1,$A683)</f>
        <v>3727.6867000000002</v>
      </c>
      <c r="I683" s="75">
        <f>[1]!thsiFinD("ths_close_price_index",I$1,$A683)</f>
        <v>4053.7725999999998</v>
      </c>
      <c r="J683" s="75">
        <f>[1]!thsiFinD("ths_close_price_index",J$1,$A683)</f>
        <v>1502.9101000000001</v>
      </c>
      <c r="K683" s="76">
        <f>IF([1]!thsiFinD("ths_close_price_index",K$1,$A683)/[1]!thsiFinD("ths_close_price_index",K$1,$A$3)=0,K682,[1]!thsiFinD("ths_close_price_index",K$1,$A683)/[1]!thsiFinD("ths_close_price_index",K$1,$A$3))</f>
        <v>1.2113525596612718</v>
      </c>
      <c r="L683" s="75">
        <f>[1]!thsiFinD("ths_close_price_index",L$1,$A683)</f>
        <v>2708.1635999999999</v>
      </c>
      <c r="M683" s="75">
        <f>[1]!thsiFinD("ths_close_price_index",M$1,$A683)</f>
        <v>11749.936</v>
      </c>
      <c r="N683" s="78">
        <f t="shared" si="33"/>
        <v>1.0017395480637263</v>
      </c>
      <c r="O683" s="78">
        <f t="shared" si="33"/>
        <v>0.98792896414058129</v>
      </c>
      <c r="P683" s="73">
        <f t="shared" si="31"/>
        <v>1.0017395480637263</v>
      </c>
      <c r="Q683" s="73">
        <f t="shared" si="30"/>
        <v>0.99206138745324224</v>
      </c>
    </row>
    <row r="684" spans="1:17" ht="15.5" x14ac:dyDescent="0.35">
      <c r="A684" s="80">
        <v>44846</v>
      </c>
      <c r="B684" s="58" t="s">
        <v>2268</v>
      </c>
      <c r="C684" s="58" t="s">
        <v>2269</v>
      </c>
      <c r="D684" s="58" t="s">
        <v>2270</v>
      </c>
      <c r="F684" s="58" t="s">
        <v>2271</v>
      </c>
      <c r="G684" s="58" t="s">
        <v>2272</v>
      </c>
      <c r="H684" s="75">
        <f>[1]!thsiFinD("ths_close_price_index",H$1,$A684)</f>
        <v>3784.3063999999999</v>
      </c>
      <c r="I684" s="75">
        <f>[1]!thsiFinD("ths_close_price_index",I$1,$A684)</f>
        <v>4124.1724000000004</v>
      </c>
      <c r="J684" s="75">
        <f>[1]!thsiFinD("ths_close_price_index",J$1,$A684)</f>
        <v>1528.6386</v>
      </c>
      <c r="K684" s="76">
        <f>IF([1]!thsiFinD("ths_close_price_index",K$1,$A684)/[1]!thsiFinD("ths_close_price_index",K$1,$A$3)=0,K683,[1]!thsiFinD("ths_close_price_index",K$1,$A684)/[1]!thsiFinD("ths_close_price_index",K$1,$A$3))</f>
        <v>1.2320898508214315</v>
      </c>
      <c r="L684" s="75">
        <f>[1]!thsiFinD("ths_close_price_index",L$1,$A684)</f>
        <v>2778.7962000000002</v>
      </c>
      <c r="M684" s="75">
        <f>[1]!thsiFinD("ths_close_price_index",M$1,$A684)</f>
        <v>11859.3716</v>
      </c>
      <c r="N684" s="78">
        <f t="shared" si="33"/>
        <v>1.0260813637698993</v>
      </c>
      <c r="O684" s="78">
        <f t="shared" si="33"/>
        <v>1.0093137188151493</v>
      </c>
      <c r="P684" s="73">
        <f t="shared" si="31"/>
        <v>1.0260813637698993</v>
      </c>
      <c r="Q684" s="73">
        <f t="shared" si="30"/>
        <v>1.0179357013814814</v>
      </c>
    </row>
    <row r="685" spans="1:17" ht="15.5" x14ac:dyDescent="0.35">
      <c r="A685" s="80">
        <v>44847</v>
      </c>
      <c r="B685" s="58" t="s">
        <v>2273</v>
      </c>
      <c r="C685" s="58" t="s">
        <v>2274</v>
      </c>
      <c r="D685" s="58" t="s">
        <v>2275</v>
      </c>
      <c r="F685" s="58" t="s">
        <v>2276</v>
      </c>
      <c r="G685" s="58" t="s">
        <v>2277</v>
      </c>
      <c r="H685" s="75">
        <f>[1]!thsiFinD("ths_close_price_index",H$1,$A685)</f>
        <v>3752.6729</v>
      </c>
      <c r="I685" s="75">
        <f>[1]!thsiFinD("ths_close_price_index",I$1,$A685)</f>
        <v>4100.1144000000004</v>
      </c>
      <c r="J685" s="75">
        <f>[1]!thsiFinD("ths_close_price_index",J$1,$A685)</f>
        <v>1525.1456000000001</v>
      </c>
      <c r="K685" s="76">
        <f>IF([1]!thsiFinD("ths_close_price_index",K$1,$A685)/[1]!thsiFinD("ths_close_price_index",K$1,$A$3)=0,K684,[1]!thsiFinD("ths_close_price_index",K$1,$A685)/[1]!thsiFinD("ths_close_price_index",K$1,$A$3))</f>
        <v>1.2292744765080268</v>
      </c>
      <c r="L685" s="75">
        <f>[1]!thsiFinD("ths_close_price_index",L$1,$A685)</f>
        <v>2798.9054000000001</v>
      </c>
      <c r="M685" s="75">
        <f>[1]!thsiFinD("ths_close_price_index",M$1,$A685)</f>
        <v>12204.017400000001</v>
      </c>
      <c r="N685" s="78">
        <f t="shared" si="33"/>
        <v>1.0072366588093074</v>
      </c>
      <c r="O685" s="78">
        <f t="shared" si="33"/>
        <v>1.0290610507558429</v>
      </c>
      <c r="P685" s="73">
        <f t="shared" si="31"/>
        <v>1.0072366588093074</v>
      </c>
      <c r="Q685" s="73">
        <f t="shared" si="30"/>
        <v>1.0253021547421921</v>
      </c>
    </row>
    <row r="686" spans="1:17" ht="15.5" x14ac:dyDescent="0.35">
      <c r="A686" s="80">
        <v>44848</v>
      </c>
      <c r="B686" s="58" t="s">
        <v>2278</v>
      </c>
      <c r="C686" s="58" t="s">
        <v>2279</v>
      </c>
      <c r="D686" s="58" t="s">
        <v>2280</v>
      </c>
      <c r="F686" s="58" t="s">
        <v>2281</v>
      </c>
      <c r="G686" s="58" t="s">
        <v>2282</v>
      </c>
      <c r="H686" s="75">
        <f>[1]!thsiFinD("ths_close_price_index",H$1,$A686)</f>
        <v>3842.4697999999999</v>
      </c>
      <c r="I686" s="75">
        <f>[1]!thsiFinD("ths_close_price_index",I$1,$A686)</f>
        <v>4198.8639999999996</v>
      </c>
      <c r="J686" s="75">
        <f>[1]!thsiFinD("ths_close_price_index",J$1,$A686)</f>
        <v>1562.1886</v>
      </c>
      <c r="K686" s="76">
        <f>IF([1]!thsiFinD("ths_close_price_index",K$1,$A686)/[1]!thsiFinD("ths_close_price_index",K$1,$A$3)=0,K685,[1]!thsiFinD("ths_close_price_index",K$1,$A686)/[1]!thsiFinD("ths_close_price_index",K$1,$A$3))</f>
        <v>1.2591313075104482</v>
      </c>
      <c r="L686" s="75">
        <f>[1]!thsiFinD("ths_close_price_index",L$1,$A686)</f>
        <v>2928.0990000000002</v>
      </c>
      <c r="M686" s="75">
        <f>[1]!thsiFinD("ths_close_price_index",M$1,$A686)</f>
        <v>13076.8483</v>
      </c>
      <c r="N686" s="78">
        <f t="shared" si="33"/>
        <v>1.0461586161504424</v>
      </c>
      <c r="O686" s="78">
        <f t="shared" si="33"/>
        <v>1.0715199652206329</v>
      </c>
      <c r="P686" s="73">
        <f t="shared" si="31"/>
        <v>1.0461586161504424</v>
      </c>
      <c r="Q686" s="73">
        <f t="shared" si="30"/>
        <v>1.0726286833411585</v>
      </c>
    </row>
    <row r="687" spans="1:17" ht="15.5" x14ac:dyDescent="0.35">
      <c r="A687" s="80">
        <v>44851</v>
      </c>
      <c r="B687" s="58" t="s">
        <v>2283</v>
      </c>
      <c r="C687" s="58" t="s">
        <v>2284</v>
      </c>
      <c r="D687" s="58" t="s">
        <v>2285</v>
      </c>
      <c r="F687" s="58" t="s">
        <v>2286</v>
      </c>
      <c r="G687" s="58" t="s">
        <v>2287</v>
      </c>
      <c r="H687" s="75">
        <f>[1]!thsiFinD("ths_close_price_index",H$1,$A687)</f>
        <v>3846.4119000000001</v>
      </c>
      <c r="I687" s="75">
        <f>[1]!thsiFinD("ths_close_price_index",I$1,$A687)</f>
        <v>4209.5830999999998</v>
      </c>
      <c r="J687" s="75">
        <f>[1]!thsiFinD("ths_close_price_index",J$1,$A687)</f>
        <v>1562.7453</v>
      </c>
      <c r="K687" s="76">
        <f>IF([1]!thsiFinD("ths_close_price_index",K$1,$A687)/[1]!thsiFinD("ths_close_price_index",K$1,$A$3)=0,K686,[1]!thsiFinD("ths_close_price_index",K$1,$A687)/[1]!thsiFinD("ths_close_price_index",K$1,$A$3))</f>
        <v>1.2595800103104118</v>
      </c>
      <c r="L687" s="75">
        <f>[1]!thsiFinD("ths_close_price_index",L$1,$A687)</f>
        <v>2967.3701999999998</v>
      </c>
      <c r="M687" s="75">
        <f>[1]!thsiFinD("ths_close_price_index",M$1,$A687)</f>
        <v>13280.685100000001</v>
      </c>
      <c r="N687" s="78">
        <f t="shared" si="33"/>
        <v>1.0134118416078144</v>
      </c>
      <c r="O687" s="78">
        <f t="shared" si="33"/>
        <v>1.0155876091336167</v>
      </c>
      <c r="P687" s="73">
        <f t="shared" si="31"/>
        <v>1.0134118416078144</v>
      </c>
      <c r="Q687" s="73">
        <f t="shared" si="30"/>
        <v>1.0870146093461286</v>
      </c>
    </row>
    <row r="688" spans="1:17" ht="15.5" x14ac:dyDescent="0.35">
      <c r="A688" s="80">
        <v>44852</v>
      </c>
      <c r="B688" s="58" t="s">
        <v>2288</v>
      </c>
      <c r="C688" s="58" t="s">
        <v>2289</v>
      </c>
      <c r="D688" s="58" t="s">
        <v>2290</v>
      </c>
      <c r="F688" s="58" t="s">
        <v>2291</v>
      </c>
      <c r="G688" s="58" t="s">
        <v>2292</v>
      </c>
      <c r="H688" s="75">
        <f>[1]!thsiFinD("ths_close_price_index",H$1,$A688)</f>
        <v>3838.2667000000001</v>
      </c>
      <c r="I688" s="75">
        <f>[1]!thsiFinD("ths_close_price_index",I$1,$A688)</f>
        <v>4206.5086000000001</v>
      </c>
      <c r="J688" s="75">
        <f>[1]!thsiFinD("ths_close_price_index",J$1,$A688)</f>
        <v>1568.1585</v>
      </c>
      <c r="K688" s="76">
        <f>IF([1]!thsiFinD("ths_close_price_index",K$1,$A688)/[1]!thsiFinD("ths_close_price_index",K$1,$A$3)=0,K687,[1]!thsiFinD("ths_close_price_index",K$1,$A688)/[1]!thsiFinD("ths_close_price_index",K$1,$A$3))</f>
        <v>1.2639430747917526</v>
      </c>
      <c r="L688" s="75">
        <f>[1]!thsiFinD("ths_close_price_index",L$1,$A688)</f>
        <v>2970.0852</v>
      </c>
      <c r="M688" s="75">
        <f>[1]!thsiFinD("ths_close_price_index",M$1,$A688)</f>
        <v>13625.7952</v>
      </c>
      <c r="N688" s="78">
        <f t="shared" si="33"/>
        <v>1.0009149515621611</v>
      </c>
      <c r="O688" s="78">
        <f t="shared" si="33"/>
        <v>1.0259858657442302</v>
      </c>
      <c r="P688" s="73">
        <f t="shared" si="31"/>
        <v>1.0009149515621611</v>
      </c>
      <c r="Q688" s="73">
        <f t="shared" si="30"/>
        <v>1.0880091750610419</v>
      </c>
    </row>
    <row r="689" spans="1:17" ht="15.5" x14ac:dyDescent="0.35">
      <c r="A689" s="80">
        <v>44853</v>
      </c>
      <c r="B689" s="58" t="s">
        <v>2293</v>
      </c>
      <c r="C689" s="58" t="s">
        <v>2294</v>
      </c>
      <c r="D689" s="58" t="s">
        <v>2295</v>
      </c>
      <c r="F689" s="58" t="s">
        <v>2296</v>
      </c>
      <c r="G689" s="58" t="s">
        <v>2297</v>
      </c>
      <c r="H689" s="75">
        <f>[1]!thsiFinD("ths_close_price_index",H$1,$A689)</f>
        <v>3776.5335</v>
      </c>
      <c r="I689" s="75">
        <f>[1]!thsiFinD("ths_close_price_index",I$1,$A689)</f>
        <v>4144.9251000000004</v>
      </c>
      <c r="J689" s="75">
        <f>[1]!thsiFinD("ths_close_price_index",J$1,$A689)</f>
        <v>1548.1650999999999</v>
      </c>
      <c r="K689" s="76">
        <f>IF([1]!thsiFinD("ths_close_price_index",K$1,$A689)/[1]!thsiFinD("ths_close_price_index",K$1,$A$3)=0,K688,[1]!thsiFinD("ths_close_price_index",K$1,$A689)/[1]!thsiFinD("ths_close_price_index",K$1,$A$3))</f>
        <v>1.2478283010163074</v>
      </c>
      <c r="L689" s="75">
        <f>[1]!thsiFinD("ths_close_price_index",L$1,$A689)</f>
        <v>2931.0261999999998</v>
      </c>
      <c r="M689" s="75">
        <f>[1]!thsiFinD("ths_close_price_index",M$1,$A689)</f>
        <v>13334.7528</v>
      </c>
      <c r="N689" s="78">
        <f t="shared" si="33"/>
        <v>0.98684919880412847</v>
      </c>
      <c r="O689" s="78">
        <f t="shared" si="33"/>
        <v>0.9786403365287627</v>
      </c>
      <c r="P689" s="73">
        <f t="shared" si="31"/>
        <v>0.98684919880412847</v>
      </c>
      <c r="Q689" s="73">
        <f t="shared" si="30"/>
        <v>1.0737009827005299</v>
      </c>
    </row>
    <row r="690" spans="1:17" ht="15.5" x14ac:dyDescent="0.35">
      <c r="A690" s="80">
        <v>44854</v>
      </c>
      <c r="B690" s="58" t="s">
        <v>2298</v>
      </c>
      <c r="C690" s="58" t="s">
        <v>2299</v>
      </c>
      <c r="D690" s="58" t="s">
        <v>2300</v>
      </c>
      <c r="F690" s="58" t="s">
        <v>2301</v>
      </c>
      <c r="G690" s="58" t="s">
        <v>2302</v>
      </c>
      <c r="H690" s="75">
        <f>[1]!thsiFinD("ths_close_price_index",H$1,$A690)</f>
        <v>3754.9268999999999</v>
      </c>
      <c r="I690" s="75">
        <f>[1]!thsiFinD("ths_close_price_index",I$1,$A690)</f>
        <v>4123.0456999999997</v>
      </c>
      <c r="J690" s="75">
        <f>[1]!thsiFinD("ths_close_price_index",J$1,$A690)</f>
        <v>1538.7443000000001</v>
      </c>
      <c r="K690" s="76">
        <f>IF([1]!thsiFinD("ths_close_price_index",K$1,$A690)/[1]!thsiFinD("ths_close_price_index",K$1,$A$3)=0,K689,[1]!thsiFinD("ths_close_price_index",K$1,$A690)/[1]!thsiFinD("ths_close_price_index",K$1,$A$3))</f>
        <v>1.2402350922182184</v>
      </c>
      <c r="L690" s="75">
        <f>[1]!thsiFinD("ths_close_price_index",L$1,$A690)</f>
        <v>2930.7384999999999</v>
      </c>
      <c r="M690" s="75">
        <f>[1]!thsiFinD("ths_close_price_index",M$1,$A690)</f>
        <v>13435.3657</v>
      </c>
      <c r="N690" s="78">
        <f t="shared" si="33"/>
        <v>0.99990184325203235</v>
      </c>
      <c r="O690" s="78">
        <f t="shared" si="33"/>
        <v>1.0075451642418147</v>
      </c>
      <c r="P690" s="73">
        <f t="shared" si="31"/>
        <v>0.99990184325203235</v>
      </c>
      <c r="Q690" s="73">
        <f t="shared" si="30"/>
        <v>1.0735955917037785</v>
      </c>
    </row>
    <row r="691" spans="1:17" ht="15.5" x14ac:dyDescent="0.35">
      <c r="A691" s="80">
        <v>44855</v>
      </c>
      <c r="B691" s="58" t="s">
        <v>2303</v>
      </c>
      <c r="C691" s="58" t="s">
        <v>2304</v>
      </c>
      <c r="D691" s="58" t="s">
        <v>2305</v>
      </c>
      <c r="F691" s="58" t="s">
        <v>2306</v>
      </c>
      <c r="G691" s="58" t="s">
        <v>2307</v>
      </c>
      <c r="H691" s="75">
        <f>[1]!thsiFinD("ths_close_price_index",H$1,$A691)</f>
        <v>3742.8928999999998</v>
      </c>
      <c r="I691" s="75">
        <f>[1]!thsiFinD("ths_close_price_index",I$1,$A691)</f>
        <v>4114.6516000000001</v>
      </c>
      <c r="J691" s="75">
        <f>[1]!thsiFinD("ths_close_price_index",J$1,$A691)</f>
        <v>1537.4069999999999</v>
      </c>
      <c r="K691" s="76">
        <f>IF([1]!thsiFinD("ths_close_price_index",K$1,$A691)/[1]!thsiFinD("ths_close_price_index",K$1,$A$3)=0,K690,[1]!thsiFinD("ths_close_price_index",K$1,$A691)/[1]!thsiFinD("ths_close_price_index",K$1,$A$3))</f>
        <v>1.2391572221726082</v>
      </c>
      <c r="L691" s="75">
        <f>[1]!thsiFinD("ths_close_price_index",L$1,$A691)</f>
        <v>2930.9722000000002</v>
      </c>
      <c r="M691" s="75">
        <f>[1]!thsiFinD("ths_close_price_index",M$1,$A691)</f>
        <v>13488.459699999999</v>
      </c>
      <c r="N691" s="78">
        <f t="shared" ref="N691:O697" si="34">L691/L690</f>
        <v>1.0000797409936097</v>
      </c>
      <c r="O691" s="78">
        <f t="shared" si="34"/>
        <v>1.0039518090676161</v>
      </c>
      <c r="P691" s="73">
        <f t="shared" si="31"/>
        <v>1.0000797409936097</v>
      </c>
      <c r="Q691" s="73">
        <f t="shared" si="30"/>
        <v>1.0736812012829959</v>
      </c>
    </row>
    <row r="692" spans="1:17" ht="15.5" x14ac:dyDescent="0.35">
      <c r="A692" s="80">
        <v>44858</v>
      </c>
      <c r="B692" s="58" t="s">
        <v>2308</v>
      </c>
      <c r="C692" s="58" t="s">
        <v>2309</v>
      </c>
      <c r="D692" s="58" t="s">
        <v>2310</v>
      </c>
      <c r="F692" s="58" t="s">
        <v>2311</v>
      </c>
      <c r="G692" s="58" t="s">
        <v>2312</v>
      </c>
      <c r="H692" s="75">
        <f>[1]!thsiFinD("ths_close_price_index",H$1,$A692)</f>
        <v>3633.3733000000002</v>
      </c>
      <c r="I692" s="75">
        <f>[1]!thsiFinD("ths_close_price_index",I$1,$A692)</f>
        <v>4014.5981000000002</v>
      </c>
      <c r="J692" s="75">
        <f>[1]!thsiFinD("ths_close_price_index",J$1,$A692)</f>
        <v>1507.5456999999999</v>
      </c>
      <c r="K692" s="76">
        <f>IF([1]!thsiFinD("ths_close_price_index",K$1,$A692)/[1]!thsiFinD("ths_close_price_index",K$1,$A$3)=0,K691,[1]!thsiFinD("ths_close_price_index",K$1,$A692)/[1]!thsiFinD("ths_close_price_index",K$1,$A$3))</f>
        <v>1.2150888749109767</v>
      </c>
      <c r="L692" s="75">
        <f>[1]!thsiFinD("ths_close_price_index",L$1,$A692)</f>
        <v>2877.701</v>
      </c>
      <c r="M692" s="75">
        <f>[1]!thsiFinD("ths_close_price_index",M$1,$A692)</f>
        <v>13169.6358</v>
      </c>
      <c r="N692" s="78">
        <f t="shared" si="34"/>
        <v>0.98182473378628421</v>
      </c>
      <c r="O692" s="78">
        <f t="shared" si="34"/>
        <v>0.97636320921061137</v>
      </c>
      <c r="P692" s="73">
        <f t="shared" si="31"/>
        <v>0.98182473378628421</v>
      </c>
      <c r="Q692" s="73">
        <f t="shared" si="30"/>
        <v>1.0541667596210154</v>
      </c>
    </row>
    <row r="693" spans="1:17" ht="15.5" x14ac:dyDescent="0.35">
      <c r="A693" s="80">
        <v>44859</v>
      </c>
      <c r="B693" s="58" t="s">
        <v>2313</v>
      </c>
      <c r="C693" s="58" t="s">
        <v>2314</v>
      </c>
      <c r="D693" s="58" t="s">
        <v>2315</v>
      </c>
      <c r="F693" s="58" t="s">
        <v>2316</v>
      </c>
      <c r="G693" s="58" t="s">
        <v>2317</v>
      </c>
      <c r="H693" s="75">
        <f>[1]!thsiFinD("ths_close_price_index",H$1,$A693)</f>
        <v>3627.4542000000001</v>
      </c>
      <c r="I693" s="75">
        <f>[1]!thsiFinD("ths_close_price_index",I$1,$A693)</f>
        <v>4004.9411</v>
      </c>
      <c r="J693" s="75">
        <f>[1]!thsiFinD("ths_close_price_index",J$1,$A693)</f>
        <v>1506.5499</v>
      </c>
      <c r="K693" s="76">
        <f>IF([1]!thsiFinD("ths_close_price_index",K$1,$A693)/[1]!thsiFinD("ths_close_price_index",K$1,$A$3)=0,K692,[1]!thsiFinD("ths_close_price_index",K$1,$A693)/[1]!thsiFinD("ths_close_price_index",K$1,$A$3))</f>
        <v>1.2142862554602787</v>
      </c>
      <c r="L693" s="75">
        <f>[1]!thsiFinD("ths_close_price_index",L$1,$A693)</f>
        <v>2851.7878000000001</v>
      </c>
      <c r="M693" s="75">
        <f>[1]!thsiFinD("ths_close_price_index",M$1,$A693)</f>
        <v>12884.632600000001</v>
      </c>
      <c r="N693" s="78">
        <f t="shared" si="34"/>
        <v>0.99099517288279781</v>
      </c>
      <c r="O693" s="78">
        <f t="shared" si="34"/>
        <v>0.97835906745424206</v>
      </c>
      <c r="P693" s="73">
        <f t="shared" si="31"/>
        <v>0.99099517288279781</v>
      </c>
      <c r="Q693" s="73">
        <f t="shared" si="30"/>
        <v>1.044674170197927</v>
      </c>
    </row>
    <row r="694" spans="1:17" ht="15.5" x14ac:dyDescent="0.35">
      <c r="A694" s="80">
        <v>44860</v>
      </c>
      <c r="B694" s="58" t="s">
        <v>2318</v>
      </c>
      <c r="C694" s="58" t="s">
        <v>2319</v>
      </c>
      <c r="D694" s="58" t="s">
        <v>2320</v>
      </c>
      <c r="F694" s="58" t="s">
        <v>2321</v>
      </c>
      <c r="G694" s="58" t="s">
        <v>2322</v>
      </c>
      <c r="H694" s="75">
        <f>[1]!thsiFinD("ths_close_price_index",H$1,$A694)</f>
        <v>3656.9027000000001</v>
      </c>
      <c r="I694" s="75">
        <f>[1]!thsiFinD("ths_close_price_index",I$1,$A694)</f>
        <v>4047.0933</v>
      </c>
      <c r="J694" s="75">
        <f>[1]!thsiFinD("ths_close_price_index",J$1,$A694)</f>
        <v>1528.0622000000001</v>
      </c>
      <c r="K694" s="76">
        <f>IF([1]!thsiFinD("ths_close_price_index",K$1,$A694)/[1]!thsiFinD("ths_close_price_index",K$1,$A$3)=0,K693,[1]!thsiFinD("ths_close_price_index",K$1,$A694)/[1]!thsiFinD("ths_close_price_index",K$1,$A$3))</f>
        <v>1.231625269729463</v>
      </c>
      <c r="L694" s="75">
        <f>[1]!thsiFinD("ths_close_price_index",L$1,$A694)</f>
        <v>2934.5025999999998</v>
      </c>
      <c r="M694" s="75">
        <f>[1]!thsiFinD("ths_close_price_index",M$1,$A694)</f>
        <v>13541.5892</v>
      </c>
      <c r="N694" s="78">
        <f t="shared" si="34"/>
        <v>1.0290045423435783</v>
      </c>
      <c r="O694" s="78">
        <f t="shared" si="34"/>
        <v>1.0509876082923777</v>
      </c>
      <c r="P694" s="73">
        <f t="shared" si="31"/>
        <v>1.0290045423435783</v>
      </c>
      <c r="Q694" s="73">
        <f t="shared" si="30"/>
        <v>1.0749744664026752</v>
      </c>
    </row>
    <row r="695" spans="1:17" ht="15.5" x14ac:dyDescent="0.35">
      <c r="A695" s="80">
        <v>44861</v>
      </c>
      <c r="B695" s="58" t="s">
        <v>2323</v>
      </c>
      <c r="C695" s="58" t="s">
        <v>2324</v>
      </c>
      <c r="D695" s="58" t="s">
        <v>2325</v>
      </c>
      <c r="F695" s="58" t="s">
        <v>2326</v>
      </c>
      <c r="G695" s="58" t="s">
        <v>2327</v>
      </c>
      <c r="H695" s="75">
        <f>[1]!thsiFinD("ths_close_price_index",H$1,$A695)</f>
        <v>3631.1448</v>
      </c>
      <c r="I695" s="75">
        <f>[1]!thsiFinD("ths_close_price_index",I$1,$A695)</f>
        <v>4024.5419999999999</v>
      </c>
      <c r="J695" s="75">
        <f>[1]!thsiFinD("ths_close_price_index",J$1,$A695)</f>
        <v>1509.9221</v>
      </c>
      <c r="K695" s="76">
        <f>IF([1]!thsiFinD("ths_close_price_index",K$1,$A695)/[1]!thsiFinD("ths_close_price_index",K$1,$A$3)=0,K694,[1]!thsiFinD("ths_close_price_index",K$1,$A695)/[1]!thsiFinD("ths_close_price_index",K$1,$A$3))</f>
        <v>1.2170042644095098</v>
      </c>
      <c r="L695" s="75">
        <f>[1]!thsiFinD("ths_close_price_index",L$1,$A695)</f>
        <v>2936.4250000000002</v>
      </c>
      <c r="M695" s="75">
        <f>[1]!thsiFinD("ths_close_price_index",M$1,$A695)</f>
        <v>13525.8887</v>
      </c>
      <c r="N695" s="78">
        <f t="shared" si="34"/>
        <v>1.0006551025035726</v>
      </c>
      <c r="O695" s="78">
        <f t="shared" si="34"/>
        <v>0.99884057182889574</v>
      </c>
      <c r="P695" s="73">
        <f t="shared" si="31"/>
        <v>1.0006551025035726</v>
      </c>
      <c r="Q695" s="73">
        <f t="shared" ref="Q695:Q697" si="35">Q694*P695</f>
        <v>1.0756786848668922</v>
      </c>
    </row>
    <row r="696" spans="1:17" ht="15.5" x14ac:dyDescent="0.35">
      <c r="A696" s="80">
        <v>44862</v>
      </c>
      <c r="B696" s="58" t="s">
        <v>2328</v>
      </c>
      <c r="C696" s="58" t="s">
        <v>2329</v>
      </c>
      <c r="D696" s="58" t="s">
        <v>2330</v>
      </c>
      <c r="F696" s="58" t="s">
        <v>2331</v>
      </c>
      <c r="G696" s="58" t="s">
        <v>2332</v>
      </c>
      <c r="H696" s="75">
        <f>[1]!thsiFinD("ths_close_price_index",H$1,$A696)</f>
        <v>3541.3294999999998</v>
      </c>
      <c r="I696" s="75">
        <f>[1]!thsiFinD("ths_close_price_index",I$1,$A696)</f>
        <v>3918.9967999999999</v>
      </c>
      <c r="J696" s="75">
        <f>[1]!thsiFinD("ths_close_price_index",J$1,$A696)</f>
        <v>1474.9467</v>
      </c>
      <c r="K696" s="76">
        <f>IF([1]!thsiFinD("ths_close_price_index",K$1,$A696)/[1]!thsiFinD("ths_close_price_index",K$1,$A$3)=0,K695,[1]!thsiFinD("ths_close_price_index",K$1,$A696)/[1]!thsiFinD("ths_close_price_index",K$1,$A$3))</f>
        <v>1.1888139286634283</v>
      </c>
      <c r="L696" s="75">
        <f>[1]!thsiFinD("ths_close_price_index",L$1,$A696)</f>
        <v>2842.0563999999999</v>
      </c>
      <c r="M696" s="75">
        <f>[1]!thsiFinD("ths_close_price_index",M$1,$A696)</f>
        <v>13218.4041</v>
      </c>
      <c r="N696" s="78">
        <f t="shared" si="34"/>
        <v>0.96786275828601098</v>
      </c>
      <c r="O696" s="78">
        <f t="shared" si="34"/>
        <v>0.97726695769720473</v>
      </c>
      <c r="P696" s="73">
        <f t="shared" si="31"/>
        <v>0.96786275828601098</v>
      </c>
      <c r="Q696" s="73">
        <f t="shared" si="35"/>
        <v>1.041109338964739</v>
      </c>
    </row>
    <row r="697" spans="1:17" ht="15.5" x14ac:dyDescent="0.35">
      <c r="A697" s="80">
        <v>44865</v>
      </c>
      <c r="B697" s="58" t="s">
        <v>2333</v>
      </c>
      <c r="C697" s="58" t="s">
        <v>2334</v>
      </c>
      <c r="D697" s="58" t="s">
        <v>2335</v>
      </c>
      <c r="F697" s="58" t="s">
        <v>2336</v>
      </c>
      <c r="G697" s="58" t="s">
        <v>2337</v>
      </c>
      <c r="H697" s="75">
        <f>[1]!thsiFinD("ths_close_price_index",H$1,$A697)</f>
        <v>3508.7033999999999</v>
      </c>
      <c r="I697" s="75">
        <f>[1]!thsiFinD("ths_close_price_index",I$1,$A697)</f>
        <v>3896.8741</v>
      </c>
      <c r="J697" s="75">
        <f>[1]!thsiFinD("ths_close_price_index",J$1,$A697)</f>
        <v>1469.8439000000001</v>
      </c>
      <c r="K697" s="76">
        <f>IF([1]!thsiFinD("ths_close_price_index",K$1,$A697)/[1]!thsiFinD("ths_close_price_index",K$1,$A$3)=0,K696,[1]!thsiFinD("ths_close_price_index",K$1,$A697)/[1]!thsiFinD("ths_close_price_index",K$1,$A$3))</f>
        <v>1.1847010480317528</v>
      </c>
      <c r="L697" s="75">
        <f>[1]!thsiFinD("ths_close_price_index",L$1,$A697)</f>
        <v>2867.8431</v>
      </c>
      <c r="M697" s="75">
        <f>[1]!thsiFinD("ths_close_price_index",M$1,$A697)</f>
        <v>13231.602800000001</v>
      </c>
      <c r="N697" s="78">
        <f t="shared" si="34"/>
        <v>1.0090732541409102</v>
      </c>
      <c r="O697" s="78">
        <f t="shared" si="34"/>
        <v>1.0009985093434994</v>
      </c>
      <c r="P697" s="73">
        <f t="shared" ref="P697:P760" si="36">100%*N697</f>
        <v>1.0090732541409102</v>
      </c>
      <c r="Q697" s="73">
        <f t="shared" si="35"/>
        <v>1.050555588585641</v>
      </c>
    </row>
    <row r="698" spans="1:17" ht="15.5" x14ac:dyDescent="0.35">
      <c r="A698" s="80">
        <v>44866</v>
      </c>
      <c r="B698" s="58" t="s">
        <v>2338</v>
      </c>
      <c r="C698" s="58" t="s">
        <v>2339</v>
      </c>
      <c r="D698" s="58" t="s">
        <v>2340</v>
      </c>
      <c r="F698" s="58" t="s">
        <v>2341</v>
      </c>
      <c r="G698" s="58" t="s">
        <v>2342</v>
      </c>
      <c r="H698" s="75">
        <f>[1]!thsiFinD("ths_close_price_index",H$1,$A698)</f>
        <v>3634.1732000000002</v>
      </c>
      <c r="I698" s="75">
        <f>[1]!thsiFinD("ths_close_price_index",I$1,$A698)</f>
        <v>4023.1237999999998</v>
      </c>
      <c r="J698" s="75">
        <f>[1]!thsiFinD("ths_close_price_index",J$1,$A698)</f>
        <v>1510.9884999999999</v>
      </c>
      <c r="K698" s="76">
        <f>IF([1]!thsiFinD("ths_close_price_index",K$1,$A698)/[1]!thsiFinD("ths_close_price_index",K$1,$A$3)=0,K697,[1]!thsiFinD("ths_close_price_index",K$1,$A698)/[1]!thsiFinD("ths_close_price_index",K$1,$A$3))</f>
        <v>1.2178637877899319</v>
      </c>
      <c r="L698" s="75">
        <f>[1]!thsiFinD("ths_close_price_index",L$1,$A698)</f>
        <v>2937.8827000000001</v>
      </c>
      <c r="M698" s="75">
        <f>[1]!thsiFinD("ths_close_price_index",M$1,$A698)</f>
        <v>13511.401900000001</v>
      </c>
      <c r="N698" s="78">
        <f>L698/L697</f>
        <v>1.0244223960508858</v>
      </c>
      <c r="O698" s="78">
        <f>M698/M697</f>
        <v>1.0211462741309012</v>
      </c>
      <c r="P698" s="73">
        <f t="shared" si="36"/>
        <v>1.0244223960508858</v>
      </c>
      <c r="Q698" s="73">
        <f>Q697*P698</f>
        <v>1.0762126732435511</v>
      </c>
    </row>
    <row r="699" spans="1:17" ht="15.5" x14ac:dyDescent="0.35">
      <c r="A699" s="80">
        <v>44867</v>
      </c>
      <c r="B699" s="58" t="s">
        <v>2343</v>
      </c>
      <c r="C699" s="58" t="s">
        <v>2344</v>
      </c>
      <c r="D699" s="58" t="s">
        <v>2345</v>
      </c>
      <c r="F699" s="58" t="s">
        <v>2346</v>
      </c>
      <c r="G699" s="58" t="s">
        <v>2347</v>
      </c>
      <c r="H699" s="75">
        <f>[1]!thsiFinD("ths_close_price_index",H$1,$A699)</f>
        <v>3677.8051</v>
      </c>
      <c r="I699" s="75">
        <f>[1]!thsiFinD("ths_close_price_index",I$1,$A699)</f>
        <v>4068.8146999999999</v>
      </c>
      <c r="J699" s="75">
        <f>[1]!thsiFinD("ths_close_price_index",J$1,$A699)</f>
        <v>1531.4199000000001</v>
      </c>
      <c r="K699" s="76">
        <f>IF([1]!thsiFinD("ths_close_price_index",K$1,$A699)/[1]!thsiFinD("ths_close_price_index",K$1,$A$3)=0,K698,[1]!thsiFinD("ths_close_price_index",K$1,$A699)/[1]!thsiFinD("ths_close_price_index",K$1,$A$3))</f>
        <v>1.2343315916109745</v>
      </c>
      <c r="L699" s="75">
        <f>[1]!thsiFinD("ths_close_price_index",L$1,$A699)</f>
        <v>2966.8679000000002</v>
      </c>
      <c r="M699" s="75">
        <f>[1]!thsiFinD("ths_close_price_index",M$1,$A699)</f>
        <v>13764.122799999999</v>
      </c>
      <c r="N699" s="78">
        <f>L699/L698</f>
        <v>1.0098660167745976</v>
      </c>
      <c r="O699" s="78">
        <f>M699/M698</f>
        <v>1.0187042693179009</v>
      </c>
      <c r="P699" s="73">
        <f t="shared" si="36"/>
        <v>1.0098660167745976</v>
      </c>
      <c r="Q699" s="73">
        <f>Q698*P699</f>
        <v>1.0868306055308066</v>
      </c>
    </row>
    <row r="700" spans="1:17" ht="15.5" x14ac:dyDescent="0.35">
      <c r="A700" s="80">
        <v>44868</v>
      </c>
      <c r="B700" s="58" t="s">
        <v>2348</v>
      </c>
      <c r="C700" s="58" t="s">
        <v>2349</v>
      </c>
      <c r="D700" s="58" t="s">
        <v>2350</v>
      </c>
      <c r="F700" s="58" t="s">
        <v>2351</v>
      </c>
      <c r="G700" s="58" t="s">
        <v>2352</v>
      </c>
      <c r="H700" s="75">
        <f>[1]!thsiFinD("ths_close_price_index",H$1,$A700)</f>
        <v>3647.8966</v>
      </c>
      <c r="I700" s="75">
        <f>[1]!thsiFinD("ths_close_price_index",I$1,$A700)</f>
        <v>4044.2130000000002</v>
      </c>
      <c r="J700" s="75">
        <f>[1]!thsiFinD("ths_close_price_index",J$1,$A700)</f>
        <v>1531.7772</v>
      </c>
      <c r="K700" s="76">
        <f>IF([1]!thsiFinD("ths_close_price_index",K$1,$A700)/[1]!thsiFinD("ths_close_price_index",K$1,$A$3)=0,K699,[1]!thsiFinD("ths_close_price_index",K$1,$A700)/[1]!thsiFinD("ths_close_price_index",K$1,$A$3))</f>
        <v>1.2346195770796775</v>
      </c>
      <c r="L700" s="75">
        <f>[1]!thsiFinD("ths_close_price_index",L$1,$A700)</f>
        <v>2944.9141</v>
      </c>
      <c r="M700" s="75">
        <f>[1]!thsiFinD("ths_close_price_index",M$1,$A700)</f>
        <v>13728.105299999999</v>
      </c>
      <c r="N700" s="78">
        <f t="shared" ref="N700:O715" si="37">L700/L699</f>
        <v>0.99260034462606161</v>
      </c>
      <c r="O700" s="78">
        <f t="shared" si="37"/>
        <v>0.99738323316906186</v>
      </c>
      <c r="P700" s="73">
        <f t="shared" si="36"/>
        <v>0.99260034462606161</v>
      </c>
      <c r="Q700" s="73">
        <f t="shared" ref="Q700:Q763" si="38">Q699*P700</f>
        <v>1.0787884336000297</v>
      </c>
    </row>
    <row r="701" spans="1:17" ht="15.5" x14ac:dyDescent="0.35">
      <c r="A701" s="80">
        <v>44869</v>
      </c>
      <c r="B701" s="58" t="s">
        <v>2353</v>
      </c>
      <c r="C701" s="58" t="s">
        <v>2354</v>
      </c>
      <c r="D701" s="58" t="s">
        <v>2355</v>
      </c>
      <c r="F701" s="58" t="s">
        <v>2356</v>
      </c>
      <c r="G701" s="58" t="s">
        <v>2357</v>
      </c>
      <c r="H701" s="75">
        <f>[1]!thsiFinD("ths_close_price_index",H$1,$A701)</f>
        <v>3767.1745999999998</v>
      </c>
      <c r="I701" s="75">
        <f>[1]!thsiFinD("ths_close_price_index",I$1,$A701)</f>
        <v>4165.8909000000003</v>
      </c>
      <c r="J701" s="75">
        <f>[1]!thsiFinD("ths_close_price_index",J$1,$A701)</f>
        <v>1575.528</v>
      </c>
      <c r="K701" s="76">
        <f>IF([1]!thsiFinD("ths_close_price_index",K$1,$A701)/[1]!thsiFinD("ths_close_price_index",K$1,$A$3)=0,K700,[1]!thsiFinD("ths_close_price_index",K$1,$A701)/[1]!thsiFinD("ths_close_price_index",K$1,$A$3))</f>
        <v>1.2698829262096276</v>
      </c>
      <c r="L701" s="75">
        <f>[1]!thsiFinD("ths_close_price_index",L$1,$A701)</f>
        <v>3015.0801999999999</v>
      </c>
      <c r="M701" s="75">
        <f>[1]!thsiFinD("ths_close_price_index",M$1,$A701)</f>
        <v>14022.521500000001</v>
      </c>
      <c r="N701" s="78">
        <f t="shared" si="37"/>
        <v>1.0238261958133177</v>
      </c>
      <c r="O701" s="78">
        <f t="shared" si="37"/>
        <v>1.0214462370127655</v>
      </c>
      <c r="P701" s="73">
        <f t="shared" si="36"/>
        <v>1.0238261958133177</v>
      </c>
      <c r="Q701" s="73">
        <f t="shared" si="38"/>
        <v>1.1044918580601264</v>
      </c>
    </row>
    <row r="702" spans="1:17" ht="15.5" x14ac:dyDescent="0.35">
      <c r="A702" s="80">
        <v>44872</v>
      </c>
      <c r="B702" s="58" t="s">
        <v>2358</v>
      </c>
      <c r="C702" s="58" t="s">
        <v>2359</v>
      </c>
      <c r="D702" s="58" t="s">
        <v>2360</v>
      </c>
      <c r="F702" s="58" t="s">
        <v>2361</v>
      </c>
      <c r="G702" s="58" t="s">
        <v>2362</v>
      </c>
      <c r="H702" s="75">
        <f>[1]!thsiFinD("ths_close_price_index",H$1,$A702)</f>
        <v>3775.2970999999998</v>
      </c>
      <c r="I702" s="75">
        <f>[1]!thsiFinD("ths_close_price_index",I$1,$A702)</f>
        <v>4173.9336999999996</v>
      </c>
      <c r="J702" s="75">
        <f>[1]!thsiFinD("ths_close_price_index",J$1,$A702)</f>
        <v>1574.2299</v>
      </c>
      <c r="K702" s="76">
        <f>IF([1]!thsiFinD("ths_close_price_index",K$1,$A702)/[1]!thsiFinD("ths_close_price_index",K$1,$A$3)=0,K701,[1]!thsiFinD("ths_close_price_index",K$1,$A702)/[1]!thsiFinD("ths_close_price_index",K$1,$A$3))</f>
        <v>1.2688366515470937</v>
      </c>
      <c r="L702" s="75">
        <f>[1]!thsiFinD("ths_close_price_index",L$1,$A702)</f>
        <v>3013.9940999999999</v>
      </c>
      <c r="M702" s="75">
        <f>[1]!thsiFinD("ths_close_price_index",M$1,$A702)</f>
        <v>13931.463100000001</v>
      </c>
      <c r="N702" s="78">
        <f t="shared" si="37"/>
        <v>0.99963977740956944</v>
      </c>
      <c r="O702" s="78">
        <f t="shared" si="37"/>
        <v>0.99350627488786525</v>
      </c>
      <c r="P702" s="73">
        <f t="shared" si="36"/>
        <v>0.99963977740956944</v>
      </c>
      <c r="Q702" s="73">
        <f t="shared" si="38"/>
        <v>1.1040939951419064</v>
      </c>
    </row>
    <row r="703" spans="1:17" ht="15.5" x14ac:dyDescent="0.35">
      <c r="A703" s="80">
        <v>44873</v>
      </c>
      <c r="B703" s="58" t="s">
        <v>2363</v>
      </c>
      <c r="C703" s="58" t="s">
        <v>2364</v>
      </c>
      <c r="D703" s="58" t="s">
        <v>2365</v>
      </c>
      <c r="F703" s="58" t="s">
        <v>2366</v>
      </c>
      <c r="G703" s="58" t="s">
        <v>2367</v>
      </c>
      <c r="H703" s="75">
        <f>[1]!thsiFinD("ths_close_price_index",H$1,$A703)</f>
        <v>3749.3251</v>
      </c>
      <c r="I703" s="75">
        <f>[1]!thsiFinD("ths_close_price_index",I$1,$A703)</f>
        <v>4151.4648999999999</v>
      </c>
      <c r="J703" s="75">
        <f>[1]!thsiFinD("ths_close_price_index",J$1,$A703)</f>
        <v>1563.7843</v>
      </c>
      <c r="K703" s="76">
        <f>IF([1]!thsiFinD("ths_close_price_index",K$1,$A703)/[1]!thsiFinD("ths_close_price_index",K$1,$A$3)=0,K702,[1]!thsiFinD("ths_close_price_index",K$1,$A703)/[1]!thsiFinD("ths_close_price_index",K$1,$A$3))</f>
        <v>1.2604174491628675</v>
      </c>
      <c r="L703" s="75">
        <f>[1]!thsiFinD("ths_close_price_index",L$1,$A703)</f>
        <v>2987.5621000000001</v>
      </c>
      <c r="M703" s="75">
        <f>[1]!thsiFinD("ths_close_price_index",M$1,$A703)</f>
        <v>13824.383400000001</v>
      </c>
      <c r="N703" s="78">
        <f t="shared" si="37"/>
        <v>0.99123024162522422</v>
      </c>
      <c r="O703" s="78">
        <f t="shared" si="37"/>
        <v>0.99231382237232502</v>
      </c>
      <c r="P703" s="73">
        <f t="shared" si="36"/>
        <v>0.99123024162522422</v>
      </c>
      <c r="Q703" s="73">
        <f t="shared" si="38"/>
        <v>1.0944113575814711</v>
      </c>
    </row>
    <row r="704" spans="1:17" ht="15.5" x14ac:dyDescent="0.35">
      <c r="A704" s="80">
        <v>44874</v>
      </c>
      <c r="B704" s="58" t="s">
        <v>2368</v>
      </c>
      <c r="C704" s="58" t="s">
        <v>2369</v>
      </c>
      <c r="D704" s="58" t="s">
        <v>2370</v>
      </c>
      <c r="F704" s="58" t="s">
        <v>2371</v>
      </c>
      <c r="G704" s="58" t="s">
        <v>2372</v>
      </c>
      <c r="H704" s="75">
        <f>[1]!thsiFinD("ths_close_price_index",H$1,$A704)</f>
        <v>3714.2703999999999</v>
      </c>
      <c r="I704" s="75">
        <f>[1]!thsiFinD("ths_close_price_index",I$1,$A704)</f>
        <v>4120.4669999999996</v>
      </c>
      <c r="J704" s="75">
        <f>[1]!thsiFinD("ths_close_price_index",J$1,$A704)</f>
        <v>1550.5343</v>
      </c>
      <c r="K704" s="76">
        <f>IF([1]!thsiFinD("ths_close_price_index",K$1,$A704)/[1]!thsiFinD("ths_close_price_index",K$1,$A$3)=0,K703,[1]!thsiFinD("ths_close_price_index",K$1,$A704)/[1]!thsiFinD("ths_close_price_index",K$1,$A$3))</f>
        <v>1.2497378872812142</v>
      </c>
      <c r="L704" s="75">
        <f>[1]!thsiFinD("ths_close_price_index",L$1,$A704)</f>
        <v>2958.7901999999999</v>
      </c>
      <c r="M704" s="75">
        <f>[1]!thsiFinD("ths_close_price_index",M$1,$A704)</f>
        <v>13930.380800000001</v>
      </c>
      <c r="N704" s="78">
        <f t="shared" si="37"/>
        <v>0.99036943868045446</v>
      </c>
      <c r="O704" s="78">
        <f t="shared" si="37"/>
        <v>1.007667423344176</v>
      </c>
      <c r="P704" s="73">
        <f t="shared" si="36"/>
        <v>0.99036943868045446</v>
      </c>
      <c r="Q704" s="73">
        <f t="shared" si="38"/>
        <v>1.0838715618934758</v>
      </c>
    </row>
    <row r="705" spans="1:17" ht="15.5" x14ac:dyDescent="0.35">
      <c r="A705" s="80">
        <v>44875</v>
      </c>
      <c r="B705" s="58" t="s">
        <v>2373</v>
      </c>
      <c r="C705" s="58" t="s">
        <v>2374</v>
      </c>
      <c r="D705" s="58" t="s">
        <v>2375</v>
      </c>
      <c r="F705" s="58" t="s">
        <v>2376</v>
      </c>
      <c r="G705" s="58" t="s">
        <v>2377</v>
      </c>
      <c r="H705" s="75">
        <f>[1]!thsiFinD("ths_close_price_index",H$1,$A705)</f>
        <v>3685.6885000000002</v>
      </c>
      <c r="I705" s="75">
        <f>[1]!thsiFinD("ths_close_price_index",I$1,$A705)</f>
        <v>4091.6007</v>
      </c>
      <c r="J705" s="75">
        <f>[1]!thsiFinD("ths_close_price_index",J$1,$A705)</f>
        <v>1532.1187</v>
      </c>
      <c r="K705" s="76">
        <f>IF([1]!thsiFinD("ths_close_price_index",K$1,$A705)/[1]!thsiFinD("ths_close_price_index",K$1,$A$3)=0,K704,[1]!thsiFinD("ths_close_price_index",K$1,$A705)/[1]!thsiFinD("ths_close_price_index",K$1,$A$3))</f>
        <v>1.2348948276745895</v>
      </c>
      <c r="L705" s="75">
        <f>[1]!thsiFinD("ths_close_price_index",L$1,$A705)</f>
        <v>2915.7354999999998</v>
      </c>
      <c r="M705" s="75">
        <f>[1]!thsiFinD("ths_close_price_index",M$1,$A705)</f>
        <v>13848.4953</v>
      </c>
      <c r="N705" s="78">
        <f t="shared" si="37"/>
        <v>0.9854485458279536</v>
      </c>
      <c r="O705" s="78">
        <f t="shared" si="37"/>
        <v>0.99412180462432154</v>
      </c>
      <c r="P705" s="73">
        <f t="shared" si="36"/>
        <v>0.9854485458279536</v>
      </c>
      <c r="Q705" s="73">
        <f t="shared" si="38"/>
        <v>1.0680996545321986</v>
      </c>
    </row>
    <row r="706" spans="1:17" ht="15.5" x14ac:dyDescent="0.35">
      <c r="A706" s="80">
        <v>44876</v>
      </c>
      <c r="B706" s="58" t="s">
        <v>2378</v>
      </c>
      <c r="C706" s="58" t="s">
        <v>2379</v>
      </c>
      <c r="D706" s="58" t="s">
        <v>2380</v>
      </c>
      <c r="F706" s="58" t="s">
        <v>2381</v>
      </c>
      <c r="G706" s="58" t="s">
        <v>2382</v>
      </c>
      <c r="H706" s="75">
        <f>[1]!thsiFinD("ths_close_price_index",H$1,$A706)</f>
        <v>3788.4387000000002</v>
      </c>
      <c r="I706" s="75">
        <f>[1]!thsiFinD("ths_close_price_index",I$1,$A706)</f>
        <v>4184.1625999999997</v>
      </c>
      <c r="J706" s="75">
        <f>[1]!thsiFinD("ths_close_price_index",J$1,$A706)</f>
        <v>1560.6594</v>
      </c>
      <c r="K706" s="76">
        <f>IF([1]!thsiFinD("ths_close_price_index",K$1,$A706)/[1]!thsiFinD("ths_close_price_index",K$1,$A$3)=0,K705,[1]!thsiFinD("ths_close_price_index",K$1,$A706)/[1]!thsiFinD("ths_close_price_index",K$1,$A$3))</f>
        <v>1.2578987651686049</v>
      </c>
      <c r="L706" s="75">
        <f>[1]!thsiFinD("ths_close_price_index",L$1,$A706)</f>
        <v>2938.6514000000002</v>
      </c>
      <c r="M706" s="75">
        <f>[1]!thsiFinD("ths_close_price_index",M$1,$A706)</f>
        <v>13713.501399999999</v>
      </c>
      <c r="N706" s="78">
        <f t="shared" si="37"/>
        <v>1.0078593891661298</v>
      </c>
      <c r="O706" s="78">
        <f t="shared" si="37"/>
        <v>0.99025208897604922</v>
      </c>
      <c r="P706" s="73">
        <f t="shared" si="36"/>
        <v>1.0078593891661298</v>
      </c>
      <c r="Q706" s="73">
        <f t="shared" si="38"/>
        <v>1.076494265385376</v>
      </c>
    </row>
    <row r="707" spans="1:17" ht="15.5" x14ac:dyDescent="0.35">
      <c r="A707" s="80">
        <v>44879</v>
      </c>
      <c r="B707" s="58" t="s">
        <v>2383</v>
      </c>
      <c r="C707" s="58" t="s">
        <v>2384</v>
      </c>
      <c r="D707" s="58" t="s">
        <v>2385</v>
      </c>
      <c r="F707" s="58" t="s">
        <v>2386</v>
      </c>
      <c r="G707" s="58" t="s">
        <v>2387</v>
      </c>
      <c r="H707" s="75">
        <f>[1]!thsiFinD("ths_close_price_index",H$1,$A707)</f>
        <v>3794.0171</v>
      </c>
      <c r="I707" s="75">
        <f>[1]!thsiFinD("ths_close_price_index",I$1,$A707)</f>
        <v>4187.0944</v>
      </c>
      <c r="J707" s="75">
        <f>[1]!thsiFinD("ths_close_price_index",J$1,$A707)</f>
        <v>1551.3322000000001</v>
      </c>
      <c r="K707" s="76">
        <f>IF([1]!thsiFinD("ths_close_price_index",K$1,$A707)/[1]!thsiFinD("ths_close_price_index",K$1,$A$3)=0,K706,[1]!thsiFinD("ths_close_price_index",K$1,$A707)/[1]!thsiFinD("ths_close_price_index",K$1,$A$3))</f>
        <v>1.2503809984076573</v>
      </c>
      <c r="L707" s="75">
        <f>[1]!thsiFinD("ths_close_price_index",L$1,$A707)</f>
        <v>2968.7934</v>
      </c>
      <c r="M707" s="75">
        <f>[1]!thsiFinD("ths_close_price_index",M$1,$A707)</f>
        <v>14214.450199999999</v>
      </c>
      <c r="N707" s="78">
        <f t="shared" si="37"/>
        <v>1.010257085954462</v>
      </c>
      <c r="O707" s="78">
        <f t="shared" si="37"/>
        <v>1.0365296057796005</v>
      </c>
      <c r="P707" s="73">
        <f t="shared" si="36"/>
        <v>1.010257085954462</v>
      </c>
      <c r="Q707" s="73">
        <f t="shared" si="38"/>
        <v>1.0875359595949192</v>
      </c>
    </row>
    <row r="708" spans="1:17" ht="15.5" x14ac:dyDescent="0.35">
      <c r="A708" s="80">
        <v>44880</v>
      </c>
      <c r="B708" s="58" t="s">
        <v>2388</v>
      </c>
      <c r="C708" s="58" t="s">
        <v>2389</v>
      </c>
      <c r="D708" s="58" t="s">
        <v>2390</v>
      </c>
      <c r="F708" s="58" t="s">
        <v>2391</v>
      </c>
      <c r="G708" s="58" t="s">
        <v>2392</v>
      </c>
      <c r="H708" s="75">
        <f>[1]!thsiFinD("ths_close_price_index",H$1,$A708)</f>
        <v>3865.9726000000001</v>
      </c>
      <c r="I708" s="75">
        <f>[1]!thsiFinD("ths_close_price_index",I$1,$A708)</f>
        <v>4264.8360000000002</v>
      </c>
      <c r="J708" s="75">
        <f>[1]!thsiFinD("ths_close_price_index",J$1,$A708)</f>
        <v>1582.9322999999999</v>
      </c>
      <c r="K708" s="76">
        <f>IF([1]!thsiFinD("ths_close_price_index",K$1,$A708)/[1]!thsiFinD("ths_close_price_index",K$1,$A$3)=0,K707,[1]!thsiFinD("ths_close_price_index",K$1,$A708)/[1]!thsiFinD("ths_close_price_index",K$1,$A$3))</f>
        <v>1.2758508265900295</v>
      </c>
      <c r="L708" s="75">
        <f>[1]!thsiFinD("ths_close_price_index",L$1,$A708)</f>
        <v>3047.5059000000001</v>
      </c>
      <c r="M708" s="75">
        <f>[1]!thsiFinD("ths_close_price_index",M$1,$A708)</f>
        <v>14336.734</v>
      </c>
      <c r="N708" s="78">
        <f t="shared" si="37"/>
        <v>1.0265132966140387</v>
      </c>
      <c r="O708" s="78">
        <f t="shared" si="37"/>
        <v>1.0086027808518405</v>
      </c>
      <c r="P708" s="73">
        <f t="shared" si="36"/>
        <v>1.0265132966140387</v>
      </c>
      <c r="Q708" s="73">
        <f t="shared" si="38"/>
        <v>1.1163701230700924</v>
      </c>
    </row>
    <row r="709" spans="1:17" ht="15.5" x14ac:dyDescent="0.35">
      <c r="A709" s="80">
        <v>44881</v>
      </c>
      <c r="B709" s="58" t="s">
        <v>2393</v>
      </c>
      <c r="C709" s="58" t="s">
        <v>2394</v>
      </c>
      <c r="D709" s="58" t="s">
        <v>2395</v>
      </c>
      <c r="F709" s="58" t="s">
        <v>2396</v>
      </c>
      <c r="G709" s="58" t="s">
        <v>2397</v>
      </c>
      <c r="H709" s="75">
        <f>[1]!thsiFinD("ths_close_price_index",H$1,$A709)</f>
        <v>3834.3899000000001</v>
      </c>
      <c r="I709" s="75">
        <f>[1]!thsiFinD("ths_close_price_index",I$1,$A709)</f>
        <v>4233.2835999999998</v>
      </c>
      <c r="J709" s="75">
        <f>[1]!thsiFinD("ths_close_price_index",J$1,$A709)</f>
        <v>1569.8300999999999</v>
      </c>
      <c r="K709" s="76">
        <f>IF([1]!thsiFinD("ths_close_price_index",K$1,$A709)/[1]!thsiFinD("ths_close_price_index",K$1,$A$3)=0,K708,[1]!thsiFinD("ths_close_price_index",K$1,$A709)/[1]!thsiFinD("ths_close_price_index",K$1,$A$3))</f>
        <v>1.2652903921986485</v>
      </c>
      <c r="L709" s="75">
        <f>[1]!thsiFinD("ths_close_price_index",L$1,$A709)</f>
        <v>3018.5481</v>
      </c>
      <c r="M709" s="75">
        <f>[1]!thsiFinD("ths_close_price_index",M$1,$A709)</f>
        <v>14267.68</v>
      </c>
      <c r="N709" s="78">
        <f t="shared" si="37"/>
        <v>0.99049786909354298</v>
      </c>
      <c r="O709" s="78">
        <f t="shared" si="37"/>
        <v>0.99518342183094144</v>
      </c>
      <c r="P709" s="73">
        <f t="shared" si="36"/>
        <v>0.99049786909354298</v>
      </c>
      <c r="Q709" s="73">
        <f t="shared" si="38"/>
        <v>1.105762228020623</v>
      </c>
    </row>
    <row r="710" spans="1:17" ht="15.5" x14ac:dyDescent="0.35">
      <c r="A710" s="80">
        <v>44882</v>
      </c>
      <c r="B710" s="58" t="s">
        <v>2398</v>
      </c>
      <c r="C710" s="58" t="s">
        <v>2399</v>
      </c>
      <c r="D710" s="58" t="s">
        <v>2400</v>
      </c>
      <c r="F710" s="58" t="s">
        <v>2401</v>
      </c>
      <c r="G710" s="58" t="s">
        <v>2402</v>
      </c>
      <c r="H710" s="75">
        <f>[1]!thsiFinD("ths_close_price_index",H$1,$A710)</f>
        <v>3818.6640000000002</v>
      </c>
      <c r="I710" s="75">
        <f>[1]!thsiFinD("ths_close_price_index",I$1,$A710)</f>
        <v>4222.8145000000004</v>
      </c>
      <c r="J710" s="75">
        <f>[1]!thsiFinD("ths_close_price_index",J$1,$A710)</f>
        <v>1564.4717000000001</v>
      </c>
      <c r="K710" s="76">
        <f>IF([1]!thsiFinD("ths_close_price_index",K$1,$A710)/[1]!thsiFinD("ths_close_price_index",K$1,$A$3)=0,K709,[1]!thsiFinD("ths_close_price_index",K$1,$A710)/[1]!thsiFinD("ths_close_price_index",K$1,$A$3))</f>
        <v>1.2609714967732411</v>
      </c>
      <c r="L710" s="75">
        <f>[1]!thsiFinD("ths_close_price_index",L$1,$A710)</f>
        <v>3022.1046999999999</v>
      </c>
      <c r="M710" s="75">
        <f>[1]!thsiFinD("ths_close_price_index",M$1,$A710)</f>
        <v>14400.836300000001</v>
      </c>
      <c r="N710" s="78">
        <f t="shared" si="37"/>
        <v>1.0011782485758633</v>
      </c>
      <c r="O710" s="78">
        <f t="shared" si="37"/>
        <v>1.0093327226290469</v>
      </c>
      <c r="P710" s="73">
        <f t="shared" si="36"/>
        <v>1.0011782485758633</v>
      </c>
      <c r="Q710" s="73">
        <f t="shared" si="38"/>
        <v>1.1070650907910318</v>
      </c>
    </row>
    <row r="711" spans="1:17" ht="15.5" x14ac:dyDescent="0.35">
      <c r="A711" s="80">
        <v>44883</v>
      </c>
      <c r="B711" s="58" t="s">
        <v>2403</v>
      </c>
      <c r="C711" s="58" t="s">
        <v>2404</v>
      </c>
      <c r="D711" s="58" t="s">
        <v>2405</v>
      </c>
      <c r="F711" s="58" t="s">
        <v>2406</v>
      </c>
      <c r="G711" s="58" t="s">
        <v>2407</v>
      </c>
      <c r="H711" s="75">
        <f>[1]!thsiFinD("ths_close_price_index",H$1,$A711)</f>
        <v>3801.5686000000001</v>
      </c>
      <c r="I711" s="75">
        <f>[1]!thsiFinD("ths_close_price_index",I$1,$A711)</f>
        <v>4204.3148000000001</v>
      </c>
      <c r="J711" s="75">
        <f>[1]!thsiFinD("ths_close_price_index",J$1,$A711)</f>
        <v>1557.8664000000001</v>
      </c>
      <c r="K711" s="76">
        <f>IF([1]!thsiFinD("ths_close_price_index",K$1,$A711)/[1]!thsiFinD("ths_close_price_index",K$1,$A$3)=0,K710,[1]!thsiFinD("ths_close_price_index",K$1,$A711)/[1]!thsiFinD("ths_close_price_index",K$1,$A$3))</f>
        <v>1.2556475941244196</v>
      </c>
      <c r="L711" s="75">
        <f>[1]!thsiFinD("ths_close_price_index",L$1,$A711)</f>
        <v>3030.6862999999998</v>
      </c>
      <c r="M711" s="75">
        <f>[1]!thsiFinD("ths_close_price_index",M$1,$A711)</f>
        <v>14578.9594</v>
      </c>
      <c r="N711" s="78">
        <f t="shared" si="37"/>
        <v>1.0028396104211743</v>
      </c>
      <c r="O711" s="78">
        <f t="shared" si="37"/>
        <v>1.0123689413787724</v>
      </c>
      <c r="P711" s="73">
        <f t="shared" si="36"/>
        <v>1.0028396104211743</v>
      </c>
      <c r="Q711" s="73">
        <f t="shared" si="38"/>
        <v>1.1102087243597603</v>
      </c>
    </row>
    <row r="712" spans="1:17" ht="15.5" x14ac:dyDescent="0.35">
      <c r="A712" s="80">
        <v>44886</v>
      </c>
      <c r="B712" s="58" t="s">
        <v>2408</v>
      </c>
      <c r="C712" s="58" t="s">
        <v>2409</v>
      </c>
      <c r="D712" s="58" t="s">
        <v>2410</v>
      </c>
      <c r="F712" s="58" t="s">
        <v>2411</v>
      </c>
      <c r="G712" s="58" t="s">
        <v>2412</v>
      </c>
      <c r="H712" s="75">
        <f>[1]!thsiFinD("ths_close_price_index",H$1,$A712)</f>
        <v>3769.1269000000002</v>
      </c>
      <c r="I712" s="75">
        <f>[1]!thsiFinD("ths_close_price_index",I$1,$A712)</f>
        <v>4177.4961999999996</v>
      </c>
      <c r="J712" s="75">
        <f>[1]!thsiFinD("ths_close_price_index",J$1,$A712)</f>
        <v>1552.307</v>
      </c>
      <c r="K712" s="76">
        <f>IF([1]!thsiFinD("ths_close_price_index",K$1,$A712)/[1]!thsiFinD("ths_close_price_index",K$1,$A$3)=0,K711,[1]!thsiFinD("ths_close_price_index",K$1,$A712)/[1]!thsiFinD("ths_close_price_index",K$1,$A$3))</f>
        <v>1.2511666917602788</v>
      </c>
      <c r="L712" s="75">
        <f>[1]!thsiFinD("ths_close_price_index",L$1,$A712)</f>
        <v>3029.5839000000001</v>
      </c>
      <c r="M712" s="75">
        <f>[1]!thsiFinD("ths_close_price_index",M$1,$A712)</f>
        <v>14521.597400000001</v>
      </c>
      <c r="N712" s="78">
        <f t="shared" si="37"/>
        <v>0.99963625400622957</v>
      </c>
      <c r="O712" s="78">
        <f t="shared" si="37"/>
        <v>0.99606542562976075</v>
      </c>
      <c r="P712" s="73">
        <f t="shared" si="36"/>
        <v>0.99963625400622957</v>
      </c>
      <c r="Q712" s="73">
        <f t="shared" si="38"/>
        <v>1.1098048903840254</v>
      </c>
    </row>
    <row r="713" spans="1:17" ht="15.5" x14ac:dyDescent="0.35">
      <c r="A713" s="80">
        <v>44887</v>
      </c>
      <c r="B713" s="58" t="s">
        <v>2413</v>
      </c>
      <c r="C713" s="58" t="s">
        <v>2414</v>
      </c>
      <c r="D713" s="58" t="s">
        <v>2415</v>
      </c>
      <c r="F713" s="58" t="s">
        <v>2416</v>
      </c>
      <c r="G713" s="58" t="s">
        <v>2417</v>
      </c>
      <c r="H713" s="75">
        <f>[1]!thsiFinD("ths_close_price_index",H$1,$A713)</f>
        <v>3769.5727000000002</v>
      </c>
      <c r="I713" s="75">
        <f>[1]!thsiFinD("ths_close_price_index",I$1,$A713)</f>
        <v>4166.4138000000003</v>
      </c>
      <c r="J713" s="75">
        <f>[1]!thsiFinD("ths_close_price_index",J$1,$A713)</f>
        <v>1535.1107</v>
      </c>
      <c r="K713" s="76">
        <f>IF([1]!thsiFinD("ths_close_price_index",K$1,$A713)/[1]!thsiFinD("ths_close_price_index",K$1,$A$3)=0,K712,[1]!thsiFinD("ths_close_price_index",K$1,$A713)/[1]!thsiFinD("ths_close_price_index",K$1,$A$3))</f>
        <v>1.2373063936481674</v>
      </c>
      <c r="L713" s="75">
        <f>[1]!thsiFinD("ths_close_price_index",L$1,$A713)</f>
        <v>2978.8112999999998</v>
      </c>
      <c r="M713" s="75">
        <f>[1]!thsiFinD("ths_close_price_index",M$1,$A713)</f>
        <v>14021.902700000001</v>
      </c>
      <c r="N713" s="78">
        <f t="shared" si="37"/>
        <v>0.98324106488683138</v>
      </c>
      <c r="O713" s="78">
        <f t="shared" si="37"/>
        <v>0.96558955008627356</v>
      </c>
      <c r="P713" s="73">
        <f t="shared" si="36"/>
        <v>0.98324106488683138</v>
      </c>
      <c r="Q713" s="73">
        <f t="shared" si="38"/>
        <v>1.0912057422378023</v>
      </c>
    </row>
    <row r="714" spans="1:17" ht="15.5" x14ac:dyDescent="0.35">
      <c r="A714" s="80">
        <v>44888</v>
      </c>
      <c r="B714" s="58" t="s">
        <v>2418</v>
      </c>
      <c r="C714" s="58" t="s">
        <v>2419</v>
      </c>
      <c r="D714" s="58" t="s">
        <v>2420</v>
      </c>
      <c r="F714" s="58" t="s">
        <v>2421</v>
      </c>
      <c r="G714" s="58" t="s">
        <v>2422</v>
      </c>
      <c r="H714" s="75">
        <f>[1]!thsiFinD("ths_close_price_index",H$1,$A714)</f>
        <v>3773.5286999999998</v>
      </c>
      <c r="I714" s="75">
        <f>[1]!thsiFinD("ths_close_price_index",I$1,$A714)</f>
        <v>4167.8986999999997</v>
      </c>
      <c r="J714" s="75">
        <f>[1]!thsiFinD("ths_close_price_index",J$1,$A714)</f>
        <v>1534.5147999999999</v>
      </c>
      <c r="K714" s="76">
        <f>IF([1]!thsiFinD("ths_close_price_index",K$1,$A714)/[1]!thsiFinD("ths_close_price_index",K$1,$A$3)=0,K713,[1]!thsiFinD("ths_close_price_index",K$1,$A714)/[1]!thsiFinD("ths_close_price_index",K$1,$A$3))</f>
        <v>1.2368260954651276</v>
      </c>
      <c r="L714" s="75">
        <f>[1]!thsiFinD("ths_close_price_index",L$1,$A714)</f>
        <v>2965.5183000000002</v>
      </c>
      <c r="M714" s="75">
        <f>[1]!thsiFinD("ths_close_price_index",M$1,$A714)</f>
        <v>13725.1036</v>
      </c>
      <c r="N714" s="78">
        <f t="shared" si="37"/>
        <v>0.99553748167935319</v>
      </c>
      <c r="O714" s="78">
        <f t="shared" si="37"/>
        <v>0.97883317932308855</v>
      </c>
      <c r="P714" s="73">
        <f t="shared" si="36"/>
        <v>0.99553748167935319</v>
      </c>
      <c r="Q714" s="73">
        <f t="shared" si="38"/>
        <v>1.0863362166214712</v>
      </c>
    </row>
    <row r="715" spans="1:17" ht="15.5" x14ac:dyDescent="0.35">
      <c r="A715" s="80">
        <v>44889</v>
      </c>
      <c r="B715" s="58" t="s">
        <v>2423</v>
      </c>
      <c r="C715" s="58" t="s">
        <v>2424</v>
      </c>
      <c r="D715" s="58" t="s">
        <v>2425</v>
      </c>
      <c r="F715" s="58" t="s">
        <v>2426</v>
      </c>
      <c r="G715" s="58" t="s">
        <v>2427</v>
      </c>
      <c r="H715" s="75">
        <f>[1]!thsiFinD("ths_close_price_index",H$1,$A715)</f>
        <v>3756.8081999999999</v>
      </c>
      <c r="I715" s="75">
        <f>[1]!thsiFinD("ths_close_price_index",I$1,$A715)</f>
        <v>4155.0478999999996</v>
      </c>
      <c r="J715" s="75">
        <f>[1]!thsiFinD("ths_close_price_index",J$1,$A715)</f>
        <v>1533.9745</v>
      </c>
      <c r="K715" s="76">
        <f>IF([1]!thsiFinD("ths_close_price_index",K$1,$A715)/[1]!thsiFinD("ths_close_price_index",K$1,$A$3)=0,K714,[1]!thsiFinD("ths_close_price_index",K$1,$A715)/[1]!thsiFinD("ths_close_price_index",K$1,$A$3))</f>
        <v>1.2363906111417573</v>
      </c>
      <c r="L715" s="75">
        <f>[1]!thsiFinD("ths_close_price_index",L$1,$A715)</f>
        <v>2955.9591</v>
      </c>
      <c r="M715" s="75">
        <f>[1]!thsiFinD("ths_close_price_index",M$1,$A715)</f>
        <v>13851.162899999999</v>
      </c>
      <c r="N715" s="78">
        <f t="shared" si="37"/>
        <v>0.99677654998790599</v>
      </c>
      <c r="O715" s="78">
        <f t="shared" si="37"/>
        <v>1.009184579124051</v>
      </c>
      <c r="P715" s="73">
        <f t="shared" si="36"/>
        <v>0.99677654998790599</v>
      </c>
      <c r="Q715" s="73">
        <f t="shared" si="38"/>
        <v>1.0828344661308644</v>
      </c>
    </row>
    <row r="716" spans="1:17" ht="15.5" x14ac:dyDescent="0.35">
      <c r="A716" s="80">
        <v>44890</v>
      </c>
      <c r="B716" s="58" t="s">
        <v>2428</v>
      </c>
      <c r="C716" s="58" t="s">
        <v>2429</v>
      </c>
      <c r="D716" s="58" t="s">
        <v>2430</v>
      </c>
      <c r="F716" s="58" t="s">
        <v>2431</v>
      </c>
      <c r="G716" s="58" t="s">
        <v>2432</v>
      </c>
      <c r="H716" s="75">
        <f>[1]!thsiFinD("ths_close_price_index",H$1,$A716)</f>
        <v>3775.7764000000002</v>
      </c>
      <c r="I716" s="75">
        <f>[1]!thsiFinD("ths_close_price_index",I$1,$A716)</f>
        <v>4164.7946000000002</v>
      </c>
      <c r="J716" s="75">
        <f>[1]!thsiFinD("ths_close_price_index",J$1,$A716)</f>
        <v>1521.5427999999999</v>
      </c>
      <c r="K716" s="76">
        <f>IF([1]!thsiFinD("ths_close_price_index",K$1,$A716)/[1]!thsiFinD("ths_close_price_index",K$1,$A$3)=0,K715,[1]!thsiFinD("ths_close_price_index",K$1,$A716)/[1]!thsiFinD("ths_close_price_index",K$1,$A$3))</f>
        <v>1.2263706028818213</v>
      </c>
      <c r="L716" s="75">
        <f>[1]!thsiFinD("ths_close_price_index",L$1,$A716)</f>
        <v>2928.0210000000002</v>
      </c>
      <c r="M716" s="75">
        <f>[1]!thsiFinD("ths_close_price_index",M$1,$A716)</f>
        <v>13674.846100000001</v>
      </c>
      <c r="N716" s="78">
        <f t="shared" ref="N716:O731" si="39">L716/L715</f>
        <v>0.99054854987675578</v>
      </c>
      <c r="O716" s="78">
        <f t="shared" si="39"/>
        <v>0.98727061393523874</v>
      </c>
      <c r="P716" s="73">
        <f t="shared" si="36"/>
        <v>0.99054854987675578</v>
      </c>
      <c r="Q716" s="73">
        <f t="shared" si="38"/>
        <v>1.0726001101824987</v>
      </c>
    </row>
    <row r="717" spans="1:17" ht="15.5" x14ac:dyDescent="0.35">
      <c r="A717" s="80">
        <v>44893</v>
      </c>
      <c r="B717" s="58" t="s">
        <v>2433</v>
      </c>
      <c r="C717" s="58" t="s">
        <v>2434</v>
      </c>
      <c r="D717" s="58" t="s">
        <v>2435</v>
      </c>
      <c r="F717" s="58" t="s">
        <v>2436</v>
      </c>
      <c r="G717" s="58" t="s">
        <v>2437</v>
      </c>
      <c r="H717" s="75">
        <f>[1]!thsiFinD("ths_close_price_index",H$1,$A717)</f>
        <v>3733.2424000000001</v>
      </c>
      <c r="I717" s="75">
        <f>[1]!thsiFinD("ths_close_price_index",I$1,$A717)</f>
        <v>4124.2883000000002</v>
      </c>
      <c r="J717" s="75">
        <f>[1]!thsiFinD("ths_close_price_index",J$1,$A717)</f>
        <v>1513.3688</v>
      </c>
      <c r="K717" s="76">
        <f>IF([1]!thsiFinD("ths_close_price_index",K$1,$A717)/[1]!thsiFinD("ths_close_price_index",K$1,$A$3)=0,K716,[1]!thsiFinD("ths_close_price_index",K$1,$A717)/[1]!thsiFinD("ths_close_price_index",K$1,$A$3))</f>
        <v>1.2197823207066791</v>
      </c>
      <c r="L717" s="75">
        <f>[1]!thsiFinD("ths_close_price_index",L$1,$A717)</f>
        <v>2895.5145000000002</v>
      </c>
      <c r="M717" s="75">
        <f>[1]!thsiFinD("ths_close_price_index",M$1,$A717)</f>
        <v>13609.907499999999</v>
      </c>
      <c r="N717" s="78">
        <f t="shared" si="39"/>
        <v>0.98889813290273532</v>
      </c>
      <c r="O717" s="78">
        <f t="shared" si="39"/>
        <v>0.99525123723330233</v>
      </c>
      <c r="P717" s="73">
        <f t="shared" si="36"/>
        <v>0.98889813290273532</v>
      </c>
      <c r="Q717" s="73">
        <f t="shared" si="38"/>
        <v>1.0606922463107411</v>
      </c>
    </row>
    <row r="718" spans="1:17" ht="15.5" x14ac:dyDescent="0.35">
      <c r="A718" s="80">
        <v>44894</v>
      </c>
      <c r="B718" s="58" t="s">
        <v>2438</v>
      </c>
      <c r="C718" s="58" t="s">
        <v>2439</v>
      </c>
      <c r="D718" s="58" t="s">
        <v>2440</v>
      </c>
      <c r="F718" s="58" t="s">
        <v>2441</v>
      </c>
      <c r="G718" s="58" t="s">
        <v>2442</v>
      </c>
      <c r="H718" s="75">
        <f>[1]!thsiFinD("ths_close_price_index",H$1,$A718)</f>
        <v>3848.4223999999999</v>
      </c>
      <c r="I718" s="75">
        <f>[1]!thsiFinD("ths_close_price_index",I$1,$A718)</f>
        <v>4237.5962</v>
      </c>
      <c r="J718" s="75">
        <f>[1]!thsiFinD("ths_close_price_index",J$1,$A718)</f>
        <v>1541.3978999999999</v>
      </c>
      <c r="K718" s="76">
        <f>IF([1]!thsiFinD("ths_close_price_index",K$1,$A718)/[1]!thsiFinD("ths_close_price_index",K$1,$A$3)=0,K717,[1]!thsiFinD("ths_close_price_index",K$1,$A718)/[1]!thsiFinD("ths_close_price_index",K$1,$A$3))</f>
        <v>1.2423739062113621</v>
      </c>
      <c r="L718" s="75">
        <f>[1]!thsiFinD("ths_close_price_index",L$1,$A718)</f>
        <v>2955.2284</v>
      </c>
      <c r="M718" s="75">
        <f>[1]!thsiFinD("ths_close_price_index",M$1,$A718)</f>
        <v>14018.8706</v>
      </c>
      <c r="N718" s="78">
        <f t="shared" si="39"/>
        <v>1.0206228979340286</v>
      </c>
      <c r="O718" s="78">
        <f t="shared" si="39"/>
        <v>1.0300489257550061</v>
      </c>
      <c r="P718" s="73">
        <f t="shared" si="36"/>
        <v>1.0206228979340286</v>
      </c>
      <c r="Q718" s="73">
        <f t="shared" si="38"/>
        <v>1.082566794245823</v>
      </c>
    </row>
    <row r="719" spans="1:17" ht="15.5" x14ac:dyDescent="0.35">
      <c r="A719" s="80">
        <v>44895</v>
      </c>
      <c r="B719" s="58" t="s">
        <v>2443</v>
      </c>
      <c r="C719" s="58" t="s">
        <v>2444</v>
      </c>
      <c r="D719" s="58" t="s">
        <v>2445</v>
      </c>
      <c r="F719" s="58" t="s">
        <v>2446</v>
      </c>
      <c r="G719" s="58" t="s">
        <v>2447</v>
      </c>
      <c r="H719" s="75">
        <f>[1]!thsiFinD("ths_close_price_index",H$1,$A719)</f>
        <v>3853.0365000000002</v>
      </c>
      <c r="I719" s="75">
        <f>[1]!thsiFinD("ths_close_price_index",I$1,$A719)</f>
        <v>4239.9952000000003</v>
      </c>
      <c r="J719" s="75">
        <f>[1]!thsiFinD("ths_close_price_index",J$1,$A719)</f>
        <v>1544.8631</v>
      </c>
      <c r="K719" s="76">
        <f>IF([1]!thsiFinD("ths_close_price_index",K$1,$A719)/[1]!thsiFinD("ths_close_price_index",K$1,$A$3)=0,K718,[1]!thsiFinD("ths_close_price_index",K$1,$A719)/[1]!thsiFinD("ths_close_price_index",K$1,$A$3))</f>
        <v>1.2451668735949324</v>
      </c>
      <c r="L719" s="75">
        <f>[1]!thsiFinD("ths_close_price_index",L$1,$A719)</f>
        <v>2948.4214000000002</v>
      </c>
      <c r="M719" s="75">
        <f>[1]!thsiFinD("ths_close_price_index",M$1,$A719)</f>
        <v>13924.0401</v>
      </c>
      <c r="N719" s="78">
        <f t="shared" si="39"/>
        <v>0.99769662473465681</v>
      </c>
      <c r="O719" s="78">
        <f t="shared" si="39"/>
        <v>0.9932355107122538</v>
      </c>
      <c r="P719" s="73">
        <f t="shared" si="36"/>
        <v>0.99769662473465681</v>
      </c>
      <c r="Q719" s="73">
        <f t="shared" si="38"/>
        <v>1.0800732366688752</v>
      </c>
    </row>
    <row r="720" spans="1:17" ht="15.5" x14ac:dyDescent="0.35">
      <c r="A720" s="80">
        <v>44896</v>
      </c>
      <c r="B720" s="58" t="s">
        <v>2448</v>
      </c>
      <c r="C720" s="58" t="s">
        <v>2449</v>
      </c>
      <c r="D720" s="58" t="s">
        <v>2450</v>
      </c>
      <c r="F720" s="58" t="s">
        <v>2451</v>
      </c>
      <c r="G720" s="58" t="s">
        <v>2452</v>
      </c>
      <c r="H720" s="75">
        <f>[1]!thsiFinD("ths_close_price_index",H$1,$A720)</f>
        <v>3894.7687000000001</v>
      </c>
      <c r="I720" s="75">
        <f>[1]!thsiFinD("ths_close_price_index",I$1,$A720)</f>
        <v>4279.3801999999996</v>
      </c>
      <c r="J720" s="75">
        <f>[1]!thsiFinD("ths_close_price_index",J$1,$A720)</f>
        <v>1563.3639000000001</v>
      </c>
      <c r="K720" s="76">
        <f>IF([1]!thsiFinD("ths_close_price_index",K$1,$A720)/[1]!thsiFinD("ths_close_price_index",K$1,$A$3)=0,K719,[1]!thsiFinD("ths_close_price_index",K$1,$A720)/[1]!thsiFinD("ths_close_price_index",K$1,$A$3))</f>
        <v>1.2600786047994676</v>
      </c>
      <c r="L720" s="75">
        <f>[1]!thsiFinD("ths_close_price_index",L$1,$A720)</f>
        <v>2978.5425</v>
      </c>
      <c r="M720" s="75">
        <f>[1]!thsiFinD("ths_close_price_index",M$1,$A720)</f>
        <v>13957.2245</v>
      </c>
      <c r="N720" s="78">
        <f t="shared" si="39"/>
        <v>1.0102160091498453</v>
      </c>
      <c r="O720" s="78">
        <f t="shared" si="39"/>
        <v>1.0023832450755439</v>
      </c>
      <c r="P720" s="73">
        <f t="shared" si="36"/>
        <v>1.0102160091498453</v>
      </c>
      <c r="Q720" s="73">
        <f t="shared" si="38"/>
        <v>1.0911072747371875</v>
      </c>
    </row>
    <row r="721" spans="1:17" ht="15.5" x14ac:dyDescent="0.35">
      <c r="A721" s="80">
        <v>44897</v>
      </c>
      <c r="B721" s="58" t="s">
        <v>2453</v>
      </c>
      <c r="C721" s="58" t="s">
        <v>2454</v>
      </c>
      <c r="D721" s="58" t="s">
        <v>2455</v>
      </c>
      <c r="F721" s="58" t="s">
        <v>2456</v>
      </c>
      <c r="G721" s="58" t="s">
        <v>2457</v>
      </c>
      <c r="H721" s="75">
        <f>[1]!thsiFinD("ths_close_price_index",H$1,$A721)</f>
        <v>3870.9477999999999</v>
      </c>
      <c r="I721" s="75">
        <f>[1]!thsiFinD("ths_close_price_index",I$1,$A721)</f>
        <v>4256.7224999999999</v>
      </c>
      <c r="J721" s="75">
        <f>[1]!thsiFinD("ths_close_price_index",J$1,$A721)</f>
        <v>1557.9251999999999</v>
      </c>
      <c r="K721" s="76">
        <f>IF([1]!thsiFinD("ths_close_price_index",K$1,$A721)/[1]!thsiFinD("ths_close_price_index",K$1,$A$3)=0,K720,[1]!thsiFinD("ths_close_price_index",K$1,$A721)/[1]!thsiFinD("ths_close_price_index",K$1,$A$3))</f>
        <v>1.2556949871990337</v>
      </c>
      <c r="L721" s="75">
        <f>[1]!thsiFinD("ths_close_price_index",L$1,$A721)</f>
        <v>2960.9364</v>
      </c>
      <c r="M721" s="75">
        <f>[1]!thsiFinD("ths_close_price_index",M$1,$A721)</f>
        <v>13987.518899999999</v>
      </c>
      <c r="N721" s="78">
        <f t="shared" si="39"/>
        <v>0.99408902172790892</v>
      </c>
      <c r="O721" s="78">
        <f t="shared" si="39"/>
        <v>1.0021705174979452</v>
      </c>
      <c r="P721" s="73">
        <f t="shared" si="36"/>
        <v>0.99408902172790892</v>
      </c>
      <c r="Q721" s="73">
        <f t="shared" si="38"/>
        <v>1.0846577633436956</v>
      </c>
    </row>
    <row r="722" spans="1:17" ht="15.5" x14ac:dyDescent="0.35">
      <c r="A722" s="80">
        <v>44900</v>
      </c>
      <c r="B722" s="58" t="s">
        <v>2458</v>
      </c>
      <c r="C722" s="58" t="s">
        <v>2459</v>
      </c>
      <c r="D722" s="58" t="s">
        <v>2460</v>
      </c>
      <c r="F722" s="58" t="s">
        <v>2461</v>
      </c>
      <c r="G722" s="58" t="s">
        <v>2462</v>
      </c>
      <c r="H722" s="75">
        <f>[1]!thsiFinD("ths_close_price_index",H$1,$A722)</f>
        <v>3946.8759</v>
      </c>
      <c r="I722" s="75">
        <f>[1]!thsiFinD("ths_close_price_index",I$1,$A722)</f>
        <v>4327.0653000000002</v>
      </c>
      <c r="J722" s="75">
        <f>[1]!thsiFinD("ths_close_price_index",J$1,$A722)</f>
        <v>1567.0255</v>
      </c>
      <c r="K722" s="76">
        <f>IF([1]!thsiFinD("ths_close_price_index",K$1,$A722)/[1]!thsiFinD("ths_close_price_index",K$1,$A$3)=0,K721,[1]!thsiFinD("ths_close_price_index",K$1,$A722)/[1]!thsiFinD("ths_close_price_index",K$1,$A$3))</f>
        <v>1.2630298715002874</v>
      </c>
      <c r="L722" s="75">
        <f>[1]!thsiFinD("ths_close_price_index",L$1,$A722)</f>
        <v>2973.6970000000001</v>
      </c>
      <c r="M722" s="75">
        <f>[1]!thsiFinD("ths_close_price_index",M$1,$A722)</f>
        <v>13995.310299999999</v>
      </c>
      <c r="N722" s="78">
        <f t="shared" si="39"/>
        <v>1.0043096501498647</v>
      </c>
      <c r="O722" s="78">
        <f t="shared" si="39"/>
        <v>1.0005570251633404</v>
      </c>
      <c r="P722" s="73">
        <f t="shared" si="36"/>
        <v>1.0043096501498647</v>
      </c>
      <c r="Q722" s="73">
        <f t="shared" si="38"/>
        <v>1.0893322588360417</v>
      </c>
    </row>
    <row r="723" spans="1:17" ht="15.5" x14ac:dyDescent="0.35">
      <c r="A723" s="80">
        <v>44901</v>
      </c>
      <c r="B723" s="58" t="s">
        <v>2463</v>
      </c>
      <c r="C723" s="58" t="s">
        <v>2464</v>
      </c>
      <c r="D723" s="58" t="s">
        <v>2465</v>
      </c>
      <c r="F723" s="58" t="s">
        <v>2466</v>
      </c>
      <c r="G723" s="58" t="s">
        <v>2467</v>
      </c>
      <c r="H723" s="75">
        <f>[1]!thsiFinD("ths_close_price_index",H$1,$A723)</f>
        <v>3968.1979000000001</v>
      </c>
      <c r="I723" s="75">
        <f>[1]!thsiFinD("ths_close_price_index",I$1,$A723)</f>
        <v>4343.7743</v>
      </c>
      <c r="J723" s="75">
        <f>[1]!thsiFinD("ths_close_price_index",J$1,$A723)</f>
        <v>1573.3576</v>
      </c>
      <c r="K723" s="76">
        <f>IF([1]!thsiFinD("ths_close_price_index",K$1,$A723)/[1]!thsiFinD("ths_close_price_index",K$1,$A$3)=0,K722,[1]!thsiFinD("ths_close_price_index",K$1,$A723)/[1]!thsiFinD("ths_close_price_index",K$1,$A$3))</f>
        <v>1.2681335736731794</v>
      </c>
      <c r="L723" s="75">
        <f>[1]!thsiFinD("ths_close_price_index",L$1,$A723)</f>
        <v>2979.1507000000001</v>
      </c>
      <c r="M723" s="75">
        <f>[1]!thsiFinD("ths_close_price_index",M$1,$A723)</f>
        <v>13770.3649</v>
      </c>
      <c r="N723" s="78">
        <f t="shared" si="39"/>
        <v>1.0018339797228837</v>
      </c>
      <c r="O723" s="78">
        <f t="shared" si="39"/>
        <v>0.98392708734725243</v>
      </c>
      <c r="P723" s="73">
        <f t="shared" si="36"/>
        <v>1.0018339797228837</v>
      </c>
      <c r="Q723" s="73">
        <f t="shared" si="38"/>
        <v>1.0913300721102301</v>
      </c>
    </row>
    <row r="724" spans="1:17" ht="15.5" x14ac:dyDescent="0.35">
      <c r="A724" s="80">
        <v>44902</v>
      </c>
      <c r="B724" s="58" t="s">
        <v>2468</v>
      </c>
      <c r="C724" s="58" t="s">
        <v>2469</v>
      </c>
      <c r="D724" s="58" t="s">
        <v>2470</v>
      </c>
      <c r="F724" s="58" t="s">
        <v>2471</v>
      </c>
      <c r="G724" s="58" t="s">
        <v>2472</v>
      </c>
      <c r="H724" s="75">
        <f>[1]!thsiFinD("ths_close_price_index",H$1,$A724)</f>
        <v>3958.4409000000001</v>
      </c>
      <c r="I724" s="75">
        <f>[1]!thsiFinD("ths_close_price_index",I$1,$A724)</f>
        <v>4334.5227000000004</v>
      </c>
      <c r="J724" s="75">
        <f>[1]!thsiFinD("ths_close_price_index",J$1,$A724)</f>
        <v>1570.2380000000001</v>
      </c>
      <c r="K724" s="76">
        <f>IF([1]!thsiFinD("ths_close_price_index",K$1,$A724)/[1]!thsiFinD("ths_close_price_index",K$1,$A$3)=0,K723,[1]!thsiFinD("ths_close_price_index",K$1,$A724)/[1]!thsiFinD("ths_close_price_index",K$1,$A$3))</f>
        <v>1.2656191615036696</v>
      </c>
      <c r="L724" s="75">
        <f>[1]!thsiFinD("ths_close_price_index",L$1,$A724)</f>
        <v>2983.2415999999998</v>
      </c>
      <c r="M724" s="75">
        <f>[1]!thsiFinD("ths_close_price_index",M$1,$A724)</f>
        <v>13974.536700000001</v>
      </c>
      <c r="N724" s="78">
        <f t="shared" si="39"/>
        <v>1.0013731765902274</v>
      </c>
      <c r="O724" s="78">
        <f t="shared" si="39"/>
        <v>1.0148268983053601</v>
      </c>
      <c r="P724" s="73">
        <f t="shared" si="36"/>
        <v>1.0013731765902274</v>
      </c>
      <c r="Q724" s="73">
        <f t="shared" si="38"/>
        <v>1.0928286610174631</v>
      </c>
    </row>
    <row r="725" spans="1:17" ht="15.5" x14ac:dyDescent="0.35">
      <c r="A725" s="80">
        <v>44903</v>
      </c>
      <c r="B725" s="58" t="s">
        <v>2473</v>
      </c>
      <c r="C725" s="58" t="s">
        <v>2474</v>
      </c>
      <c r="D725" s="58" t="s">
        <v>2475</v>
      </c>
      <c r="F725" s="58" t="s">
        <v>2476</v>
      </c>
      <c r="G725" s="58" t="s">
        <v>2477</v>
      </c>
      <c r="H725" s="75">
        <f>[1]!thsiFinD("ths_close_price_index",H$1,$A725)</f>
        <v>3959.1797999999999</v>
      </c>
      <c r="I725" s="75">
        <f>[1]!thsiFinD("ths_close_price_index",I$1,$A725)</f>
        <v>4331.9718999999996</v>
      </c>
      <c r="J725" s="75">
        <f>[1]!thsiFinD("ths_close_price_index",J$1,$A725)</f>
        <v>1571.7298000000001</v>
      </c>
      <c r="K725" s="76">
        <f>IF([1]!thsiFinD("ths_close_price_index",K$1,$A725)/[1]!thsiFinD("ths_close_price_index",K$1,$A$3)=0,K724,[1]!thsiFinD("ths_close_price_index",K$1,$A725)/[1]!thsiFinD("ths_close_price_index",K$1,$A$3))</f>
        <v>1.2668215592708432</v>
      </c>
      <c r="L725" s="75">
        <f>[1]!thsiFinD("ths_close_price_index",L$1,$A725)</f>
        <v>2963.6698999999999</v>
      </c>
      <c r="M725" s="75">
        <f>[1]!thsiFinD("ths_close_price_index",M$1,$A725)</f>
        <v>13968.269399999999</v>
      </c>
      <c r="N725" s="78">
        <f t="shared" si="39"/>
        <v>0.99343945190359373</v>
      </c>
      <c r="O725" s="78">
        <f t="shared" si="39"/>
        <v>0.9995515200156867</v>
      </c>
      <c r="P725" s="73">
        <f t="shared" si="36"/>
        <v>0.99343945190359373</v>
      </c>
      <c r="Q725" s="73">
        <f t="shared" si="38"/>
        <v>1.0856591060257268</v>
      </c>
    </row>
    <row r="726" spans="1:17" ht="15.5" x14ac:dyDescent="0.35">
      <c r="A726" s="80">
        <v>44904</v>
      </c>
      <c r="B726" s="58" t="s">
        <v>2478</v>
      </c>
      <c r="C726" s="58" t="s">
        <v>2479</v>
      </c>
      <c r="D726" s="58" t="s">
        <v>2480</v>
      </c>
      <c r="F726" s="58" t="s">
        <v>2481</v>
      </c>
      <c r="G726" s="58" t="s">
        <v>2482</v>
      </c>
      <c r="H726" s="75">
        <f>[1]!thsiFinD("ths_close_price_index",H$1,$A726)</f>
        <v>3998.2442000000001</v>
      </c>
      <c r="I726" s="75">
        <f>[1]!thsiFinD("ths_close_price_index",I$1,$A726)</f>
        <v>4364.9232000000002</v>
      </c>
      <c r="J726" s="75">
        <f>[1]!thsiFinD("ths_close_price_index",J$1,$A726)</f>
        <v>1583.1033</v>
      </c>
      <c r="K726" s="76">
        <f>IF([1]!thsiFinD("ths_close_price_index",K$1,$A726)/[1]!thsiFinD("ths_close_price_index",K$1,$A$3)=0,K725,[1]!thsiFinD("ths_close_price_index",K$1,$A726)/[1]!thsiFinD("ths_close_price_index",K$1,$A$3))</f>
        <v>1.2759886533886533</v>
      </c>
      <c r="L726" s="75">
        <f>[1]!thsiFinD("ths_close_price_index",L$1,$A726)</f>
        <v>2976.0664000000002</v>
      </c>
      <c r="M726" s="75">
        <f>[1]!thsiFinD("ths_close_price_index",M$1,$A726)</f>
        <v>14095.751200000001</v>
      </c>
      <c r="N726" s="78">
        <f t="shared" si="39"/>
        <v>1.0041828207655652</v>
      </c>
      <c r="O726" s="78">
        <f t="shared" si="39"/>
        <v>1.0091265278718065</v>
      </c>
      <c r="P726" s="73">
        <f t="shared" si="36"/>
        <v>1.0041828207655652</v>
      </c>
      <c r="Q726" s="73">
        <f t="shared" si="38"/>
        <v>1.0902002234787362</v>
      </c>
    </row>
    <row r="727" spans="1:17" ht="15.5" x14ac:dyDescent="0.35">
      <c r="A727" s="80">
        <v>44907</v>
      </c>
      <c r="B727" s="58" t="s">
        <v>2483</v>
      </c>
      <c r="C727" s="58" t="s">
        <v>2484</v>
      </c>
      <c r="D727" s="58" t="s">
        <v>2485</v>
      </c>
      <c r="F727" s="58" t="s">
        <v>2486</v>
      </c>
      <c r="G727" s="58" t="s">
        <v>2487</v>
      </c>
      <c r="H727" s="75">
        <f>[1]!thsiFinD("ths_close_price_index",H$1,$A727)</f>
        <v>3953.4432999999999</v>
      </c>
      <c r="I727" s="75">
        <f>[1]!thsiFinD("ths_close_price_index",I$1,$A727)</f>
        <v>4321.8283000000001</v>
      </c>
      <c r="J727" s="75">
        <f>[1]!thsiFinD("ths_close_price_index",J$1,$A727)</f>
        <v>1572.1328000000001</v>
      </c>
      <c r="K727" s="76">
        <f>IF([1]!thsiFinD("ths_close_price_index",K$1,$A727)/[1]!thsiFinD("ths_close_price_index",K$1,$A$3)=0,K726,[1]!thsiFinD("ths_close_price_index",K$1,$A727)/[1]!thsiFinD("ths_close_price_index",K$1,$A$3))</f>
        <v>1.2671463791529796</v>
      </c>
      <c r="L727" s="75">
        <f>[1]!thsiFinD("ths_close_price_index",L$1,$A727)</f>
        <v>2974.8236000000002</v>
      </c>
      <c r="M727" s="75">
        <f>[1]!thsiFinD("ths_close_price_index",M$1,$A727)</f>
        <v>14294.0707</v>
      </c>
      <c r="N727" s="78">
        <f t="shared" si="39"/>
        <v>0.99958240179049773</v>
      </c>
      <c r="O727" s="78">
        <f t="shared" si="39"/>
        <v>1.0140694523609355</v>
      </c>
      <c r="P727" s="73">
        <f t="shared" si="36"/>
        <v>0.99958240179049773</v>
      </c>
      <c r="Q727" s="73">
        <f t="shared" si="38"/>
        <v>1.0897449578174125</v>
      </c>
    </row>
    <row r="728" spans="1:17" ht="15.5" x14ac:dyDescent="0.35">
      <c r="A728" s="80">
        <v>44908</v>
      </c>
      <c r="B728" s="58" t="s">
        <v>2488</v>
      </c>
      <c r="C728" s="58" t="s">
        <v>2489</v>
      </c>
      <c r="D728" s="58" t="s">
        <v>2490</v>
      </c>
      <c r="F728" s="58" t="s">
        <v>2491</v>
      </c>
      <c r="G728" s="58" t="s">
        <v>2492</v>
      </c>
      <c r="H728" s="75">
        <f>[1]!thsiFinD("ths_close_price_index",H$1,$A728)</f>
        <v>3945.6813000000002</v>
      </c>
      <c r="I728" s="75">
        <f>[1]!thsiFinD("ths_close_price_index",I$1,$A728)</f>
        <v>4309.5028000000002</v>
      </c>
      <c r="J728" s="75">
        <f>[1]!thsiFinD("ths_close_price_index",J$1,$A728)</f>
        <v>1561.6486</v>
      </c>
      <c r="K728" s="76">
        <f>IF([1]!thsiFinD("ths_close_price_index",K$1,$A728)/[1]!thsiFinD("ths_close_price_index",K$1,$A$3)=0,K727,[1]!thsiFinD("ths_close_price_index",K$1,$A728)/[1]!thsiFinD("ths_close_price_index",K$1,$A$3))</f>
        <v>1.2586960649884791</v>
      </c>
      <c r="L728" s="75">
        <f>[1]!thsiFinD("ths_close_price_index",L$1,$A728)</f>
        <v>2932.8762999999999</v>
      </c>
      <c r="M728" s="75">
        <f>[1]!thsiFinD("ths_close_price_index",M$1,$A728)</f>
        <v>14181.816000000001</v>
      </c>
      <c r="N728" s="78">
        <f t="shared" si="39"/>
        <v>0.9858992311342426</v>
      </c>
      <c r="O728" s="78">
        <f t="shared" si="39"/>
        <v>0.99214676474211094</v>
      </c>
      <c r="P728" s="73">
        <f t="shared" si="36"/>
        <v>0.9858992311342426</v>
      </c>
      <c r="Q728" s="73">
        <f t="shared" si="38"/>
        <v>1.0743787160446046</v>
      </c>
    </row>
    <row r="729" spans="1:17" ht="15.5" x14ac:dyDescent="0.35">
      <c r="A729" s="80">
        <v>44909</v>
      </c>
      <c r="B729" s="58" t="s">
        <v>2493</v>
      </c>
      <c r="C729" s="58" t="s">
        <v>2494</v>
      </c>
      <c r="D729" s="58" t="s">
        <v>2495</v>
      </c>
      <c r="F729" s="58" t="s">
        <v>2496</v>
      </c>
      <c r="G729" s="58" t="s">
        <v>2497</v>
      </c>
      <c r="H729" s="75">
        <f>[1]!thsiFinD("ths_close_price_index",H$1,$A729)</f>
        <v>3954.8856999999998</v>
      </c>
      <c r="I729" s="75">
        <f>[1]!thsiFinD("ths_close_price_index",I$1,$A729)</f>
        <v>4312.3441999999995</v>
      </c>
      <c r="J729" s="75">
        <f>[1]!thsiFinD("ths_close_price_index",J$1,$A729)</f>
        <v>1563.84</v>
      </c>
      <c r="K729" s="76">
        <f>IF([1]!thsiFinD("ths_close_price_index",K$1,$A729)/[1]!thsiFinD("ths_close_price_index",K$1,$A$3)=0,K728,[1]!thsiFinD("ths_close_price_index",K$1,$A729)/[1]!thsiFinD("ths_close_price_index",K$1,$A$3))</f>
        <v>1.2604623436230038</v>
      </c>
      <c r="L729" s="75">
        <f>[1]!thsiFinD("ths_close_price_index",L$1,$A729)</f>
        <v>2924.0527999999999</v>
      </c>
      <c r="M729" s="75">
        <f>[1]!thsiFinD("ths_close_price_index",M$1,$A729)</f>
        <v>13926.840700000001</v>
      </c>
      <c r="N729" s="78">
        <f t="shared" si="39"/>
        <v>0.99699151989465085</v>
      </c>
      <c r="O729" s="78">
        <f t="shared" si="39"/>
        <v>0.98202096966989272</v>
      </c>
      <c r="P729" s="73">
        <f t="shared" si="36"/>
        <v>0.99699151989465085</v>
      </c>
      <c r="Q729" s="73">
        <f t="shared" si="38"/>
        <v>1.0711464690517738</v>
      </c>
    </row>
    <row r="730" spans="1:17" ht="15.5" x14ac:dyDescent="0.35">
      <c r="A730" s="80">
        <v>44910</v>
      </c>
      <c r="B730" s="58" t="s">
        <v>2498</v>
      </c>
      <c r="C730" s="58" t="s">
        <v>2499</v>
      </c>
      <c r="D730" s="58" t="s">
        <v>2500</v>
      </c>
      <c r="F730" s="58" t="s">
        <v>2501</v>
      </c>
      <c r="G730" s="58" t="s">
        <v>2502</v>
      </c>
      <c r="H730" s="75">
        <f>[1]!thsiFinD("ths_close_price_index",H$1,$A730)</f>
        <v>3951.9884999999999</v>
      </c>
      <c r="I730" s="75">
        <f>[1]!thsiFinD("ths_close_price_index",I$1,$A730)</f>
        <v>4311.0010000000002</v>
      </c>
      <c r="J730" s="75">
        <f>[1]!thsiFinD("ths_close_price_index",J$1,$A730)</f>
        <v>1565.8632</v>
      </c>
      <c r="K730" s="76">
        <f>IF([1]!thsiFinD("ths_close_price_index",K$1,$A730)/[1]!thsiFinD("ths_close_price_index",K$1,$A$3)=0,K729,[1]!thsiFinD("ths_close_price_index",K$1,$A730)/[1]!thsiFinD("ths_close_price_index",K$1,$A$3))</f>
        <v>1.2620930522719822</v>
      </c>
      <c r="L730" s="75">
        <f>[1]!thsiFinD("ths_close_price_index",L$1,$A730)</f>
        <v>2952.8278</v>
      </c>
      <c r="M730" s="75">
        <f>[1]!thsiFinD("ths_close_price_index",M$1,$A730)</f>
        <v>13901.9807</v>
      </c>
      <c r="N730" s="78">
        <f t="shared" si="39"/>
        <v>1.0098407935725375</v>
      </c>
      <c r="O730" s="78">
        <f t="shared" si="39"/>
        <v>0.9982149576823981</v>
      </c>
      <c r="P730" s="73">
        <f t="shared" si="36"/>
        <v>1.0098407935725375</v>
      </c>
      <c r="Q730" s="73">
        <f t="shared" si="38"/>
        <v>1.0816874003396648</v>
      </c>
    </row>
    <row r="731" spans="1:17" ht="15.5" x14ac:dyDescent="0.35">
      <c r="A731" s="80">
        <v>44911</v>
      </c>
      <c r="B731" s="58" t="s">
        <v>2503</v>
      </c>
      <c r="C731" s="58" t="s">
        <v>2504</v>
      </c>
      <c r="D731" s="58" t="s">
        <v>2505</v>
      </c>
      <c r="F731" s="58" t="s">
        <v>2506</v>
      </c>
      <c r="G731" s="58" t="s">
        <v>2507</v>
      </c>
      <c r="H731" s="75">
        <f>[1]!thsiFinD("ths_close_price_index",H$1,$A731)</f>
        <v>3954.2269999999999</v>
      </c>
      <c r="I731" s="75">
        <f>[1]!thsiFinD("ths_close_price_index",I$1,$A731)</f>
        <v>4307.5222999999996</v>
      </c>
      <c r="J731" s="75">
        <f>[1]!thsiFinD("ths_close_price_index",J$1,$A731)</f>
        <v>1556.5337</v>
      </c>
      <c r="K731" s="76">
        <f>IF([1]!thsiFinD("ths_close_price_index",K$1,$A731)/[1]!thsiFinD("ths_close_price_index",K$1,$A$3)=0,K730,[1]!thsiFinD("ths_close_price_index",K$1,$A731)/[1]!thsiFinD("ths_close_price_index",K$1,$A$3))</f>
        <v>1.2545734317002926</v>
      </c>
      <c r="L731" s="75">
        <f>[1]!thsiFinD("ths_close_price_index",L$1,$A731)</f>
        <v>2932.7044000000001</v>
      </c>
      <c r="M731" s="75">
        <f>[1]!thsiFinD("ths_close_price_index",M$1,$A731)</f>
        <v>14032.7191</v>
      </c>
      <c r="N731" s="78">
        <f t="shared" si="39"/>
        <v>0.99318504113243589</v>
      </c>
      <c r="O731" s="78">
        <f t="shared" si="39"/>
        <v>1.0094043002088184</v>
      </c>
      <c r="P731" s="73">
        <f t="shared" si="36"/>
        <v>0.99318504113243589</v>
      </c>
      <c r="Q731" s="73">
        <f t="shared" si="38"/>
        <v>1.0743157451987877</v>
      </c>
    </row>
    <row r="732" spans="1:17" ht="15.5" x14ac:dyDescent="0.35">
      <c r="A732" s="80">
        <v>44914</v>
      </c>
      <c r="B732" s="58" t="s">
        <v>2508</v>
      </c>
      <c r="C732" s="58" t="s">
        <v>2509</v>
      </c>
      <c r="D732" s="58" t="s">
        <v>2510</v>
      </c>
      <c r="F732" s="58" t="s">
        <v>2511</v>
      </c>
      <c r="G732" s="58" t="s">
        <v>2512</v>
      </c>
      <c r="H732" s="75">
        <f>[1]!thsiFinD("ths_close_price_index",H$1,$A732)</f>
        <v>3893.2206999999999</v>
      </c>
      <c r="I732" s="75">
        <f>[1]!thsiFinD("ths_close_price_index",I$1,$A732)</f>
        <v>4233.2809999999999</v>
      </c>
      <c r="J732" s="75">
        <f>[1]!thsiFinD("ths_close_price_index",J$1,$A732)</f>
        <v>1537.7003999999999</v>
      </c>
      <c r="K732" s="76">
        <f>IF([1]!thsiFinD("ths_close_price_index",K$1,$A732)/[1]!thsiFinD("ths_close_price_index",K$1,$A$3)=0,K731,[1]!thsiFinD("ths_close_price_index",K$1,$A732)/[1]!thsiFinD("ths_close_price_index",K$1,$A$3))</f>
        <v>1.2393937039428782</v>
      </c>
      <c r="L732" s="75">
        <f>[1]!thsiFinD("ths_close_price_index",L$1,$A732)</f>
        <v>2879.3353000000002</v>
      </c>
      <c r="M732" s="75">
        <f>[1]!thsiFinD("ths_close_price_index",M$1,$A732)</f>
        <v>13457.306399999999</v>
      </c>
      <c r="N732" s="78">
        <f t="shared" ref="N732:O747" si="40">L732/L731</f>
        <v>0.98180208683834624</v>
      </c>
      <c r="O732" s="78">
        <f t="shared" si="40"/>
        <v>0.95899492493938676</v>
      </c>
      <c r="P732" s="73">
        <f t="shared" si="36"/>
        <v>0.98180208683834624</v>
      </c>
      <c r="Q732" s="73">
        <f t="shared" si="38"/>
        <v>1.0547654405594629</v>
      </c>
    </row>
    <row r="733" spans="1:17" ht="15.5" x14ac:dyDescent="0.35">
      <c r="A733" s="80">
        <v>44915</v>
      </c>
      <c r="B733" s="58" t="s">
        <v>2513</v>
      </c>
      <c r="C733" s="58" t="s">
        <v>2514</v>
      </c>
      <c r="D733" s="58" t="s">
        <v>2515</v>
      </c>
      <c r="F733" s="58" t="s">
        <v>2516</v>
      </c>
      <c r="G733" s="58" t="s">
        <v>2517</v>
      </c>
      <c r="H733" s="75">
        <f>[1]!thsiFinD("ths_close_price_index",H$1,$A733)</f>
        <v>3829.0173</v>
      </c>
      <c r="I733" s="75">
        <f>[1]!thsiFinD("ths_close_price_index",I$1,$A733)</f>
        <v>4170.6633000000002</v>
      </c>
      <c r="J733" s="75">
        <f>[1]!thsiFinD("ths_close_price_index",J$1,$A733)</f>
        <v>1516.6623</v>
      </c>
      <c r="K733" s="76">
        <f>IF([1]!thsiFinD("ths_close_price_index",K$1,$A733)/[1]!thsiFinD("ths_close_price_index",K$1,$A$3)=0,K732,[1]!thsiFinD("ths_close_price_index",K$1,$A733)/[1]!thsiFinD("ths_close_price_index",K$1,$A$3))</f>
        <v>1.2224368970883566</v>
      </c>
      <c r="L733" s="75">
        <f>[1]!thsiFinD("ths_close_price_index",L$1,$A733)</f>
        <v>2851.2903000000001</v>
      </c>
      <c r="M733" s="75">
        <f>[1]!thsiFinD("ths_close_price_index",M$1,$A733)</f>
        <v>13190.51</v>
      </c>
      <c r="N733" s="78">
        <f t="shared" si="40"/>
        <v>0.99025990477732828</v>
      </c>
      <c r="O733" s="78">
        <f t="shared" si="40"/>
        <v>0.98017460611582718</v>
      </c>
      <c r="P733" s="73">
        <f t="shared" si="36"/>
        <v>0.99025990477732828</v>
      </c>
      <c r="Q733" s="73">
        <f t="shared" si="38"/>
        <v>1.0444919247308304</v>
      </c>
    </row>
    <row r="734" spans="1:17" ht="15.5" x14ac:dyDescent="0.35">
      <c r="A734" s="80">
        <v>44916</v>
      </c>
      <c r="B734" s="58" t="s">
        <v>2518</v>
      </c>
      <c r="C734" s="58" t="s">
        <v>2519</v>
      </c>
      <c r="D734" s="58" t="s">
        <v>2520</v>
      </c>
      <c r="F734" s="58" t="s">
        <v>2521</v>
      </c>
      <c r="G734" s="58" t="s">
        <v>2522</v>
      </c>
      <c r="H734" s="75">
        <f>[1]!thsiFinD("ths_close_price_index",H$1,$A734)</f>
        <v>3830.5383999999999</v>
      </c>
      <c r="I734" s="75">
        <f>[1]!thsiFinD("ths_close_price_index",I$1,$A734)</f>
        <v>4166.0241999999998</v>
      </c>
      <c r="J734" s="75">
        <f>[1]!thsiFinD("ths_close_price_index",J$1,$A734)</f>
        <v>1513.0597</v>
      </c>
      <c r="K734" s="76">
        <f>IF([1]!thsiFinD("ths_close_price_index",K$1,$A734)/[1]!thsiFinD("ths_close_price_index",K$1,$A$3)=0,K733,[1]!thsiFinD("ths_close_price_index",K$1,$A734)/[1]!thsiFinD("ths_close_price_index",K$1,$A$3))</f>
        <v>1.2195331846630852</v>
      </c>
      <c r="L734" s="75">
        <f>[1]!thsiFinD("ths_close_price_index",L$1,$A734)</f>
        <v>2826.8168999999998</v>
      </c>
      <c r="M734" s="75">
        <f>[1]!thsiFinD("ths_close_price_index",M$1,$A734)</f>
        <v>13166.181399999999</v>
      </c>
      <c r="N734" s="78">
        <f t="shared" si="40"/>
        <v>0.99141672806869219</v>
      </c>
      <c r="O734" s="78">
        <f t="shared" si="40"/>
        <v>0.99815559822933297</v>
      </c>
      <c r="P734" s="73">
        <f t="shared" si="36"/>
        <v>0.99141672806869219</v>
      </c>
      <c r="Q734" s="73">
        <f t="shared" si="38"/>
        <v>1.0355267665108105</v>
      </c>
    </row>
    <row r="735" spans="1:17" ht="15.5" x14ac:dyDescent="0.35">
      <c r="A735" s="80">
        <v>44917</v>
      </c>
      <c r="B735" s="58" t="s">
        <v>2523</v>
      </c>
      <c r="C735" s="58" t="s">
        <v>2524</v>
      </c>
      <c r="D735" s="58" t="s">
        <v>2525</v>
      </c>
      <c r="F735" s="58" t="s">
        <v>2526</v>
      </c>
      <c r="G735" s="58" t="s">
        <v>2527</v>
      </c>
      <c r="H735" s="75">
        <f>[1]!thsiFinD("ths_close_price_index",H$1,$A735)</f>
        <v>3836.0279999999998</v>
      </c>
      <c r="I735" s="75">
        <f>[1]!thsiFinD("ths_close_price_index",I$1,$A735)</f>
        <v>4158.2915000000003</v>
      </c>
      <c r="J735" s="75">
        <f>[1]!thsiFinD("ths_close_price_index",J$1,$A735)</f>
        <v>1513.3347000000001</v>
      </c>
      <c r="K735" s="76">
        <f>IF([1]!thsiFinD("ths_close_price_index",K$1,$A735)/[1]!thsiFinD("ths_close_price_index",K$1,$A$3)=0,K734,[1]!thsiFinD("ths_close_price_index",K$1,$A735)/[1]!thsiFinD("ths_close_price_index",K$1,$A$3))</f>
        <v>1.2197548359474215</v>
      </c>
      <c r="L735" s="75">
        <f>[1]!thsiFinD("ths_close_price_index",L$1,$A735)</f>
        <v>2798.4159</v>
      </c>
      <c r="M735" s="75">
        <f>[1]!thsiFinD("ths_close_price_index",M$1,$A735)</f>
        <v>13099.648800000001</v>
      </c>
      <c r="N735" s="78">
        <f t="shared" si="40"/>
        <v>0.98995301039837424</v>
      </c>
      <c r="O735" s="78">
        <f t="shared" si="40"/>
        <v>0.99494670489653148</v>
      </c>
      <c r="P735" s="73">
        <f t="shared" si="36"/>
        <v>0.98995301039837424</v>
      </c>
      <c r="Q735" s="73">
        <f t="shared" si="38"/>
        <v>1.0251228398554713</v>
      </c>
    </row>
    <row r="736" spans="1:17" ht="15.5" x14ac:dyDescent="0.35">
      <c r="A736" s="80">
        <v>44918</v>
      </c>
      <c r="B736" s="58" t="s">
        <v>2528</v>
      </c>
      <c r="C736" s="58" t="s">
        <v>2529</v>
      </c>
      <c r="D736" s="58" t="s">
        <v>2530</v>
      </c>
      <c r="F736" s="58" t="s">
        <v>2531</v>
      </c>
      <c r="G736" s="58" t="s">
        <v>2532</v>
      </c>
      <c r="H736" s="75">
        <f>[1]!thsiFinD("ths_close_price_index",H$1,$A736)</f>
        <v>3828.2188000000001</v>
      </c>
      <c r="I736" s="75">
        <f>[1]!thsiFinD("ths_close_price_index",I$1,$A736)</f>
        <v>4149.107</v>
      </c>
      <c r="J736" s="75">
        <f>[1]!thsiFinD("ths_close_price_index",J$1,$A736)</f>
        <v>1507.2945999999999</v>
      </c>
      <c r="K736" s="76">
        <f>IF([1]!thsiFinD("ths_close_price_index",K$1,$A736)/[1]!thsiFinD("ths_close_price_index",K$1,$A$3)=0,K735,[1]!thsiFinD("ths_close_price_index",K$1,$A736)/[1]!thsiFinD("ths_close_price_index",K$1,$A$3))</f>
        <v>1.214886487138261</v>
      </c>
      <c r="L736" s="75">
        <f>[1]!thsiFinD("ths_close_price_index",L$1,$A736)</f>
        <v>2807.2366999999999</v>
      </c>
      <c r="M736" s="75">
        <f>[1]!thsiFinD("ths_close_price_index",M$1,$A736)</f>
        <v>13246.0288</v>
      </c>
      <c r="N736" s="78">
        <f t="shared" si="40"/>
        <v>1.003152068997321</v>
      </c>
      <c r="O736" s="78">
        <f t="shared" si="40"/>
        <v>1.0111743453763431</v>
      </c>
      <c r="P736" s="73">
        <f t="shared" si="36"/>
        <v>1.003152068997321</v>
      </c>
      <c r="Q736" s="73">
        <f t="shared" si="38"/>
        <v>1.0283540977774253</v>
      </c>
    </row>
    <row r="737" spans="1:17" ht="15.5" x14ac:dyDescent="0.35">
      <c r="A737" s="80">
        <v>44921</v>
      </c>
      <c r="B737" s="58" t="s">
        <v>2533</v>
      </c>
      <c r="C737" s="58" t="s">
        <v>2534</v>
      </c>
      <c r="D737" s="58" t="s">
        <v>2535</v>
      </c>
      <c r="F737" s="58" t="s">
        <v>2536</v>
      </c>
      <c r="G737" s="58" t="s">
        <v>2537</v>
      </c>
      <c r="H737" s="75">
        <f>[1]!thsiFinD("ths_close_price_index",H$1,$A737)</f>
        <v>3843.4886999999999</v>
      </c>
      <c r="I737" s="75">
        <f>[1]!thsiFinD("ths_close_price_index",I$1,$A737)</f>
        <v>4176.0355</v>
      </c>
      <c r="J737" s="75">
        <f>[1]!thsiFinD("ths_close_price_index",J$1,$A737)</f>
        <v>1527.0197000000001</v>
      </c>
      <c r="K737" s="76">
        <f>IF([1]!thsiFinD("ths_close_price_index",K$1,$A737)/[1]!thsiFinD("ths_close_price_index",K$1,$A$3)=0,K736,[1]!thsiFinD("ths_close_price_index",K$1,$A737)/[1]!thsiFinD("ths_close_price_index",K$1,$A$3))</f>
        <v>1.2307850098606612</v>
      </c>
      <c r="L737" s="75">
        <f>[1]!thsiFinD("ths_close_price_index",L$1,$A737)</f>
        <v>2859.5702999999999</v>
      </c>
      <c r="M737" s="75">
        <f>[1]!thsiFinD("ths_close_price_index",M$1,$A737)</f>
        <v>13237.4781</v>
      </c>
      <c r="N737" s="78">
        <f t="shared" si="40"/>
        <v>1.0186423895070906</v>
      </c>
      <c r="O737" s="78">
        <f t="shared" si="40"/>
        <v>0.99935447067727956</v>
      </c>
      <c r="P737" s="73">
        <f t="shared" si="36"/>
        <v>1.0186423895070906</v>
      </c>
      <c r="Q737" s="73">
        <f t="shared" si="38"/>
        <v>1.0475250754194048</v>
      </c>
    </row>
    <row r="738" spans="1:17" ht="15.5" x14ac:dyDescent="0.35">
      <c r="A738" s="80">
        <v>44922</v>
      </c>
      <c r="B738" s="58" t="s">
        <v>2538</v>
      </c>
      <c r="C738" s="58" t="s">
        <v>2539</v>
      </c>
      <c r="D738" s="58" t="s">
        <v>2540</v>
      </c>
      <c r="F738" s="58" t="s">
        <v>2541</v>
      </c>
      <c r="G738" s="58" t="s">
        <v>2542</v>
      </c>
      <c r="H738" s="75">
        <f>[1]!thsiFinD("ths_close_price_index",H$1,$A738)</f>
        <v>3887.8539999999998</v>
      </c>
      <c r="I738" s="75">
        <f>[1]!thsiFinD("ths_close_price_index",I$1,$A738)</f>
        <v>4219.6733999999997</v>
      </c>
      <c r="J738" s="75">
        <f>[1]!thsiFinD("ths_close_price_index",J$1,$A738)</f>
        <v>1544.4458</v>
      </c>
      <c r="K738" s="76">
        <f>IF([1]!thsiFinD("ths_close_price_index",K$1,$A738)/[1]!thsiFinD("ths_close_price_index",K$1,$A$3)=0,K737,[1]!thsiFinD("ths_close_price_index",K$1,$A738)/[1]!thsiFinD("ths_close_price_index",K$1,$A$3))</f>
        <v>1.2448305278460106</v>
      </c>
      <c r="L738" s="75">
        <f>[1]!thsiFinD("ths_close_price_index",L$1,$A738)</f>
        <v>2869.8179</v>
      </c>
      <c r="M738" s="75">
        <f>[1]!thsiFinD("ths_close_price_index",M$1,$A738)</f>
        <v>13268.419400000001</v>
      </c>
      <c r="N738" s="78">
        <f t="shared" si="40"/>
        <v>1.0035836153424871</v>
      </c>
      <c r="O738" s="78">
        <f t="shared" si="40"/>
        <v>1.0023374014118294</v>
      </c>
      <c r="P738" s="73">
        <f t="shared" si="36"/>
        <v>1.0035836153424871</v>
      </c>
      <c r="Q738" s="73">
        <f t="shared" si="38"/>
        <v>1.0512790023513177</v>
      </c>
    </row>
    <row r="739" spans="1:17" ht="15.5" x14ac:dyDescent="0.35">
      <c r="A739" s="80">
        <v>44923</v>
      </c>
      <c r="B739" s="58" t="s">
        <v>2543</v>
      </c>
      <c r="C739" s="58" t="s">
        <v>2544</v>
      </c>
      <c r="D739" s="58" t="s">
        <v>2545</v>
      </c>
      <c r="F739" s="58" t="s">
        <v>2546</v>
      </c>
      <c r="G739" s="58" t="s">
        <v>2547</v>
      </c>
      <c r="H739" s="75">
        <f>[1]!thsiFinD("ths_close_price_index",H$1,$A739)</f>
        <v>3871.2644</v>
      </c>
      <c r="I739" s="75">
        <f>[1]!thsiFinD("ths_close_price_index",I$1,$A739)</f>
        <v>4201.9503000000004</v>
      </c>
      <c r="J739" s="75">
        <f>[1]!thsiFinD("ths_close_price_index",J$1,$A739)</f>
        <v>1539.4785999999999</v>
      </c>
      <c r="K739" s="76">
        <f>IF([1]!thsiFinD("ths_close_price_index",K$1,$A739)/[1]!thsiFinD("ths_close_price_index",K$1,$A$3)=0,K738,[1]!thsiFinD("ths_close_price_index",K$1,$A739)/[1]!thsiFinD("ths_close_price_index",K$1,$A$3))</f>
        <v>1.2408269414476294</v>
      </c>
      <c r="L739" s="75">
        <f>[1]!thsiFinD("ths_close_price_index",L$1,$A739)</f>
        <v>2854.9742999999999</v>
      </c>
      <c r="M739" s="75">
        <f>[1]!thsiFinD("ths_close_price_index",M$1,$A739)</f>
        <v>13318.1432</v>
      </c>
      <c r="N739" s="78">
        <f t="shared" si="40"/>
        <v>0.99482768575664671</v>
      </c>
      <c r="O739" s="78">
        <f t="shared" si="40"/>
        <v>1.0037475300185341</v>
      </c>
      <c r="P739" s="73">
        <f t="shared" si="36"/>
        <v>0.99482768575664671</v>
      </c>
      <c r="Q739" s="73">
        <f t="shared" si="38"/>
        <v>1.0458414569937178</v>
      </c>
    </row>
    <row r="740" spans="1:17" ht="15.5" x14ac:dyDescent="0.35">
      <c r="A740" s="80">
        <v>44924</v>
      </c>
      <c r="B740" s="58" t="s">
        <v>2548</v>
      </c>
      <c r="C740" s="58" t="s">
        <v>2549</v>
      </c>
      <c r="D740" s="58" t="s">
        <v>2550</v>
      </c>
      <c r="F740" s="58" t="s">
        <v>2551</v>
      </c>
      <c r="G740" s="58" t="s">
        <v>2552</v>
      </c>
      <c r="H740" s="75">
        <f>[1]!thsiFinD("ths_close_price_index",H$1,$A740)</f>
        <v>3856.7006999999999</v>
      </c>
      <c r="I740" s="75">
        <f>[1]!thsiFinD("ths_close_price_index",I$1,$A740)</f>
        <v>4189.3071</v>
      </c>
      <c r="J740" s="75">
        <f>[1]!thsiFinD("ths_close_price_index",J$1,$A740)</f>
        <v>1540.4024999999999</v>
      </c>
      <c r="K740" s="76">
        <f>IF([1]!thsiFinD("ths_close_price_index",K$1,$A740)/[1]!thsiFinD("ths_close_price_index",K$1,$A$3)=0,K739,[1]!thsiFinD("ths_close_price_index",K$1,$A740)/[1]!thsiFinD("ths_close_price_index",K$1,$A$3))</f>
        <v>1.2415716091625322</v>
      </c>
      <c r="L740" s="75">
        <f>[1]!thsiFinD("ths_close_price_index",L$1,$A740)</f>
        <v>2868.2516999999998</v>
      </c>
      <c r="M740" s="75">
        <f>[1]!thsiFinD("ths_close_price_index",M$1,$A740)</f>
        <v>13555.186799999999</v>
      </c>
      <c r="N740" s="78">
        <f t="shared" si="40"/>
        <v>1.004650619797173</v>
      </c>
      <c r="O740" s="78">
        <f t="shared" si="40"/>
        <v>1.0177985471728521</v>
      </c>
      <c r="P740" s="73">
        <f t="shared" si="36"/>
        <v>1.004650619797173</v>
      </c>
      <c r="Q740" s="73">
        <f t="shared" si="38"/>
        <v>1.0507052679783169</v>
      </c>
    </row>
    <row r="741" spans="1:17" ht="15.5" x14ac:dyDescent="0.35">
      <c r="A741" s="80">
        <v>44925</v>
      </c>
      <c r="B741" s="58" t="s">
        <v>2553</v>
      </c>
      <c r="C741" s="58" t="s">
        <v>2554</v>
      </c>
      <c r="D741" s="58" t="s">
        <v>2555</v>
      </c>
      <c r="F741" s="58" t="s">
        <v>2556</v>
      </c>
      <c r="G741" s="58" t="s">
        <v>2557</v>
      </c>
      <c r="H741" s="75">
        <f>[1]!thsiFinD("ths_close_price_index",H$1,$A741)</f>
        <v>3871.6338000000001</v>
      </c>
      <c r="I741" s="75">
        <f>[1]!thsiFinD("ths_close_price_index",I$1,$A741)</f>
        <v>4202.6813000000002</v>
      </c>
      <c r="J741" s="75">
        <f>[1]!thsiFinD("ths_close_price_index",J$1,$A741)</f>
        <v>1542.0344</v>
      </c>
      <c r="K741" s="76">
        <f>IF([1]!thsiFinD("ths_close_price_index",K$1,$A741)/[1]!thsiFinD("ths_close_price_index",K$1,$A$3)=0,K740,[1]!thsiFinD("ths_close_price_index",K$1,$A741)/[1]!thsiFinD("ths_close_price_index",K$1,$A$3))</f>
        <v>1.2428869281840167</v>
      </c>
      <c r="L741" s="75">
        <f>[1]!thsiFinD("ths_close_price_index",L$1,$A741)</f>
        <v>2868.9187000000002</v>
      </c>
      <c r="M741" s="75">
        <f>[1]!thsiFinD("ths_close_price_index",M$1,$A741)</f>
        <v>13504.589900000001</v>
      </c>
      <c r="N741" s="78">
        <f t="shared" si="40"/>
        <v>1.0002325458396837</v>
      </c>
      <c r="O741" s="78">
        <f t="shared" si="40"/>
        <v>0.9962673402626957</v>
      </c>
      <c r="P741" s="73">
        <f t="shared" si="36"/>
        <v>1.0002325458396837</v>
      </c>
      <c r="Q741" s="73">
        <f t="shared" si="38"/>
        <v>1.050949605117119</v>
      </c>
    </row>
    <row r="742" spans="1:17" ht="15.5" x14ac:dyDescent="0.35">
      <c r="A742" s="80">
        <v>44929</v>
      </c>
      <c r="B742" s="58" t="s">
        <v>2558</v>
      </c>
      <c r="C742" s="58" t="s">
        <v>2559</v>
      </c>
      <c r="D742" s="58" t="s">
        <v>2560</v>
      </c>
      <c r="F742" s="58" t="s">
        <v>2561</v>
      </c>
      <c r="G742" s="58" t="s">
        <v>2562</v>
      </c>
      <c r="H742" s="75">
        <f>[1]!thsiFinD("ths_close_price_index",H$1,$A742)</f>
        <v>3887.8991999999998</v>
      </c>
      <c r="I742" s="75">
        <f>[1]!thsiFinD("ths_close_price_index",I$1,$A742)</f>
        <v>4232.5133999999998</v>
      </c>
      <c r="J742" s="75">
        <f>[1]!thsiFinD("ths_close_price_index",J$1,$A742)</f>
        <v>1556.8095000000001</v>
      </c>
      <c r="K742" s="76">
        <f>IF([1]!thsiFinD("ths_close_price_index",K$1,$A742)/[1]!thsiFinD("ths_close_price_index",K$1,$A$3)=0,K741,[1]!thsiFinD("ths_close_price_index",K$1,$A742)/[1]!thsiFinD("ths_close_price_index",K$1,$A$3))</f>
        <v>1.2547957277883652</v>
      </c>
      <c r="L742" s="75">
        <f>[1]!thsiFinD("ths_close_price_index",L$1,$A742)</f>
        <v>2917.0983000000001</v>
      </c>
      <c r="M742" s="75">
        <f>[1]!thsiFinD("ths_close_price_index",M$1,$A742)</f>
        <v>13673.7479</v>
      </c>
      <c r="N742" s="78">
        <f t="shared" si="40"/>
        <v>1.0167936442395527</v>
      </c>
      <c r="O742" s="78">
        <f t="shared" si="40"/>
        <v>1.0125259634874213</v>
      </c>
      <c r="P742" s="73">
        <f t="shared" si="36"/>
        <v>1.0167936442395527</v>
      </c>
      <c r="Q742" s="73">
        <f t="shared" si="38"/>
        <v>1.0685988788991543</v>
      </c>
    </row>
    <row r="743" spans="1:17" ht="15.5" x14ac:dyDescent="0.35">
      <c r="A743" s="80">
        <v>44930</v>
      </c>
      <c r="B743" s="58" t="s">
        <v>2563</v>
      </c>
      <c r="C743" s="58" t="s">
        <v>2564</v>
      </c>
      <c r="D743" s="58" t="s">
        <v>2565</v>
      </c>
      <c r="F743" s="58" t="s">
        <v>2566</v>
      </c>
      <c r="G743" s="58" t="s">
        <v>2567</v>
      </c>
      <c r="H743" s="75">
        <f>[1]!thsiFinD("ths_close_price_index",H$1,$A743)</f>
        <v>3892.9477000000002</v>
      </c>
      <c r="I743" s="75">
        <f>[1]!thsiFinD("ths_close_price_index",I$1,$A743)</f>
        <v>4235.9718999999996</v>
      </c>
      <c r="J743" s="75">
        <f>[1]!thsiFinD("ths_close_price_index",J$1,$A743)</f>
        <v>1555.5224000000001</v>
      </c>
      <c r="K743" s="76">
        <f>IF([1]!thsiFinD("ths_close_price_index",K$1,$A743)/[1]!thsiFinD("ths_close_price_index",K$1,$A$3)=0,K742,[1]!thsiFinD("ths_close_price_index",K$1,$A743)/[1]!thsiFinD("ths_close_price_index",K$1,$A$3))</f>
        <v>1.2537583191772048</v>
      </c>
      <c r="L743" s="75">
        <f>[1]!thsiFinD("ths_close_price_index",L$1,$A743)</f>
        <v>2899.4616999999998</v>
      </c>
      <c r="M743" s="75">
        <f>[1]!thsiFinD("ths_close_price_index",M$1,$A743)</f>
        <v>13738.249599999999</v>
      </c>
      <c r="N743" s="78">
        <f t="shared" si="40"/>
        <v>0.99395406044424339</v>
      </c>
      <c r="O743" s="78">
        <f t="shared" si="40"/>
        <v>1.0047171924238854</v>
      </c>
      <c r="P743" s="73">
        <f t="shared" si="36"/>
        <v>0.99395406044424339</v>
      </c>
      <c r="Q743" s="73">
        <f t="shared" si="38"/>
        <v>1.0621381946679807</v>
      </c>
    </row>
    <row r="744" spans="1:17" ht="15.5" x14ac:dyDescent="0.35">
      <c r="A744" s="80">
        <v>44931</v>
      </c>
      <c r="B744" s="58" t="s">
        <v>2568</v>
      </c>
      <c r="C744" s="58" t="s">
        <v>2569</v>
      </c>
      <c r="D744" s="58" t="s">
        <v>2570</v>
      </c>
      <c r="F744" s="58" t="s">
        <v>2571</v>
      </c>
      <c r="G744" s="58" t="s">
        <v>2572</v>
      </c>
      <c r="H744" s="75">
        <f>[1]!thsiFinD("ths_close_price_index",H$1,$A744)</f>
        <v>3968.5781999999999</v>
      </c>
      <c r="I744" s="75">
        <f>[1]!thsiFinD("ths_close_price_index",I$1,$A744)</f>
        <v>4307.7605999999996</v>
      </c>
      <c r="J744" s="75">
        <f>[1]!thsiFinD("ths_close_price_index",J$1,$A744)</f>
        <v>1583.9403</v>
      </c>
      <c r="K744" s="76">
        <f>IF([1]!thsiFinD("ths_close_price_index",K$1,$A744)/[1]!thsiFinD("ths_close_price_index",K$1,$A$3)=0,K743,[1]!thsiFinD("ths_close_price_index",K$1,$A744)/[1]!thsiFinD("ths_close_price_index",K$1,$A$3))</f>
        <v>1.2766632792977055</v>
      </c>
      <c r="L744" s="75">
        <f>[1]!thsiFinD("ths_close_price_index",L$1,$A744)</f>
        <v>2943.0228999999999</v>
      </c>
      <c r="M744" s="75">
        <f>[1]!thsiFinD("ths_close_price_index",M$1,$A744)</f>
        <v>13954.3074</v>
      </c>
      <c r="N744" s="78">
        <f t="shared" si="40"/>
        <v>1.0150238921935062</v>
      </c>
      <c r="O744" s="78">
        <f t="shared" si="40"/>
        <v>1.0157267342121954</v>
      </c>
      <c r="P744" s="73">
        <f t="shared" si="36"/>
        <v>1.0150238921935062</v>
      </c>
      <c r="Q744" s="73">
        <f t="shared" si="38"/>
        <v>1.0780956443992777</v>
      </c>
    </row>
    <row r="745" spans="1:17" ht="15.5" x14ac:dyDescent="0.35">
      <c r="A745" s="80">
        <v>44932</v>
      </c>
      <c r="B745" s="58" t="s">
        <v>2573</v>
      </c>
      <c r="C745" s="58" t="s">
        <v>2574</v>
      </c>
      <c r="D745" s="58" t="s">
        <v>2575</v>
      </c>
      <c r="F745" s="58" t="s">
        <v>2576</v>
      </c>
      <c r="G745" s="58" t="s">
        <v>2577</v>
      </c>
      <c r="H745" s="75">
        <f>[1]!thsiFinD("ths_close_price_index",H$1,$A745)</f>
        <v>3980.8888000000002</v>
      </c>
      <c r="I745" s="75">
        <f>[1]!thsiFinD("ths_close_price_index",I$1,$A745)</f>
        <v>4318.1531000000004</v>
      </c>
      <c r="J745" s="75">
        <f>[1]!thsiFinD("ths_close_price_index",J$1,$A745)</f>
        <v>1589.0659000000001</v>
      </c>
      <c r="K745" s="76">
        <f>IF([1]!thsiFinD("ths_close_price_index",K$1,$A745)/[1]!thsiFinD("ths_close_price_index",K$1,$A$3)=0,K744,[1]!thsiFinD("ths_close_price_index",K$1,$A745)/[1]!thsiFinD("ths_close_price_index",K$1,$A$3))</f>
        <v>1.2807945368358644</v>
      </c>
      <c r="L745" s="75">
        <f>[1]!thsiFinD("ths_close_price_index",L$1,$A745)</f>
        <v>2968.2689999999998</v>
      </c>
      <c r="M745" s="75">
        <f>[1]!thsiFinD("ths_close_price_index",M$1,$A745)</f>
        <v>13836.2466</v>
      </c>
      <c r="N745" s="78">
        <f t="shared" si="40"/>
        <v>1.0085782886704686</v>
      </c>
      <c r="O745" s="78">
        <f t="shared" si="40"/>
        <v>0.99153947260757636</v>
      </c>
      <c r="P745" s="73">
        <f t="shared" si="36"/>
        <v>1.0085782886704686</v>
      </c>
      <c r="Q745" s="73">
        <f t="shared" si="38"/>
        <v>1.0873438600513097</v>
      </c>
    </row>
    <row r="746" spans="1:17" ht="15.5" x14ac:dyDescent="0.35">
      <c r="A746" s="80">
        <v>44935</v>
      </c>
      <c r="B746" s="58" t="s">
        <v>2578</v>
      </c>
      <c r="C746" s="58" t="s">
        <v>2579</v>
      </c>
      <c r="D746" s="58" t="s">
        <v>2580</v>
      </c>
      <c r="F746" s="58" t="s">
        <v>2581</v>
      </c>
      <c r="G746" s="58" t="s">
        <v>2582</v>
      </c>
      <c r="H746" s="75">
        <f>[1]!thsiFinD("ths_close_price_index",H$1,$A746)</f>
        <v>4013.1196</v>
      </c>
      <c r="I746" s="75">
        <f>[1]!thsiFinD("ths_close_price_index",I$1,$A746)</f>
        <v>4349.1992</v>
      </c>
      <c r="J746" s="75">
        <f>[1]!thsiFinD("ths_close_price_index",J$1,$A746)</f>
        <v>1599.1303</v>
      </c>
      <c r="K746" s="76">
        <f>IF([1]!thsiFinD("ths_close_price_index",K$1,$A746)/[1]!thsiFinD("ths_close_price_index",K$1,$A$3)=0,K745,[1]!thsiFinD("ths_close_price_index",K$1,$A746)/[1]!thsiFinD("ths_close_price_index",K$1,$A$3))</f>
        <v>1.2889064902397671</v>
      </c>
      <c r="L746" s="75">
        <f>[1]!thsiFinD("ths_close_price_index",L$1,$A746)</f>
        <v>2974.8276999999998</v>
      </c>
      <c r="M746" s="75">
        <f>[1]!thsiFinD("ths_close_price_index",M$1,$A746)</f>
        <v>13929.3274</v>
      </c>
      <c r="N746" s="78">
        <f t="shared" si="40"/>
        <v>1.0022096043182069</v>
      </c>
      <c r="O746" s="78">
        <f t="shared" si="40"/>
        <v>1.006727315773629</v>
      </c>
      <c r="P746" s="73">
        <f t="shared" si="36"/>
        <v>1.0022096043182069</v>
      </c>
      <c r="Q746" s="73">
        <f t="shared" si="38"/>
        <v>1.089746459739855</v>
      </c>
    </row>
    <row r="747" spans="1:17" ht="15.5" x14ac:dyDescent="0.35">
      <c r="A747" s="80">
        <v>44936</v>
      </c>
      <c r="B747" s="58" t="s">
        <v>2583</v>
      </c>
      <c r="C747" s="58" t="s">
        <v>2584</v>
      </c>
      <c r="D747" s="58" t="s">
        <v>2585</v>
      </c>
      <c r="F747" s="58" t="s">
        <v>2586</v>
      </c>
      <c r="G747" s="58" t="s">
        <v>2587</v>
      </c>
      <c r="H747" s="75">
        <f>[1]!thsiFinD("ths_close_price_index",H$1,$A747)</f>
        <v>4017.4737</v>
      </c>
      <c r="I747" s="75">
        <f>[1]!thsiFinD("ths_close_price_index",I$1,$A747)</f>
        <v>4354.2322999999997</v>
      </c>
      <c r="J747" s="75">
        <f>[1]!thsiFinD("ths_close_price_index",J$1,$A747)</f>
        <v>1604.3616</v>
      </c>
      <c r="K747" s="76">
        <f>IF([1]!thsiFinD("ths_close_price_index",K$1,$A747)/[1]!thsiFinD("ths_close_price_index",K$1,$A$3)=0,K746,[1]!thsiFinD("ths_close_price_index",K$1,$A747)/[1]!thsiFinD("ths_close_price_index",K$1,$A$3))</f>
        <v>1.2931229424715778</v>
      </c>
      <c r="L747" s="75">
        <f>[1]!thsiFinD("ths_close_price_index",L$1,$A747)</f>
        <v>2999.6322</v>
      </c>
      <c r="M747" s="75">
        <f>[1]!thsiFinD("ths_close_price_index",M$1,$A747)</f>
        <v>14092.489299999999</v>
      </c>
      <c r="N747" s="78">
        <f t="shared" si="40"/>
        <v>1.0083381299696788</v>
      </c>
      <c r="O747" s="78">
        <f t="shared" si="40"/>
        <v>1.0117135519407778</v>
      </c>
      <c r="P747" s="73">
        <f t="shared" si="36"/>
        <v>1.0083381299696788</v>
      </c>
      <c r="Q747" s="73">
        <f t="shared" si="38"/>
        <v>1.0988329073551633</v>
      </c>
    </row>
    <row r="748" spans="1:17" ht="15.5" x14ac:dyDescent="0.35">
      <c r="A748" s="80">
        <v>44937</v>
      </c>
      <c r="B748" s="58" t="s">
        <v>2588</v>
      </c>
      <c r="C748" s="58" t="s">
        <v>2589</v>
      </c>
      <c r="D748" s="58" t="s">
        <v>2590</v>
      </c>
      <c r="F748" s="58" t="s">
        <v>2591</v>
      </c>
      <c r="G748" s="58" t="s">
        <v>2592</v>
      </c>
      <c r="H748" s="75">
        <f>[1]!thsiFinD("ths_close_price_index",H$1,$A748)</f>
        <v>4010.0309000000002</v>
      </c>
      <c r="I748" s="75">
        <f>[1]!thsiFinD("ths_close_price_index",I$1,$A748)</f>
        <v>4341.9845999999998</v>
      </c>
      <c r="J748" s="75">
        <f>[1]!thsiFinD("ths_close_price_index",J$1,$A748)</f>
        <v>1595.1442</v>
      </c>
      <c r="K748" s="76">
        <f>IF([1]!thsiFinD("ths_close_price_index",K$1,$A748)/[1]!thsiFinD("ths_close_price_index",K$1,$A$3)=0,K747,[1]!thsiFinD("ths_close_price_index",K$1,$A748)/[1]!thsiFinD("ths_close_price_index",K$1,$A$3))</f>
        <v>1.2856936750234305</v>
      </c>
      <c r="L748" s="75">
        <f>[1]!thsiFinD("ths_close_price_index",L$1,$A748)</f>
        <v>2973.5558999999998</v>
      </c>
      <c r="M748" s="75">
        <f>[1]!thsiFinD("ths_close_price_index",M$1,$A748)</f>
        <v>14017.319100000001</v>
      </c>
      <c r="N748" s="78">
        <f t="shared" ref="N748:O763" si="41">L748/L747</f>
        <v>0.99130683421787502</v>
      </c>
      <c r="O748" s="78">
        <f t="shared" si="41"/>
        <v>0.99466593882742926</v>
      </c>
      <c r="P748" s="73">
        <f t="shared" si="36"/>
        <v>0.99130683421787502</v>
      </c>
      <c r="Q748" s="73">
        <f t="shared" si="38"/>
        <v>1.0892805707246704</v>
      </c>
    </row>
    <row r="749" spans="1:17" ht="15.5" x14ac:dyDescent="0.35">
      <c r="A749" s="80">
        <v>44938</v>
      </c>
      <c r="B749" s="58" t="s">
        <v>2593</v>
      </c>
      <c r="C749" s="58" t="s">
        <v>2594</v>
      </c>
      <c r="D749" s="58" t="s">
        <v>2595</v>
      </c>
      <c r="F749" s="58" t="s">
        <v>2596</v>
      </c>
      <c r="G749" s="58" t="s">
        <v>2597</v>
      </c>
      <c r="H749" s="75">
        <f>[1]!thsiFinD("ths_close_price_index",H$1,$A749)</f>
        <v>4017.8692000000001</v>
      </c>
      <c r="I749" s="75">
        <f>[1]!thsiFinD("ths_close_price_index",I$1,$A749)</f>
        <v>4348.5348999999997</v>
      </c>
      <c r="J749" s="75">
        <f>[1]!thsiFinD("ths_close_price_index",J$1,$A749)</f>
        <v>1595.4782</v>
      </c>
      <c r="K749" s="76">
        <f>IF([1]!thsiFinD("ths_close_price_index",K$1,$A749)/[1]!thsiFinD("ths_close_price_index",K$1,$A$3)=0,K748,[1]!thsiFinD("ths_close_price_index",K$1,$A749)/[1]!thsiFinD("ths_close_price_index",K$1,$A$3))</f>
        <v>1.2859628805833152</v>
      </c>
      <c r="L749" s="75">
        <f>[1]!thsiFinD("ths_close_price_index",L$1,$A749)</f>
        <v>2983.3613999999998</v>
      </c>
      <c r="M749" s="75">
        <f>[1]!thsiFinD("ths_close_price_index",M$1,$A749)</f>
        <v>13973.4023</v>
      </c>
      <c r="N749" s="78">
        <f t="shared" si="41"/>
        <v>1.0032975670644027</v>
      </c>
      <c r="O749" s="78">
        <f t="shared" si="41"/>
        <v>0.99686696152904153</v>
      </c>
      <c r="P749" s="73">
        <f t="shared" si="36"/>
        <v>1.0032975670644027</v>
      </c>
      <c r="Q749" s="73">
        <f t="shared" si="38"/>
        <v>1.0928725464585858</v>
      </c>
    </row>
    <row r="750" spans="1:17" ht="15.5" x14ac:dyDescent="0.35">
      <c r="A750" s="80">
        <v>44939</v>
      </c>
      <c r="B750" s="58" t="s">
        <v>2598</v>
      </c>
      <c r="C750" s="58" t="s">
        <v>2599</v>
      </c>
      <c r="D750" s="58" t="s">
        <v>2600</v>
      </c>
      <c r="F750" s="58" t="s">
        <v>2601</v>
      </c>
      <c r="G750" s="58" t="s">
        <v>2602</v>
      </c>
      <c r="H750" s="75">
        <f>[1]!thsiFinD("ths_close_price_index",H$1,$A750)</f>
        <v>4074.3771999999999</v>
      </c>
      <c r="I750" s="75">
        <f>[1]!thsiFinD("ths_close_price_index",I$1,$A750)</f>
        <v>4402.0011999999997</v>
      </c>
      <c r="J750" s="75">
        <f>[1]!thsiFinD("ths_close_price_index",J$1,$A750)</f>
        <v>1610.6287</v>
      </c>
      <c r="K750" s="76">
        <f>IF([1]!thsiFinD("ths_close_price_index",K$1,$A750)/[1]!thsiFinD("ths_close_price_index",K$1,$A$3)=0,K749,[1]!thsiFinD("ths_close_price_index",K$1,$A750)/[1]!thsiFinD("ths_close_price_index",K$1,$A$3))</f>
        <v>1.2981742543408994</v>
      </c>
      <c r="L750" s="75">
        <f>[1]!thsiFinD("ths_close_price_index",L$1,$A750)</f>
        <v>3007.2507999999998</v>
      </c>
      <c r="M750" s="75">
        <f>[1]!thsiFinD("ths_close_price_index",M$1,$A750)</f>
        <v>14303.1212</v>
      </c>
      <c r="N750" s="78">
        <f t="shared" si="41"/>
        <v>1.008007544778182</v>
      </c>
      <c r="O750" s="78">
        <f t="shared" si="41"/>
        <v>1.0235961788633252</v>
      </c>
      <c r="P750" s="73">
        <f t="shared" si="36"/>
        <v>1.008007544778182</v>
      </c>
      <c r="Q750" s="73">
        <f t="shared" si="38"/>
        <v>1.1016237723111988</v>
      </c>
    </row>
    <row r="751" spans="1:17" ht="15.5" x14ac:dyDescent="0.35">
      <c r="A751" s="80">
        <v>44942</v>
      </c>
      <c r="B751" s="58" t="s">
        <v>2603</v>
      </c>
      <c r="C751" s="58" t="s">
        <v>2604</v>
      </c>
      <c r="D751" s="58" t="s">
        <v>2605</v>
      </c>
      <c r="F751" s="58" t="s">
        <v>2606</v>
      </c>
      <c r="G751" s="58" t="s">
        <v>2607</v>
      </c>
      <c r="H751" s="75">
        <f>[1]!thsiFinD("ths_close_price_index",H$1,$A751)</f>
        <v>4137.9642999999996</v>
      </c>
      <c r="I751" s="75">
        <f>[1]!thsiFinD("ths_close_price_index",I$1,$A751)</f>
        <v>4465.9520000000002</v>
      </c>
      <c r="J751" s="75">
        <f>[1]!thsiFinD("ths_close_price_index",J$1,$A751)</f>
        <v>1628.8453999999999</v>
      </c>
      <c r="K751" s="76">
        <f>IF([1]!thsiFinD("ths_close_price_index",K$1,$A751)/[1]!thsiFinD("ths_close_price_index",K$1,$A$3)=0,K750,[1]!thsiFinD("ths_close_price_index",K$1,$A751)/[1]!thsiFinD("ths_close_price_index",K$1,$A$3))</f>
        <v>1.3128569996185986</v>
      </c>
      <c r="L751" s="75">
        <f>[1]!thsiFinD("ths_close_price_index",L$1,$A751)</f>
        <v>3070.53</v>
      </c>
      <c r="M751" s="75">
        <f>[1]!thsiFinD("ths_close_price_index",M$1,$A751)</f>
        <v>14575.9751</v>
      </c>
      <c r="N751" s="78">
        <f t="shared" si="41"/>
        <v>1.0210422090502065</v>
      </c>
      <c r="O751" s="78">
        <f t="shared" si="41"/>
        <v>1.0190765285551799</v>
      </c>
      <c r="P751" s="73">
        <f t="shared" si="36"/>
        <v>1.0210422090502065</v>
      </c>
      <c r="Q751" s="73">
        <f t="shared" si="38"/>
        <v>1.1248043700228481</v>
      </c>
    </row>
    <row r="752" spans="1:17" ht="15.5" x14ac:dyDescent="0.35">
      <c r="A752" s="80">
        <v>44943</v>
      </c>
      <c r="B752" s="58" t="s">
        <v>2608</v>
      </c>
      <c r="C752" s="58" t="s">
        <v>2609</v>
      </c>
      <c r="D752" s="58" t="s">
        <v>2610</v>
      </c>
      <c r="F752" s="58" t="s">
        <v>2611</v>
      </c>
      <c r="G752" s="58" t="s">
        <v>2612</v>
      </c>
      <c r="H752" s="75">
        <f>[1]!thsiFinD("ths_close_price_index",H$1,$A752)</f>
        <v>4137.2421999999997</v>
      </c>
      <c r="I752" s="75">
        <f>[1]!thsiFinD("ths_close_price_index",I$1,$A752)</f>
        <v>4466.5456000000004</v>
      </c>
      <c r="J752" s="75">
        <f>[1]!thsiFinD("ths_close_price_index",J$1,$A752)</f>
        <v>1629.2148</v>
      </c>
      <c r="K752" s="76">
        <f>IF([1]!thsiFinD("ths_close_price_index",K$1,$A752)/[1]!thsiFinD("ths_close_price_index",K$1,$A$3)=0,K751,[1]!thsiFinD("ths_close_price_index",K$1,$A752)/[1]!thsiFinD("ths_close_price_index",K$1,$A$3))</f>
        <v>1.3131547377438124</v>
      </c>
      <c r="L752" s="75">
        <f>[1]!thsiFinD("ths_close_price_index",L$1,$A752)</f>
        <v>3074.0547000000001</v>
      </c>
      <c r="M752" s="75">
        <f>[1]!thsiFinD("ths_close_price_index",M$1,$A752)</f>
        <v>14436.6417</v>
      </c>
      <c r="N752" s="78">
        <f t="shared" si="41"/>
        <v>1.0011479125753535</v>
      </c>
      <c r="O752" s="78">
        <f t="shared" si="41"/>
        <v>0.99044088652429163</v>
      </c>
      <c r="P752" s="73">
        <f t="shared" si="36"/>
        <v>1.0011479125753535</v>
      </c>
      <c r="Q752" s="73">
        <f t="shared" si="38"/>
        <v>1.1260955471040099</v>
      </c>
    </row>
    <row r="753" spans="1:17" ht="15.5" x14ac:dyDescent="0.35">
      <c r="A753" s="80">
        <v>44944</v>
      </c>
      <c r="B753" s="58" t="s">
        <v>2613</v>
      </c>
      <c r="C753" s="58" t="s">
        <v>2614</v>
      </c>
      <c r="D753" s="58" t="s">
        <v>2615</v>
      </c>
      <c r="F753" s="58" t="s">
        <v>2616</v>
      </c>
      <c r="G753" s="58" t="s">
        <v>2617</v>
      </c>
      <c r="H753" s="75">
        <f>[1]!thsiFinD("ths_close_price_index",H$1,$A753)</f>
        <v>4130.3143</v>
      </c>
      <c r="I753" s="75">
        <f>[1]!thsiFinD("ths_close_price_index",I$1,$A753)</f>
        <v>4464.3689999999997</v>
      </c>
      <c r="J753" s="75">
        <f>[1]!thsiFinD("ths_close_price_index",J$1,$A753)</f>
        <v>1628.3300999999999</v>
      </c>
      <c r="K753" s="76">
        <f>IF([1]!thsiFinD("ths_close_price_index",K$1,$A753)/[1]!thsiFinD("ths_close_price_index",K$1,$A$3)=0,K752,[1]!thsiFinD("ths_close_price_index",K$1,$A753)/[1]!thsiFinD("ths_close_price_index",K$1,$A$3))</f>
        <v>1.3124416654119859</v>
      </c>
      <c r="L753" s="75">
        <f>[1]!thsiFinD("ths_close_price_index",L$1,$A753)</f>
        <v>3085.9072000000001</v>
      </c>
      <c r="M753" s="75">
        <f>[1]!thsiFinD("ths_close_price_index",M$1,$A753)</f>
        <v>14345.311100000001</v>
      </c>
      <c r="N753" s="78">
        <f t="shared" si="41"/>
        <v>1.0038556568300492</v>
      </c>
      <c r="O753" s="78">
        <f t="shared" si="41"/>
        <v>0.99367369490094093</v>
      </c>
      <c r="P753" s="73">
        <f t="shared" si="36"/>
        <v>1.0038556568300492</v>
      </c>
      <c r="Q753" s="73">
        <f t="shared" si="38"/>
        <v>1.1304373850914895</v>
      </c>
    </row>
    <row r="754" spans="1:17" ht="15.5" x14ac:dyDescent="0.35">
      <c r="A754" s="80">
        <v>44945</v>
      </c>
      <c r="B754" s="58" t="s">
        <v>2618</v>
      </c>
      <c r="C754" s="58" t="s">
        <v>2619</v>
      </c>
      <c r="D754" s="58" t="s">
        <v>2620</v>
      </c>
      <c r="F754" s="58" t="s">
        <v>2621</v>
      </c>
      <c r="G754" s="58" t="s">
        <v>2622</v>
      </c>
      <c r="H754" s="75">
        <f>[1]!thsiFinD("ths_close_price_index",H$1,$A754)</f>
        <v>4156.0077000000001</v>
      </c>
      <c r="I754" s="75">
        <f>[1]!thsiFinD("ths_close_price_index",I$1,$A754)</f>
        <v>4494.8031000000001</v>
      </c>
      <c r="J754" s="75">
        <f>[1]!thsiFinD("ths_close_price_index",J$1,$A754)</f>
        <v>1639.7817</v>
      </c>
      <c r="K754" s="76">
        <f>IF([1]!thsiFinD("ths_close_price_index",K$1,$A754)/[1]!thsiFinD("ths_close_price_index",K$1,$A$3)=0,K753,[1]!thsiFinD("ths_close_price_index",K$1,$A754)/[1]!thsiFinD("ths_close_price_index",K$1,$A$3))</f>
        <v>1.3216717084945477</v>
      </c>
      <c r="L754" s="75">
        <f>[1]!thsiFinD("ths_close_price_index",L$1,$A754)</f>
        <v>3126.0486999999998</v>
      </c>
      <c r="M754" s="75">
        <f>[1]!thsiFinD("ths_close_price_index",M$1,$A754)</f>
        <v>14613.8369</v>
      </c>
      <c r="N754" s="78">
        <f t="shared" si="41"/>
        <v>1.0130080062031677</v>
      </c>
      <c r="O754" s="78">
        <f t="shared" si="41"/>
        <v>1.0187187156924049</v>
      </c>
      <c r="P754" s="73">
        <f t="shared" si="36"/>
        <v>1.0130080062031677</v>
      </c>
      <c r="Q754" s="73">
        <f t="shared" si="38"/>
        <v>1.1451421216090523</v>
      </c>
    </row>
    <row r="755" spans="1:17" ht="15.5" x14ac:dyDescent="0.35">
      <c r="A755" s="80">
        <v>44946</v>
      </c>
      <c r="B755" s="58" t="s">
        <v>2623</v>
      </c>
      <c r="C755" s="58" t="s">
        <v>2624</v>
      </c>
      <c r="D755" s="58" t="s">
        <v>2625</v>
      </c>
      <c r="F755" s="58" t="s">
        <v>2626</v>
      </c>
      <c r="G755" s="58" t="s">
        <v>2627</v>
      </c>
      <c r="H755" s="75">
        <f>[1]!thsiFinD("ths_close_price_index",H$1,$A755)</f>
        <v>4181.5267000000003</v>
      </c>
      <c r="I755" s="75">
        <f>[1]!thsiFinD("ths_close_price_index",I$1,$A755)</f>
        <v>4524.0456999999997</v>
      </c>
      <c r="J755" s="75">
        <f>[1]!thsiFinD("ths_close_price_index",J$1,$A755)</f>
        <v>1648.7004999999999</v>
      </c>
      <c r="K755" s="76">
        <f>IF([1]!thsiFinD("ths_close_price_index",K$1,$A755)/[1]!thsiFinD("ths_close_price_index",K$1,$A$3)=0,K754,[1]!thsiFinD("ths_close_price_index",K$1,$A755)/[1]!thsiFinD("ths_close_price_index",K$1,$A$3))</f>
        <v>1.3288603029481394</v>
      </c>
      <c r="L755" s="75">
        <f>[1]!thsiFinD("ths_close_price_index",L$1,$A755)</f>
        <v>3144.6478999999999</v>
      </c>
      <c r="M755" s="75">
        <f>[1]!thsiFinD("ths_close_price_index",M$1,$A755)</f>
        <v>14610.9094</v>
      </c>
      <c r="N755" s="78">
        <f t="shared" si="41"/>
        <v>1.0059497473599819</v>
      </c>
      <c r="O755" s="78">
        <f t="shared" si="41"/>
        <v>0.99979967615486387</v>
      </c>
      <c r="P755" s="73">
        <f t="shared" si="36"/>
        <v>1.0059497473599819</v>
      </c>
      <c r="Q755" s="73">
        <f t="shared" si="38"/>
        <v>1.1519554279238997</v>
      </c>
    </row>
    <row r="756" spans="1:17" ht="15.5" x14ac:dyDescent="0.35">
      <c r="A756" s="80">
        <v>44956</v>
      </c>
      <c r="B756" s="58" t="s">
        <v>2628</v>
      </c>
      <c r="C756" s="58" t="s">
        <v>2629</v>
      </c>
      <c r="D756" s="58" t="s">
        <v>2630</v>
      </c>
      <c r="F756" s="58" t="s">
        <v>2631</v>
      </c>
      <c r="G756" s="58" t="s">
        <v>2632</v>
      </c>
      <c r="H756" s="75">
        <f>[1]!thsiFinD("ths_close_price_index",H$1,$A756)</f>
        <v>4201.3450000000003</v>
      </c>
      <c r="I756" s="75">
        <f>[1]!thsiFinD("ths_close_price_index",I$1,$A756)</f>
        <v>4545.9003000000002</v>
      </c>
      <c r="J756" s="75">
        <f>[1]!thsiFinD("ths_close_price_index",J$1,$A756)</f>
        <v>1657.1777</v>
      </c>
      <c r="K756" s="76">
        <f>IF([1]!thsiFinD("ths_close_price_index",K$1,$A756)/[1]!thsiFinD("ths_close_price_index",K$1,$A$3)=0,K755,[1]!thsiFinD("ths_close_price_index",K$1,$A756)/[1]!thsiFinD("ths_close_price_index",K$1,$A$3))</f>
        <v>1.3356929657393206</v>
      </c>
      <c r="L756" s="75">
        <f>[1]!thsiFinD("ths_close_price_index",L$1,$A756)</f>
        <v>3166.1089999999999</v>
      </c>
      <c r="M756" s="75">
        <f>[1]!thsiFinD("ths_close_price_index",M$1,$A756)</f>
        <v>14467.5275</v>
      </c>
      <c r="N756" s="78">
        <f t="shared" si="41"/>
        <v>1.0068246432295329</v>
      </c>
      <c r="O756" s="78">
        <f t="shared" si="41"/>
        <v>0.99018665463766409</v>
      </c>
      <c r="P756" s="73">
        <f t="shared" si="36"/>
        <v>1.0068246432295329</v>
      </c>
      <c r="Q756" s="73">
        <f t="shared" si="38"/>
        <v>1.1598171127358043</v>
      </c>
    </row>
    <row r="757" spans="1:17" ht="15.5" x14ac:dyDescent="0.35">
      <c r="A757" s="80">
        <v>44957</v>
      </c>
      <c r="B757" s="58" t="s">
        <v>2633</v>
      </c>
      <c r="C757" s="58" t="s">
        <v>2634</v>
      </c>
      <c r="D757" s="58" t="s">
        <v>2635</v>
      </c>
      <c r="F757" s="58" t="s">
        <v>2636</v>
      </c>
      <c r="G757" s="58" t="s">
        <v>2637</v>
      </c>
      <c r="H757" s="75">
        <f>[1]!thsiFinD("ths_close_price_index",H$1,$A757)</f>
        <v>4156.8577999999998</v>
      </c>
      <c r="I757" s="75">
        <f>[1]!thsiFinD("ths_close_price_index",I$1,$A757)</f>
        <v>4510.9566999999997</v>
      </c>
      <c r="J757" s="75">
        <f>[1]!thsiFinD("ths_close_price_index",J$1,$A757)</f>
        <v>1640.6487</v>
      </c>
      <c r="K757" s="76">
        <f>IF([1]!thsiFinD("ths_close_price_index",K$1,$A757)/[1]!thsiFinD("ths_close_price_index",K$1,$A$3)=0,K756,[1]!thsiFinD("ths_close_price_index",K$1,$A757)/[1]!thsiFinD("ths_close_price_index",K$1,$A$3))</f>
        <v>1.3223705145437095</v>
      </c>
      <c r="L757" s="75">
        <f>[1]!thsiFinD("ths_close_price_index",L$1,$A757)</f>
        <v>3136.9265999999998</v>
      </c>
      <c r="M757" s="75">
        <f>[1]!thsiFinD("ths_close_price_index",M$1,$A757)</f>
        <v>14226.572099999999</v>
      </c>
      <c r="N757" s="78">
        <f t="shared" si="41"/>
        <v>0.99078288208018106</v>
      </c>
      <c r="O757" s="78">
        <f t="shared" si="41"/>
        <v>0.98334508781821905</v>
      </c>
      <c r="P757" s="73">
        <f t="shared" si="36"/>
        <v>0.99078288208018106</v>
      </c>
      <c r="Q757" s="73">
        <f t="shared" si="38"/>
        <v>1.1491269416422945</v>
      </c>
    </row>
    <row r="758" spans="1:17" ht="15.5" x14ac:dyDescent="0.35">
      <c r="A758" s="80">
        <v>44958</v>
      </c>
      <c r="B758" s="58" t="s">
        <v>2638</v>
      </c>
      <c r="C758" s="58" t="s">
        <v>2639</v>
      </c>
      <c r="D758" s="58" t="s">
        <v>2640</v>
      </c>
      <c r="F758" s="58" t="s">
        <v>2641</v>
      </c>
      <c r="G758" s="58" t="s">
        <v>2642</v>
      </c>
      <c r="H758" s="75">
        <f>[1]!thsiFinD("ths_close_price_index",H$1,$A758)</f>
        <v>4195.9332000000004</v>
      </c>
      <c r="I758" s="75">
        <f>[1]!thsiFinD("ths_close_price_index",I$1,$A758)</f>
        <v>4556.5766999999996</v>
      </c>
      <c r="J758" s="75">
        <f>[1]!thsiFinD("ths_close_price_index",J$1,$A758)</f>
        <v>1656.4699000000001</v>
      </c>
      <c r="K758" s="76">
        <f>IF([1]!thsiFinD("ths_close_price_index",K$1,$A758)/[1]!thsiFinD("ths_close_price_index",K$1,$A$3)=0,K757,[1]!thsiFinD("ths_close_price_index",K$1,$A758)/[1]!thsiFinD("ths_close_price_index",K$1,$A$3))</f>
        <v>1.3351224756336728</v>
      </c>
      <c r="L758" s="75">
        <f>[1]!thsiFinD("ths_close_price_index",L$1,$A758)</f>
        <v>3180.3613999999998</v>
      </c>
      <c r="M758" s="75">
        <f>[1]!thsiFinD("ths_close_price_index",M$1,$A758)</f>
        <v>14406.435299999999</v>
      </c>
      <c r="N758" s="78">
        <f t="shared" si="41"/>
        <v>1.013846291462478</v>
      </c>
      <c r="O758" s="78">
        <f t="shared" si="41"/>
        <v>1.0126427644506155</v>
      </c>
      <c r="P758" s="73">
        <f t="shared" si="36"/>
        <v>1.013846291462478</v>
      </c>
      <c r="Q758" s="73">
        <f t="shared" si="38"/>
        <v>1.1650380882036595</v>
      </c>
    </row>
    <row r="759" spans="1:17" ht="15.5" x14ac:dyDescent="0.35">
      <c r="A759" s="80">
        <v>44959</v>
      </c>
      <c r="B759" s="58" t="s">
        <v>2643</v>
      </c>
      <c r="C759" s="58" t="s">
        <v>2644</v>
      </c>
      <c r="D759" s="58" t="s">
        <v>2645</v>
      </c>
      <c r="F759" s="58" t="s">
        <v>2646</v>
      </c>
      <c r="G759" s="58" t="s">
        <v>2647</v>
      </c>
      <c r="H759" s="75">
        <f>[1]!thsiFinD("ths_close_price_index",H$1,$A759)</f>
        <v>4181.1493</v>
      </c>
      <c r="I759" s="75">
        <f>[1]!thsiFinD("ths_close_price_index",I$1,$A759)</f>
        <v>4545.3834999999999</v>
      </c>
      <c r="J759" s="75">
        <f>[1]!thsiFinD("ths_close_price_index",J$1,$A759)</f>
        <v>1657.1613</v>
      </c>
      <c r="K759" s="76">
        <f>IF([1]!thsiFinD("ths_close_price_index",K$1,$A759)/[1]!thsiFinD("ths_close_price_index",K$1,$A$3)=0,K758,[1]!thsiFinD("ths_close_price_index",K$1,$A759)/[1]!thsiFinD("ths_close_price_index",K$1,$A$3))</f>
        <v>1.3356797472627275</v>
      </c>
      <c r="L759" s="75">
        <f>[1]!thsiFinD("ths_close_price_index",L$1,$A759)</f>
        <v>3175.9427999999998</v>
      </c>
      <c r="M759" s="75">
        <f>[1]!thsiFinD("ths_close_price_index",M$1,$A759)</f>
        <v>14569.4658</v>
      </c>
      <c r="N759" s="78">
        <f t="shared" si="41"/>
        <v>0.99861066103996865</v>
      </c>
      <c r="O759" s="78">
        <f t="shared" si="41"/>
        <v>1.0113165052009778</v>
      </c>
      <c r="P759" s="73">
        <f t="shared" si="36"/>
        <v>0.99861066103996865</v>
      </c>
      <c r="Q759" s="73">
        <f t="shared" si="38"/>
        <v>1.1634194553977977</v>
      </c>
    </row>
    <row r="760" spans="1:17" ht="15.5" x14ac:dyDescent="0.35">
      <c r="A760" s="80">
        <v>44960</v>
      </c>
      <c r="B760" s="58" t="s">
        <v>2648</v>
      </c>
      <c r="C760" s="58" t="s">
        <v>2649</v>
      </c>
      <c r="D760" s="58" t="s">
        <v>2650</v>
      </c>
      <c r="F760" s="58" t="s">
        <v>2651</v>
      </c>
      <c r="G760" s="58" t="s">
        <v>2652</v>
      </c>
      <c r="H760" s="75">
        <f>[1]!thsiFinD("ths_close_price_index",H$1,$A760)</f>
        <v>4141.6319000000003</v>
      </c>
      <c r="I760" s="75">
        <f>[1]!thsiFinD("ths_close_price_index",I$1,$A760)</f>
        <v>4508.5767999999998</v>
      </c>
      <c r="J760" s="75">
        <f>[1]!thsiFinD("ths_close_price_index",J$1,$A760)</f>
        <v>1647.0078000000001</v>
      </c>
      <c r="K760" s="76">
        <f>IF([1]!thsiFinD("ths_close_price_index",K$1,$A760)/[1]!thsiFinD("ths_close_price_index",K$1,$A$3)=0,K759,[1]!thsiFinD("ths_close_price_index",K$1,$A760)/[1]!thsiFinD("ths_close_price_index",K$1,$A$3))</f>
        <v>1.3274959788426999</v>
      </c>
      <c r="L760" s="75">
        <f>[1]!thsiFinD("ths_close_price_index",L$1,$A760)</f>
        <v>3163.6060000000002</v>
      </c>
      <c r="M760" s="75">
        <f>[1]!thsiFinD("ths_close_price_index",M$1,$A760)</f>
        <v>14471.512500000001</v>
      </c>
      <c r="N760" s="78">
        <f t="shared" si="41"/>
        <v>0.99611554716917461</v>
      </c>
      <c r="O760" s="78">
        <f t="shared" si="41"/>
        <v>0.99327680909206706</v>
      </c>
      <c r="P760" s="73">
        <f t="shared" si="36"/>
        <v>0.99611554716917461</v>
      </c>
      <c r="Q760" s="73">
        <f t="shared" si="38"/>
        <v>1.1589002074008403</v>
      </c>
    </row>
    <row r="761" spans="1:17" ht="15.5" x14ac:dyDescent="0.35">
      <c r="A761" s="80">
        <v>44963</v>
      </c>
      <c r="B761" s="58" t="s">
        <v>2653</v>
      </c>
      <c r="C761" s="58" t="s">
        <v>2654</v>
      </c>
      <c r="D761" s="58" t="s">
        <v>2655</v>
      </c>
      <c r="F761" s="58" t="s">
        <v>2656</v>
      </c>
      <c r="G761" s="58" t="s">
        <v>2657</v>
      </c>
      <c r="H761" s="75">
        <f>[1]!thsiFinD("ths_close_price_index",H$1,$A761)</f>
        <v>4086.8779</v>
      </c>
      <c r="I761" s="75">
        <f>[1]!thsiFinD("ths_close_price_index",I$1,$A761)</f>
        <v>4456.7232000000004</v>
      </c>
      <c r="J761" s="75">
        <f>[1]!thsiFinD("ths_close_price_index",J$1,$A761)</f>
        <v>1626.3786</v>
      </c>
      <c r="K761" s="76">
        <f>IF([1]!thsiFinD("ths_close_price_index",K$1,$A761)/[1]!thsiFinD("ths_close_price_index",K$1,$A$3)=0,K760,[1]!thsiFinD("ths_close_price_index",K$1,$A761)/[1]!thsiFinD("ths_close_price_index",K$1,$A$3))</f>
        <v>1.3108687472978693</v>
      </c>
      <c r="L761" s="75">
        <f>[1]!thsiFinD("ths_close_price_index",L$1,$A761)</f>
        <v>3159.7051999999999</v>
      </c>
      <c r="M761" s="75">
        <f>[1]!thsiFinD("ths_close_price_index",M$1,$A761)</f>
        <v>14313.969499999999</v>
      </c>
      <c r="N761" s="78">
        <f t="shared" si="41"/>
        <v>0.99876697667155756</v>
      </c>
      <c r="O761" s="78">
        <f t="shared" si="41"/>
        <v>0.98911357745087103</v>
      </c>
      <c r="P761" s="73">
        <f t="shared" ref="P761:P824" si="42">100%*N761</f>
        <v>0.99876697667155756</v>
      </c>
      <c r="Q761" s="73">
        <f t="shared" si="38"/>
        <v>1.1574712564097782</v>
      </c>
    </row>
    <row r="762" spans="1:17" ht="15.5" x14ac:dyDescent="0.35">
      <c r="A762" s="80">
        <v>44964</v>
      </c>
      <c r="B762" s="58" t="s">
        <v>2658</v>
      </c>
      <c r="C762" s="58" t="s">
        <v>2659</v>
      </c>
      <c r="D762" s="58" t="s">
        <v>2660</v>
      </c>
      <c r="F762" s="58" t="s">
        <v>2661</v>
      </c>
      <c r="G762" s="58" t="s">
        <v>2662</v>
      </c>
      <c r="H762" s="75">
        <f>[1]!thsiFinD("ths_close_price_index",H$1,$A762)</f>
        <v>4094.2334999999998</v>
      </c>
      <c r="I762" s="75">
        <f>[1]!thsiFinD("ths_close_price_index",I$1,$A762)</f>
        <v>4465.3935000000001</v>
      </c>
      <c r="J762" s="75">
        <f>[1]!thsiFinD("ths_close_price_index",J$1,$A762)</f>
        <v>1625.6783</v>
      </c>
      <c r="K762" s="76">
        <f>IF([1]!thsiFinD("ths_close_price_index",K$1,$A762)/[1]!thsiFinD("ths_close_price_index",K$1,$A$3)=0,K761,[1]!thsiFinD("ths_close_price_index",K$1,$A762)/[1]!thsiFinD("ths_close_price_index",K$1,$A$3))</f>
        <v>1.3103043022272489</v>
      </c>
      <c r="L762" s="75">
        <f>[1]!thsiFinD("ths_close_price_index",L$1,$A762)</f>
        <v>3155.4949999999999</v>
      </c>
      <c r="M762" s="75">
        <f>[1]!thsiFinD("ths_close_price_index",M$1,$A762)</f>
        <v>14221.65</v>
      </c>
      <c r="N762" s="78">
        <f t="shared" si="41"/>
        <v>0.99866753392056951</v>
      </c>
      <c r="O762" s="78">
        <f t="shared" si="41"/>
        <v>0.9935503914550049</v>
      </c>
      <c r="P762" s="73">
        <f t="shared" si="42"/>
        <v>0.99866753392056951</v>
      </c>
      <c r="Q762" s="73">
        <f t="shared" si="38"/>
        <v>1.1559289652226963</v>
      </c>
    </row>
    <row r="763" spans="1:17" ht="15.5" x14ac:dyDescent="0.35">
      <c r="A763" s="80">
        <v>44965</v>
      </c>
      <c r="B763" s="58" t="s">
        <v>2663</v>
      </c>
      <c r="C763" s="58" t="s">
        <v>2664</v>
      </c>
      <c r="D763" s="58" t="s">
        <v>2665</v>
      </c>
      <c r="F763" s="58" t="s">
        <v>2666</v>
      </c>
      <c r="G763" s="58" t="s">
        <v>2667</v>
      </c>
      <c r="H763" s="75">
        <f>[1]!thsiFinD("ths_close_price_index",H$1,$A763)</f>
        <v>4076.1410999999998</v>
      </c>
      <c r="I763" s="75">
        <f>[1]!thsiFinD("ths_close_price_index",I$1,$A763)</f>
        <v>4441.8236999999999</v>
      </c>
      <c r="J763" s="75">
        <f>[1]!thsiFinD("ths_close_price_index",J$1,$A763)</f>
        <v>1618.1726000000001</v>
      </c>
      <c r="K763" s="76">
        <f>IF([1]!thsiFinD("ths_close_price_index",K$1,$A763)/[1]!thsiFinD("ths_close_price_index",K$1,$A$3)=0,K762,[1]!thsiFinD("ths_close_price_index",K$1,$A763)/[1]!thsiFinD("ths_close_price_index",K$1,$A$3))</f>
        <v>1.3042546729732771</v>
      </c>
      <c r="L763" s="75">
        <f>[1]!thsiFinD("ths_close_price_index",L$1,$A763)</f>
        <v>3137.9652000000001</v>
      </c>
      <c r="M763" s="75">
        <f>[1]!thsiFinD("ths_close_price_index",M$1,$A763)</f>
        <v>14222.7893</v>
      </c>
      <c r="N763" s="78">
        <f t="shared" si="41"/>
        <v>0.99444467508267331</v>
      </c>
      <c r="O763" s="78">
        <f t="shared" si="41"/>
        <v>1.0000801102544361</v>
      </c>
      <c r="P763" s="73">
        <f t="shared" si="42"/>
        <v>0.99444467508267331</v>
      </c>
      <c r="Q763" s="73">
        <f t="shared" si="38"/>
        <v>1.149507404239535</v>
      </c>
    </row>
    <row r="764" spans="1:17" ht="15.5" x14ac:dyDescent="0.35">
      <c r="A764" s="80">
        <v>44966</v>
      </c>
      <c r="B764" s="58" t="s">
        <v>2668</v>
      </c>
      <c r="C764" s="58" t="s">
        <v>2669</v>
      </c>
      <c r="D764" s="58" t="s">
        <v>2670</v>
      </c>
      <c r="F764" s="58" t="s">
        <v>2671</v>
      </c>
      <c r="G764" s="58" t="s">
        <v>2672</v>
      </c>
      <c r="H764" s="75">
        <f>[1]!thsiFinD("ths_close_price_index",H$1,$A764)</f>
        <v>4130.8564999999999</v>
      </c>
      <c r="I764" s="75">
        <f>[1]!thsiFinD("ths_close_price_index",I$1,$A764)</f>
        <v>4501.8388000000004</v>
      </c>
      <c r="J764" s="75">
        <f>[1]!thsiFinD("ths_close_price_index",J$1,$A764)</f>
        <v>1642.5641000000001</v>
      </c>
      <c r="K764" s="76">
        <f>IF([1]!thsiFinD("ths_close_price_index",K$1,$A764)/[1]!thsiFinD("ths_close_price_index",K$1,$A$3)=0,K763,[1]!thsiFinD("ths_close_price_index",K$1,$A764)/[1]!thsiFinD("ths_close_price_index",K$1,$A$3))</f>
        <v>1.323914335889228</v>
      </c>
      <c r="L764" s="75">
        <f>[1]!thsiFinD("ths_close_price_index",L$1,$A764)</f>
        <v>3195.8226</v>
      </c>
      <c r="M764" s="75">
        <f>[1]!thsiFinD("ths_close_price_index",M$1,$A764)</f>
        <v>14360.703</v>
      </c>
      <c r="N764" s="78">
        <f t="shared" ref="N764:O781" si="43">L764/L763</f>
        <v>1.0184378717775455</v>
      </c>
      <c r="O764" s="78">
        <f t="shared" si="43"/>
        <v>1.0096966703992443</v>
      </c>
      <c r="P764" s="73">
        <f t="shared" si="42"/>
        <v>1.0184378717775455</v>
      </c>
      <c r="Q764" s="73">
        <f t="shared" ref="Q764:Q827" si="44">Q763*P764</f>
        <v>1.1707018743662427</v>
      </c>
    </row>
    <row r="765" spans="1:17" ht="15.5" x14ac:dyDescent="0.35">
      <c r="A765" s="80">
        <v>44967</v>
      </c>
      <c r="B765" s="58" t="s">
        <v>2673</v>
      </c>
      <c r="C765" s="58" t="s">
        <v>2674</v>
      </c>
      <c r="D765" s="58" t="s">
        <v>2675</v>
      </c>
      <c r="F765" s="58" t="s">
        <v>2676</v>
      </c>
      <c r="G765" s="58" t="s">
        <v>2677</v>
      </c>
      <c r="H765" s="75">
        <f>[1]!thsiFinD("ths_close_price_index",H$1,$A765)</f>
        <v>4106.3096999999998</v>
      </c>
      <c r="I765" s="75">
        <f>[1]!thsiFinD("ths_close_price_index",I$1,$A765)</f>
        <v>4478.2692999999999</v>
      </c>
      <c r="J765" s="75">
        <f>[1]!thsiFinD("ths_close_price_index",J$1,$A765)</f>
        <v>1630.1093000000001</v>
      </c>
      <c r="K765" s="76">
        <f>IF([1]!thsiFinD("ths_close_price_index",K$1,$A765)/[1]!thsiFinD("ths_close_price_index",K$1,$A$3)=0,K764,[1]!thsiFinD("ths_close_price_index",K$1,$A765)/[1]!thsiFinD("ths_close_price_index",K$1,$A$3))</f>
        <v>1.3138757089214079</v>
      </c>
      <c r="L765" s="75">
        <f>[1]!thsiFinD("ths_close_price_index",L$1,$A765)</f>
        <v>3173.2802000000001</v>
      </c>
      <c r="M765" s="75">
        <f>[1]!thsiFinD("ths_close_price_index",M$1,$A765)</f>
        <v>14357.726500000001</v>
      </c>
      <c r="N765" s="78">
        <f t="shared" si="43"/>
        <v>0.99294629182483418</v>
      </c>
      <c r="O765" s="78">
        <f t="shared" si="43"/>
        <v>0.99979273298807181</v>
      </c>
      <c r="P765" s="73">
        <f t="shared" si="42"/>
        <v>0.99294629182483418</v>
      </c>
      <c r="Q765" s="73">
        <f t="shared" si="44"/>
        <v>1.1624440849843436</v>
      </c>
    </row>
    <row r="766" spans="1:17" ht="15.5" x14ac:dyDescent="0.35">
      <c r="A766" s="80">
        <v>44970</v>
      </c>
      <c r="B766" s="58" t="s">
        <v>2678</v>
      </c>
      <c r="C766" s="58" t="s">
        <v>2679</v>
      </c>
      <c r="D766" s="58" t="s">
        <v>2680</v>
      </c>
      <c r="F766" s="58" t="s">
        <v>2681</v>
      </c>
      <c r="G766" s="58" t="s">
        <v>2682</v>
      </c>
      <c r="H766" s="75">
        <f>[1]!thsiFinD("ths_close_price_index",H$1,$A766)</f>
        <v>4143.5739999999996</v>
      </c>
      <c r="I766" s="75">
        <f>[1]!thsiFinD("ths_close_price_index",I$1,$A766)</f>
        <v>4517.4674000000005</v>
      </c>
      <c r="J766" s="75">
        <f>[1]!thsiFinD("ths_close_price_index",J$1,$A766)</f>
        <v>1646.6297999999999</v>
      </c>
      <c r="K766" s="76">
        <f>IF([1]!thsiFinD("ths_close_price_index",K$1,$A766)/[1]!thsiFinD("ths_close_price_index",K$1,$A$3)=0,K765,[1]!thsiFinD("ths_close_price_index",K$1,$A766)/[1]!thsiFinD("ths_close_price_index",K$1,$A$3))</f>
        <v>1.3271913090773213</v>
      </c>
      <c r="L766" s="75">
        <f>[1]!thsiFinD("ths_close_price_index",L$1,$A766)</f>
        <v>3189.4953</v>
      </c>
      <c r="M766" s="75">
        <f>[1]!thsiFinD("ths_close_price_index",M$1,$A766)</f>
        <v>14448.765799999999</v>
      </c>
      <c r="N766" s="78">
        <f t="shared" si="43"/>
        <v>1.005109885978553</v>
      </c>
      <c r="O766" s="78">
        <f t="shared" si="43"/>
        <v>1.0063407880070705</v>
      </c>
      <c r="P766" s="73">
        <f t="shared" si="42"/>
        <v>1.005109885978553</v>
      </c>
      <c r="Q766" s="73">
        <f t="shared" si="44"/>
        <v>1.1683840417150571</v>
      </c>
    </row>
    <row r="767" spans="1:17" ht="15.5" x14ac:dyDescent="0.35">
      <c r="A767" s="80">
        <v>44971</v>
      </c>
      <c r="B767" s="58" t="s">
        <v>2683</v>
      </c>
      <c r="C767" s="58" t="s">
        <v>2684</v>
      </c>
      <c r="D767" s="58" t="s">
        <v>2685</v>
      </c>
      <c r="F767" s="58" t="s">
        <v>2686</v>
      </c>
      <c r="G767" s="58" t="s">
        <v>2687</v>
      </c>
      <c r="H767" s="75">
        <f>[1]!thsiFinD("ths_close_price_index",H$1,$A767)</f>
        <v>4145.2902000000004</v>
      </c>
      <c r="I767" s="75">
        <f>[1]!thsiFinD("ths_close_price_index",I$1,$A767)</f>
        <v>4521.2969999999996</v>
      </c>
      <c r="J767" s="75">
        <f>[1]!thsiFinD("ths_close_price_index",J$1,$A767)</f>
        <v>1643.9599000000001</v>
      </c>
      <c r="K767" s="76">
        <f>IF([1]!thsiFinD("ths_close_price_index",K$1,$A767)/[1]!thsiFinD("ths_close_price_index",K$1,$A$3)=0,K766,[1]!thsiFinD("ths_close_price_index",K$1,$A767)/[1]!thsiFinD("ths_close_price_index",K$1,$A$3))</f>
        <v>1.3250393572080514</v>
      </c>
      <c r="L767" s="75">
        <f>[1]!thsiFinD("ths_close_price_index",L$1,$A767)</f>
        <v>3199.1131</v>
      </c>
      <c r="M767" s="75">
        <f>[1]!thsiFinD("ths_close_price_index",M$1,$A767)</f>
        <v>14496.7289</v>
      </c>
      <c r="N767" s="78">
        <f t="shared" si="43"/>
        <v>1.0030154614117162</v>
      </c>
      <c r="O767" s="78">
        <f t="shared" si="43"/>
        <v>1.0033195292015877</v>
      </c>
      <c r="P767" s="73">
        <f t="shared" si="42"/>
        <v>1.0030154614117162</v>
      </c>
      <c r="Q767" s="73">
        <f t="shared" si="44"/>
        <v>1.1719072587069137</v>
      </c>
    </row>
    <row r="768" spans="1:17" ht="15.5" x14ac:dyDescent="0.35">
      <c r="A768" s="80">
        <v>44972</v>
      </c>
      <c r="B768" s="58" t="s">
        <v>2688</v>
      </c>
      <c r="C768" s="58" t="s">
        <v>2689</v>
      </c>
      <c r="D768" s="58" t="s">
        <v>2690</v>
      </c>
      <c r="F768" s="58" t="s">
        <v>2691</v>
      </c>
      <c r="G768" s="58" t="s">
        <v>2692</v>
      </c>
      <c r="H768" s="75">
        <f>[1]!thsiFinD("ths_close_price_index",H$1,$A768)</f>
        <v>4123.6893</v>
      </c>
      <c r="I768" s="75">
        <f>[1]!thsiFinD("ths_close_price_index",I$1,$A768)</f>
        <v>4501.4679999999998</v>
      </c>
      <c r="J768" s="75">
        <f>[1]!thsiFinD("ths_close_price_index",J$1,$A768)</f>
        <v>1636.2947999999999</v>
      </c>
      <c r="K768" s="76">
        <f>IF([1]!thsiFinD("ths_close_price_index",K$1,$A768)/[1]!thsiFinD("ths_close_price_index",K$1,$A$3)=0,K767,[1]!thsiFinD("ths_close_price_index",K$1,$A768)/[1]!thsiFinD("ths_close_price_index",K$1,$A$3))</f>
        <v>1.3188612508096316</v>
      </c>
      <c r="L768" s="75">
        <f>[1]!thsiFinD("ths_close_price_index",L$1,$A768)</f>
        <v>3229.6269000000002</v>
      </c>
      <c r="M768" s="75">
        <f>[1]!thsiFinD("ths_close_price_index",M$1,$A768)</f>
        <v>14321.229799999999</v>
      </c>
      <c r="N768" s="78">
        <f t="shared" si="43"/>
        <v>1.009538206073427</v>
      </c>
      <c r="O768" s="78">
        <f t="shared" si="43"/>
        <v>0.98789388273653922</v>
      </c>
      <c r="P768" s="73">
        <f t="shared" si="42"/>
        <v>1.009538206073427</v>
      </c>
      <c r="Q768" s="73">
        <f t="shared" si="44"/>
        <v>1.1830851516394052</v>
      </c>
    </row>
    <row r="769" spans="1:17" ht="15.5" x14ac:dyDescent="0.35">
      <c r="A769" s="80">
        <v>44973</v>
      </c>
      <c r="B769" s="58" t="s">
        <v>2693</v>
      </c>
      <c r="C769" s="58" t="s">
        <v>2694</v>
      </c>
      <c r="D769" s="58" t="s">
        <v>2695</v>
      </c>
      <c r="F769" s="58" t="s">
        <v>2696</v>
      </c>
      <c r="G769" s="58" t="s">
        <v>2697</v>
      </c>
      <c r="H769" s="75">
        <f>[1]!thsiFinD("ths_close_price_index",H$1,$A769)</f>
        <v>4093.4875999999999</v>
      </c>
      <c r="I769" s="75">
        <f>[1]!thsiFinD("ths_close_price_index",I$1,$A769)</f>
        <v>4459.7296999999999</v>
      </c>
      <c r="J769" s="75">
        <f>[1]!thsiFinD("ths_close_price_index",J$1,$A769)</f>
        <v>1620.8703</v>
      </c>
      <c r="K769" s="76">
        <f>IF([1]!thsiFinD("ths_close_price_index",K$1,$A769)/[1]!thsiFinD("ths_close_price_index",K$1,$A$3)=0,K768,[1]!thsiFinD("ths_close_price_index",K$1,$A769)/[1]!thsiFinD("ths_close_price_index",K$1,$A$3))</f>
        <v>1.3064290317723817</v>
      </c>
      <c r="L769" s="75">
        <f>[1]!thsiFinD("ths_close_price_index",L$1,$A769)</f>
        <v>3180.328</v>
      </c>
      <c r="M769" s="75">
        <f>[1]!thsiFinD("ths_close_price_index",M$1,$A769)</f>
        <v>14177.080099999999</v>
      </c>
      <c r="N769" s="78">
        <f t="shared" si="43"/>
        <v>0.98473541943807807</v>
      </c>
      <c r="O769" s="78">
        <f t="shared" si="43"/>
        <v>0.98993454458778396</v>
      </c>
      <c r="P769" s="73">
        <f t="shared" si="42"/>
        <v>0.98473541943807807</v>
      </c>
      <c r="Q769" s="73">
        <f t="shared" si="44"/>
        <v>1.1650258530305919</v>
      </c>
    </row>
    <row r="770" spans="1:17" ht="15.5" x14ac:dyDescent="0.35">
      <c r="A770" s="80">
        <v>44974</v>
      </c>
      <c r="B770" s="58" t="s">
        <v>2698</v>
      </c>
      <c r="C770" s="58" t="s">
        <v>2699</v>
      </c>
      <c r="D770" s="58" t="s">
        <v>2700</v>
      </c>
      <c r="F770" s="58" t="s">
        <v>2701</v>
      </c>
      <c r="G770" s="58" t="s">
        <v>2702</v>
      </c>
      <c r="H770" s="75">
        <f>[1]!thsiFinD("ths_close_price_index",H$1,$A770)</f>
        <v>4034.5070000000001</v>
      </c>
      <c r="I770" s="75">
        <f>[1]!thsiFinD("ths_close_price_index",I$1,$A770)</f>
        <v>4402.4988000000003</v>
      </c>
      <c r="J770" s="75">
        <f>[1]!thsiFinD("ths_close_price_index",J$1,$A770)</f>
        <v>1599.8869999999999</v>
      </c>
      <c r="K770" s="76">
        <f>IF([1]!thsiFinD("ths_close_price_index",K$1,$A770)/[1]!thsiFinD("ths_close_price_index",K$1,$A$3)=0,K769,[1]!thsiFinD("ths_close_price_index",K$1,$A770)/[1]!thsiFinD("ths_close_price_index",K$1,$A$3))</f>
        <v>1.2895163939737933</v>
      </c>
      <c r="L770" s="75">
        <f>[1]!thsiFinD("ths_close_price_index",L$1,$A770)</f>
        <v>3105.4684000000002</v>
      </c>
      <c r="M770" s="75">
        <f>[1]!thsiFinD("ths_close_price_index",M$1,$A770)</f>
        <v>14209.348400000001</v>
      </c>
      <c r="N770" s="78">
        <f t="shared" si="43"/>
        <v>0.97646167313560117</v>
      </c>
      <c r="O770" s="78">
        <f t="shared" si="43"/>
        <v>1.0022760892773683</v>
      </c>
      <c r="P770" s="73">
        <f t="shared" si="42"/>
        <v>0.97646167313560117</v>
      </c>
      <c r="Q770" s="73">
        <f t="shared" si="44"/>
        <v>1.1376030936964827</v>
      </c>
    </row>
    <row r="771" spans="1:17" ht="15.5" x14ac:dyDescent="0.35">
      <c r="A771" s="80">
        <v>44977</v>
      </c>
      <c r="B771" s="58" t="s">
        <v>2703</v>
      </c>
      <c r="C771" s="58" t="s">
        <v>2704</v>
      </c>
      <c r="D771" s="58" t="s">
        <v>2705</v>
      </c>
      <c r="F771" s="58" t="s">
        <v>2706</v>
      </c>
      <c r="G771" s="58" t="s">
        <v>2707</v>
      </c>
      <c r="H771" s="75">
        <f>[1]!thsiFinD("ths_close_price_index",H$1,$A771)</f>
        <v>4133.4895999999999</v>
      </c>
      <c r="I771" s="75">
        <f>[1]!thsiFinD("ths_close_price_index",I$1,$A771)</f>
        <v>4502.4224999999997</v>
      </c>
      <c r="J771" s="75">
        <f>[1]!thsiFinD("ths_close_price_index",J$1,$A771)</f>
        <v>1623.6111000000001</v>
      </c>
      <c r="K771" s="76">
        <f>IF([1]!thsiFinD("ths_close_price_index",K$1,$A771)/[1]!thsiFinD("ths_close_price_index",K$1,$A$3)=0,K770,[1]!thsiFinD("ths_close_price_index",K$1,$A771)/[1]!thsiFinD("ths_close_price_index",K$1,$A$3))</f>
        <v>1.3086381293727769</v>
      </c>
      <c r="L771" s="75">
        <f>[1]!thsiFinD("ths_close_price_index",L$1,$A771)</f>
        <v>3180.5288999999998</v>
      </c>
      <c r="M771" s="75">
        <f>[1]!thsiFinD("ths_close_price_index",M$1,$A771)</f>
        <v>14344.6589</v>
      </c>
      <c r="N771" s="78">
        <f t="shared" si="43"/>
        <v>1.0241704278813462</v>
      </c>
      <c r="O771" s="78">
        <f t="shared" si="43"/>
        <v>1.0095226393351013</v>
      </c>
      <c r="P771" s="73">
        <f t="shared" si="42"/>
        <v>1.0241704278813462</v>
      </c>
      <c r="Q771" s="73">
        <f t="shared" si="44"/>
        <v>1.1650994472302698</v>
      </c>
    </row>
    <row r="772" spans="1:17" ht="15.5" x14ac:dyDescent="0.35">
      <c r="A772" s="80">
        <v>44978</v>
      </c>
      <c r="B772" s="58" t="s">
        <v>2708</v>
      </c>
      <c r="C772" s="58" t="s">
        <v>2709</v>
      </c>
      <c r="D772" s="58" t="s">
        <v>2710</v>
      </c>
      <c r="F772" s="58" t="s">
        <v>2711</v>
      </c>
      <c r="G772" s="58" t="s">
        <v>2712</v>
      </c>
      <c r="H772" s="75">
        <f>[1]!thsiFinD("ths_close_price_index",H$1,$A772)</f>
        <v>4144.3536000000004</v>
      </c>
      <c r="I772" s="75">
        <f>[1]!thsiFinD("ths_close_price_index",I$1,$A772)</f>
        <v>4518.0253000000002</v>
      </c>
      <c r="J772" s="75">
        <f>[1]!thsiFinD("ths_close_price_index",J$1,$A772)</f>
        <v>1620.3729000000001</v>
      </c>
      <c r="K772" s="76">
        <f>IF([1]!thsiFinD("ths_close_price_index",K$1,$A772)/[1]!thsiFinD("ths_close_price_index",K$1,$A$3)=0,K771,[1]!thsiFinD("ths_close_price_index",K$1,$A772)/[1]!thsiFinD("ths_close_price_index",K$1,$A$3))</f>
        <v>1.3060281250493679</v>
      </c>
      <c r="L772" s="75">
        <f>[1]!thsiFinD("ths_close_price_index",L$1,$A772)</f>
        <v>3198.0868</v>
      </c>
      <c r="M772" s="75">
        <f>[1]!thsiFinD("ths_close_price_index",M$1,$A772)</f>
        <v>14347.5897</v>
      </c>
      <c r="N772" s="78">
        <f t="shared" si="43"/>
        <v>1.0055204340385022</v>
      </c>
      <c r="O772" s="78">
        <f t="shared" si="43"/>
        <v>1.000204312979516</v>
      </c>
      <c r="P772" s="73">
        <f t="shared" si="42"/>
        <v>1.0055204340385022</v>
      </c>
      <c r="Q772" s="73">
        <f t="shared" si="44"/>
        <v>1.1715313018769999</v>
      </c>
    </row>
    <row r="773" spans="1:17" ht="15.5" x14ac:dyDescent="0.35">
      <c r="A773" s="80">
        <v>44979</v>
      </c>
      <c r="B773" s="58" t="s">
        <v>2713</v>
      </c>
      <c r="C773" s="58" t="s">
        <v>2714</v>
      </c>
      <c r="D773" s="58" t="s">
        <v>2715</v>
      </c>
      <c r="F773" s="58" t="s">
        <v>2716</v>
      </c>
      <c r="G773" s="58" t="s">
        <v>2717</v>
      </c>
      <c r="H773" s="75">
        <f>[1]!thsiFinD("ths_close_price_index",H$1,$A773)</f>
        <v>4106.9506000000001</v>
      </c>
      <c r="I773" s="75">
        <f>[1]!thsiFinD("ths_close_price_index",I$1,$A773)</f>
        <v>4486.2281000000003</v>
      </c>
      <c r="J773" s="75">
        <f>[1]!thsiFinD("ths_close_price_index",J$1,$A773)</f>
        <v>1612.6645000000001</v>
      </c>
      <c r="K773" s="76">
        <f>IF([1]!thsiFinD("ths_close_price_index",K$1,$A773)/[1]!thsiFinD("ths_close_price_index",K$1,$A$3)=0,K772,[1]!thsiFinD("ths_close_price_index",K$1,$A773)/[1]!thsiFinD("ths_close_price_index",K$1,$A$3))</f>
        <v>1.2998151186487237</v>
      </c>
      <c r="L773" s="75">
        <f>[1]!thsiFinD("ths_close_price_index",L$1,$A773)</f>
        <v>3178.7766999999999</v>
      </c>
      <c r="M773" s="75">
        <f>[1]!thsiFinD("ths_close_price_index",M$1,$A773)</f>
        <v>14314.177100000001</v>
      </c>
      <c r="N773" s="78">
        <f t="shared" si="43"/>
        <v>0.99396198377104705</v>
      </c>
      <c r="O773" s="78">
        <f t="shared" si="43"/>
        <v>0.99767120466234127</v>
      </c>
      <c r="P773" s="73">
        <f t="shared" si="42"/>
        <v>0.99396198377104705</v>
      </c>
      <c r="Q773" s="73">
        <f t="shared" si="44"/>
        <v>1.1644575768635403</v>
      </c>
    </row>
    <row r="774" spans="1:17" ht="15.5" x14ac:dyDescent="0.35">
      <c r="A774" s="80">
        <v>44980</v>
      </c>
      <c r="B774" s="58" t="s">
        <v>2718</v>
      </c>
      <c r="C774" s="58" t="s">
        <v>2719</v>
      </c>
      <c r="D774" s="58" t="s">
        <v>2720</v>
      </c>
      <c r="F774" s="58" t="s">
        <v>2721</v>
      </c>
      <c r="G774" s="58" t="s">
        <v>2722</v>
      </c>
      <c r="H774" s="75">
        <f>[1]!thsiFinD("ths_close_price_index",H$1,$A774)</f>
        <v>4103.6463000000003</v>
      </c>
      <c r="I774" s="75">
        <f>[1]!thsiFinD("ths_close_price_index",I$1,$A774)</f>
        <v>4480.8653000000004</v>
      </c>
      <c r="J774" s="75">
        <f>[1]!thsiFinD("ths_close_price_index",J$1,$A774)</f>
        <v>1612.2445</v>
      </c>
      <c r="K774" s="76">
        <f>IF([1]!thsiFinD("ths_close_price_index",K$1,$A774)/[1]!thsiFinD("ths_close_price_index",K$1,$A$3)=0,K773,[1]!thsiFinD("ths_close_price_index",K$1,$A774)/[1]!thsiFinD("ths_close_price_index",K$1,$A$3))</f>
        <v>1.299476596687192</v>
      </c>
      <c r="L774" s="75">
        <f>[1]!thsiFinD("ths_close_price_index",L$1,$A774)</f>
        <v>3169.1001000000001</v>
      </c>
      <c r="M774" s="75">
        <f>[1]!thsiFinD("ths_close_price_index",M$1,$A774)</f>
        <v>14219.6801</v>
      </c>
      <c r="N774" s="78">
        <f t="shared" si="43"/>
        <v>0.9969558729935325</v>
      </c>
      <c r="O774" s="78">
        <f t="shared" si="43"/>
        <v>0.99339836308159124</v>
      </c>
      <c r="P774" s="73">
        <f t="shared" si="42"/>
        <v>0.9969558729935325</v>
      </c>
      <c r="Q774" s="73">
        <f t="shared" si="44"/>
        <v>1.1609128201059242</v>
      </c>
    </row>
    <row r="775" spans="1:17" ht="15.5" x14ac:dyDescent="0.35">
      <c r="A775" s="80">
        <v>44981</v>
      </c>
      <c r="B775" s="58" t="s">
        <v>2723</v>
      </c>
      <c r="C775" s="58" t="s">
        <v>2724</v>
      </c>
      <c r="D775" s="58" t="s">
        <v>2725</v>
      </c>
      <c r="F775" s="58" t="s">
        <v>2726</v>
      </c>
      <c r="G775" s="58" t="s">
        <v>2727</v>
      </c>
      <c r="H775" s="75">
        <f>[1]!thsiFinD("ths_close_price_index",H$1,$A775)</f>
        <v>4061.0457000000001</v>
      </c>
      <c r="I775" s="75">
        <f>[1]!thsiFinD("ths_close_price_index",I$1,$A775)</f>
        <v>4442.8344999999999</v>
      </c>
      <c r="J775" s="75">
        <f>[1]!thsiFinD("ths_close_price_index",J$1,$A775)</f>
        <v>1598.4894999999999</v>
      </c>
      <c r="K775" s="76">
        <f>IF([1]!thsiFinD("ths_close_price_index",K$1,$A775)/[1]!thsiFinD("ths_close_price_index",K$1,$A$3)=0,K774,[1]!thsiFinD("ths_close_price_index",K$1,$A775)/[1]!thsiFinD("ths_close_price_index",K$1,$A$3))</f>
        <v>1.2883900024470301</v>
      </c>
      <c r="L775" s="75">
        <f>[1]!thsiFinD("ths_close_price_index",L$1,$A775)</f>
        <v>3158.6795000000002</v>
      </c>
      <c r="M775" s="75">
        <f>[1]!thsiFinD("ths_close_price_index",M$1,$A775)</f>
        <v>14147.7952</v>
      </c>
      <c r="N775" s="78">
        <f t="shared" si="43"/>
        <v>0.996711811027995</v>
      </c>
      <c r="O775" s="78">
        <f t="shared" si="43"/>
        <v>0.99494468936751967</v>
      </c>
      <c r="P775" s="73">
        <f t="shared" si="42"/>
        <v>0.996711811027995</v>
      </c>
      <c r="Q775" s="73">
        <f t="shared" si="44"/>
        <v>1.1570955193733927</v>
      </c>
    </row>
    <row r="776" spans="1:17" ht="15.5" x14ac:dyDescent="0.35">
      <c r="A776" s="80">
        <v>44984</v>
      </c>
      <c r="B776" s="58" t="s">
        <v>2728</v>
      </c>
      <c r="C776" s="58" t="s">
        <v>2729</v>
      </c>
      <c r="D776" s="58" t="s">
        <v>2730</v>
      </c>
      <c r="F776" s="58" t="s">
        <v>2731</v>
      </c>
      <c r="G776" s="58" t="s">
        <v>2732</v>
      </c>
      <c r="H776" s="75">
        <f>[1]!thsiFinD("ths_close_price_index",H$1,$A776)</f>
        <v>4043.8444</v>
      </c>
      <c r="I776" s="75">
        <f>[1]!thsiFinD("ths_close_price_index",I$1,$A776)</f>
        <v>4422.7800999999999</v>
      </c>
      <c r="J776" s="75">
        <f>[1]!thsiFinD("ths_close_price_index",J$1,$A776)</f>
        <v>1594.8110999999999</v>
      </c>
      <c r="K776" s="76">
        <f>IF([1]!thsiFinD("ths_close_price_index",K$1,$A776)/[1]!thsiFinD("ths_close_price_index",K$1,$A$3)=0,K775,[1]!thsiFinD("ths_close_price_index",K$1,$A776)/[1]!thsiFinD("ths_close_price_index",K$1,$A$3))</f>
        <v>1.2854251948677491</v>
      </c>
      <c r="L776" s="75">
        <f>[1]!thsiFinD("ths_close_price_index",L$1,$A776)</f>
        <v>3142.4922000000001</v>
      </c>
      <c r="M776" s="75">
        <f>[1]!thsiFinD("ths_close_price_index",M$1,$A776)</f>
        <v>14004.19</v>
      </c>
      <c r="N776" s="78">
        <f t="shared" si="43"/>
        <v>0.9948752951985157</v>
      </c>
      <c r="O776" s="78">
        <f t="shared" si="43"/>
        <v>0.98984964102392436</v>
      </c>
      <c r="P776" s="73">
        <f t="shared" si="42"/>
        <v>0.9948752951985157</v>
      </c>
      <c r="Q776" s="73">
        <f t="shared" si="44"/>
        <v>1.151165746409484</v>
      </c>
    </row>
    <row r="777" spans="1:17" ht="15.5" x14ac:dyDescent="0.35">
      <c r="A777" s="80">
        <v>44985</v>
      </c>
      <c r="B777" s="58" t="s">
        <v>2733</v>
      </c>
      <c r="C777" s="58" t="s">
        <v>2734</v>
      </c>
      <c r="D777" s="58" t="s">
        <v>2735</v>
      </c>
      <c r="F777" s="58" t="s">
        <v>2736</v>
      </c>
      <c r="G777" s="58" t="s">
        <v>2737</v>
      </c>
      <c r="H777" s="75">
        <f>[1]!thsiFinD("ths_close_price_index",H$1,$A777)</f>
        <v>4069.4587000000001</v>
      </c>
      <c r="I777" s="75">
        <f>[1]!thsiFinD("ths_close_price_index",I$1,$A777)</f>
        <v>4452.6866</v>
      </c>
      <c r="J777" s="75">
        <f>[1]!thsiFinD("ths_close_price_index",J$1,$A777)</f>
        <v>1601.0405000000001</v>
      </c>
      <c r="K777" s="76">
        <f>IF([1]!thsiFinD("ths_close_price_index",K$1,$A777)/[1]!thsiFinD("ths_close_price_index",K$1,$A$3)=0,K776,[1]!thsiFinD("ths_close_price_index",K$1,$A777)/[1]!thsiFinD("ths_close_price_index",K$1,$A$3))</f>
        <v>1.2904461203609998</v>
      </c>
      <c r="L777" s="75">
        <f>[1]!thsiFinD("ths_close_price_index",L$1,$A777)</f>
        <v>3183.5470999999998</v>
      </c>
      <c r="M777" s="75">
        <f>[1]!thsiFinD("ths_close_price_index",M$1,$A777)</f>
        <v>14209.6468</v>
      </c>
      <c r="N777" s="78">
        <f t="shared" si="43"/>
        <v>1.0130644397462625</v>
      </c>
      <c r="O777" s="78">
        <f t="shared" si="43"/>
        <v>1.0146710948651796</v>
      </c>
      <c r="P777" s="73">
        <f t="shared" si="42"/>
        <v>1.0130644397462625</v>
      </c>
      <c r="Q777" s="73">
        <f t="shared" si="44"/>
        <v>1.166205081941412</v>
      </c>
    </row>
    <row r="778" spans="1:17" ht="15.5" x14ac:dyDescent="0.35">
      <c r="A778" s="80">
        <v>44986</v>
      </c>
      <c r="B778" s="58" t="s">
        <v>2738</v>
      </c>
      <c r="C778" s="58" t="s">
        <v>2739</v>
      </c>
      <c r="D778" s="58" t="s">
        <v>2740</v>
      </c>
      <c r="F778" s="58" t="s">
        <v>2741</v>
      </c>
      <c r="G778" s="58" t="s">
        <v>2742</v>
      </c>
      <c r="H778" s="75">
        <f>[1]!thsiFinD("ths_close_price_index",H$1,$A778)</f>
        <v>4126.9414999999999</v>
      </c>
      <c r="I778" s="75">
        <f>[1]!thsiFinD("ths_close_price_index",I$1,$A778)</f>
        <v>4507.3437000000004</v>
      </c>
      <c r="J778" s="75">
        <f>[1]!thsiFinD("ths_close_price_index",J$1,$A778)</f>
        <v>1615.1578</v>
      </c>
      <c r="K778" s="76">
        <f>IF([1]!thsiFinD("ths_close_price_index",K$1,$A778)/[1]!thsiFinD("ths_close_price_index",K$1,$A$3)=0,K777,[1]!thsiFinD("ths_close_price_index",K$1,$A778)/[1]!thsiFinD("ths_close_price_index",K$1,$A$3))</f>
        <v>1.301824730093216</v>
      </c>
      <c r="L778" s="75">
        <f>[1]!thsiFinD("ths_close_price_index",L$1,$A778)</f>
        <v>3222.3575000000001</v>
      </c>
      <c r="M778" s="75">
        <f>[1]!thsiFinD("ths_close_price_index",M$1,$A778)</f>
        <v>14161.0013</v>
      </c>
      <c r="N778" s="78">
        <f t="shared" si="43"/>
        <v>1.0121909300478074</v>
      </c>
      <c r="O778" s="78">
        <f t="shared" si="43"/>
        <v>0.99657658626673251</v>
      </c>
      <c r="P778" s="73">
        <f t="shared" si="42"/>
        <v>1.0121909300478074</v>
      </c>
      <c r="Q778" s="73">
        <f t="shared" si="44"/>
        <v>1.1804222065167573</v>
      </c>
    </row>
    <row r="779" spans="1:17" ht="15.5" x14ac:dyDescent="0.35">
      <c r="A779" s="80">
        <v>44987</v>
      </c>
      <c r="B779" s="58" t="s">
        <v>2743</v>
      </c>
      <c r="C779" s="58" t="s">
        <v>2744</v>
      </c>
      <c r="D779" s="58" t="s">
        <v>2745</v>
      </c>
      <c r="F779" s="58" t="s">
        <v>2746</v>
      </c>
      <c r="G779" s="58" t="s">
        <v>2747</v>
      </c>
      <c r="H779" s="75">
        <f>[1]!thsiFinD("ths_close_price_index",H$1,$A779)</f>
        <v>4117.7376999999997</v>
      </c>
      <c r="I779" s="75">
        <f>[1]!thsiFinD("ths_close_price_index",I$1,$A779)</f>
        <v>4496.2650999999996</v>
      </c>
      <c r="J779" s="75">
        <f>[1]!thsiFinD("ths_close_price_index",J$1,$A779)</f>
        <v>1604.5289</v>
      </c>
      <c r="K779" s="76">
        <f>IF([1]!thsiFinD("ths_close_price_index",K$1,$A779)/[1]!thsiFinD("ths_close_price_index",K$1,$A$3)=0,K778,[1]!thsiFinD("ths_close_price_index",K$1,$A779)/[1]!thsiFinD("ths_close_price_index",K$1,$A$3))</f>
        <v>1.2932577870529214</v>
      </c>
      <c r="L779" s="75">
        <f>[1]!thsiFinD("ths_close_price_index",L$1,$A779)</f>
        <v>3208.3177999999998</v>
      </c>
      <c r="M779" s="75">
        <f>[1]!thsiFinD("ths_close_price_index",M$1,$A779)</f>
        <v>14009.621999999999</v>
      </c>
      <c r="N779" s="78">
        <f t="shared" si="43"/>
        <v>0.99564303464156279</v>
      </c>
      <c r="O779" s="78">
        <f t="shared" si="43"/>
        <v>0.98931012738484814</v>
      </c>
      <c r="P779" s="73">
        <f t="shared" si="42"/>
        <v>0.99564303464156279</v>
      </c>
      <c r="Q779" s="73">
        <f t="shared" si="44"/>
        <v>1.1752791478546338</v>
      </c>
    </row>
    <row r="780" spans="1:17" ht="15.5" x14ac:dyDescent="0.35">
      <c r="A780" s="80">
        <v>44988</v>
      </c>
      <c r="B780" s="58" t="s">
        <v>2748</v>
      </c>
      <c r="C780" s="58" t="s">
        <v>2749</v>
      </c>
      <c r="D780" s="58" t="s">
        <v>2750</v>
      </c>
      <c r="F780" s="58" t="s">
        <v>2751</v>
      </c>
      <c r="G780" s="58" t="s">
        <v>2752</v>
      </c>
      <c r="H780" s="75">
        <f>[1]!thsiFinD("ths_close_price_index",H$1,$A780)</f>
        <v>4130.5513000000001</v>
      </c>
      <c r="I780" s="75">
        <f>[1]!thsiFinD("ths_close_price_index",I$1,$A780)</f>
        <v>4508.1100999999999</v>
      </c>
      <c r="J780" s="75">
        <f>[1]!thsiFinD("ths_close_price_index",J$1,$A780)</f>
        <v>1606.4190000000001</v>
      </c>
      <c r="K780" s="76">
        <f>IF([1]!thsiFinD("ths_close_price_index",K$1,$A780)/[1]!thsiFinD("ths_close_price_index",K$1,$A$3)=0,K779,[1]!thsiFinD("ths_close_price_index",K$1,$A780)/[1]!thsiFinD("ths_close_price_index",K$1,$A$3))</f>
        <v>1.2947812164802808</v>
      </c>
      <c r="L780" s="75">
        <f>[1]!thsiFinD("ths_close_price_index",L$1,$A780)</f>
        <v>3209.7784999999999</v>
      </c>
      <c r="M780" s="75">
        <f>[1]!thsiFinD("ths_close_price_index",M$1,$A780)</f>
        <v>14011.263999999999</v>
      </c>
      <c r="N780" s="78">
        <f t="shared" si="43"/>
        <v>1.0004552853211737</v>
      </c>
      <c r="O780" s="78">
        <f t="shared" si="43"/>
        <v>1.0001172051608531</v>
      </c>
      <c r="P780" s="73">
        <f t="shared" si="42"/>
        <v>1.0004552853211737</v>
      </c>
      <c r="Q780" s="73">
        <f t="shared" si="44"/>
        <v>1.1758142351989336</v>
      </c>
    </row>
    <row r="781" spans="1:17" ht="15.5" x14ac:dyDescent="0.35">
      <c r="A781" s="80">
        <v>44991</v>
      </c>
      <c r="B781" s="58" t="s">
        <v>2753</v>
      </c>
      <c r="C781" s="58" t="s">
        <v>2754</v>
      </c>
      <c r="D781" s="58" t="s">
        <v>2755</v>
      </c>
      <c r="F781" s="58" t="s">
        <v>2756</v>
      </c>
      <c r="G781" s="58" t="s">
        <v>2757</v>
      </c>
      <c r="H781" s="75">
        <f>[1]!thsiFinD("ths_close_price_index",H$1,$A781)</f>
        <v>4109.0101999999997</v>
      </c>
      <c r="I781" s="75">
        <f>[1]!thsiFinD("ths_close_price_index",I$1,$A781)</f>
        <v>4491.5685999999996</v>
      </c>
      <c r="J781" s="75">
        <f>[1]!thsiFinD("ths_close_price_index",J$1,$A781)</f>
        <v>1610.3430000000001</v>
      </c>
      <c r="K781" s="76">
        <f>IF([1]!thsiFinD("ths_close_price_index",K$1,$A781)/[1]!thsiFinD("ths_close_price_index",K$1,$A$3)=0,K780,[1]!thsiFinD("ths_close_price_index",K$1,$A781)/[1]!thsiFinD("ths_close_price_index",K$1,$A$3))</f>
        <v>1.297943978806591</v>
      </c>
      <c r="L781" s="75">
        <f>[1]!thsiFinD("ths_close_price_index",L$1,$A781)</f>
        <v>3243.1898999999999</v>
      </c>
      <c r="M781" s="75">
        <f>[1]!thsiFinD("ths_close_price_index",M$1,$A781)</f>
        <v>14113.7333</v>
      </c>
      <c r="N781" s="78">
        <f t="shared" si="43"/>
        <v>1.0104092540965055</v>
      </c>
      <c r="O781" s="78">
        <f t="shared" si="43"/>
        <v>1.0073133516005408</v>
      </c>
      <c r="P781" s="73">
        <f t="shared" si="42"/>
        <v>1.0104092540965055</v>
      </c>
      <c r="Q781" s="73">
        <f t="shared" si="44"/>
        <v>1.1880535843434075</v>
      </c>
    </row>
    <row r="782" spans="1:17" ht="15.5" x14ac:dyDescent="0.35">
      <c r="A782" s="80">
        <v>44992</v>
      </c>
      <c r="B782" s="58" t="s">
        <v>2758</v>
      </c>
      <c r="C782" s="58" t="s">
        <v>2759</v>
      </c>
      <c r="D782" s="58" t="s">
        <v>2760</v>
      </c>
      <c r="F782" s="58" t="s">
        <v>2761</v>
      </c>
      <c r="G782" s="58" t="s">
        <v>2762</v>
      </c>
      <c r="H782" s="75">
        <f>[1]!thsiFinD("ths_close_price_index",H$1,$A782)</f>
        <v>4048.8519000000001</v>
      </c>
      <c r="I782" s="75">
        <f>[1]!thsiFinD("ths_close_price_index",I$1,$A782)</f>
        <v>4422.6576999999997</v>
      </c>
      <c r="J782" s="75">
        <f>[1]!thsiFinD("ths_close_price_index",J$1,$A782)</f>
        <v>1585.2462</v>
      </c>
      <c r="K782" s="76">
        <f>IF([1]!thsiFinD("ths_close_price_index",K$1,$A782)/[1]!thsiFinD("ths_close_price_index",K$1,$A$3)=0,K781,[1]!thsiFinD("ths_close_price_index",K$1,$A782)/[1]!thsiFinD("ths_close_price_index",K$1,$A$3))</f>
        <v>1.277715840796668</v>
      </c>
      <c r="L782" s="75">
        <f>[1]!thsiFinD("ths_close_price_index",L$1,$A782)</f>
        <v>3170.0981000000002</v>
      </c>
      <c r="M782" s="75">
        <f>[1]!thsiFinD("ths_close_price_index",M$1,$A782)</f>
        <v>13873.595799999999</v>
      </c>
      <c r="N782" s="78">
        <f t="shared" ref="N782:O797" si="45">L782/L781</f>
        <v>0.97746299098921108</v>
      </c>
      <c r="O782" s="78">
        <f t="shared" si="45"/>
        <v>0.98298554359107804</v>
      </c>
      <c r="P782" s="73">
        <f t="shared" si="42"/>
        <v>0.97746299098921108</v>
      </c>
      <c r="Q782" s="73">
        <f t="shared" si="44"/>
        <v>1.16127841000776</v>
      </c>
    </row>
    <row r="783" spans="1:17" ht="15.5" x14ac:dyDescent="0.35">
      <c r="A783" s="80">
        <v>44993</v>
      </c>
      <c r="B783" s="58" t="s">
        <v>2763</v>
      </c>
      <c r="C783" s="58" t="s">
        <v>2764</v>
      </c>
      <c r="D783" s="58" t="s">
        <v>2765</v>
      </c>
      <c r="F783" s="58" t="s">
        <v>2766</v>
      </c>
      <c r="G783" s="58" t="s">
        <v>2767</v>
      </c>
      <c r="H783" s="75">
        <f>[1]!thsiFinD("ths_close_price_index",H$1,$A783)</f>
        <v>4034.1077</v>
      </c>
      <c r="I783" s="75">
        <f>[1]!thsiFinD("ths_close_price_index",I$1,$A783)</f>
        <v>4413.8620000000001</v>
      </c>
      <c r="J783" s="75">
        <f>[1]!thsiFinD("ths_close_price_index",J$1,$A783)</f>
        <v>1580.6098999999999</v>
      </c>
      <c r="K783" s="76">
        <f>IF([1]!thsiFinD("ths_close_price_index",K$1,$A783)/[1]!thsiFinD("ths_close_price_index",K$1,$A$3)=0,K782,[1]!thsiFinD("ths_close_price_index",K$1,$A783)/[1]!thsiFinD("ths_close_price_index",K$1,$A$3))</f>
        <v>1.2739789613436936</v>
      </c>
      <c r="L783" s="75">
        <f>[1]!thsiFinD("ths_close_price_index",L$1,$A783)</f>
        <v>3173.7483999999999</v>
      </c>
      <c r="M783" s="75">
        <f>[1]!thsiFinD("ths_close_price_index",M$1,$A783)</f>
        <v>13836.5057</v>
      </c>
      <c r="N783" s="78">
        <f t="shared" si="45"/>
        <v>1.0011514785614994</v>
      </c>
      <c r="O783" s="78">
        <f t="shared" si="45"/>
        <v>0.99732656907879647</v>
      </c>
      <c r="P783" s="73">
        <f t="shared" si="42"/>
        <v>1.0011514785614994</v>
      </c>
      <c r="Q783" s="73">
        <f t="shared" si="44"/>
        <v>1.1626155972008161</v>
      </c>
    </row>
    <row r="784" spans="1:17" ht="15.5" x14ac:dyDescent="0.35">
      <c r="A784" s="80">
        <v>44994</v>
      </c>
      <c r="B784" s="58" t="s">
        <v>2768</v>
      </c>
      <c r="C784" s="58" t="s">
        <v>2769</v>
      </c>
      <c r="D784" s="58" t="s">
        <v>2770</v>
      </c>
      <c r="F784" s="58" t="s">
        <v>2771</v>
      </c>
      <c r="G784" s="58" t="s">
        <v>2772</v>
      </c>
      <c r="H784" s="75">
        <f>[1]!thsiFinD("ths_close_price_index",H$1,$A784)</f>
        <v>4019.8505</v>
      </c>
      <c r="I784" s="75">
        <f>[1]!thsiFinD("ths_close_price_index",I$1,$A784)</f>
        <v>4399.4852000000001</v>
      </c>
      <c r="J784" s="75">
        <f>[1]!thsiFinD("ths_close_price_index",J$1,$A784)</f>
        <v>1576.9862000000001</v>
      </c>
      <c r="K784" s="76">
        <f>IF([1]!thsiFinD("ths_close_price_index",K$1,$A784)/[1]!thsiFinD("ths_close_price_index",K$1,$A$3)=0,K783,[1]!thsiFinD("ths_close_price_index",K$1,$A784)/[1]!thsiFinD("ths_close_price_index",K$1,$A$3))</f>
        <v>1.2710582422198788</v>
      </c>
      <c r="L784" s="75">
        <f>[1]!thsiFinD("ths_close_price_index",L$1,$A784)</f>
        <v>3177.3296999999998</v>
      </c>
      <c r="M784" s="75">
        <f>[1]!thsiFinD("ths_close_price_index",M$1,$A784)</f>
        <v>13873.994199999999</v>
      </c>
      <c r="N784" s="78">
        <f t="shared" si="45"/>
        <v>1.0011284133298026</v>
      </c>
      <c r="O784" s="78">
        <f t="shared" si="45"/>
        <v>1.0027093907098235</v>
      </c>
      <c r="P784" s="73">
        <f t="shared" si="42"/>
        <v>1.0011284133298026</v>
      </c>
      <c r="Q784" s="73">
        <f t="shared" si="44"/>
        <v>1.1639275081381339</v>
      </c>
    </row>
    <row r="785" spans="1:17" ht="15.5" x14ac:dyDescent="0.35">
      <c r="A785" s="80">
        <v>44995</v>
      </c>
      <c r="B785" s="58" t="s">
        <v>2773</v>
      </c>
      <c r="C785" s="58" t="s">
        <v>2774</v>
      </c>
      <c r="D785" s="58" t="s">
        <v>2775</v>
      </c>
      <c r="F785" s="58" t="s">
        <v>2776</v>
      </c>
      <c r="G785" s="58" t="s">
        <v>2777</v>
      </c>
      <c r="H785" s="75">
        <f>[1]!thsiFinD("ths_close_price_index",H$1,$A785)</f>
        <v>3967.1352000000002</v>
      </c>
      <c r="I785" s="75">
        <f>[1]!thsiFinD("ths_close_price_index",I$1,$A785)</f>
        <v>4342.0429000000004</v>
      </c>
      <c r="J785" s="75">
        <f>[1]!thsiFinD("ths_close_price_index",J$1,$A785)</f>
        <v>1558.2436</v>
      </c>
      <c r="K785" s="76">
        <f>IF([1]!thsiFinD("ths_close_price_index",K$1,$A785)/[1]!thsiFinD("ths_close_price_index",K$1,$A$3)=0,K784,[1]!thsiFinD("ths_close_price_index",K$1,$A785)/[1]!thsiFinD("ths_close_price_index",K$1,$A$3))</f>
        <v>1.2559516190860616</v>
      </c>
      <c r="L785" s="75">
        <f>[1]!thsiFinD("ths_close_price_index",L$1,$A785)</f>
        <v>3153.3454999999999</v>
      </c>
      <c r="M785" s="75">
        <f>[1]!thsiFinD("ths_close_price_index",M$1,$A785)</f>
        <v>13849.0924</v>
      </c>
      <c r="N785" s="78">
        <f t="shared" si="45"/>
        <v>0.99245146010500584</v>
      </c>
      <c r="O785" s="78">
        <f t="shared" si="45"/>
        <v>0.99820514556651607</v>
      </c>
      <c r="P785" s="73">
        <f t="shared" si="42"/>
        <v>0.99245146010500584</v>
      </c>
      <c r="Q785" s="73">
        <f t="shared" si="44"/>
        <v>1.1551415549080721</v>
      </c>
    </row>
    <row r="786" spans="1:17" ht="15.5" x14ac:dyDescent="0.35">
      <c r="A786" s="80">
        <v>44998</v>
      </c>
      <c r="B786" s="58" t="s">
        <v>2778</v>
      </c>
      <c r="C786" s="58" t="s">
        <v>2779</v>
      </c>
      <c r="D786" s="58" t="s">
        <v>2780</v>
      </c>
      <c r="F786" s="58" t="s">
        <v>2781</v>
      </c>
      <c r="G786" s="58" t="s">
        <v>2782</v>
      </c>
      <c r="H786" s="75">
        <f>[1]!thsiFinD("ths_close_price_index",H$1,$A786)</f>
        <v>4008.6860000000001</v>
      </c>
      <c r="I786" s="75">
        <f>[1]!thsiFinD("ths_close_price_index",I$1,$A786)</f>
        <v>4382.9844000000003</v>
      </c>
      <c r="J786" s="75">
        <f>[1]!thsiFinD("ths_close_price_index",J$1,$A786)</f>
        <v>1569.2798</v>
      </c>
      <c r="K786" s="76">
        <f>IF([1]!thsiFinD("ths_close_price_index",K$1,$A786)/[1]!thsiFinD("ths_close_price_index",K$1,$A$3)=0,K785,[1]!thsiFinD("ths_close_price_index",K$1,$A786)/[1]!thsiFinD("ths_close_price_index",K$1,$A$3))</f>
        <v>1.264846847828575</v>
      </c>
      <c r="L786" s="75">
        <f>[1]!thsiFinD("ths_close_price_index",L$1,$A786)</f>
        <v>3199.1662000000001</v>
      </c>
      <c r="M786" s="75">
        <f>[1]!thsiFinD("ths_close_price_index",M$1,$A786)</f>
        <v>13840.142599999999</v>
      </c>
      <c r="N786" s="78">
        <f t="shared" si="45"/>
        <v>1.0145308213134274</v>
      </c>
      <c r="O786" s="78">
        <f t="shared" si="45"/>
        <v>0.99935376270577847</v>
      </c>
      <c r="P786" s="73">
        <f t="shared" si="42"/>
        <v>1.0145308213134274</v>
      </c>
      <c r="Q786" s="73">
        <f t="shared" si="44"/>
        <v>1.171926710434156</v>
      </c>
    </row>
    <row r="787" spans="1:17" ht="15.5" x14ac:dyDescent="0.35">
      <c r="A787" s="80">
        <v>44999</v>
      </c>
      <c r="B787" s="58" t="s">
        <v>2783</v>
      </c>
      <c r="C787" s="58" t="s">
        <v>2784</v>
      </c>
      <c r="D787" s="58" t="s">
        <v>2785</v>
      </c>
      <c r="F787" s="58" t="s">
        <v>2786</v>
      </c>
      <c r="G787" s="58" t="s">
        <v>2787</v>
      </c>
      <c r="H787" s="75">
        <f>[1]!thsiFinD("ths_close_price_index",H$1,$A787)</f>
        <v>3984.6956</v>
      </c>
      <c r="I787" s="75">
        <f>[1]!thsiFinD("ths_close_price_index",I$1,$A787)</f>
        <v>4353.4305999999997</v>
      </c>
      <c r="J787" s="75">
        <f>[1]!thsiFinD("ths_close_price_index",J$1,$A787)</f>
        <v>1557.5395000000001</v>
      </c>
      <c r="K787" s="76">
        <f>IF([1]!thsiFinD("ths_close_price_index",K$1,$A787)/[1]!thsiFinD("ths_close_price_index",K$1,$A$3)=0,K786,[1]!thsiFinD("ths_close_price_index",K$1,$A787)/[1]!thsiFinD("ths_close_price_index",K$1,$A$3))</f>
        <v>1.255384111197694</v>
      </c>
      <c r="L787" s="75">
        <f>[1]!thsiFinD("ths_close_price_index",L$1,$A787)</f>
        <v>3185.2471999999998</v>
      </c>
      <c r="M787" s="75">
        <f>[1]!thsiFinD("ths_close_price_index",M$1,$A787)</f>
        <v>13751.165999999999</v>
      </c>
      <c r="N787" s="78">
        <f t="shared" si="45"/>
        <v>0.99564917883916115</v>
      </c>
      <c r="O787" s="78">
        <f t="shared" si="45"/>
        <v>0.99357112115304358</v>
      </c>
      <c r="P787" s="73">
        <f t="shared" si="42"/>
        <v>0.99564917883916115</v>
      </c>
      <c r="Q787" s="73">
        <f t="shared" si="44"/>
        <v>1.1668278669034469</v>
      </c>
    </row>
    <row r="788" spans="1:17" ht="15.5" x14ac:dyDescent="0.35">
      <c r="A788" s="80">
        <v>45000</v>
      </c>
      <c r="B788" s="58" t="s">
        <v>2788</v>
      </c>
      <c r="C788" s="58" t="s">
        <v>2789</v>
      </c>
      <c r="D788" s="58" t="s">
        <v>2790</v>
      </c>
      <c r="F788" s="58" t="s">
        <v>2791</v>
      </c>
      <c r="G788" s="58" t="s">
        <v>2792</v>
      </c>
      <c r="H788" s="75">
        <f>[1]!thsiFinD("ths_close_price_index",H$1,$A788)</f>
        <v>3986.902</v>
      </c>
      <c r="I788" s="75">
        <f>[1]!thsiFinD("ths_close_price_index",I$1,$A788)</f>
        <v>4361.6406999999999</v>
      </c>
      <c r="J788" s="75">
        <f>[1]!thsiFinD("ths_close_price_index",J$1,$A788)</f>
        <v>1554.9179999999999</v>
      </c>
      <c r="K788" s="76">
        <f>IF([1]!thsiFinD("ths_close_price_index",K$1,$A788)/[1]!thsiFinD("ths_close_price_index",K$1,$A$3)=0,K787,[1]!thsiFinD("ths_close_price_index",K$1,$A788)/[1]!thsiFinD("ths_close_price_index",K$1,$A$3))</f>
        <v>1.2532711699544672</v>
      </c>
      <c r="L788" s="75">
        <f>[1]!thsiFinD("ths_close_price_index",L$1,$A788)</f>
        <v>3192.5259000000001</v>
      </c>
      <c r="M788" s="75">
        <f>[1]!thsiFinD("ths_close_price_index",M$1,$A788)</f>
        <v>13855.597</v>
      </c>
      <c r="N788" s="78">
        <f t="shared" si="45"/>
        <v>1.0022851287648884</v>
      </c>
      <c r="O788" s="78">
        <f t="shared" si="45"/>
        <v>1.007594337818335</v>
      </c>
      <c r="P788" s="73">
        <f t="shared" si="42"/>
        <v>1.0022851287648884</v>
      </c>
      <c r="Q788" s="73">
        <f t="shared" si="44"/>
        <v>1.1694942188257813</v>
      </c>
    </row>
    <row r="789" spans="1:17" ht="15.5" x14ac:dyDescent="0.35">
      <c r="A789" s="80">
        <v>45001</v>
      </c>
      <c r="B789" s="58" t="s">
        <v>2793</v>
      </c>
      <c r="C789" s="58" t="s">
        <v>2794</v>
      </c>
      <c r="D789" s="58" t="s">
        <v>2795</v>
      </c>
      <c r="F789" s="58" t="s">
        <v>2796</v>
      </c>
      <c r="G789" s="58" t="s">
        <v>2797</v>
      </c>
      <c r="H789" s="75">
        <f>[1]!thsiFinD("ths_close_price_index",H$1,$A789)</f>
        <v>3939.1505000000002</v>
      </c>
      <c r="I789" s="75">
        <f>[1]!thsiFinD("ths_close_price_index",I$1,$A789)</f>
        <v>4307.7138999999997</v>
      </c>
      <c r="J789" s="75">
        <f>[1]!thsiFinD("ths_close_price_index",J$1,$A789)</f>
        <v>1535.1124</v>
      </c>
      <c r="K789" s="76">
        <f>IF([1]!thsiFinD("ths_close_price_index",K$1,$A789)/[1]!thsiFinD("ths_close_price_index",K$1,$A$3)=0,K788,[1]!thsiFinD("ths_close_price_index",K$1,$A789)/[1]!thsiFinD("ths_close_price_index",K$1,$A$3))</f>
        <v>1.237307763856107</v>
      </c>
      <c r="L789" s="75">
        <f>[1]!thsiFinD("ths_close_price_index",L$1,$A789)</f>
        <v>3140.4602</v>
      </c>
      <c r="M789" s="75">
        <f>[1]!thsiFinD("ths_close_price_index",M$1,$A789)</f>
        <v>13800.7192</v>
      </c>
      <c r="N789" s="78">
        <f t="shared" si="45"/>
        <v>0.98369137741372747</v>
      </c>
      <c r="O789" s="78">
        <f t="shared" si="45"/>
        <v>0.9960393045496343</v>
      </c>
      <c r="P789" s="73">
        <f t="shared" si="42"/>
        <v>0.98369137741372747</v>
      </c>
      <c r="Q789" s="73">
        <f t="shared" si="44"/>
        <v>1.150421378994124</v>
      </c>
    </row>
    <row r="790" spans="1:17" ht="15.5" x14ac:dyDescent="0.35">
      <c r="A790" s="80">
        <v>45002</v>
      </c>
      <c r="B790" s="58" t="s">
        <v>2798</v>
      </c>
      <c r="C790" s="58" t="s">
        <v>2799</v>
      </c>
      <c r="D790" s="58" t="s">
        <v>2800</v>
      </c>
      <c r="F790" s="58" t="s">
        <v>2801</v>
      </c>
      <c r="G790" s="58" t="s">
        <v>2802</v>
      </c>
      <c r="H790" s="75">
        <f>[1]!thsiFinD("ths_close_price_index",H$1,$A790)</f>
        <v>3958.8193999999999</v>
      </c>
      <c r="I790" s="75">
        <f>[1]!thsiFinD("ths_close_price_index",I$1,$A790)</f>
        <v>4331.3540999999996</v>
      </c>
      <c r="J790" s="75">
        <f>[1]!thsiFinD("ths_close_price_index",J$1,$A790)</f>
        <v>1535.3669</v>
      </c>
      <c r="K790" s="76">
        <f>IF([1]!thsiFinD("ths_close_price_index",K$1,$A790)/[1]!thsiFinD("ths_close_price_index",K$1,$A$3)=0,K789,[1]!thsiFinD("ths_close_price_index",K$1,$A790)/[1]!thsiFinD("ths_close_price_index",K$1,$A$3))</f>
        <v>1.2375128920447016</v>
      </c>
      <c r="L790" s="75">
        <f>[1]!thsiFinD("ths_close_price_index",L$1,$A790)</f>
        <v>3189.2233999999999</v>
      </c>
      <c r="M790" s="75">
        <f>[1]!thsiFinD("ths_close_price_index",M$1,$A790)</f>
        <v>13594.690199999999</v>
      </c>
      <c r="N790" s="78">
        <f t="shared" si="45"/>
        <v>1.0155274058241528</v>
      </c>
      <c r="O790" s="78">
        <f t="shared" si="45"/>
        <v>0.98507114035042465</v>
      </c>
      <c r="P790" s="73">
        <f t="shared" si="42"/>
        <v>1.0155274058241528</v>
      </c>
      <c r="Q790" s="73">
        <f t="shared" si="44"/>
        <v>1.1682844386145472</v>
      </c>
    </row>
    <row r="791" spans="1:17" ht="15.5" x14ac:dyDescent="0.35">
      <c r="A791" s="80">
        <v>45005</v>
      </c>
      <c r="B791" s="58" t="s">
        <v>2803</v>
      </c>
      <c r="C791" s="58" t="s">
        <v>2804</v>
      </c>
      <c r="D791" s="58" t="s">
        <v>2805</v>
      </c>
      <c r="F791" s="58" t="s">
        <v>2806</v>
      </c>
      <c r="G791" s="58" t="s">
        <v>2807</v>
      </c>
      <c r="H791" s="75">
        <f>[1]!thsiFinD("ths_close_price_index",H$1,$A791)</f>
        <v>3939.0770000000002</v>
      </c>
      <c r="I791" s="75">
        <f>[1]!thsiFinD("ths_close_price_index",I$1,$A791)</f>
        <v>4311.2132000000001</v>
      </c>
      <c r="J791" s="75">
        <f>[1]!thsiFinD("ths_close_price_index",J$1,$A791)</f>
        <v>1526.5146999999999</v>
      </c>
      <c r="K791" s="76">
        <f>IF([1]!thsiFinD("ths_close_price_index",K$1,$A791)/[1]!thsiFinD("ths_close_price_index",K$1,$A$3)=0,K790,[1]!thsiFinD("ths_close_price_index",K$1,$A791)/[1]!thsiFinD("ths_close_price_index",K$1,$A$3))</f>
        <v>1.2303779775021528</v>
      </c>
      <c r="L791" s="75">
        <f>[1]!thsiFinD("ths_close_price_index",L$1,$A791)</f>
        <v>3193.7406999999998</v>
      </c>
      <c r="M791" s="75">
        <f>[1]!thsiFinD("ths_close_price_index",M$1,$A791)</f>
        <v>13391.440500000001</v>
      </c>
      <c r="N791" s="78">
        <f t="shared" si="45"/>
        <v>1.0014164263312504</v>
      </c>
      <c r="O791" s="78">
        <f t="shared" si="45"/>
        <v>0.98504933198109956</v>
      </c>
      <c r="P791" s="73">
        <f t="shared" si="42"/>
        <v>1.0014164263312504</v>
      </c>
      <c r="Q791" s="73">
        <f t="shared" si="44"/>
        <v>1.1699392274557909</v>
      </c>
    </row>
    <row r="792" spans="1:17" ht="15.5" x14ac:dyDescent="0.35">
      <c r="A792" s="80">
        <v>45006</v>
      </c>
      <c r="B792" s="58" t="s">
        <v>2808</v>
      </c>
      <c r="C792" s="58" t="s">
        <v>2809</v>
      </c>
      <c r="D792" s="58" t="s">
        <v>2810</v>
      </c>
      <c r="F792" s="58" t="s">
        <v>2811</v>
      </c>
      <c r="G792" s="58" t="s">
        <v>2812</v>
      </c>
      <c r="H792" s="75">
        <f>[1]!thsiFinD("ths_close_price_index",H$1,$A792)</f>
        <v>3982.3782000000001</v>
      </c>
      <c r="I792" s="75">
        <f>[1]!thsiFinD("ths_close_price_index",I$1,$A792)</f>
        <v>4359.8095000000003</v>
      </c>
      <c r="J792" s="75">
        <f>[1]!thsiFinD("ths_close_price_index",J$1,$A792)</f>
        <v>1548.8945000000001</v>
      </c>
      <c r="K792" s="76">
        <f>IF([1]!thsiFinD("ths_close_price_index",K$1,$A792)/[1]!thsiFinD("ths_close_price_index",K$1,$A$3)=0,K791,[1]!thsiFinD("ths_close_price_index",K$1,$A792)/[1]!thsiFinD("ths_close_price_index",K$1,$A$3))</f>
        <v>1.2484162008228341</v>
      </c>
      <c r="L792" s="75">
        <f>[1]!thsiFinD("ths_close_price_index",L$1,$A792)</f>
        <v>3224.1594</v>
      </c>
      <c r="M792" s="75">
        <f>[1]!thsiFinD("ths_close_price_index",M$1,$A792)</f>
        <v>13680.557500000001</v>
      </c>
      <c r="N792" s="78">
        <f t="shared" si="45"/>
        <v>1.0095244739186247</v>
      </c>
      <c r="O792" s="78">
        <f t="shared" si="45"/>
        <v>1.0215896863373286</v>
      </c>
      <c r="P792" s="73">
        <f t="shared" si="42"/>
        <v>1.0095244739186247</v>
      </c>
      <c r="Q792" s="73">
        <f t="shared" si="44"/>
        <v>1.1810822831140695</v>
      </c>
    </row>
    <row r="793" spans="1:17" ht="15.5" x14ac:dyDescent="0.35">
      <c r="A793" s="80">
        <v>45007</v>
      </c>
      <c r="B793" s="58" t="s">
        <v>2813</v>
      </c>
      <c r="C793" s="58" t="s">
        <v>2814</v>
      </c>
      <c r="D793" s="58" t="s">
        <v>2815</v>
      </c>
      <c r="F793" s="58" t="s">
        <v>2816</v>
      </c>
      <c r="G793" s="58" t="s">
        <v>2817</v>
      </c>
      <c r="H793" s="75">
        <f>[1]!thsiFinD("ths_close_price_index",H$1,$A793)</f>
        <v>3999.4427000000001</v>
      </c>
      <c r="I793" s="75">
        <f>[1]!thsiFinD("ths_close_price_index",I$1,$A793)</f>
        <v>4380.0122000000001</v>
      </c>
      <c r="J793" s="75">
        <f>[1]!thsiFinD("ths_close_price_index",J$1,$A793)</f>
        <v>1551.6985</v>
      </c>
      <c r="K793" s="76">
        <f>IF([1]!thsiFinD("ths_close_price_index",K$1,$A793)/[1]!thsiFinD("ths_close_price_index",K$1,$A$3)=0,K792,[1]!thsiFinD("ths_close_price_index",K$1,$A793)/[1]!thsiFinD("ths_close_price_index",K$1,$A$3))</f>
        <v>1.2506762379183929</v>
      </c>
      <c r="L793" s="75">
        <f>[1]!thsiFinD("ths_close_price_index",L$1,$A793)</f>
        <v>3282.0882000000001</v>
      </c>
      <c r="M793" s="75">
        <f>[1]!thsiFinD("ths_close_price_index",M$1,$A793)</f>
        <v>13690.473099999999</v>
      </c>
      <c r="N793" s="78">
        <f t="shared" si="45"/>
        <v>1.0179671017506144</v>
      </c>
      <c r="O793" s="78">
        <f t="shared" si="45"/>
        <v>1.0007247950238869</v>
      </c>
      <c r="P793" s="73">
        <f t="shared" si="42"/>
        <v>1.0179671017506144</v>
      </c>
      <c r="Q793" s="73">
        <f t="shared" si="44"/>
        <v>1.2023029086706281</v>
      </c>
    </row>
    <row r="794" spans="1:17" ht="15.5" x14ac:dyDescent="0.35">
      <c r="A794" s="80">
        <v>45008</v>
      </c>
      <c r="B794" s="58" t="s">
        <v>2818</v>
      </c>
      <c r="C794" s="58" t="s">
        <v>2819</v>
      </c>
      <c r="D794" s="58" t="s">
        <v>2820</v>
      </c>
      <c r="F794" s="58" t="s">
        <v>2821</v>
      </c>
      <c r="G794" s="58" t="s">
        <v>2822</v>
      </c>
      <c r="H794" s="75">
        <f>[1]!thsiFinD("ths_close_price_index",H$1,$A794)</f>
        <v>4039.0895</v>
      </c>
      <c r="I794" s="75">
        <f>[1]!thsiFinD("ths_close_price_index",I$1,$A794)</f>
        <v>4418.6715999999997</v>
      </c>
      <c r="J794" s="75">
        <f>[1]!thsiFinD("ths_close_price_index",J$1,$A794)</f>
        <v>1562.9782</v>
      </c>
      <c r="K794" s="76">
        <f>IF([1]!thsiFinD("ths_close_price_index",K$1,$A794)/[1]!thsiFinD("ths_close_price_index",K$1,$A$3)=0,K793,[1]!thsiFinD("ths_close_price_index",K$1,$A794)/[1]!thsiFinD("ths_close_price_index",K$1,$A$3))</f>
        <v>1.2597677287981277</v>
      </c>
      <c r="L794" s="75">
        <f>[1]!thsiFinD("ths_close_price_index",L$1,$A794)</f>
        <v>3339.4005000000002</v>
      </c>
      <c r="M794" s="75">
        <f>[1]!thsiFinD("ths_close_price_index",M$1,$A794)</f>
        <v>13697.0807</v>
      </c>
      <c r="N794" s="78">
        <f t="shared" si="45"/>
        <v>1.0174621449844035</v>
      </c>
      <c r="O794" s="78">
        <f t="shared" si="45"/>
        <v>1.0004826421959079</v>
      </c>
      <c r="P794" s="73">
        <f t="shared" si="42"/>
        <v>1.0174621449844035</v>
      </c>
      <c r="Q794" s="73">
        <f t="shared" si="44"/>
        <v>1.2232976963770046</v>
      </c>
    </row>
    <row r="795" spans="1:17" ht="15.5" x14ac:dyDescent="0.35">
      <c r="A795" s="80">
        <v>45009</v>
      </c>
      <c r="B795" s="58" t="s">
        <v>2823</v>
      </c>
      <c r="C795" s="58" t="s">
        <v>2824</v>
      </c>
      <c r="D795" s="58" t="s">
        <v>2825</v>
      </c>
      <c r="F795" s="58" t="s">
        <v>2826</v>
      </c>
      <c r="G795" s="58" t="s">
        <v>2827</v>
      </c>
      <c r="H795" s="75">
        <f>[1]!thsiFinD("ths_close_price_index",H$1,$A795)</f>
        <v>4027.0457000000001</v>
      </c>
      <c r="I795" s="75">
        <f>[1]!thsiFinD("ths_close_price_index",I$1,$A795)</f>
        <v>4409.7112999999999</v>
      </c>
      <c r="J795" s="75">
        <f>[1]!thsiFinD("ths_close_price_index",J$1,$A795)</f>
        <v>1559.8996</v>
      </c>
      <c r="K795" s="76">
        <f>IF([1]!thsiFinD("ths_close_price_index",K$1,$A795)/[1]!thsiFinD("ths_close_price_index",K$1,$A$3)=0,K794,[1]!thsiFinD("ths_close_price_index",K$1,$A795)/[1]!thsiFinD("ths_close_price_index",K$1,$A$3))</f>
        <v>1.2572863628201008</v>
      </c>
      <c r="L795" s="75">
        <f>[1]!thsiFinD("ths_close_price_index",L$1,$A795)</f>
        <v>3354.0708</v>
      </c>
      <c r="M795" s="75">
        <f>[1]!thsiFinD("ths_close_price_index",M$1,$A795)</f>
        <v>13578.4444</v>
      </c>
      <c r="N795" s="78">
        <f t="shared" si="45"/>
        <v>1.0043930939101193</v>
      </c>
      <c r="O795" s="78">
        <f t="shared" si="45"/>
        <v>0.99133857041522722</v>
      </c>
      <c r="P795" s="73">
        <f t="shared" si="42"/>
        <v>1.0043930939101193</v>
      </c>
      <c r="Q795" s="73">
        <f t="shared" si="44"/>
        <v>1.2286717580372215</v>
      </c>
    </row>
    <row r="796" spans="1:17" ht="15.5" x14ac:dyDescent="0.35">
      <c r="A796" s="80">
        <v>45012</v>
      </c>
      <c r="B796" s="58" t="s">
        <v>2828</v>
      </c>
      <c r="C796" s="58" t="s">
        <v>2829</v>
      </c>
      <c r="D796" s="58" t="s">
        <v>2830</v>
      </c>
      <c r="F796" s="58" t="s">
        <v>2831</v>
      </c>
      <c r="G796" s="58" t="s">
        <v>2832</v>
      </c>
      <c r="H796" s="75">
        <f>[1]!thsiFinD("ths_close_price_index",H$1,$A796)</f>
        <v>4012.4771000000001</v>
      </c>
      <c r="I796" s="75">
        <f>[1]!thsiFinD("ths_close_price_index",I$1,$A796)</f>
        <v>4398.1900999999998</v>
      </c>
      <c r="J796" s="75">
        <f>[1]!thsiFinD("ths_close_price_index",J$1,$A796)</f>
        <v>1558.0956000000001</v>
      </c>
      <c r="K796" s="76">
        <f>IF([1]!thsiFinD("ths_close_price_index",K$1,$A796)/[1]!thsiFinD("ths_close_price_index",K$1,$A$3)=0,K795,[1]!thsiFinD("ths_close_price_index",K$1,$A796)/[1]!thsiFinD("ths_close_price_index",K$1,$A$3))</f>
        <v>1.2558323303948553</v>
      </c>
      <c r="L796" s="75">
        <f>[1]!thsiFinD("ths_close_price_index",L$1,$A796)</f>
        <v>3368.8865000000001</v>
      </c>
      <c r="M796" s="75">
        <f>[1]!thsiFinD("ths_close_price_index",M$1,$A796)</f>
        <v>13715.8184</v>
      </c>
      <c r="N796" s="78">
        <f t="shared" si="45"/>
        <v>1.0044172293560412</v>
      </c>
      <c r="O796" s="78">
        <f t="shared" si="45"/>
        <v>1.0101170646616928</v>
      </c>
      <c r="P796" s="73">
        <f t="shared" si="42"/>
        <v>1.0044172293560412</v>
      </c>
      <c r="Q796" s="73">
        <f t="shared" si="44"/>
        <v>1.2340990829957623</v>
      </c>
    </row>
    <row r="797" spans="1:17" ht="15.5" x14ac:dyDescent="0.35">
      <c r="A797" s="80">
        <v>45013</v>
      </c>
      <c r="B797" s="58" t="s">
        <v>2833</v>
      </c>
      <c r="C797" s="58" t="s">
        <v>2834</v>
      </c>
      <c r="D797" s="58" t="s">
        <v>2835</v>
      </c>
      <c r="F797" s="58" t="s">
        <v>2836</v>
      </c>
      <c r="G797" s="58" t="s">
        <v>2837</v>
      </c>
      <c r="H797" s="75">
        <f>[1]!thsiFinD("ths_close_price_index",H$1,$A797)</f>
        <v>3999.5147000000002</v>
      </c>
      <c r="I797" s="75">
        <f>[1]!thsiFinD("ths_close_price_index",I$1,$A797)</f>
        <v>4381.9254000000001</v>
      </c>
      <c r="J797" s="75">
        <f>[1]!thsiFinD("ths_close_price_index",J$1,$A797)</f>
        <v>1553.8522</v>
      </c>
      <c r="K797" s="76">
        <f>IF([1]!thsiFinD("ths_close_price_index",K$1,$A797)/[1]!thsiFinD("ths_close_price_index",K$1,$A$3)=0,K796,[1]!thsiFinD("ths_close_price_index",K$1,$A797)/[1]!thsiFinD("ths_close_price_index",K$1,$A$3))</f>
        <v>1.2524121301768472</v>
      </c>
      <c r="L797" s="75">
        <f>[1]!thsiFinD("ths_close_price_index",L$1,$A797)</f>
        <v>3317.2040000000002</v>
      </c>
      <c r="M797" s="75">
        <f>[1]!thsiFinD("ths_close_price_index",M$1,$A797)</f>
        <v>13783.7894</v>
      </c>
      <c r="N797" s="78">
        <f t="shared" si="45"/>
        <v>0.98465887764399307</v>
      </c>
      <c r="O797" s="78">
        <f t="shared" si="45"/>
        <v>1.0049556649131488</v>
      </c>
      <c r="P797" s="73">
        <f t="shared" si="42"/>
        <v>0.98465887764399307</v>
      </c>
      <c r="Q797" s="73">
        <f t="shared" si="44"/>
        <v>1.2151666179640883</v>
      </c>
    </row>
    <row r="798" spans="1:17" ht="15.5" x14ac:dyDescent="0.35">
      <c r="A798" s="80">
        <v>45014</v>
      </c>
      <c r="B798" s="58" t="s">
        <v>2838</v>
      </c>
      <c r="C798" s="58" t="s">
        <v>2839</v>
      </c>
      <c r="D798" s="58" t="s">
        <v>2840</v>
      </c>
      <c r="F798" s="58" t="s">
        <v>2841</v>
      </c>
      <c r="G798" s="58" t="s">
        <v>2842</v>
      </c>
      <c r="H798" s="75">
        <f>[1]!thsiFinD("ths_close_price_index",H$1,$A798)</f>
        <v>4006.1439999999998</v>
      </c>
      <c r="I798" s="75">
        <f>[1]!thsiFinD("ths_close_price_index",I$1,$A798)</f>
        <v>4383.7641000000003</v>
      </c>
      <c r="J798" s="75">
        <f>[1]!thsiFinD("ths_close_price_index",J$1,$A798)</f>
        <v>1559.8590999999999</v>
      </c>
      <c r="K798" s="76">
        <f>IF([1]!thsiFinD("ths_close_price_index",K$1,$A798)/[1]!thsiFinD("ths_close_price_index",K$1,$A$3)=0,K797,[1]!thsiFinD("ths_close_price_index",K$1,$A798)/[1]!thsiFinD("ths_close_price_index",K$1,$A$3))</f>
        <v>1.257253719630953</v>
      </c>
      <c r="L798" s="75">
        <f>[1]!thsiFinD("ths_close_price_index",L$1,$A798)</f>
        <v>3325.4553999999998</v>
      </c>
      <c r="M798" s="75">
        <f>[1]!thsiFinD("ths_close_price_index",M$1,$A798)</f>
        <v>13679.4972</v>
      </c>
      <c r="N798" s="78">
        <f t="shared" ref="N798:O813" si="46">L798/L797</f>
        <v>1.0024874563035615</v>
      </c>
      <c r="O798" s="78">
        <f t="shared" si="46"/>
        <v>0.9924337062201487</v>
      </c>
      <c r="P798" s="73">
        <f t="shared" si="42"/>
        <v>1.0024874563035615</v>
      </c>
      <c r="Q798" s="73">
        <f t="shared" si="44"/>
        <v>1.2181892918278205</v>
      </c>
    </row>
    <row r="799" spans="1:17" ht="15.5" x14ac:dyDescent="0.35">
      <c r="A799" s="80">
        <v>45015</v>
      </c>
      <c r="B799" s="58" t="s">
        <v>2843</v>
      </c>
      <c r="C799" s="58" t="s">
        <v>2844</v>
      </c>
      <c r="D799" s="58" t="s">
        <v>2845</v>
      </c>
      <c r="F799" s="58" t="s">
        <v>2846</v>
      </c>
      <c r="G799" s="58" t="s">
        <v>2847</v>
      </c>
      <c r="H799" s="75">
        <f>[1]!thsiFinD("ths_close_price_index",H$1,$A799)</f>
        <v>4038.5257000000001</v>
      </c>
      <c r="I799" s="75">
        <f>[1]!thsiFinD("ths_close_price_index",I$1,$A799)</f>
        <v>4414.6484</v>
      </c>
      <c r="J799" s="75">
        <f>[1]!thsiFinD("ths_close_price_index",J$1,$A799)</f>
        <v>1569.3456000000001</v>
      </c>
      <c r="K799" s="76">
        <f>IF([1]!thsiFinD("ths_close_price_index",K$1,$A799)/[1]!thsiFinD("ths_close_price_index",K$1,$A$3)=0,K798,[1]!thsiFinD("ths_close_price_index",K$1,$A799)/[1]!thsiFinD("ths_close_price_index",K$1,$A$3))</f>
        <v>1.2648998829358817</v>
      </c>
      <c r="L799" s="75">
        <f>[1]!thsiFinD("ths_close_price_index",L$1,$A799)</f>
        <v>3308.8047999999999</v>
      </c>
      <c r="M799" s="75">
        <f>[1]!thsiFinD("ths_close_price_index",M$1,$A799)</f>
        <v>13692.0959</v>
      </c>
      <c r="N799" s="78">
        <f t="shared" si="46"/>
        <v>0.99499298652449231</v>
      </c>
      <c r="O799" s="78">
        <f t="shared" si="46"/>
        <v>1.0009209914528145</v>
      </c>
      <c r="P799" s="73">
        <f t="shared" si="42"/>
        <v>0.99499298652449231</v>
      </c>
      <c r="Q799" s="73">
        <f t="shared" si="44"/>
        <v>1.2120898016279196</v>
      </c>
    </row>
    <row r="800" spans="1:17" ht="15.5" x14ac:dyDescent="0.35">
      <c r="A800" s="80">
        <v>45016</v>
      </c>
      <c r="B800" s="58" t="s">
        <v>2848</v>
      </c>
      <c r="C800" s="58" t="s">
        <v>2849</v>
      </c>
      <c r="D800" s="58" t="s">
        <v>2850</v>
      </c>
      <c r="F800" s="58" t="s">
        <v>2851</v>
      </c>
      <c r="G800" s="58" t="s">
        <v>2852</v>
      </c>
      <c r="H800" s="75">
        <f>[1]!thsiFinD("ths_close_price_index",H$1,$A800)</f>
        <v>4050.9256999999998</v>
      </c>
      <c r="I800" s="75">
        <f>[1]!thsiFinD("ths_close_price_index",I$1,$A800)</f>
        <v>4434.4583000000002</v>
      </c>
      <c r="J800" s="75">
        <f>[1]!thsiFinD("ths_close_price_index",J$1,$A800)</f>
        <v>1576.2793999999999</v>
      </c>
      <c r="K800" s="76">
        <f>IF([1]!thsiFinD("ths_close_price_index",K$1,$A800)/[1]!thsiFinD("ths_close_price_index",K$1,$A$3)=0,K799,[1]!thsiFinD("ths_close_price_index",K$1,$A800)/[1]!thsiFinD("ths_close_price_index",K$1,$A$3))</f>
        <v>1.2704885581189012</v>
      </c>
      <c r="L800" s="75">
        <f>[1]!thsiFinD("ths_close_price_index",L$1,$A800)</f>
        <v>3359.5868999999998</v>
      </c>
      <c r="M800" s="75">
        <f>[1]!thsiFinD("ths_close_price_index",M$1,$A800)</f>
        <v>13758.3271</v>
      </c>
      <c r="N800" s="78">
        <f t="shared" si="46"/>
        <v>1.0153475659851556</v>
      </c>
      <c r="O800" s="78">
        <f t="shared" si="46"/>
        <v>1.0048371849338273</v>
      </c>
      <c r="P800" s="73">
        <f t="shared" si="42"/>
        <v>1.0153475659851556</v>
      </c>
      <c r="Q800" s="73">
        <f t="shared" si="44"/>
        <v>1.2306924298383384</v>
      </c>
    </row>
    <row r="801" spans="1:17" ht="15.5" x14ac:dyDescent="0.35">
      <c r="A801" s="80">
        <v>45019</v>
      </c>
      <c r="B801" s="58" t="s">
        <v>2853</v>
      </c>
      <c r="C801" s="58" t="s">
        <v>2854</v>
      </c>
      <c r="D801" s="58" t="s">
        <v>2855</v>
      </c>
      <c r="F801" s="58" t="s">
        <v>2856</v>
      </c>
      <c r="G801" s="58" t="s">
        <v>2857</v>
      </c>
      <c r="H801" s="75">
        <f>[1]!thsiFinD("ths_close_price_index",H$1,$A801)</f>
        <v>4090.5675999999999</v>
      </c>
      <c r="I801" s="75">
        <f>[1]!thsiFinD("ths_close_price_index",I$1,$A801)</f>
        <v>4480.0298000000003</v>
      </c>
      <c r="J801" s="75">
        <f>[1]!thsiFinD("ths_close_price_index",J$1,$A801)</f>
        <v>1587.6266000000001</v>
      </c>
      <c r="K801" s="76">
        <f>IF([1]!thsiFinD("ths_close_price_index",K$1,$A801)/[1]!thsiFinD("ths_close_price_index",K$1,$A$3)=0,K800,[1]!thsiFinD("ths_close_price_index",K$1,$A801)/[1]!thsiFinD("ths_close_price_index",K$1,$A$3))</f>
        <v>1.2796344543138822</v>
      </c>
      <c r="L801" s="75">
        <f>[1]!thsiFinD("ths_close_price_index",L$1,$A801)</f>
        <v>3426.6765999999998</v>
      </c>
      <c r="M801" s="75">
        <f>[1]!thsiFinD("ths_close_price_index",M$1,$A801)</f>
        <v>13615.4031</v>
      </c>
      <c r="N801" s="78">
        <f t="shared" si="46"/>
        <v>1.0199696278134671</v>
      </c>
      <c r="O801" s="78">
        <f t="shared" si="46"/>
        <v>0.98961181843103574</v>
      </c>
      <c r="P801" s="73">
        <f t="shared" si="42"/>
        <v>1.0199696278134671</v>
      </c>
      <c r="Q801" s="73">
        <f t="shared" si="44"/>
        <v>1.2552688996150614</v>
      </c>
    </row>
    <row r="802" spans="1:17" ht="15.5" x14ac:dyDescent="0.35">
      <c r="A802" s="80">
        <v>45020</v>
      </c>
      <c r="B802" s="58" t="s">
        <v>2858</v>
      </c>
      <c r="C802" s="58" t="s">
        <v>2859</v>
      </c>
      <c r="D802" s="58" t="s">
        <v>2860</v>
      </c>
      <c r="F802" s="58" t="s">
        <v>2861</v>
      </c>
      <c r="G802" s="58" t="s">
        <v>2862</v>
      </c>
      <c r="H802" s="75">
        <f>[1]!thsiFinD("ths_close_price_index",H$1,$A802)</f>
        <v>4103.1052</v>
      </c>
      <c r="I802" s="75">
        <f>[1]!thsiFinD("ths_close_price_index",I$1,$A802)</f>
        <v>4489.2857000000004</v>
      </c>
      <c r="J802" s="75">
        <f>[1]!thsiFinD("ths_close_price_index",J$1,$A802)</f>
        <v>1585.4925000000001</v>
      </c>
      <c r="K802" s="76">
        <f>IF([1]!thsiFinD("ths_close_price_index",K$1,$A802)/[1]!thsiFinD("ths_close_price_index",K$1,$A$3)=0,K801,[1]!thsiFinD("ths_close_price_index",K$1,$A802)/[1]!thsiFinD("ths_close_price_index",K$1,$A$3))</f>
        <v>1.2779143597469662</v>
      </c>
      <c r="L802" s="75">
        <f>[1]!thsiFinD("ths_close_price_index",L$1,$A802)</f>
        <v>3424.7042000000001</v>
      </c>
      <c r="M802" s="75">
        <f>[1]!thsiFinD("ths_close_price_index",M$1,$A802)</f>
        <v>13765.7907</v>
      </c>
      <c r="N802" s="78">
        <f t="shared" si="46"/>
        <v>0.99942439855573195</v>
      </c>
      <c r="O802" s="78">
        <f t="shared" si="46"/>
        <v>1.0110454019536153</v>
      </c>
      <c r="P802" s="73">
        <f t="shared" si="42"/>
        <v>0.99942439855573195</v>
      </c>
      <c r="Q802" s="73">
        <f t="shared" si="44"/>
        <v>1.2545463650234983</v>
      </c>
    </row>
    <row r="803" spans="1:17" ht="15.5" x14ac:dyDescent="0.35">
      <c r="A803" s="80">
        <v>45022</v>
      </c>
      <c r="B803" s="58" t="s">
        <v>2863</v>
      </c>
      <c r="C803" s="58" t="s">
        <v>2864</v>
      </c>
      <c r="D803" s="58" t="s">
        <v>2865</v>
      </c>
      <c r="E803" s="58" t="s">
        <v>113</v>
      </c>
      <c r="F803" s="58" t="s">
        <v>2866</v>
      </c>
      <c r="G803" s="58" t="s">
        <v>2867</v>
      </c>
      <c r="H803" s="75">
        <f>[1]!thsiFinD("ths_close_price_index",H$1,$A803)</f>
        <v>4096.6400000000003</v>
      </c>
      <c r="I803" s="75">
        <f>[1]!thsiFinD("ths_close_price_index",I$1,$A803)</f>
        <v>4485.4989999999998</v>
      </c>
      <c r="J803" s="75">
        <f>[1]!thsiFinD("ths_close_price_index",J$1,$A803)</f>
        <v>1588.2582</v>
      </c>
      <c r="K803" s="76">
        <f>IF([1]!thsiFinD("ths_close_price_index",K$1,$A803)/[1]!thsiFinD("ths_close_price_index",K$1,$A$3)=0,K802,[1]!thsiFinD("ths_close_price_index",K$1,$A803)/[1]!thsiFinD("ths_close_price_index",K$1,$A$3))</f>
        <v>1.2801435268636521</v>
      </c>
      <c r="L803" s="75">
        <f>[1]!thsiFinD("ths_close_price_index",L$1,$A803)</f>
        <v>3451.2186999999999</v>
      </c>
      <c r="M803" s="75">
        <f>[1]!thsiFinD("ths_close_price_index",M$1,$A803)</f>
        <v>13911.8498</v>
      </c>
      <c r="N803" s="78">
        <f t="shared" si="46"/>
        <v>1.0077421285026602</v>
      </c>
      <c r="O803" s="78">
        <f t="shared" si="46"/>
        <v>1.0106102949829101</v>
      </c>
      <c r="P803" s="73">
        <f t="shared" si="42"/>
        <v>1.0077421285026602</v>
      </c>
      <c r="Q803" s="73">
        <f t="shared" si="44"/>
        <v>1.2642592241940553</v>
      </c>
    </row>
    <row r="804" spans="1:17" ht="15.5" x14ac:dyDescent="0.35">
      <c r="A804" s="80">
        <v>45023</v>
      </c>
      <c r="B804" s="58" t="s">
        <v>2868</v>
      </c>
      <c r="C804" s="58" t="s">
        <v>2869</v>
      </c>
      <c r="D804" s="58" t="s">
        <v>2870</v>
      </c>
      <c r="E804" s="58" t="s">
        <v>2871</v>
      </c>
      <c r="F804" s="58" t="s">
        <v>2872</v>
      </c>
      <c r="G804" s="58" t="s">
        <v>2873</v>
      </c>
      <c r="H804" s="75">
        <f>[1]!thsiFinD("ths_close_price_index",H$1,$A804)</f>
        <v>4123.2799000000005</v>
      </c>
      <c r="I804" s="75">
        <f>[1]!thsiFinD("ths_close_price_index",I$1,$A804)</f>
        <v>4515.7411000000002</v>
      </c>
      <c r="J804" s="75">
        <f>[1]!thsiFinD("ths_close_price_index",J$1,$A804)</f>
        <v>1600.5645</v>
      </c>
      <c r="K804" s="76">
        <f>IF([1]!thsiFinD("ths_close_price_index",K$1,$A804)/[1]!thsiFinD("ths_close_price_index",K$1,$A$3)=0,K803,[1]!thsiFinD("ths_close_price_index",K$1,$A804)/[1]!thsiFinD("ths_close_price_index",K$1,$A$3))</f>
        <v>1.2900624621379306</v>
      </c>
      <c r="L804" s="75">
        <f>[1]!thsiFinD("ths_close_price_index",L$1,$A804)</f>
        <v>3500.3209999999999</v>
      </c>
      <c r="M804" s="75">
        <f>[1]!thsiFinD("ths_close_price_index",M$1,$A804)</f>
        <v>14203.6751</v>
      </c>
      <c r="N804" s="78">
        <f t="shared" si="46"/>
        <v>1.0142275249030146</v>
      </c>
      <c r="O804" s="78">
        <f t="shared" si="46"/>
        <v>1.020976743150289</v>
      </c>
      <c r="P804" s="73">
        <f t="shared" si="42"/>
        <v>1.0142275249030146</v>
      </c>
      <c r="Q804" s="73">
        <f t="shared" si="44"/>
        <v>1.2822465037901423</v>
      </c>
    </row>
    <row r="805" spans="1:17" ht="15.5" x14ac:dyDescent="0.35">
      <c r="A805" s="80">
        <v>45026</v>
      </c>
      <c r="B805" s="58" t="s">
        <v>2874</v>
      </c>
      <c r="C805" s="58" t="s">
        <v>2875</v>
      </c>
      <c r="D805" s="58" t="s">
        <v>2876</v>
      </c>
      <c r="E805" s="58" t="s">
        <v>2877</v>
      </c>
      <c r="F805" s="58" t="s">
        <v>2878</v>
      </c>
      <c r="G805" s="58" t="s">
        <v>2879</v>
      </c>
      <c r="H805" s="75">
        <f>[1]!thsiFinD("ths_close_price_index",H$1,$A805)</f>
        <v>4104.8118000000004</v>
      </c>
      <c r="I805" s="75">
        <f>[1]!thsiFinD("ths_close_price_index",I$1,$A805)</f>
        <v>4490.9629000000004</v>
      </c>
      <c r="J805" s="75">
        <f>[1]!thsiFinD("ths_close_price_index",J$1,$A805)</f>
        <v>1589.5128</v>
      </c>
      <c r="K805" s="76">
        <f>IF([1]!thsiFinD("ths_close_price_index",K$1,$A805)/[1]!thsiFinD("ths_close_price_index",K$1,$A$3)=0,K804,[1]!thsiFinD("ths_close_price_index",K$1,$A805)/[1]!thsiFinD("ths_close_price_index",K$1,$A$3))</f>
        <v>1.2811547403230272</v>
      </c>
      <c r="L805" s="75">
        <f>[1]!thsiFinD("ths_close_price_index",L$1,$A805)</f>
        <v>3446.2896999999998</v>
      </c>
      <c r="M805" s="75">
        <f>[1]!thsiFinD("ths_close_price_index",M$1,$A805)</f>
        <v>14205.4872</v>
      </c>
      <c r="N805" s="78">
        <f t="shared" si="46"/>
        <v>0.98456390142504069</v>
      </c>
      <c r="O805" s="78">
        <f t="shared" si="46"/>
        <v>1.0001275796571831</v>
      </c>
      <c r="P805" s="73">
        <f t="shared" si="42"/>
        <v>0.98456390142504069</v>
      </c>
      <c r="Q805" s="73">
        <f t="shared" si="44"/>
        <v>1.2624536203602408</v>
      </c>
    </row>
    <row r="806" spans="1:17" ht="15.5" x14ac:dyDescent="0.35">
      <c r="A806" s="80">
        <v>45027</v>
      </c>
      <c r="B806" s="58" t="s">
        <v>2880</v>
      </c>
      <c r="C806" s="58" t="s">
        <v>2881</v>
      </c>
      <c r="D806" s="58" t="s">
        <v>2882</v>
      </c>
      <c r="E806" s="58" t="s">
        <v>2883</v>
      </c>
      <c r="F806" s="58" t="s">
        <v>2884</v>
      </c>
      <c r="G806" s="58" t="s">
        <v>2885</v>
      </c>
      <c r="H806" s="75">
        <f>[1]!thsiFinD("ths_close_price_index",H$1,$A806)</f>
        <v>4100.1478999999999</v>
      </c>
      <c r="I806" s="75">
        <f>[1]!thsiFinD("ths_close_price_index",I$1,$A806)</f>
        <v>4489.0734000000002</v>
      </c>
      <c r="J806" s="75">
        <f>[1]!thsiFinD("ths_close_price_index",J$1,$A806)</f>
        <v>1586.1253999999999</v>
      </c>
      <c r="K806" s="76">
        <f>IF([1]!thsiFinD("ths_close_price_index",K$1,$A806)/[1]!thsiFinD("ths_close_price_index",K$1,$A$3)=0,K805,[1]!thsiFinD("ths_close_price_index",K$1,$A806)/[1]!thsiFinD("ths_close_price_index",K$1,$A$3))</f>
        <v>1.2784244801028075</v>
      </c>
      <c r="L806" s="75">
        <f>[1]!thsiFinD("ths_close_price_index",L$1,$A806)</f>
        <v>3432.9449</v>
      </c>
      <c r="M806" s="75">
        <f>[1]!thsiFinD("ths_close_price_index",M$1,$A806)</f>
        <v>14210.070900000001</v>
      </c>
      <c r="N806" s="78">
        <f t="shared" si="46"/>
        <v>0.9961277776502655</v>
      </c>
      <c r="O806" s="78">
        <f t="shared" si="46"/>
        <v>1.0003226710872684</v>
      </c>
      <c r="P806" s="73">
        <f t="shared" si="42"/>
        <v>0.9961277776502655</v>
      </c>
      <c r="Q806" s="73">
        <f t="shared" si="44"/>
        <v>1.2575651192359787</v>
      </c>
    </row>
    <row r="807" spans="1:17" ht="15.5" x14ac:dyDescent="0.35">
      <c r="A807" s="80">
        <v>45028</v>
      </c>
      <c r="B807" s="58" t="s">
        <v>2886</v>
      </c>
      <c r="C807" s="58" t="s">
        <v>2887</v>
      </c>
      <c r="D807" s="58" t="s">
        <v>2888</v>
      </c>
      <c r="E807" s="58" t="s">
        <v>2889</v>
      </c>
      <c r="F807" s="58" t="s">
        <v>2890</v>
      </c>
      <c r="G807" s="58" t="s">
        <v>2891</v>
      </c>
      <c r="H807" s="75">
        <f>[1]!thsiFinD("ths_close_price_index",H$1,$A807)</f>
        <v>4097.2875999999997</v>
      </c>
      <c r="I807" s="75">
        <f>[1]!thsiFinD("ths_close_price_index",I$1,$A807)</f>
        <v>4490.8676999999998</v>
      </c>
      <c r="J807" s="75">
        <f>[1]!thsiFinD("ths_close_price_index",J$1,$A807)</f>
        <v>1582.1373000000001</v>
      </c>
      <c r="K807" s="76">
        <f>IF([1]!thsiFinD("ths_close_price_index",K$1,$A807)/[1]!thsiFinD("ths_close_price_index",K$1,$A$3)=0,K806,[1]!thsiFinD("ths_close_price_index",K$1,$A807)/[1]!thsiFinD("ths_close_price_index",K$1,$A$3))</f>
        <v>1.2752100528771304</v>
      </c>
      <c r="L807" s="75">
        <f>[1]!thsiFinD("ths_close_price_index",L$1,$A807)</f>
        <v>3470.7847000000002</v>
      </c>
      <c r="M807" s="75">
        <f>[1]!thsiFinD("ths_close_price_index",M$1,$A807)</f>
        <v>14104.343000000001</v>
      </c>
      <c r="N807" s="78">
        <f t="shared" si="46"/>
        <v>1.0110225480170101</v>
      </c>
      <c r="O807" s="78">
        <f t="shared" si="46"/>
        <v>0.99255965007183744</v>
      </c>
      <c r="P807" s="73">
        <f t="shared" si="42"/>
        <v>1.0110225480170101</v>
      </c>
      <c r="Q807" s="73">
        <f t="shared" si="44"/>
        <v>1.2714266911472742</v>
      </c>
    </row>
    <row r="808" spans="1:17" ht="15.5" x14ac:dyDescent="0.35">
      <c r="A808" s="80">
        <v>45029</v>
      </c>
      <c r="B808" s="58" t="s">
        <v>2892</v>
      </c>
      <c r="C808" s="58" t="s">
        <v>2893</v>
      </c>
      <c r="D808" s="58" t="s">
        <v>2894</v>
      </c>
      <c r="E808" s="58" t="s">
        <v>2895</v>
      </c>
      <c r="F808" s="58" t="s">
        <v>2896</v>
      </c>
      <c r="G808" s="58" t="s">
        <v>2897</v>
      </c>
      <c r="H808" s="75">
        <f>[1]!thsiFinD("ths_close_price_index",H$1,$A808)</f>
        <v>4068.9785999999999</v>
      </c>
      <c r="I808" s="75">
        <f>[1]!thsiFinD("ths_close_price_index",I$1,$A808)</f>
        <v>4460.8824999999997</v>
      </c>
      <c r="J808" s="75">
        <f>[1]!thsiFinD("ths_close_price_index",J$1,$A808)</f>
        <v>1574.7472</v>
      </c>
      <c r="K808" s="76">
        <f>IF([1]!thsiFinD("ths_close_price_index",K$1,$A808)/[1]!thsiFinD("ths_close_price_index",K$1,$A$3)=0,K807,[1]!thsiFinD("ths_close_price_index",K$1,$A808)/[1]!thsiFinD("ths_close_price_index",K$1,$A$3))</f>
        <v>1.269253597763047</v>
      </c>
      <c r="L808" s="75">
        <f>[1]!thsiFinD("ths_close_price_index",L$1,$A808)</f>
        <v>3405.3751000000002</v>
      </c>
      <c r="M808" s="75">
        <f>[1]!thsiFinD("ths_close_price_index",M$1,$A808)</f>
        <v>14350.6739</v>
      </c>
      <c r="N808" s="78">
        <f t="shared" si="46"/>
        <v>0.98115423293182091</v>
      </c>
      <c r="O808" s="78">
        <f t="shared" si="46"/>
        <v>1.0174648971596905</v>
      </c>
      <c r="P808" s="73">
        <f t="shared" si="42"/>
        <v>0.98115423293182091</v>
      </c>
      <c r="Q808" s="73">
        <f t="shared" si="44"/>
        <v>1.247465679881647</v>
      </c>
    </row>
    <row r="809" spans="1:17" ht="15.5" x14ac:dyDescent="0.35">
      <c r="A809" s="80">
        <v>45030</v>
      </c>
      <c r="B809" s="58" t="s">
        <v>2898</v>
      </c>
      <c r="C809" s="58" t="s">
        <v>2899</v>
      </c>
      <c r="D809" s="58" t="s">
        <v>2900</v>
      </c>
      <c r="E809" s="58" t="s">
        <v>2901</v>
      </c>
      <c r="F809" s="58" t="s">
        <v>2902</v>
      </c>
      <c r="G809" s="58" t="s">
        <v>2903</v>
      </c>
      <c r="H809" s="75">
        <f>[1]!thsiFinD("ths_close_price_index",H$1,$A809)</f>
        <v>4091.9987999999998</v>
      </c>
      <c r="I809" s="75">
        <f>[1]!thsiFinD("ths_close_price_index",I$1,$A809)</f>
        <v>4484.3326999999999</v>
      </c>
      <c r="J809" s="75">
        <f>[1]!thsiFinD("ths_close_price_index",J$1,$A809)</f>
        <v>1584.3031000000001</v>
      </c>
      <c r="K809" s="76">
        <f>IF([1]!thsiFinD("ths_close_price_index",K$1,$A809)/[1]!thsiFinD("ths_close_price_index",K$1,$A$3)=0,K808,[1]!thsiFinD("ths_close_price_index",K$1,$A809)/[1]!thsiFinD("ths_close_price_index",K$1,$A$3))</f>
        <v>1.2769556977920953</v>
      </c>
      <c r="L809" s="75">
        <f>[1]!thsiFinD("ths_close_price_index",L$1,$A809)</f>
        <v>3426.6361999999999</v>
      </c>
      <c r="M809" s="75">
        <f>[1]!thsiFinD("ths_close_price_index",M$1,$A809)</f>
        <v>14313.709800000001</v>
      </c>
      <c r="N809" s="78">
        <f t="shared" si="46"/>
        <v>1.0062433944501443</v>
      </c>
      <c r="O809" s="78">
        <f t="shared" si="46"/>
        <v>0.99742422549229559</v>
      </c>
      <c r="P809" s="73">
        <f t="shared" si="42"/>
        <v>1.0062433944501443</v>
      </c>
      <c r="Q809" s="73">
        <f t="shared" si="44"/>
        <v>1.2552541001841657</v>
      </c>
    </row>
    <row r="810" spans="1:17" ht="15.5" x14ac:dyDescent="0.35">
      <c r="A810" s="80">
        <v>45033</v>
      </c>
      <c r="B810" s="58" t="s">
        <v>2904</v>
      </c>
      <c r="C810" s="58" t="s">
        <v>2905</v>
      </c>
      <c r="D810" s="58" t="s">
        <v>2906</v>
      </c>
      <c r="E810" s="58" t="s">
        <v>2907</v>
      </c>
      <c r="F810" s="58" t="s">
        <v>2908</v>
      </c>
      <c r="G810" s="58" t="s">
        <v>2909</v>
      </c>
      <c r="H810" s="75">
        <f>[1]!thsiFinD("ths_close_price_index",H$1,$A810)</f>
        <v>4149.3836000000001</v>
      </c>
      <c r="I810" s="75">
        <f>[1]!thsiFinD("ths_close_price_index",I$1,$A810)</f>
        <v>4535.9232000000002</v>
      </c>
      <c r="J810" s="75">
        <f>[1]!thsiFinD("ths_close_price_index",J$1,$A810)</f>
        <v>1593.5178000000001</v>
      </c>
      <c r="K810" s="76">
        <f>IF([1]!thsiFinD("ths_close_price_index",K$1,$A810)/[1]!thsiFinD("ths_close_price_index",K$1,$A$3)=0,K809,[1]!thsiFinD("ths_close_price_index",K$1,$A810)/[1]!thsiFinD("ths_close_price_index",K$1,$A$3))</f>
        <v>1.2843827890276329</v>
      </c>
      <c r="L810" s="75">
        <f>[1]!thsiFinD("ths_close_price_index",L$1,$A810)</f>
        <v>3425.8869</v>
      </c>
      <c r="M810" s="75">
        <f>[1]!thsiFinD("ths_close_price_index",M$1,$A810)</f>
        <v>14323.6042</v>
      </c>
      <c r="N810" s="78">
        <f t="shared" si="46"/>
        <v>0.99978133074062547</v>
      </c>
      <c r="O810" s="78">
        <f t="shared" si="46"/>
        <v>1.000691253360467</v>
      </c>
      <c r="P810" s="73">
        <f t="shared" si="42"/>
        <v>0.99978133074062547</v>
      </c>
      <c r="Q810" s="73">
        <f t="shared" si="44"/>
        <v>1.2549796146997516</v>
      </c>
    </row>
    <row r="811" spans="1:17" ht="15.5" x14ac:dyDescent="0.35">
      <c r="A811" s="80">
        <v>45034</v>
      </c>
      <c r="B811" s="58" t="s">
        <v>2910</v>
      </c>
      <c r="C811" s="58" t="s">
        <v>2911</v>
      </c>
      <c r="D811" s="58" t="s">
        <v>2912</v>
      </c>
      <c r="E811" s="58" t="s">
        <v>2913</v>
      </c>
      <c r="F811" s="58" t="s">
        <v>2914</v>
      </c>
      <c r="G811" s="58" t="s">
        <v>2915</v>
      </c>
      <c r="H811" s="75">
        <f>[1]!thsiFinD("ths_close_price_index",H$1,$A811)</f>
        <v>4162.0320000000002</v>
      </c>
      <c r="I811" s="75">
        <f>[1]!thsiFinD("ths_close_price_index",I$1,$A811)</f>
        <v>4544.4544999999998</v>
      </c>
      <c r="J811" s="75">
        <f>[1]!thsiFinD("ths_close_price_index",J$1,$A811)</f>
        <v>1592.2596000000001</v>
      </c>
      <c r="K811" s="76">
        <f>IF([1]!thsiFinD("ths_close_price_index",K$1,$A811)/[1]!thsiFinD("ths_close_price_index",K$1,$A$3)=0,K810,[1]!thsiFinD("ths_close_price_index",K$1,$A811)/[1]!thsiFinD("ths_close_price_index",K$1,$A$3))</f>
        <v>1.2833686739514445</v>
      </c>
      <c r="L811" s="75">
        <f>[1]!thsiFinD("ths_close_price_index",L$1,$A811)</f>
        <v>3441.3481999999999</v>
      </c>
      <c r="M811" s="75">
        <f>[1]!thsiFinD("ths_close_price_index",M$1,$A811)</f>
        <v>14178.6888</v>
      </c>
      <c r="N811" s="78">
        <f t="shared" si="46"/>
        <v>1.0045130795181825</v>
      </c>
      <c r="O811" s="78">
        <f t="shared" si="46"/>
        <v>0.98988275590580754</v>
      </c>
      <c r="P811" s="73">
        <f t="shared" si="42"/>
        <v>1.0045130795181825</v>
      </c>
      <c r="Q811" s="73">
        <f t="shared" si="44"/>
        <v>1.2606434374945896</v>
      </c>
    </row>
    <row r="812" spans="1:17" ht="15.5" x14ac:dyDescent="0.35">
      <c r="A812" s="80">
        <v>45035</v>
      </c>
      <c r="B812" s="58" t="s">
        <v>2916</v>
      </c>
      <c r="C812" s="58" t="s">
        <v>2917</v>
      </c>
      <c r="D812" s="58" t="s">
        <v>2918</v>
      </c>
      <c r="E812" s="58" t="s">
        <v>2919</v>
      </c>
      <c r="F812" s="58" t="s">
        <v>2920</v>
      </c>
      <c r="G812" s="58" t="s">
        <v>2921</v>
      </c>
      <c r="H812" s="75">
        <f>[1]!thsiFinD("ths_close_price_index",H$1,$A812)</f>
        <v>4124.5589</v>
      </c>
      <c r="I812" s="75">
        <f>[1]!thsiFinD("ths_close_price_index",I$1,$A812)</f>
        <v>4508.1244999999999</v>
      </c>
      <c r="J812" s="75">
        <f>[1]!thsiFinD("ths_close_price_index",J$1,$A812)</f>
        <v>1581.6986999999999</v>
      </c>
      <c r="K812" s="76">
        <f>IF([1]!thsiFinD("ths_close_price_index",K$1,$A812)/[1]!thsiFinD("ths_close_price_index",K$1,$A$3)=0,K811,[1]!thsiFinD("ths_close_price_index",K$1,$A812)/[1]!thsiFinD("ths_close_price_index",K$1,$A$3))</f>
        <v>1.2748565392287308</v>
      </c>
      <c r="L812" s="75">
        <f>[1]!thsiFinD("ths_close_price_index",L$1,$A812)</f>
        <v>3417.6514999999999</v>
      </c>
      <c r="M812" s="75">
        <f>[1]!thsiFinD("ths_close_price_index",M$1,$A812)</f>
        <v>14031.186400000001</v>
      </c>
      <c r="N812" s="78">
        <f t="shared" si="46"/>
        <v>0.99311412312186254</v>
      </c>
      <c r="O812" s="78">
        <f t="shared" si="46"/>
        <v>0.98959689417825436</v>
      </c>
      <c r="P812" s="73">
        <f t="shared" si="42"/>
        <v>0.99311412312186254</v>
      </c>
      <c r="Q812" s="73">
        <f t="shared" si="44"/>
        <v>1.2519628019967699</v>
      </c>
    </row>
    <row r="813" spans="1:17" ht="15.5" x14ac:dyDescent="0.35">
      <c r="A813" s="80">
        <v>45036</v>
      </c>
      <c r="B813" s="58" t="s">
        <v>2922</v>
      </c>
      <c r="C813" s="58" t="s">
        <v>2923</v>
      </c>
      <c r="D813" s="58" t="s">
        <v>2924</v>
      </c>
      <c r="E813" s="58" t="s">
        <v>2925</v>
      </c>
      <c r="F813" s="58" t="s">
        <v>2926</v>
      </c>
      <c r="G813" s="58" t="s">
        <v>2927</v>
      </c>
      <c r="H813" s="75">
        <f>[1]!thsiFinD("ths_close_price_index",H$1,$A813)</f>
        <v>4113.0191999999997</v>
      </c>
      <c r="I813" s="75">
        <f>[1]!thsiFinD("ths_close_price_index",I$1,$A813)</f>
        <v>4497.8314</v>
      </c>
      <c r="J813" s="75">
        <f>[1]!thsiFinD("ths_close_price_index",J$1,$A813)</f>
        <v>1576.4902999999999</v>
      </c>
      <c r="K813" s="76">
        <f>IF([1]!thsiFinD("ths_close_price_index",K$1,$A813)/[1]!thsiFinD("ths_close_price_index",K$1,$A$3)=0,K812,[1]!thsiFinD("ths_close_price_index",K$1,$A813)/[1]!thsiFinD("ths_close_price_index",K$1,$A$3))</f>
        <v>1.2706585445038703</v>
      </c>
      <c r="L813" s="75">
        <f>[1]!thsiFinD("ths_close_price_index",L$1,$A813)</f>
        <v>3451.681</v>
      </c>
      <c r="M813" s="75">
        <f>[1]!thsiFinD("ths_close_price_index",M$1,$A813)</f>
        <v>13863.152400000001</v>
      </c>
      <c r="N813" s="78">
        <f t="shared" si="46"/>
        <v>1.0099569836187219</v>
      </c>
      <c r="O813" s="78">
        <f t="shared" si="46"/>
        <v>0.9880242486123626</v>
      </c>
      <c r="P813" s="73">
        <f t="shared" si="42"/>
        <v>1.0099569836187219</v>
      </c>
      <c r="Q813" s="73">
        <f t="shared" si="44"/>
        <v>1.2644285751075008</v>
      </c>
    </row>
    <row r="814" spans="1:17" ht="15.5" x14ac:dyDescent="0.35">
      <c r="A814" s="80">
        <v>45037</v>
      </c>
      <c r="B814" s="58" t="s">
        <v>2928</v>
      </c>
      <c r="C814" s="58" t="s">
        <v>2929</v>
      </c>
      <c r="D814" s="58" t="s">
        <v>2930</v>
      </c>
      <c r="E814" s="58" t="s">
        <v>2931</v>
      </c>
      <c r="F814" s="58" t="s">
        <v>2932</v>
      </c>
      <c r="G814" s="58" t="s">
        <v>2933</v>
      </c>
      <c r="H814" s="75">
        <f>[1]!thsiFinD("ths_close_price_index",H$1,$A814)</f>
        <v>4032.5672</v>
      </c>
      <c r="I814" s="75">
        <f>[1]!thsiFinD("ths_close_price_index",I$1,$A814)</f>
        <v>4403.3168999999998</v>
      </c>
      <c r="J814" s="75">
        <f>[1]!thsiFinD("ths_close_price_index",J$1,$A814)</f>
        <v>1545.1837</v>
      </c>
      <c r="K814" s="76">
        <f>IF([1]!thsiFinD("ths_close_price_index",K$1,$A814)/[1]!thsiFinD("ths_close_price_index",K$1,$A$3)=0,K813,[1]!thsiFinD("ths_close_price_index",K$1,$A814)/[1]!thsiFinD("ths_close_price_index",K$1,$A$3))</f>
        <v>1.2454252786922348</v>
      </c>
      <c r="L814" s="75">
        <f>[1]!thsiFinD("ths_close_price_index",L$1,$A814)</f>
        <v>3352.9803000000002</v>
      </c>
      <c r="M814" s="75">
        <f>[1]!thsiFinD("ths_close_price_index",M$1,$A814)</f>
        <v>13757.290300000001</v>
      </c>
      <c r="N814" s="78">
        <f t="shared" ref="N814:O829" si="47">L814/L813</f>
        <v>0.97140503424273572</v>
      </c>
      <c r="O814" s="78">
        <f t="shared" si="47"/>
        <v>0.99236377867417802</v>
      </c>
      <c r="P814" s="73">
        <f t="shared" si="42"/>
        <v>0.97140503424273572</v>
      </c>
      <c r="Q814" s="73">
        <f t="shared" si="44"/>
        <v>1.2282722832997954</v>
      </c>
    </row>
    <row r="815" spans="1:17" ht="15.5" x14ac:dyDescent="0.35">
      <c r="A815" s="80">
        <v>45040</v>
      </c>
      <c r="B815" s="58" t="s">
        <v>2934</v>
      </c>
      <c r="C815" s="58" t="s">
        <v>2935</v>
      </c>
      <c r="D815" s="58" t="s">
        <v>2936</v>
      </c>
      <c r="E815" s="58" t="s">
        <v>2937</v>
      </c>
      <c r="F815" s="58" t="s">
        <v>2938</v>
      </c>
      <c r="G815" s="58" t="s">
        <v>2939</v>
      </c>
      <c r="H815" s="75">
        <f>[1]!thsiFinD("ths_close_price_index",H$1,$A815)</f>
        <v>3982.6428999999998</v>
      </c>
      <c r="I815" s="75">
        <f>[1]!thsiFinD("ths_close_price_index",I$1,$A815)</f>
        <v>4355.3056999999999</v>
      </c>
      <c r="J815" s="75">
        <f>[1]!thsiFinD("ths_close_price_index",J$1,$A815)</f>
        <v>1527.4964</v>
      </c>
      <c r="K815" s="76">
        <f>IF([1]!thsiFinD("ths_close_price_index",K$1,$A815)/[1]!thsiFinD("ths_close_price_index",K$1,$A$3)=0,K814,[1]!thsiFinD("ths_close_price_index",K$1,$A815)/[1]!thsiFinD("ths_close_price_index",K$1,$A$3))</f>
        <v>1.2311692322869996</v>
      </c>
      <c r="L815" s="75">
        <f>[1]!thsiFinD("ths_close_price_index",L$1,$A815)</f>
        <v>3330.0762</v>
      </c>
      <c r="M815" s="75">
        <f>[1]!thsiFinD("ths_close_price_index",M$1,$A815)</f>
        <v>13625.1834</v>
      </c>
      <c r="N815" s="78">
        <f t="shared" si="47"/>
        <v>0.99316903233818576</v>
      </c>
      <c r="O815" s="78">
        <f t="shared" si="47"/>
        <v>0.99039731683207988</v>
      </c>
      <c r="P815" s="73">
        <f t="shared" si="42"/>
        <v>0.99316903233818576</v>
      </c>
      <c r="Q815" s="73">
        <f t="shared" si="44"/>
        <v>1.2198819950526718</v>
      </c>
    </row>
    <row r="816" spans="1:17" ht="15.5" x14ac:dyDescent="0.35">
      <c r="A816" s="80">
        <v>45041</v>
      </c>
      <c r="B816" s="58" t="s">
        <v>2940</v>
      </c>
      <c r="C816" s="58" t="s">
        <v>2941</v>
      </c>
      <c r="D816" s="58" t="s">
        <v>2942</v>
      </c>
      <c r="E816" s="58" t="s">
        <v>2943</v>
      </c>
      <c r="F816" s="58" t="s">
        <v>2944</v>
      </c>
      <c r="G816" s="58" t="s">
        <v>2945</v>
      </c>
      <c r="H816" s="75">
        <f>[1]!thsiFinD("ths_close_price_index",H$1,$A816)</f>
        <v>3962.6658000000002</v>
      </c>
      <c r="I816" s="75">
        <f>[1]!thsiFinD("ths_close_price_index",I$1,$A816)</f>
        <v>4322.5990000000002</v>
      </c>
      <c r="J816" s="75">
        <f>[1]!thsiFinD("ths_close_price_index",J$1,$A816)</f>
        <v>1511.1022</v>
      </c>
      <c r="K816" s="76">
        <f>IF([1]!thsiFinD("ths_close_price_index",K$1,$A816)/[1]!thsiFinD("ths_close_price_index",K$1,$A$3)=0,K815,[1]!thsiFinD("ths_close_price_index",K$1,$A816)/[1]!thsiFinD("ths_close_price_index",K$1,$A$3))</f>
        <v>1.2179554305209466</v>
      </c>
      <c r="L816" s="75">
        <f>[1]!thsiFinD("ths_close_price_index",L$1,$A816)</f>
        <v>3263.1822000000002</v>
      </c>
      <c r="M816" s="75">
        <f>[1]!thsiFinD("ths_close_price_index",M$1,$A816)</f>
        <v>13336.6052</v>
      </c>
      <c r="N816" s="78">
        <f t="shared" si="47"/>
        <v>0.97991217137914144</v>
      </c>
      <c r="O816" s="78">
        <f t="shared" si="47"/>
        <v>0.97882023371516602</v>
      </c>
      <c r="P816" s="73">
        <f t="shared" si="42"/>
        <v>0.97991217137914144</v>
      </c>
      <c r="Q816" s="73">
        <f t="shared" si="44"/>
        <v>1.1953772145983828</v>
      </c>
    </row>
    <row r="817" spans="1:17" ht="15.5" x14ac:dyDescent="0.35">
      <c r="A817" s="80">
        <v>45042</v>
      </c>
      <c r="B817" s="58" t="s">
        <v>2946</v>
      </c>
      <c r="C817" s="58" t="s">
        <v>2947</v>
      </c>
      <c r="D817" s="58" t="s">
        <v>2948</v>
      </c>
      <c r="E817" s="58" t="s">
        <v>2949</v>
      </c>
      <c r="F817" s="58" t="s">
        <v>2950</v>
      </c>
      <c r="G817" s="58" t="s">
        <v>2951</v>
      </c>
      <c r="H817" s="75">
        <f>[1]!thsiFinD("ths_close_price_index",H$1,$A817)</f>
        <v>3959.2323000000001</v>
      </c>
      <c r="I817" s="75">
        <f>[1]!thsiFinD("ths_close_price_index",I$1,$A817)</f>
        <v>4324.2035999999998</v>
      </c>
      <c r="J817" s="75">
        <f>[1]!thsiFinD("ths_close_price_index",J$1,$A817)</f>
        <v>1517.8040000000001</v>
      </c>
      <c r="K817" s="76">
        <f>IF([1]!thsiFinD("ths_close_price_index",K$1,$A817)/[1]!thsiFinD("ths_close_price_index",K$1,$A$3)=0,K816,[1]!thsiFinD("ths_close_price_index",K$1,$A817)/[1]!thsiFinD("ths_close_price_index",K$1,$A$3))</f>
        <v>1.2233571126204534</v>
      </c>
      <c r="L817" s="75">
        <f>[1]!thsiFinD("ths_close_price_index",L$1,$A817)</f>
        <v>3235.3714</v>
      </c>
      <c r="M817" s="75">
        <f>[1]!thsiFinD("ths_close_price_index",M$1,$A817)</f>
        <v>13441.716</v>
      </c>
      <c r="N817" s="78">
        <f t="shared" si="47"/>
        <v>0.99147739896350251</v>
      </c>
      <c r="O817" s="78">
        <f t="shared" si="47"/>
        <v>1.0078813759891461</v>
      </c>
      <c r="P817" s="73">
        <f t="shared" si="42"/>
        <v>0.99147739896350251</v>
      </c>
      <c r="Q817" s="73">
        <f t="shared" si="44"/>
        <v>1.185189491510241</v>
      </c>
    </row>
    <row r="818" spans="1:17" ht="15.5" x14ac:dyDescent="0.35">
      <c r="A818" s="80">
        <v>45043</v>
      </c>
      <c r="B818" s="58" t="s">
        <v>2952</v>
      </c>
      <c r="C818" s="58" t="s">
        <v>2953</v>
      </c>
      <c r="D818" s="58" t="s">
        <v>2954</v>
      </c>
      <c r="E818" s="58" t="s">
        <v>2955</v>
      </c>
      <c r="F818" s="58" t="s">
        <v>2956</v>
      </c>
      <c r="G818" s="58" t="s">
        <v>2957</v>
      </c>
      <c r="H818" s="75">
        <f>[1]!thsiFinD("ths_close_price_index",H$1,$A818)</f>
        <v>3988.4185000000002</v>
      </c>
      <c r="I818" s="75">
        <f>[1]!thsiFinD("ths_close_price_index",I$1,$A818)</f>
        <v>4350.6950999999999</v>
      </c>
      <c r="J818" s="75">
        <f>[1]!thsiFinD("ths_close_price_index",J$1,$A818)</f>
        <v>1523.4803999999999</v>
      </c>
      <c r="K818" s="76">
        <f>IF([1]!thsiFinD("ths_close_price_index",K$1,$A818)/[1]!thsiFinD("ths_close_price_index",K$1,$A$3)=0,K817,[1]!thsiFinD("ths_close_price_index",K$1,$A818)/[1]!thsiFinD("ths_close_price_index",K$1,$A$3))</f>
        <v>1.2279323175310206</v>
      </c>
      <c r="L818" s="75">
        <f>[1]!thsiFinD("ths_close_price_index",L$1,$A818)</f>
        <v>3221.8469</v>
      </c>
      <c r="M818" s="75">
        <f>[1]!thsiFinD("ths_close_price_index",M$1,$A818)</f>
        <v>13700.3387</v>
      </c>
      <c r="N818" s="78">
        <f t="shared" si="47"/>
        <v>0.99581979985358093</v>
      </c>
      <c r="O818" s="78">
        <f t="shared" si="47"/>
        <v>1.0192403038421582</v>
      </c>
      <c r="P818" s="73">
        <f t="shared" si="42"/>
        <v>0.99581979985358093</v>
      </c>
      <c r="Q818" s="73">
        <f t="shared" si="44"/>
        <v>1.1802351622242955</v>
      </c>
    </row>
    <row r="819" spans="1:17" ht="15.5" x14ac:dyDescent="0.35">
      <c r="A819" s="80">
        <v>45044</v>
      </c>
      <c r="B819" s="58" t="s">
        <v>2958</v>
      </c>
      <c r="C819" s="58" t="s">
        <v>2959</v>
      </c>
      <c r="D819" s="58" t="s">
        <v>2960</v>
      </c>
      <c r="E819" s="58" t="s">
        <v>2961</v>
      </c>
      <c r="F819" s="58" t="s">
        <v>2962</v>
      </c>
      <c r="G819" s="58" t="s">
        <v>2963</v>
      </c>
      <c r="H819" s="75">
        <f>[1]!thsiFinD("ths_close_price_index",H$1,$A819)</f>
        <v>4029.0857999999998</v>
      </c>
      <c r="I819" s="75">
        <f>[1]!thsiFinD("ths_close_price_index",I$1,$A819)</f>
        <v>4398.8026</v>
      </c>
      <c r="J819" s="75">
        <f>[1]!thsiFinD("ths_close_price_index",J$1,$A819)</f>
        <v>1534.4002</v>
      </c>
      <c r="K819" s="76">
        <f>IF([1]!thsiFinD("ths_close_price_index",K$1,$A819)/[1]!thsiFinD("ths_close_price_index",K$1,$A$3)=0,K818,[1]!thsiFinD("ths_close_price_index",K$1,$A819)/[1]!thsiFinD("ths_close_price_index",K$1,$A$3))</f>
        <v>1.2367337273299097</v>
      </c>
      <c r="L819" s="75">
        <f>[1]!thsiFinD("ths_close_price_index",L$1,$A819)</f>
        <v>3281.6673000000001</v>
      </c>
      <c r="M819" s="75">
        <f>[1]!thsiFinD("ths_close_price_index",M$1,$A819)</f>
        <v>13632.2781</v>
      </c>
      <c r="N819" s="78">
        <f t="shared" si="47"/>
        <v>1.0185671144088193</v>
      </c>
      <c r="O819" s="78">
        <f t="shared" si="47"/>
        <v>0.99503219580987434</v>
      </c>
      <c r="P819" s="73">
        <f t="shared" si="42"/>
        <v>1.0185671144088193</v>
      </c>
      <c r="Q819" s="73">
        <f t="shared" si="44"/>
        <v>1.2021487235106254</v>
      </c>
    </row>
    <row r="820" spans="1:17" ht="15.5" x14ac:dyDescent="0.35">
      <c r="A820" s="80">
        <v>45050</v>
      </c>
      <c r="B820" s="58" t="s">
        <v>2964</v>
      </c>
      <c r="C820" s="58" t="s">
        <v>2965</v>
      </c>
      <c r="D820" s="58" t="s">
        <v>2966</v>
      </c>
      <c r="E820" s="58" t="s">
        <v>2967</v>
      </c>
      <c r="F820" s="58" t="s">
        <v>2968</v>
      </c>
      <c r="G820" s="58" t="s">
        <v>2969</v>
      </c>
      <c r="H820" s="75">
        <f>[1]!thsiFinD("ths_close_price_index",H$1,$A820)</f>
        <v>4030.2471</v>
      </c>
      <c r="I820" s="75">
        <f>[1]!thsiFinD("ths_close_price_index",I$1,$A820)</f>
        <v>4403.6026000000002</v>
      </c>
      <c r="J820" s="75">
        <f>[1]!thsiFinD("ths_close_price_index",J$1,$A820)</f>
        <v>1525.1912</v>
      </c>
      <c r="K820" s="76">
        <f>IF([1]!thsiFinD("ths_close_price_index",K$1,$A820)/[1]!thsiFinD("ths_close_price_index",K$1,$A$3)=0,K819,[1]!thsiFinD("ths_close_price_index",K$1,$A820)/[1]!thsiFinD("ths_close_price_index",K$1,$A$3))</f>
        <v>1.229311230320993</v>
      </c>
      <c r="L820" s="75">
        <f>[1]!thsiFinD("ths_close_price_index",L$1,$A820)</f>
        <v>3236.4463999999998</v>
      </c>
      <c r="M820" s="75">
        <f>[1]!thsiFinD("ths_close_price_index",M$1,$A820)</f>
        <v>13703.5131</v>
      </c>
      <c r="N820" s="78">
        <f t="shared" si="47"/>
        <v>0.98622014486355758</v>
      </c>
      <c r="O820" s="78">
        <f t="shared" si="47"/>
        <v>1.0052254655808408</v>
      </c>
      <c r="P820" s="73">
        <f t="shared" si="42"/>
        <v>0.98622014486355758</v>
      </c>
      <c r="Q820" s="73">
        <f t="shared" si="44"/>
        <v>1.1855832882481898</v>
      </c>
    </row>
    <row r="821" spans="1:17" ht="15.5" x14ac:dyDescent="0.35">
      <c r="A821" s="80">
        <v>45051</v>
      </c>
      <c r="B821" s="58" t="s">
        <v>2970</v>
      </c>
      <c r="C821" s="58" t="s">
        <v>2971</v>
      </c>
      <c r="D821" s="58" t="s">
        <v>2972</v>
      </c>
      <c r="E821" s="58" t="s">
        <v>2973</v>
      </c>
      <c r="F821" s="58" t="s">
        <v>2974</v>
      </c>
      <c r="G821" s="58" t="s">
        <v>2975</v>
      </c>
      <c r="H821" s="75">
        <f>[1]!thsiFinD("ths_close_price_index",H$1,$A821)</f>
        <v>4016.8773999999999</v>
      </c>
      <c r="I821" s="75">
        <f>[1]!thsiFinD("ths_close_price_index",I$1,$A821)</f>
        <v>4381.4915000000001</v>
      </c>
      <c r="J821" s="75">
        <f>[1]!thsiFinD("ths_close_price_index",J$1,$A821)</f>
        <v>1514.8353999999999</v>
      </c>
      <c r="K821" s="76">
        <f>IF([1]!thsiFinD("ths_close_price_index",K$1,$A821)/[1]!thsiFinD("ths_close_price_index",K$1,$A$3)=0,K820,[1]!thsiFinD("ths_close_price_index",K$1,$A821)/[1]!thsiFinD("ths_close_price_index",K$1,$A$3))</f>
        <v>1.2209644071561607</v>
      </c>
      <c r="L821" s="75">
        <f>[1]!thsiFinD("ths_close_price_index",L$1,$A821)</f>
        <v>3184.4616999999998</v>
      </c>
      <c r="M821" s="75">
        <f>[1]!thsiFinD("ths_close_price_index",M$1,$A821)</f>
        <v>13453.651</v>
      </c>
      <c r="N821" s="78">
        <f t="shared" si="47"/>
        <v>0.98393772255891521</v>
      </c>
      <c r="O821" s="78">
        <f t="shared" si="47"/>
        <v>0.98176656612237634</v>
      </c>
      <c r="P821" s="73">
        <f t="shared" si="42"/>
        <v>0.98393772255891521</v>
      </c>
      <c r="Q821" s="73">
        <f t="shared" si="44"/>
        <v>1.1665401205428338</v>
      </c>
    </row>
    <row r="822" spans="1:17" ht="15.5" x14ac:dyDescent="0.35">
      <c r="A822" s="80">
        <v>45054</v>
      </c>
      <c r="B822" s="58" t="s">
        <v>2976</v>
      </c>
      <c r="C822" s="58" t="s">
        <v>2977</v>
      </c>
      <c r="D822" s="58" t="s">
        <v>2978</v>
      </c>
      <c r="E822" s="58" t="s">
        <v>2979</v>
      </c>
      <c r="F822" s="58" t="s">
        <v>2980</v>
      </c>
      <c r="G822" s="58" t="s">
        <v>2981</v>
      </c>
      <c r="H822" s="75">
        <f>[1]!thsiFinD("ths_close_price_index",H$1,$A822)</f>
        <v>4062.6624000000002</v>
      </c>
      <c r="I822" s="75">
        <f>[1]!thsiFinD("ths_close_price_index",I$1,$A822)</f>
        <v>4427.2880999999998</v>
      </c>
      <c r="J822" s="75">
        <f>[1]!thsiFinD("ths_close_price_index",J$1,$A822)</f>
        <v>1518.3131000000001</v>
      </c>
      <c r="K822" s="76">
        <f>IF([1]!thsiFinD("ths_close_price_index",K$1,$A822)/[1]!thsiFinD("ths_close_price_index",K$1,$A$3)=0,K821,[1]!thsiFinD("ths_close_price_index",K$1,$A822)/[1]!thsiFinD("ths_close_price_index",K$1,$A$3))</f>
        <v>1.2237674495981101</v>
      </c>
      <c r="L822" s="75">
        <f>[1]!thsiFinD("ths_close_price_index",L$1,$A822)</f>
        <v>3206.7710000000002</v>
      </c>
      <c r="M822" s="75">
        <f>[1]!thsiFinD("ths_close_price_index",M$1,$A822)</f>
        <v>13404.4602</v>
      </c>
      <c r="N822" s="78">
        <f t="shared" si="47"/>
        <v>1.0070056738317814</v>
      </c>
      <c r="O822" s="78">
        <f t="shared" si="47"/>
        <v>0.9963436839561246</v>
      </c>
      <c r="P822" s="73">
        <f t="shared" si="42"/>
        <v>1.0070056738317814</v>
      </c>
      <c r="Q822" s="73">
        <f t="shared" si="44"/>
        <v>1.1747125201390438</v>
      </c>
    </row>
    <row r="823" spans="1:17" ht="15.5" x14ac:dyDescent="0.35">
      <c r="A823" s="80">
        <v>45055</v>
      </c>
      <c r="B823" s="58" t="s">
        <v>2982</v>
      </c>
      <c r="C823" s="58" t="s">
        <v>2983</v>
      </c>
      <c r="D823" s="58" t="s">
        <v>2984</v>
      </c>
      <c r="E823" s="58" t="s">
        <v>2985</v>
      </c>
      <c r="F823" s="58" t="s">
        <v>2986</v>
      </c>
      <c r="G823" s="58" t="s">
        <v>2987</v>
      </c>
      <c r="H823" s="75">
        <f>[1]!thsiFinD("ths_close_price_index",H$1,$A823)</f>
        <v>4027.8753999999999</v>
      </c>
      <c r="I823" s="75">
        <f>[1]!thsiFinD("ths_close_price_index",I$1,$A823)</f>
        <v>4386.9834000000001</v>
      </c>
      <c r="J823" s="75">
        <f>[1]!thsiFinD("ths_close_price_index",J$1,$A823)</f>
        <v>1499.6117999999999</v>
      </c>
      <c r="K823" s="76">
        <f>IF([1]!thsiFinD("ths_close_price_index",K$1,$A823)/[1]!thsiFinD("ths_close_price_index",K$1,$A$3)=0,K822,[1]!thsiFinD("ths_close_price_index",K$1,$A823)/[1]!thsiFinD("ths_close_price_index",K$1,$A$3))</f>
        <v>1.2086941144571768</v>
      </c>
      <c r="L823" s="75">
        <f>[1]!thsiFinD("ths_close_price_index",L$1,$A823)</f>
        <v>3169.6197999999999</v>
      </c>
      <c r="M823" s="75">
        <f>[1]!thsiFinD("ths_close_price_index",M$1,$A823)</f>
        <v>13206.5993</v>
      </c>
      <c r="N823" s="78">
        <f t="shared" si="47"/>
        <v>0.98841476363606873</v>
      </c>
      <c r="O823" s="78">
        <f t="shared" si="47"/>
        <v>0.98523917434586439</v>
      </c>
      <c r="P823" s="73">
        <f t="shared" si="42"/>
        <v>0.98841476363606873</v>
      </c>
      <c r="Q823" s="73">
        <f t="shared" si="44"/>
        <v>1.1611031979335635</v>
      </c>
    </row>
    <row r="824" spans="1:17" ht="15.5" x14ac:dyDescent="0.35">
      <c r="A824" s="80">
        <v>45056</v>
      </c>
      <c r="B824" s="58" t="s">
        <v>2988</v>
      </c>
      <c r="C824" s="58" t="s">
        <v>2989</v>
      </c>
      <c r="D824" s="58" t="s">
        <v>2990</v>
      </c>
      <c r="E824" s="58" t="s">
        <v>2991</v>
      </c>
      <c r="F824" s="58" t="s">
        <v>2992</v>
      </c>
      <c r="G824" s="58" t="s">
        <v>2993</v>
      </c>
      <c r="H824" s="75">
        <f>[1]!thsiFinD("ths_close_price_index",H$1,$A824)</f>
        <v>3996.8694999999998</v>
      </c>
      <c r="I824" s="75">
        <f>[1]!thsiFinD("ths_close_price_index",I$1,$A824)</f>
        <v>4360.4204</v>
      </c>
      <c r="J824" s="75">
        <f>[1]!thsiFinD("ths_close_price_index",J$1,$A824)</f>
        <v>1497.6042</v>
      </c>
      <c r="K824" s="76">
        <f>IF([1]!thsiFinD("ths_close_price_index",K$1,$A824)/[1]!thsiFinD("ths_close_price_index",K$1,$A$3)=0,K823,[1]!thsiFinD("ths_close_price_index",K$1,$A824)/[1]!thsiFinD("ths_close_price_index",K$1,$A$3))</f>
        <v>1.2070759794810555</v>
      </c>
      <c r="L824" s="75">
        <f>[1]!thsiFinD("ths_close_price_index",L$1,$A824)</f>
        <v>3165.9488000000001</v>
      </c>
      <c r="M824" s="75">
        <f>[1]!thsiFinD("ths_close_price_index",M$1,$A824)</f>
        <v>13225.9972</v>
      </c>
      <c r="N824" s="78">
        <f t="shared" si="47"/>
        <v>0.99884181692706497</v>
      </c>
      <c r="O824" s="78">
        <f t="shared" si="47"/>
        <v>1.0014688035549015</v>
      </c>
      <c r="P824" s="73">
        <f t="shared" si="42"/>
        <v>0.99884181692706497</v>
      </c>
      <c r="Q824" s="73">
        <f t="shared" si="44"/>
        <v>1.1597584278637862</v>
      </c>
    </row>
    <row r="825" spans="1:17" ht="15.5" x14ac:dyDescent="0.35">
      <c r="A825" s="80">
        <v>45057</v>
      </c>
      <c r="B825" s="58" t="s">
        <v>2994</v>
      </c>
      <c r="C825" s="58" t="s">
        <v>2995</v>
      </c>
      <c r="D825" s="58" t="s">
        <v>2996</v>
      </c>
      <c r="E825" s="58" t="s">
        <v>2997</v>
      </c>
      <c r="F825" s="58" t="s">
        <v>2998</v>
      </c>
      <c r="G825" s="58" t="s">
        <v>2999</v>
      </c>
      <c r="H825" s="75">
        <f>[1]!thsiFinD("ths_close_price_index",H$1,$A825)</f>
        <v>3990.6637000000001</v>
      </c>
      <c r="I825" s="75">
        <f>[1]!thsiFinD("ths_close_price_index",I$1,$A825)</f>
        <v>4351.8671000000004</v>
      </c>
      <c r="J825" s="75">
        <f>[1]!thsiFinD("ths_close_price_index",J$1,$A825)</f>
        <v>1496.7783999999999</v>
      </c>
      <c r="K825" s="76">
        <f>IF([1]!thsiFinD("ths_close_price_index",K$1,$A825)/[1]!thsiFinD("ths_close_price_index",K$1,$A$3)=0,K824,[1]!thsiFinD("ths_close_price_index",K$1,$A825)/[1]!thsiFinD("ths_close_price_index",K$1,$A$3))</f>
        <v>1.2064103808243105</v>
      </c>
      <c r="L825" s="75">
        <f>[1]!thsiFinD("ths_close_price_index",L$1,$A825)</f>
        <v>3149.1338000000001</v>
      </c>
      <c r="M825" s="75">
        <f>[1]!thsiFinD("ths_close_price_index",M$1,$A825)</f>
        <v>13175.4252</v>
      </c>
      <c r="N825" s="78">
        <f t="shared" si="47"/>
        <v>0.99468879597800186</v>
      </c>
      <c r="O825" s="78">
        <f t="shared" si="47"/>
        <v>0.99617631856144651</v>
      </c>
      <c r="P825" s="73">
        <f t="shared" ref="P825:P888" si="48">100%*N825</f>
        <v>0.99468879597800186</v>
      </c>
      <c r="Q825" s="73">
        <f t="shared" si="44"/>
        <v>1.15359871423717</v>
      </c>
    </row>
    <row r="826" spans="1:17" ht="15.5" x14ac:dyDescent="0.35">
      <c r="A826" s="80">
        <v>45058</v>
      </c>
      <c r="B826" s="58" t="s">
        <v>3000</v>
      </c>
      <c r="C826" s="58" t="s">
        <v>3001</v>
      </c>
      <c r="D826" s="58" t="s">
        <v>3002</v>
      </c>
      <c r="E826" s="58" t="s">
        <v>3003</v>
      </c>
      <c r="F826" s="58" t="s">
        <v>3004</v>
      </c>
      <c r="G826" s="58" t="s">
        <v>3005</v>
      </c>
      <c r="H826" s="75">
        <f>[1]!thsiFinD("ths_close_price_index",H$1,$A826)</f>
        <v>3937.7622000000001</v>
      </c>
      <c r="I826" s="75">
        <f>[1]!thsiFinD("ths_close_price_index",I$1,$A826)</f>
        <v>4297.6073999999999</v>
      </c>
      <c r="J826" s="75">
        <f>[1]!thsiFinD("ths_close_price_index",J$1,$A826)</f>
        <v>1480.9878000000001</v>
      </c>
      <c r="K826" s="76">
        <f>IF([1]!thsiFinD("ths_close_price_index",K$1,$A826)/[1]!thsiFinD("ths_close_price_index",K$1,$A$3)=0,K825,[1]!thsiFinD("ths_close_price_index",K$1,$A826)/[1]!thsiFinD("ths_close_price_index",K$1,$A$3))</f>
        <v>1.1936830834772589</v>
      </c>
      <c r="L826" s="75">
        <f>[1]!thsiFinD("ths_close_price_index",L$1,$A826)</f>
        <v>3120.8609999999999</v>
      </c>
      <c r="M826" s="75">
        <f>[1]!thsiFinD("ths_close_price_index",M$1,$A826)</f>
        <v>13158.2106</v>
      </c>
      <c r="N826" s="78">
        <f t="shared" si="47"/>
        <v>0.9910220391397786</v>
      </c>
      <c r="O826" s="78">
        <f t="shared" si="47"/>
        <v>0.99869343116152343</v>
      </c>
      <c r="P826" s="73">
        <f t="shared" si="48"/>
        <v>0.9910220391397786</v>
      </c>
      <c r="Q826" s="73">
        <f t="shared" si="44"/>
        <v>1.1432417501323469</v>
      </c>
    </row>
    <row r="827" spans="1:17" ht="15.5" x14ac:dyDescent="0.35">
      <c r="A827" s="80">
        <v>45061</v>
      </c>
      <c r="B827" s="58" t="s">
        <v>3006</v>
      </c>
      <c r="C827" s="58" t="s">
        <v>3007</v>
      </c>
      <c r="D827" s="58" t="s">
        <v>3008</v>
      </c>
      <c r="E827" s="58" t="s">
        <v>3009</v>
      </c>
      <c r="F827" s="58" t="s">
        <v>3010</v>
      </c>
      <c r="G827" s="58" t="s">
        <v>3011</v>
      </c>
      <c r="H827" s="75">
        <f>[1]!thsiFinD("ths_close_price_index",H$1,$A827)</f>
        <v>3998.8872000000001</v>
      </c>
      <c r="I827" s="75">
        <f>[1]!thsiFinD("ths_close_price_index",I$1,$A827)</f>
        <v>4359.4153999999999</v>
      </c>
      <c r="J827" s="75">
        <f>[1]!thsiFinD("ths_close_price_index",J$1,$A827)</f>
        <v>1501.1732</v>
      </c>
      <c r="K827" s="76">
        <f>IF([1]!thsiFinD("ths_close_price_index",K$1,$A827)/[1]!thsiFinD("ths_close_price_index",K$1,$A$3)=0,K826,[1]!thsiFinD("ths_close_price_index",K$1,$A827)/[1]!thsiFinD("ths_close_price_index",K$1,$A$3))</f>
        <v>1.2099526101494043</v>
      </c>
      <c r="L827" s="75">
        <f>[1]!thsiFinD("ths_close_price_index",L$1,$A827)</f>
        <v>3172.9405000000002</v>
      </c>
      <c r="M827" s="75">
        <f>[1]!thsiFinD("ths_close_price_index",M$1,$A827)</f>
        <v>13275.8243</v>
      </c>
      <c r="N827" s="78">
        <f t="shared" si="47"/>
        <v>1.0166875423160469</v>
      </c>
      <c r="O827" s="78">
        <f t="shared" si="47"/>
        <v>1.0089384266277057</v>
      </c>
      <c r="P827" s="73">
        <f t="shared" si="48"/>
        <v>1.0166875423160469</v>
      </c>
      <c r="Q827" s="73">
        <f t="shared" si="44"/>
        <v>1.1623196452151519</v>
      </c>
    </row>
    <row r="828" spans="1:17" ht="15.5" x14ac:dyDescent="0.35">
      <c r="A828" s="80">
        <v>45062</v>
      </c>
      <c r="B828" s="58" t="s">
        <v>3012</v>
      </c>
      <c r="C828" s="58" t="s">
        <v>3013</v>
      </c>
      <c r="D828" s="58" t="s">
        <v>3014</v>
      </c>
      <c r="E828" s="58" t="s">
        <v>3015</v>
      </c>
      <c r="F828" s="58" t="s">
        <v>3016</v>
      </c>
      <c r="G828" s="58" t="s">
        <v>3017</v>
      </c>
      <c r="H828" s="75">
        <f>[1]!thsiFinD("ths_close_price_index",H$1,$A828)</f>
        <v>3978.2053999999998</v>
      </c>
      <c r="I828" s="75">
        <f>[1]!thsiFinD("ths_close_price_index",I$1,$A828)</f>
        <v>4333.8146999999999</v>
      </c>
      <c r="J828" s="75">
        <f>[1]!thsiFinD("ths_close_price_index",J$1,$A828)</f>
        <v>1496.1080999999999</v>
      </c>
      <c r="K828" s="76">
        <f>IF([1]!thsiFinD("ths_close_price_index",K$1,$A828)/[1]!thsiFinD("ths_close_price_index",K$1,$A$3)=0,K827,[1]!thsiFinD("ths_close_price_index",K$1,$A828)/[1]!thsiFinD("ths_close_price_index",K$1,$A$3))</f>
        <v>1.2058701158937994</v>
      </c>
      <c r="L828" s="75">
        <f>[1]!thsiFinD("ths_close_price_index",L$1,$A828)</f>
        <v>3159.9897999999998</v>
      </c>
      <c r="M828" s="75">
        <f>[1]!thsiFinD("ths_close_price_index",M$1,$A828)</f>
        <v>13376.5717</v>
      </c>
      <c r="N828" s="78">
        <f t="shared" si="47"/>
        <v>0.9959183917883111</v>
      </c>
      <c r="O828" s="78">
        <f t="shared" si="47"/>
        <v>1.0075887867844109</v>
      </c>
      <c r="P828" s="73">
        <f t="shared" si="48"/>
        <v>0.9959183917883111</v>
      </c>
      <c r="Q828" s="73">
        <f t="shared" ref="Q828:Q891" si="49">Q827*P828</f>
        <v>1.1575755118066344</v>
      </c>
    </row>
    <row r="829" spans="1:17" ht="15.5" x14ac:dyDescent="0.35">
      <c r="A829" s="80">
        <v>45063</v>
      </c>
      <c r="B829" s="58" t="s">
        <v>3018</v>
      </c>
      <c r="C829" s="58" t="s">
        <v>3019</v>
      </c>
      <c r="D829" s="58" t="s">
        <v>3020</v>
      </c>
      <c r="E829" s="58" t="s">
        <v>3021</v>
      </c>
      <c r="F829" s="58" t="s">
        <v>3022</v>
      </c>
      <c r="G829" s="58" t="s">
        <v>3023</v>
      </c>
      <c r="H829" s="75">
        <f>[1]!thsiFinD("ths_close_price_index",H$1,$A829)</f>
        <v>3960.165</v>
      </c>
      <c r="I829" s="75">
        <f>[1]!thsiFinD("ths_close_price_index",I$1,$A829)</f>
        <v>4321.2802000000001</v>
      </c>
      <c r="J829" s="75">
        <f>[1]!thsiFinD("ths_close_price_index",J$1,$A829)</f>
        <v>1492.4417000000001</v>
      </c>
      <c r="K829" s="76">
        <f>IF([1]!thsiFinD("ths_close_price_index",K$1,$A829)/[1]!thsiFinD("ths_close_price_index",K$1,$A$3)=0,K828,[1]!thsiFinD("ths_close_price_index",K$1,$A829)/[1]!thsiFinD("ths_close_price_index",K$1,$A$3))</f>
        <v>1.2029149803705623</v>
      </c>
      <c r="L829" s="75">
        <f>[1]!thsiFinD("ths_close_price_index",L$1,$A829)</f>
        <v>3169.4425000000001</v>
      </c>
      <c r="M829" s="75">
        <f>[1]!thsiFinD("ths_close_price_index",M$1,$A829)</f>
        <v>13286.225700000001</v>
      </c>
      <c r="N829" s="78">
        <f t="shared" si="47"/>
        <v>1.0029913704151832</v>
      </c>
      <c r="O829" s="78">
        <f t="shared" si="47"/>
        <v>0.99324595254851444</v>
      </c>
      <c r="P829" s="73">
        <f t="shared" si="48"/>
        <v>1.0029913704151832</v>
      </c>
      <c r="Q829" s="73">
        <f t="shared" si="49"/>
        <v>1.1610382489459934</v>
      </c>
    </row>
    <row r="830" spans="1:17" ht="15.5" x14ac:dyDescent="0.35">
      <c r="A830" s="80">
        <v>45064</v>
      </c>
      <c r="B830" s="58" t="s">
        <v>3024</v>
      </c>
      <c r="C830" s="58" t="s">
        <v>3025</v>
      </c>
      <c r="D830" s="58" t="s">
        <v>3026</v>
      </c>
      <c r="E830" s="58" t="s">
        <v>3027</v>
      </c>
      <c r="F830" s="58" t="s">
        <v>3028</v>
      </c>
      <c r="G830" s="58" t="s">
        <v>3029</v>
      </c>
      <c r="H830" s="75">
        <f>[1]!thsiFinD("ths_close_price_index",H$1,$A830)</f>
        <v>3956.0700999999999</v>
      </c>
      <c r="I830" s="75">
        <f>[1]!thsiFinD("ths_close_price_index",I$1,$A830)</f>
        <v>4319.0889999999999</v>
      </c>
      <c r="J830" s="75">
        <f>[1]!thsiFinD("ths_close_price_index",J$1,$A830)</f>
        <v>1493.4412</v>
      </c>
      <c r="K830" s="76">
        <f>IF([1]!thsiFinD("ths_close_price_index",K$1,$A830)/[1]!thsiFinD("ths_close_price_index",K$1,$A$3)=0,K829,[1]!thsiFinD("ths_close_price_index",K$1,$A830)/[1]!thsiFinD("ths_close_price_index",K$1,$A$3))</f>
        <v>1.2037205820385406</v>
      </c>
      <c r="L830" s="75">
        <f>[1]!thsiFinD("ths_close_price_index",L$1,$A830)</f>
        <v>3194.8422999999998</v>
      </c>
      <c r="M830" s="75">
        <f>[1]!thsiFinD("ths_close_price_index",M$1,$A830)</f>
        <v>13190.5442</v>
      </c>
      <c r="N830" s="78">
        <f t="shared" ref="N830:O845" si="50">L830/L829</f>
        <v>1.00801396460103</v>
      </c>
      <c r="O830" s="78">
        <f t="shared" si="50"/>
        <v>0.99279844388011562</v>
      </c>
      <c r="P830" s="73">
        <f t="shared" si="48"/>
        <v>1.00801396460103</v>
      </c>
      <c r="Q830" s="73">
        <f t="shared" si="49"/>
        <v>1.1703427683734884</v>
      </c>
    </row>
    <row r="831" spans="1:17" ht="15.5" x14ac:dyDescent="0.35">
      <c r="A831" s="80">
        <v>45065</v>
      </c>
      <c r="B831" s="58" t="s">
        <v>3030</v>
      </c>
      <c r="C831" s="58" t="s">
        <v>3031</v>
      </c>
      <c r="D831" s="58" t="s">
        <v>3032</v>
      </c>
      <c r="E831" s="58" t="s">
        <v>3033</v>
      </c>
      <c r="F831" s="58" t="s">
        <v>3034</v>
      </c>
      <c r="G831" s="58" t="s">
        <v>3035</v>
      </c>
      <c r="H831" s="75">
        <f>[1]!thsiFinD("ths_close_price_index",H$1,$A831)</f>
        <v>3944.5403000000001</v>
      </c>
      <c r="I831" s="75">
        <f>[1]!thsiFinD("ths_close_price_index",I$1,$A831)</f>
        <v>4307.7384000000002</v>
      </c>
      <c r="J831" s="75">
        <f>[1]!thsiFinD("ths_close_price_index",J$1,$A831)</f>
        <v>1498.2545</v>
      </c>
      <c r="K831" s="76">
        <f>IF([1]!thsiFinD("ths_close_price_index",K$1,$A831)/[1]!thsiFinD("ths_close_price_index",K$1,$A$3)=0,K830,[1]!thsiFinD("ths_close_price_index",K$1,$A831)/[1]!thsiFinD("ths_close_price_index",K$1,$A$3))</f>
        <v>1.2076001243181604</v>
      </c>
      <c r="L831" s="75">
        <f>[1]!thsiFinD("ths_close_price_index",L$1,$A831)</f>
        <v>3194.7674999999999</v>
      </c>
      <c r="M831" s="75">
        <f>[1]!thsiFinD("ths_close_price_index",M$1,$A831)</f>
        <v>13360.145</v>
      </c>
      <c r="N831" s="78">
        <f t="shared" si="50"/>
        <v>0.99997658726379079</v>
      </c>
      <c r="O831" s="78">
        <f t="shared" si="50"/>
        <v>1.012857756088638</v>
      </c>
      <c r="P831" s="73">
        <f t="shared" si="48"/>
        <v>0.99997658726379079</v>
      </c>
      <c r="Q831" s="73">
        <f t="shared" si="49"/>
        <v>1.1703153674469782</v>
      </c>
    </row>
    <row r="832" spans="1:17" ht="15.5" x14ac:dyDescent="0.35">
      <c r="A832" s="80">
        <v>45068</v>
      </c>
      <c r="B832" s="58" t="s">
        <v>3036</v>
      </c>
      <c r="C832" s="58" t="s">
        <v>3037</v>
      </c>
      <c r="D832" s="58" t="s">
        <v>3038</v>
      </c>
      <c r="E832" s="58" t="s">
        <v>3039</v>
      </c>
      <c r="F832" s="58" t="s">
        <v>3040</v>
      </c>
      <c r="G832" s="58" t="s">
        <v>3041</v>
      </c>
      <c r="H832" s="75">
        <f>[1]!thsiFinD("ths_close_price_index",H$1,$A832)</f>
        <v>3969.3276999999998</v>
      </c>
      <c r="I832" s="75">
        <f>[1]!thsiFinD("ths_close_price_index",I$1,$A832)</f>
        <v>4327.4570999999996</v>
      </c>
      <c r="J832" s="75">
        <f>[1]!thsiFinD("ths_close_price_index",J$1,$A832)</f>
        <v>1505.5608</v>
      </c>
      <c r="K832" s="76">
        <f>IF([1]!thsiFinD("ths_close_price_index",K$1,$A832)/[1]!thsiFinD("ths_close_price_index",K$1,$A$3)=0,K831,[1]!thsiFinD("ths_close_price_index",K$1,$A832)/[1]!thsiFinD("ths_close_price_index",K$1,$A$3))</f>
        <v>1.2134890362408717</v>
      </c>
      <c r="L832" s="75">
        <f>[1]!thsiFinD("ths_close_price_index",L$1,$A832)</f>
        <v>3183.6527999999998</v>
      </c>
      <c r="M832" s="75">
        <f>[1]!thsiFinD("ths_close_price_index",M$1,$A832)</f>
        <v>13404.807000000001</v>
      </c>
      <c r="N832" s="78">
        <f t="shared" si="50"/>
        <v>0.99652096748824437</v>
      </c>
      <c r="O832" s="78">
        <f t="shared" si="50"/>
        <v>1.0033429277900801</v>
      </c>
      <c r="P832" s="73">
        <f t="shared" si="48"/>
        <v>0.99652096748824437</v>
      </c>
      <c r="Q832" s="73">
        <f t="shared" si="49"/>
        <v>1.1662438022346229</v>
      </c>
    </row>
    <row r="833" spans="1:17" ht="15.5" x14ac:dyDescent="0.35">
      <c r="A833" s="80">
        <v>45069</v>
      </c>
      <c r="B833" s="58" t="s">
        <v>3042</v>
      </c>
      <c r="C833" s="58" t="s">
        <v>3043</v>
      </c>
      <c r="D833" s="58" t="s">
        <v>3044</v>
      </c>
      <c r="E833" s="58" t="s">
        <v>3045</v>
      </c>
      <c r="F833" s="58" t="s">
        <v>3046</v>
      </c>
      <c r="G833" s="58" t="s">
        <v>3047</v>
      </c>
      <c r="H833" s="75">
        <f>[1]!thsiFinD("ths_close_price_index",H$1,$A833)</f>
        <v>3913.1882000000001</v>
      </c>
      <c r="I833" s="75">
        <f>[1]!thsiFinD("ths_close_price_index",I$1,$A833)</f>
        <v>4270.5681999999997</v>
      </c>
      <c r="J833" s="75">
        <f>[1]!thsiFinD("ths_close_price_index",J$1,$A833)</f>
        <v>1490.0178000000001</v>
      </c>
      <c r="K833" s="76">
        <f>IF([1]!thsiFinD("ths_close_price_index",K$1,$A833)/[1]!thsiFinD("ths_close_price_index",K$1,$A$3)=0,K832,[1]!thsiFinD("ths_close_price_index",K$1,$A833)/[1]!thsiFinD("ths_close_price_index",K$1,$A$3))</f>
        <v>1.2009613056501895</v>
      </c>
      <c r="L833" s="75">
        <f>[1]!thsiFinD("ths_close_price_index",L$1,$A833)</f>
        <v>3155.7543999999998</v>
      </c>
      <c r="M833" s="75">
        <f>[1]!thsiFinD("ths_close_price_index",M$1,$A833)</f>
        <v>13460.3899</v>
      </c>
      <c r="N833" s="78">
        <f t="shared" si="50"/>
        <v>0.99123698413344574</v>
      </c>
      <c r="O833" s="78">
        <f t="shared" si="50"/>
        <v>1.0041464901359638</v>
      </c>
      <c r="P833" s="73">
        <f t="shared" si="48"/>
        <v>0.99123698413344574</v>
      </c>
      <c r="Q833" s="73">
        <f t="shared" si="49"/>
        <v>1.1560239892913704</v>
      </c>
    </row>
    <row r="834" spans="1:17" ht="15.5" x14ac:dyDescent="0.35">
      <c r="A834" s="80">
        <v>45070</v>
      </c>
      <c r="B834" s="58" t="s">
        <v>3048</v>
      </c>
      <c r="C834" s="58" t="s">
        <v>3049</v>
      </c>
      <c r="D834" s="58" t="s">
        <v>3050</v>
      </c>
      <c r="E834" s="58" t="s">
        <v>3051</v>
      </c>
      <c r="F834" s="58" t="s">
        <v>3052</v>
      </c>
      <c r="G834" s="58" t="s">
        <v>3053</v>
      </c>
      <c r="H834" s="75">
        <f>[1]!thsiFinD("ths_close_price_index",H$1,$A834)</f>
        <v>3859.0934999999999</v>
      </c>
      <c r="I834" s="75">
        <f>[1]!thsiFinD("ths_close_price_index",I$1,$A834)</f>
        <v>4218.3028999999997</v>
      </c>
      <c r="J834" s="75">
        <f>[1]!thsiFinD("ths_close_price_index",J$1,$A834)</f>
        <v>1480.6273000000001</v>
      </c>
      <c r="K834" s="76">
        <f>IF([1]!thsiFinD("ths_close_price_index",K$1,$A834)/[1]!thsiFinD("ths_close_price_index",K$1,$A$3)=0,K833,[1]!thsiFinD("ths_close_price_index",K$1,$A834)/[1]!thsiFinD("ths_close_price_index",K$1,$A$3))</f>
        <v>1.193392518793611</v>
      </c>
      <c r="L834" s="75">
        <f>[1]!thsiFinD("ths_close_price_index",L$1,$A834)</f>
        <v>3134.3656999999998</v>
      </c>
      <c r="M834" s="75">
        <f>[1]!thsiFinD("ths_close_price_index",M$1,$A834)</f>
        <v>13277.445</v>
      </c>
      <c r="N834" s="78">
        <f t="shared" si="50"/>
        <v>0.99322231793450089</v>
      </c>
      <c r="O834" s="78">
        <f t="shared" si="50"/>
        <v>0.98640864779110149</v>
      </c>
      <c r="P834" s="73">
        <f t="shared" si="48"/>
        <v>0.99322231793450089</v>
      </c>
      <c r="Q834" s="73">
        <f t="shared" si="49"/>
        <v>1.1481888262318636</v>
      </c>
    </row>
    <row r="835" spans="1:17" ht="15.5" x14ac:dyDescent="0.35">
      <c r="A835" s="80">
        <v>45071</v>
      </c>
      <c r="B835" s="58" t="s">
        <v>3054</v>
      </c>
      <c r="C835" s="58" t="s">
        <v>3055</v>
      </c>
      <c r="D835" s="58" t="s">
        <v>3056</v>
      </c>
      <c r="E835" s="58" t="s">
        <v>3057</v>
      </c>
      <c r="F835" s="58" t="s">
        <v>3058</v>
      </c>
      <c r="G835" s="58" t="s">
        <v>3059</v>
      </c>
      <c r="H835" s="75">
        <f>[1]!thsiFinD("ths_close_price_index",H$1,$A835)</f>
        <v>3850.4996000000001</v>
      </c>
      <c r="I835" s="75">
        <f>[1]!thsiFinD("ths_close_price_index",I$1,$A835)</f>
        <v>4208.1360999999997</v>
      </c>
      <c r="J835" s="75">
        <f>[1]!thsiFinD("ths_close_price_index",J$1,$A835)</f>
        <v>1476.9538</v>
      </c>
      <c r="K835" s="76">
        <f>IF([1]!thsiFinD("ths_close_price_index",K$1,$A835)/[1]!thsiFinD("ths_close_price_index",K$1,$A$3)=0,K834,[1]!thsiFinD("ths_close_price_index",K$1,$A835)/[1]!thsiFinD("ths_close_price_index",K$1,$A$3))</f>
        <v>1.1904316606372145</v>
      </c>
      <c r="L835" s="75">
        <f>[1]!thsiFinD("ths_close_price_index",L$1,$A835)</f>
        <v>3150.4054999999998</v>
      </c>
      <c r="M835" s="75">
        <f>[1]!thsiFinD("ths_close_price_index",M$1,$A835)</f>
        <v>13166.1561</v>
      </c>
      <c r="N835" s="78">
        <f t="shared" si="50"/>
        <v>1.0051173990322826</v>
      </c>
      <c r="O835" s="78">
        <f t="shared" si="50"/>
        <v>0.99161819913394489</v>
      </c>
      <c r="P835" s="73">
        <f t="shared" si="48"/>
        <v>1.0051173990322826</v>
      </c>
      <c r="Q835" s="73">
        <f t="shared" si="49"/>
        <v>1.1540645666201002</v>
      </c>
    </row>
    <row r="836" spans="1:17" ht="15.5" x14ac:dyDescent="0.35">
      <c r="A836" s="80">
        <v>45072</v>
      </c>
      <c r="B836" s="58" t="s">
        <v>3060</v>
      </c>
      <c r="C836" s="58" t="s">
        <v>3061</v>
      </c>
      <c r="D836" s="58" t="s">
        <v>3062</v>
      </c>
      <c r="E836" s="58" t="s">
        <v>3063</v>
      </c>
      <c r="F836" s="58" t="s">
        <v>3064</v>
      </c>
      <c r="G836" s="58" t="s">
        <v>3065</v>
      </c>
      <c r="H836" s="75">
        <f>[1]!thsiFinD("ths_close_price_index",H$1,$A836)</f>
        <v>3850.9511000000002</v>
      </c>
      <c r="I836" s="75">
        <f>[1]!thsiFinD("ths_close_price_index",I$1,$A836)</f>
        <v>4217.0564000000004</v>
      </c>
      <c r="J836" s="75">
        <f>[1]!thsiFinD("ths_close_price_index",J$1,$A836)</f>
        <v>1480.7474999999999</v>
      </c>
      <c r="K836" s="76">
        <f>IF([1]!thsiFinD("ths_close_price_index",K$1,$A836)/[1]!thsiFinD("ths_close_price_index",K$1,$A$3)=0,K835,[1]!thsiFinD("ths_close_price_index",K$1,$A836)/[1]!thsiFinD("ths_close_price_index",K$1,$A$3))</f>
        <v>1.1934894005549825</v>
      </c>
      <c r="L836" s="75">
        <f>[1]!thsiFinD("ths_close_price_index",L$1,$A836)</f>
        <v>3172.4031</v>
      </c>
      <c r="M836" s="75">
        <f>[1]!thsiFinD("ths_close_price_index",M$1,$A836)</f>
        <v>13340.6569</v>
      </c>
      <c r="N836" s="78">
        <f t="shared" si="50"/>
        <v>1.0069824662253797</v>
      </c>
      <c r="O836" s="78">
        <f t="shared" si="50"/>
        <v>1.0132537392595551</v>
      </c>
      <c r="P836" s="73">
        <f t="shared" si="48"/>
        <v>1.0069824662253797</v>
      </c>
      <c r="Q836" s="73">
        <f t="shared" si="49"/>
        <v>1.1621227834784325</v>
      </c>
    </row>
    <row r="837" spans="1:17" ht="15.5" x14ac:dyDescent="0.35">
      <c r="A837" s="80">
        <v>45075</v>
      </c>
      <c r="B837" s="58" t="s">
        <v>3066</v>
      </c>
      <c r="C837" s="58" t="s">
        <v>3067</v>
      </c>
      <c r="D837" s="58" t="s">
        <v>3068</v>
      </c>
      <c r="E837" s="58" t="s">
        <v>3069</v>
      </c>
      <c r="F837" s="58" t="s">
        <v>3070</v>
      </c>
      <c r="G837" s="58" t="s">
        <v>3071</v>
      </c>
      <c r="H837" s="75">
        <f>[1]!thsiFinD("ths_close_price_index",H$1,$A837)</f>
        <v>3833.9416000000001</v>
      </c>
      <c r="I837" s="75">
        <f>[1]!thsiFinD("ths_close_price_index",I$1,$A837)</f>
        <v>4201.5064000000002</v>
      </c>
      <c r="J837" s="75">
        <f>[1]!thsiFinD("ths_close_price_index",J$1,$A837)</f>
        <v>1471.7019</v>
      </c>
      <c r="K837" s="76">
        <f>IF([1]!thsiFinD("ths_close_price_index",K$1,$A837)/[1]!thsiFinD("ths_close_price_index",K$1,$A$3)=0,K836,[1]!thsiFinD("ths_close_price_index",K$1,$A837)/[1]!thsiFinD("ths_close_price_index",K$1,$A$3))</f>
        <v>1.1861986047091952</v>
      </c>
      <c r="L837" s="75">
        <f>[1]!thsiFinD("ths_close_price_index",L$1,$A837)</f>
        <v>3150.2896000000001</v>
      </c>
      <c r="M837" s="75">
        <f>[1]!thsiFinD("ths_close_price_index",M$1,$A837)</f>
        <v>13348.953100000001</v>
      </c>
      <c r="N837" s="78">
        <f t="shared" si="50"/>
        <v>0.99302941672197964</v>
      </c>
      <c r="O837" s="78">
        <f t="shared" si="50"/>
        <v>1.0006218734251384</v>
      </c>
      <c r="P837" s="73">
        <f t="shared" si="48"/>
        <v>0.99302941672197964</v>
      </c>
      <c r="Q837" s="73">
        <f t="shared" si="49"/>
        <v>1.1540221098369112</v>
      </c>
    </row>
    <row r="838" spans="1:17" ht="15.5" x14ac:dyDescent="0.35">
      <c r="A838" s="80">
        <v>45076</v>
      </c>
      <c r="B838" s="58" t="s">
        <v>3072</v>
      </c>
      <c r="C838" s="58" t="s">
        <v>3073</v>
      </c>
      <c r="D838" s="58" t="s">
        <v>3074</v>
      </c>
      <c r="E838" s="58" t="s">
        <v>3075</v>
      </c>
      <c r="F838" s="58" t="s">
        <v>3076</v>
      </c>
      <c r="G838" s="58" t="s">
        <v>3077</v>
      </c>
      <c r="H838" s="75">
        <f>[1]!thsiFinD("ths_close_price_index",H$1,$A838)</f>
        <v>3837.7530999999999</v>
      </c>
      <c r="I838" s="75">
        <f>[1]!thsiFinD("ths_close_price_index",I$1,$A838)</f>
        <v>4211.1980999999996</v>
      </c>
      <c r="J838" s="75">
        <f>[1]!thsiFinD("ths_close_price_index",J$1,$A838)</f>
        <v>1475.0092999999999</v>
      </c>
      <c r="K838" s="76">
        <f>IF([1]!thsiFinD("ths_close_price_index",K$1,$A838)/[1]!thsiFinD("ths_close_price_index",K$1,$A$3)=0,K837,[1]!thsiFinD("ths_close_price_index",K$1,$A838)/[1]!thsiFinD("ths_close_price_index",K$1,$A$3))</f>
        <v>1.1888643845557898</v>
      </c>
      <c r="L838" s="75">
        <f>[1]!thsiFinD("ths_close_price_index",L$1,$A838)</f>
        <v>3192.0268999999998</v>
      </c>
      <c r="M838" s="75">
        <f>[1]!thsiFinD("ths_close_price_index",M$1,$A838)</f>
        <v>13219.6595</v>
      </c>
      <c r="N838" s="78">
        <f t="shared" si="50"/>
        <v>1.013248718467026</v>
      </c>
      <c r="O838" s="78">
        <f t="shared" si="50"/>
        <v>0.99031432659689234</v>
      </c>
      <c r="P838" s="73">
        <f t="shared" si="48"/>
        <v>1.013248718467026</v>
      </c>
      <c r="Q838" s="73">
        <f t="shared" si="49"/>
        <v>1.1693114238748639</v>
      </c>
    </row>
    <row r="839" spans="1:17" ht="15.5" x14ac:dyDescent="0.35">
      <c r="A839" s="80">
        <v>45077</v>
      </c>
      <c r="B839" s="58" t="s">
        <v>3078</v>
      </c>
      <c r="C839" s="58" t="s">
        <v>3079</v>
      </c>
      <c r="D839" s="58" t="s">
        <v>3080</v>
      </c>
      <c r="E839" s="58" t="s">
        <v>3081</v>
      </c>
      <c r="F839" s="58" t="s">
        <v>3082</v>
      </c>
      <c r="G839" s="58" t="s">
        <v>3083</v>
      </c>
      <c r="H839" s="75">
        <f>[1]!thsiFinD("ths_close_price_index",H$1,$A839)</f>
        <v>3798.5434</v>
      </c>
      <c r="I839" s="75">
        <f>[1]!thsiFinD("ths_close_price_index",I$1,$A839)</f>
        <v>4177.0254999999997</v>
      </c>
      <c r="J839" s="75">
        <f>[1]!thsiFinD("ths_close_price_index",J$1,$A839)</f>
        <v>1465.307</v>
      </c>
      <c r="K839" s="76">
        <f>IF([1]!thsiFinD("ths_close_price_index",K$1,$A839)/[1]!thsiFinD("ths_close_price_index",K$1,$A$3)=0,K838,[1]!thsiFinD("ths_close_price_index",K$1,$A839)/[1]!thsiFinD("ths_close_price_index",K$1,$A$3))</f>
        <v>1.1810442854430077</v>
      </c>
      <c r="L839" s="75">
        <f>[1]!thsiFinD("ths_close_price_index",L$1,$A839)</f>
        <v>3174.6743999999999</v>
      </c>
      <c r="M839" s="75">
        <f>[1]!thsiFinD("ths_close_price_index",M$1,$A839)</f>
        <v>13120.6206</v>
      </c>
      <c r="N839" s="78">
        <f t="shared" si="50"/>
        <v>0.99456379894542868</v>
      </c>
      <c r="O839" s="78">
        <f t="shared" si="50"/>
        <v>0.99250821097169717</v>
      </c>
      <c r="P839" s="73">
        <f t="shared" si="48"/>
        <v>0.99456379894542868</v>
      </c>
      <c r="Q839" s="73">
        <f t="shared" si="49"/>
        <v>1.162954811879273</v>
      </c>
    </row>
    <row r="840" spans="1:17" ht="15.5" x14ac:dyDescent="0.35">
      <c r="A840" s="80">
        <v>45078</v>
      </c>
      <c r="B840" s="58" t="s">
        <v>3084</v>
      </c>
      <c r="C840" s="58" t="s">
        <v>3085</v>
      </c>
      <c r="D840" s="58" t="s">
        <v>3086</v>
      </c>
      <c r="E840" s="58" t="s">
        <v>3087</v>
      </c>
      <c r="F840" s="58" t="s">
        <v>3088</v>
      </c>
      <c r="G840" s="58" t="s">
        <v>3089</v>
      </c>
      <c r="H840" s="75">
        <f>[1]!thsiFinD("ths_close_price_index",H$1,$A840)</f>
        <v>3806.8679000000002</v>
      </c>
      <c r="I840" s="75">
        <f>[1]!thsiFinD("ths_close_price_index",I$1,$A840)</f>
        <v>4184.4251000000004</v>
      </c>
      <c r="J840" s="75">
        <f>[1]!thsiFinD("ths_close_price_index",J$1,$A840)</f>
        <v>1467.7831000000001</v>
      </c>
      <c r="K840" s="76">
        <f>IF([1]!thsiFinD("ths_close_price_index",K$1,$A840)/[1]!thsiFinD("ths_close_price_index",K$1,$A$3)=0,K839,[1]!thsiFinD("ths_close_price_index",K$1,$A840)/[1]!thsiFinD("ths_close_price_index",K$1,$A$3))</f>
        <v>1.1830400336071709</v>
      </c>
      <c r="L840" s="75">
        <f>[1]!thsiFinD("ths_close_price_index",L$1,$A840)</f>
        <v>3191.0050000000001</v>
      </c>
      <c r="M840" s="75">
        <f>[1]!thsiFinD("ths_close_price_index",M$1,$A840)</f>
        <v>13057.0702</v>
      </c>
      <c r="N840" s="78">
        <f t="shared" si="50"/>
        <v>1.0051440235886868</v>
      </c>
      <c r="O840" s="78">
        <f t="shared" si="50"/>
        <v>0.99515644862103547</v>
      </c>
      <c r="P840" s="73">
        <f t="shared" si="48"/>
        <v>1.0051440235886868</v>
      </c>
      <c r="Q840" s="73">
        <f t="shared" si="49"/>
        <v>1.1689370788641569</v>
      </c>
    </row>
    <row r="841" spans="1:17" ht="15.5" x14ac:dyDescent="0.35">
      <c r="A841" s="80">
        <v>45079</v>
      </c>
      <c r="B841" s="58" t="s">
        <v>3090</v>
      </c>
      <c r="C841" s="58" t="s">
        <v>3091</v>
      </c>
      <c r="D841" s="58" t="s">
        <v>3092</v>
      </c>
      <c r="E841" s="58" t="s">
        <v>3093</v>
      </c>
      <c r="F841" s="58" t="s">
        <v>3094</v>
      </c>
      <c r="G841" s="58" t="s">
        <v>3095</v>
      </c>
      <c r="H841" s="75">
        <f>[1]!thsiFinD("ths_close_price_index",H$1,$A841)</f>
        <v>3861.8337000000001</v>
      </c>
      <c r="I841" s="75">
        <f>[1]!thsiFinD("ths_close_price_index",I$1,$A841)</f>
        <v>4238.6962999999996</v>
      </c>
      <c r="J841" s="75">
        <f>[1]!thsiFinD("ths_close_price_index",J$1,$A841)</f>
        <v>1485.559</v>
      </c>
      <c r="K841" s="76">
        <f>IF([1]!thsiFinD("ths_close_price_index",K$1,$A841)/[1]!thsiFinD("ths_close_price_index",K$1,$A$3)=0,K840,[1]!thsiFinD("ths_close_price_index",K$1,$A841)/[1]!thsiFinD("ths_close_price_index",K$1,$A$3))</f>
        <v>1.1973674920261959</v>
      </c>
      <c r="L841" s="75">
        <f>[1]!thsiFinD("ths_close_price_index",L$1,$A841)</f>
        <v>3201.6206000000002</v>
      </c>
      <c r="M841" s="75">
        <f>[1]!thsiFinD("ths_close_price_index",M$1,$A841)</f>
        <v>13067.839400000001</v>
      </c>
      <c r="N841" s="78">
        <f t="shared" si="50"/>
        <v>1.0033267262194827</v>
      </c>
      <c r="O841" s="78">
        <f t="shared" si="50"/>
        <v>1.0008247792065943</v>
      </c>
      <c r="P841" s="73">
        <f t="shared" si="48"/>
        <v>1.0033267262194827</v>
      </c>
      <c r="Q841" s="73">
        <f t="shared" si="49"/>
        <v>1.1728258124933397</v>
      </c>
    </row>
    <row r="842" spans="1:17" ht="15.5" x14ac:dyDescent="0.35">
      <c r="A842" s="80">
        <v>45082</v>
      </c>
      <c r="B842" s="58" t="s">
        <v>3096</v>
      </c>
      <c r="C842" s="58" t="s">
        <v>3097</v>
      </c>
      <c r="D842" s="58" t="s">
        <v>3098</v>
      </c>
      <c r="E842" s="58" t="s">
        <v>3099</v>
      </c>
      <c r="F842" s="58" t="s">
        <v>3100</v>
      </c>
      <c r="G842" s="58" t="s">
        <v>3101</v>
      </c>
      <c r="H842" s="75">
        <f>[1]!thsiFinD("ths_close_price_index",H$1,$A842)</f>
        <v>3844.2492000000002</v>
      </c>
      <c r="I842" s="75">
        <f>[1]!thsiFinD("ths_close_price_index",I$1,$A842)</f>
        <v>4222.9952000000003</v>
      </c>
      <c r="J842" s="75">
        <f>[1]!thsiFinD("ths_close_price_index",J$1,$A842)</f>
        <v>1480.0288</v>
      </c>
      <c r="K842" s="76">
        <f>IF([1]!thsiFinD("ths_close_price_index",K$1,$A842)/[1]!thsiFinD("ths_close_price_index",K$1,$A$3)=0,K841,[1]!thsiFinD("ths_close_price_index",K$1,$A842)/[1]!thsiFinD("ths_close_price_index",K$1,$A$3))</f>
        <v>1.1929101249984284</v>
      </c>
      <c r="L842" s="75">
        <f>[1]!thsiFinD("ths_close_price_index",L$1,$A842)</f>
        <v>3208.7637</v>
      </c>
      <c r="M842" s="75">
        <f>[1]!thsiFinD("ths_close_price_index",M$1,$A842)</f>
        <v>13071.287899999999</v>
      </c>
      <c r="N842" s="78">
        <f t="shared" si="50"/>
        <v>1.002231088842944</v>
      </c>
      <c r="O842" s="78">
        <f t="shared" si="50"/>
        <v>1.0002638921320075</v>
      </c>
      <c r="P842" s="73">
        <f t="shared" si="48"/>
        <v>1.002231088842944</v>
      </c>
      <c r="Q842" s="73">
        <f t="shared" si="49"/>
        <v>1.1754424910783103</v>
      </c>
    </row>
    <row r="843" spans="1:17" ht="15.5" x14ac:dyDescent="0.35">
      <c r="A843" s="80">
        <v>45083</v>
      </c>
      <c r="B843" s="58" t="s">
        <v>3102</v>
      </c>
      <c r="C843" s="58" t="s">
        <v>3103</v>
      </c>
      <c r="D843" s="58" t="s">
        <v>3104</v>
      </c>
      <c r="E843" s="58" t="s">
        <v>3105</v>
      </c>
      <c r="F843" s="58" t="s">
        <v>3106</v>
      </c>
      <c r="G843" s="58" t="s">
        <v>3107</v>
      </c>
      <c r="H843" s="75">
        <f>[1]!thsiFinD("ths_close_price_index",H$1,$A843)</f>
        <v>3808.1628999999998</v>
      </c>
      <c r="I843" s="75">
        <f>[1]!thsiFinD("ths_close_price_index",I$1,$A843)</f>
        <v>4173.0326999999997</v>
      </c>
      <c r="J843" s="75">
        <f>[1]!thsiFinD("ths_close_price_index",J$1,$A843)</f>
        <v>1461.1285</v>
      </c>
      <c r="K843" s="76">
        <f>IF([1]!thsiFinD("ths_close_price_index",K$1,$A843)/[1]!thsiFinD("ths_close_price_index",K$1,$A$3)=0,K842,[1]!thsiFinD("ths_close_price_index",K$1,$A843)/[1]!thsiFinD("ths_close_price_index",K$1,$A$3))</f>
        <v>1.1776763949281028</v>
      </c>
      <c r="L843" s="75">
        <f>[1]!thsiFinD("ths_close_price_index",L$1,$A843)</f>
        <v>3134.5374999999999</v>
      </c>
      <c r="M843" s="75">
        <f>[1]!thsiFinD("ths_close_price_index",M$1,$A843)</f>
        <v>12784.650299999999</v>
      </c>
      <c r="N843" s="78">
        <f t="shared" si="50"/>
        <v>0.97686766401651826</v>
      </c>
      <c r="O843" s="78">
        <f t="shared" si="50"/>
        <v>0.97807120444497286</v>
      </c>
      <c r="P843" s="73">
        <f t="shared" si="48"/>
        <v>0.97686766401651826</v>
      </c>
      <c r="Q843" s="73">
        <f t="shared" si="49"/>
        <v>1.1482517604454261</v>
      </c>
    </row>
    <row r="844" spans="1:17" ht="15.5" x14ac:dyDescent="0.35">
      <c r="A844" s="80">
        <v>45084</v>
      </c>
      <c r="B844" s="58" t="s">
        <v>3108</v>
      </c>
      <c r="C844" s="58" t="s">
        <v>3109</v>
      </c>
      <c r="D844" s="58" t="s">
        <v>3110</v>
      </c>
      <c r="E844" s="58" t="s">
        <v>3111</v>
      </c>
      <c r="F844" s="58" t="s">
        <v>3112</v>
      </c>
      <c r="G844" s="58" t="s">
        <v>3113</v>
      </c>
      <c r="H844" s="75">
        <f>[1]!thsiFinD("ths_close_price_index",H$1,$A844)</f>
        <v>3789.3418000000001</v>
      </c>
      <c r="I844" s="75">
        <f>[1]!thsiFinD("ths_close_price_index",I$1,$A844)</f>
        <v>4158.4713000000002</v>
      </c>
      <c r="J844" s="75">
        <f>[1]!thsiFinD("ths_close_price_index",J$1,$A844)</f>
        <v>1455.9101000000001</v>
      </c>
      <c r="K844" s="76">
        <f>IF([1]!thsiFinD("ths_close_price_index",K$1,$A844)/[1]!thsiFinD("ths_close_price_index",K$1,$A$3)=0,K843,[1]!thsiFinD("ths_close_price_index",K$1,$A844)/[1]!thsiFinD("ths_close_price_index",K$1,$A$3))</f>
        <v>1.1734703401565392</v>
      </c>
      <c r="L844" s="75">
        <f>[1]!thsiFinD("ths_close_price_index",L$1,$A844)</f>
        <v>3120.8265999999999</v>
      </c>
      <c r="M844" s="75">
        <f>[1]!thsiFinD("ths_close_price_index",M$1,$A844)</f>
        <v>12663.6198</v>
      </c>
      <c r="N844" s="78">
        <f t="shared" si="50"/>
        <v>0.99562586186957402</v>
      </c>
      <c r="O844" s="78">
        <f t="shared" si="50"/>
        <v>0.99053313957285172</v>
      </c>
      <c r="P844" s="73">
        <f t="shared" si="48"/>
        <v>0.99562586186957402</v>
      </c>
      <c r="Q844" s="73">
        <f t="shared" si="49"/>
        <v>1.143229148636733</v>
      </c>
    </row>
    <row r="845" spans="1:17" ht="15.5" x14ac:dyDescent="0.35">
      <c r="A845" s="80">
        <v>45085</v>
      </c>
      <c r="B845" s="58" t="s">
        <v>3114</v>
      </c>
      <c r="C845" s="58" t="s">
        <v>3115</v>
      </c>
      <c r="D845" s="58" t="s">
        <v>3116</v>
      </c>
      <c r="E845" s="58" t="s">
        <v>3117</v>
      </c>
      <c r="F845" s="58" t="s">
        <v>3118</v>
      </c>
      <c r="G845" s="58" t="s">
        <v>3119</v>
      </c>
      <c r="H845" s="75">
        <f>[1]!thsiFinD("ths_close_price_index",H$1,$A845)</f>
        <v>3820.1867000000002</v>
      </c>
      <c r="I845" s="75">
        <f>[1]!thsiFinD("ths_close_price_index",I$1,$A845)</f>
        <v>4179.5968000000003</v>
      </c>
      <c r="J845" s="75">
        <f>[1]!thsiFinD("ths_close_price_index",J$1,$A845)</f>
        <v>1453.739</v>
      </c>
      <c r="K845" s="76">
        <f>IF([1]!thsiFinD("ths_close_price_index",K$1,$A845)/[1]!thsiFinD("ths_close_price_index",K$1,$A$3)=0,K844,[1]!thsiFinD("ths_close_price_index",K$1,$A845)/[1]!thsiFinD("ths_close_price_index",K$1,$A$3))</f>
        <v>1.1717204234168215</v>
      </c>
      <c r="L845" s="75">
        <f>[1]!thsiFinD("ths_close_price_index",L$1,$A845)</f>
        <v>3101.9337</v>
      </c>
      <c r="M845" s="75">
        <f>[1]!thsiFinD("ths_close_price_index",M$1,$A845)</f>
        <v>12555.0517</v>
      </c>
      <c r="N845" s="78">
        <f t="shared" si="50"/>
        <v>0.99394618720565897</v>
      </c>
      <c r="O845" s="78">
        <f t="shared" si="50"/>
        <v>0.99142677198821139</v>
      </c>
      <c r="P845" s="73">
        <f t="shared" si="48"/>
        <v>0.99394618720565897</v>
      </c>
      <c r="Q845" s="73">
        <f t="shared" si="49"/>
        <v>1.1363082533898523</v>
      </c>
    </row>
    <row r="846" spans="1:17" ht="15.5" x14ac:dyDescent="0.35">
      <c r="A846" s="80">
        <v>45086</v>
      </c>
      <c r="B846" s="58" t="s">
        <v>3120</v>
      </c>
      <c r="C846" s="58" t="s">
        <v>3121</v>
      </c>
      <c r="D846" s="58" t="s">
        <v>3122</v>
      </c>
      <c r="E846" s="58" t="s">
        <v>3123</v>
      </c>
      <c r="F846" s="58" t="s">
        <v>3124</v>
      </c>
      <c r="G846" s="58" t="s">
        <v>3125</v>
      </c>
      <c r="H846" s="75">
        <f>[1]!thsiFinD("ths_close_price_index",H$1,$A846)</f>
        <v>3836.7026000000001</v>
      </c>
      <c r="I846" s="75">
        <f>[1]!thsiFinD("ths_close_price_index",I$1,$A846)</f>
        <v>4200.8918000000003</v>
      </c>
      <c r="J846" s="75">
        <f>[1]!thsiFinD("ths_close_price_index",J$1,$A846)</f>
        <v>1465.6663000000001</v>
      </c>
      <c r="K846" s="76">
        <f>IF([1]!thsiFinD("ths_close_price_index",K$1,$A846)/[1]!thsiFinD("ths_close_price_index",K$1,$A$3)=0,K845,[1]!thsiFinD("ths_close_price_index",K$1,$A846)/[1]!thsiFinD("ths_close_price_index",K$1,$A$3))</f>
        <v>1.1813338829210513</v>
      </c>
      <c r="L846" s="75">
        <f>[1]!thsiFinD("ths_close_price_index",L$1,$A846)</f>
        <v>3153.2013999999999</v>
      </c>
      <c r="M846" s="75">
        <f>[1]!thsiFinD("ths_close_price_index",M$1,$A846)</f>
        <v>12661.961499999999</v>
      </c>
      <c r="N846" s="78">
        <f t="shared" ref="N846:O861" si="51">L846/L845</f>
        <v>1.0165276582152609</v>
      </c>
      <c r="O846" s="78">
        <f t="shared" si="51"/>
        <v>1.0085152815420106</v>
      </c>
      <c r="P846" s="73">
        <f t="shared" si="48"/>
        <v>1.0165276582152609</v>
      </c>
      <c r="Q846" s="73">
        <f t="shared" si="49"/>
        <v>1.1550887678290598</v>
      </c>
    </row>
    <row r="847" spans="1:17" ht="15.5" x14ac:dyDescent="0.35">
      <c r="A847" s="80">
        <v>45089</v>
      </c>
      <c r="B847" s="58" t="s">
        <v>3126</v>
      </c>
      <c r="C847" s="58" t="s">
        <v>3127</v>
      </c>
      <c r="D847" s="58" t="s">
        <v>3128</v>
      </c>
      <c r="E847" s="58" t="s">
        <v>3129</v>
      </c>
      <c r="F847" s="58" t="s">
        <v>3130</v>
      </c>
      <c r="G847" s="58" t="s">
        <v>3131</v>
      </c>
      <c r="H847" s="75">
        <f>[1]!thsiFinD("ths_close_price_index",H$1,$A847)</f>
        <v>3844.4324000000001</v>
      </c>
      <c r="I847" s="75">
        <f>[1]!thsiFinD("ths_close_price_index",I$1,$A847)</f>
        <v>4210.4713000000002</v>
      </c>
      <c r="J847" s="75">
        <f>[1]!thsiFinD("ths_close_price_index",J$1,$A847)</f>
        <v>1473.5427999999999</v>
      </c>
      <c r="K847" s="76">
        <f>IF([1]!thsiFinD("ths_close_price_index",K$1,$A847)/[1]!thsiFinD("ths_close_price_index",K$1,$A$3)=0,K846,[1]!thsiFinD("ths_close_price_index",K$1,$A847)/[1]!thsiFinD("ths_close_price_index",K$1,$A$3))</f>
        <v>1.1876823787067752</v>
      </c>
      <c r="L847" s="75">
        <f>[1]!thsiFinD("ths_close_price_index",L$1,$A847)</f>
        <v>3157.5218</v>
      </c>
      <c r="M847" s="75">
        <f>[1]!thsiFinD("ths_close_price_index",M$1,$A847)</f>
        <v>12611.3408</v>
      </c>
      <c r="N847" s="78">
        <f t="shared" si="51"/>
        <v>1.0013701630349396</v>
      </c>
      <c r="O847" s="78">
        <f t="shared" si="51"/>
        <v>0.99600214390163799</v>
      </c>
      <c r="P847" s="73">
        <f t="shared" si="48"/>
        <v>1.0013701630349396</v>
      </c>
      <c r="Q847" s="73">
        <f t="shared" si="49"/>
        <v>1.1566714277608132</v>
      </c>
    </row>
    <row r="848" spans="1:17" ht="15.5" x14ac:dyDescent="0.35">
      <c r="A848" s="80">
        <v>45090</v>
      </c>
      <c r="B848" s="58" t="s">
        <v>3132</v>
      </c>
      <c r="C848" s="58" t="s">
        <v>3133</v>
      </c>
      <c r="D848" s="58" t="s">
        <v>3134</v>
      </c>
      <c r="E848" s="58" t="s">
        <v>3135</v>
      </c>
      <c r="F848" s="58" t="s">
        <v>3136</v>
      </c>
      <c r="G848" s="58" t="s">
        <v>3137</v>
      </c>
      <c r="H848" s="75">
        <f>[1]!thsiFinD("ths_close_price_index",H$1,$A848)</f>
        <v>3864.9074000000001</v>
      </c>
      <c r="I848" s="75">
        <f>[1]!thsiFinD("ths_close_price_index",I$1,$A848)</f>
        <v>4229.9721</v>
      </c>
      <c r="J848" s="75">
        <f>[1]!thsiFinD("ths_close_price_index",J$1,$A848)</f>
        <v>1481.8991000000001</v>
      </c>
      <c r="K848" s="76">
        <f>IF([1]!thsiFinD("ths_close_price_index",K$1,$A848)/[1]!thsiFinD("ths_close_price_index",K$1,$A$3)=0,K847,[1]!thsiFinD("ths_close_price_index",K$1,$A848)/[1]!thsiFinD("ths_close_price_index",K$1,$A$3))</f>
        <v>1.1944175955333156</v>
      </c>
      <c r="L848" s="75">
        <f>[1]!thsiFinD("ths_close_price_index",L$1,$A848)</f>
        <v>3207.8957</v>
      </c>
      <c r="M848" s="75">
        <f>[1]!thsiFinD("ths_close_price_index",M$1,$A848)</f>
        <v>12487.8804</v>
      </c>
      <c r="N848" s="78">
        <f t="shared" si="51"/>
        <v>1.0159536190692333</v>
      </c>
      <c r="O848" s="78">
        <f t="shared" si="51"/>
        <v>0.99021036684695729</v>
      </c>
      <c r="P848" s="73">
        <f t="shared" si="48"/>
        <v>1.0159536190692333</v>
      </c>
      <c r="Q848" s="73">
        <f t="shared" si="49"/>
        <v>1.1751245231075755</v>
      </c>
    </row>
    <row r="849" spans="1:17" ht="15.5" x14ac:dyDescent="0.35">
      <c r="A849" s="80">
        <v>45091</v>
      </c>
      <c r="B849" s="58" t="s">
        <v>3138</v>
      </c>
      <c r="C849" s="58" t="s">
        <v>3139</v>
      </c>
      <c r="D849" s="58" t="s">
        <v>3140</v>
      </c>
      <c r="E849" s="58" t="s">
        <v>3141</v>
      </c>
      <c r="F849" s="58" t="s">
        <v>3142</v>
      </c>
      <c r="G849" s="58" t="s">
        <v>3143</v>
      </c>
      <c r="H849" s="75">
        <f>[1]!thsiFinD("ths_close_price_index",H$1,$A849)</f>
        <v>3864.0246999999999</v>
      </c>
      <c r="I849" s="75">
        <f>[1]!thsiFinD("ths_close_price_index",I$1,$A849)</f>
        <v>4229.2691000000004</v>
      </c>
      <c r="J849" s="75">
        <f>[1]!thsiFinD("ths_close_price_index",J$1,$A849)</f>
        <v>1487.7364</v>
      </c>
      <c r="K849" s="76">
        <f>IF([1]!thsiFinD("ths_close_price_index",K$1,$A849)/[1]!thsiFinD("ths_close_price_index",K$1,$A$3)=0,K848,[1]!thsiFinD("ths_close_price_index",K$1,$A849)/[1]!thsiFinD("ths_close_price_index",K$1,$A$3))</f>
        <v>1.1991224865953363</v>
      </c>
      <c r="L849" s="75">
        <f>[1]!thsiFinD("ths_close_price_index",L$1,$A849)</f>
        <v>3212.5470999999998</v>
      </c>
      <c r="M849" s="75">
        <f>[1]!thsiFinD("ths_close_price_index",M$1,$A849)</f>
        <v>12513.038699999999</v>
      </c>
      <c r="N849" s="78">
        <f t="shared" si="51"/>
        <v>1.0014499847984459</v>
      </c>
      <c r="O849" s="78">
        <f t="shared" si="51"/>
        <v>1.0020146173084745</v>
      </c>
      <c r="P849" s="73">
        <f t="shared" si="48"/>
        <v>1.0014499847984459</v>
      </c>
      <c r="Q849" s="73">
        <f t="shared" si="49"/>
        <v>1.1768284358023626</v>
      </c>
    </row>
    <row r="850" spans="1:17" ht="15.5" x14ac:dyDescent="0.35">
      <c r="A850" s="80">
        <v>45092</v>
      </c>
      <c r="B850" s="58" t="s">
        <v>3144</v>
      </c>
      <c r="C850" s="58" t="s">
        <v>3145</v>
      </c>
      <c r="D850" s="58" t="s">
        <v>3146</v>
      </c>
      <c r="E850" s="58" t="s">
        <v>3147</v>
      </c>
      <c r="F850" s="58" t="s">
        <v>3148</v>
      </c>
      <c r="G850" s="58" t="s">
        <v>3149</v>
      </c>
      <c r="H850" s="75">
        <f>[1]!thsiFinD("ths_close_price_index",H$1,$A850)</f>
        <v>3925.4994000000002</v>
      </c>
      <c r="I850" s="75">
        <f>[1]!thsiFinD("ths_close_price_index",I$1,$A850)</f>
        <v>4288.5075999999999</v>
      </c>
      <c r="J850" s="75">
        <f>[1]!thsiFinD("ths_close_price_index",J$1,$A850)</f>
        <v>1508.2696000000001</v>
      </c>
      <c r="K850" s="76">
        <f>IF([1]!thsiFinD("ths_close_price_index",K$1,$A850)/[1]!thsiFinD("ths_close_price_index",K$1,$A$3)=0,K849,[1]!thsiFinD("ths_close_price_index",K$1,$A850)/[1]!thsiFinD("ths_close_price_index",K$1,$A$3))</f>
        <v>1.2156723416918167</v>
      </c>
      <c r="L850" s="75">
        <f>[1]!thsiFinD("ths_close_price_index",L$1,$A850)</f>
        <v>3265.8022000000001</v>
      </c>
      <c r="M850" s="75">
        <f>[1]!thsiFinD("ths_close_price_index",M$1,$A850)</f>
        <v>12701.9452</v>
      </c>
      <c r="N850" s="78">
        <f t="shared" si="51"/>
        <v>1.0165772199884635</v>
      </c>
      <c r="O850" s="78">
        <f t="shared" si="51"/>
        <v>1.0150967726168705</v>
      </c>
      <c r="P850" s="73">
        <f t="shared" si="48"/>
        <v>1.0165772199884635</v>
      </c>
      <c r="Q850" s="73">
        <f t="shared" si="49"/>
        <v>1.1963369796713379</v>
      </c>
    </row>
    <row r="851" spans="1:17" ht="15.5" x14ac:dyDescent="0.35">
      <c r="A851" s="80">
        <v>45093</v>
      </c>
      <c r="B851" s="58" t="s">
        <v>3150</v>
      </c>
      <c r="C851" s="58" t="s">
        <v>3151</v>
      </c>
      <c r="D851" s="58" t="s">
        <v>3152</v>
      </c>
      <c r="E851" s="58" t="s">
        <v>3153</v>
      </c>
      <c r="F851" s="58" t="s">
        <v>3154</v>
      </c>
      <c r="G851" s="58" t="s">
        <v>3155</v>
      </c>
      <c r="H851" s="75">
        <f>[1]!thsiFinD("ths_close_price_index",H$1,$A851)</f>
        <v>3963.3508999999999</v>
      </c>
      <c r="I851" s="75">
        <f>[1]!thsiFinD("ths_close_price_index",I$1,$A851)</f>
        <v>4328.4542000000001</v>
      </c>
      <c r="J851" s="75">
        <f>[1]!thsiFinD("ths_close_price_index",J$1,$A851)</f>
        <v>1522.925</v>
      </c>
      <c r="K851" s="76">
        <f>IF([1]!thsiFinD("ths_close_price_index",K$1,$A851)/[1]!thsiFinD("ths_close_price_index",K$1,$A$3)=0,K850,[1]!thsiFinD("ths_close_price_index",K$1,$A851)/[1]!thsiFinD("ths_close_price_index",K$1,$A$3))</f>
        <v>1.2274846625371285</v>
      </c>
      <c r="L851" s="75">
        <f>[1]!thsiFinD("ths_close_price_index",L$1,$A851)</f>
        <v>3335.837</v>
      </c>
      <c r="M851" s="75">
        <f>[1]!thsiFinD("ths_close_price_index",M$1,$A851)</f>
        <v>12687.438899999999</v>
      </c>
      <c r="N851" s="78">
        <f t="shared" si="51"/>
        <v>1.0214448995104479</v>
      </c>
      <c r="O851" s="78">
        <f t="shared" si="51"/>
        <v>0.99885794657656046</v>
      </c>
      <c r="P851" s="73">
        <f t="shared" si="48"/>
        <v>1.0214448995104479</v>
      </c>
      <c r="Q851" s="73">
        <f t="shared" si="49"/>
        <v>1.2219923059810225</v>
      </c>
    </row>
    <row r="852" spans="1:17" ht="15.5" x14ac:dyDescent="0.35">
      <c r="A852" s="80">
        <v>45096</v>
      </c>
      <c r="B852" s="58" t="s">
        <v>3156</v>
      </c>
      <c r="C852" s="58" t="s">
        <v>3157</v>
      </c>
      <c r="D852" s="58" t="s">
        <v>3158</v>
      </c>
      <c r="E852" s="58" t="s">
        <v>3159</v>
      </c>
      <c r="F852" s="58" t="s">
        <v>3160</v>
      </c>
      <c r="G852" s="58" t="s">
        <v>3161</v>
      </c>
      <c r="H852" s="75">
        <f>[1]!thsiFinD("ths_close_price_index",H$1,$A852)</f>
        <v>3930.9079000000002</v>
      </c>
      <c r="I852" s="75">
        <f>[1]!thsiFinD("ths_close_price_index",I$1,$A852)</f>
        <v>4299.2668999999996</v>
      </c>
      <c r="J852" s="75">
        <f>[1]!thsiFinD("ths_close_price_index",J$1,$A852)</f>
        <v>1520.3318999999999</v>
      </c>
      <c r="K852" s="76">
        <f>IF([1]!thsiFinD("ths_close_price_index",K$1,$A852)/[1]!thsiFinD("ths_close_price_index",K$1,$A$3)=0,K851,[1]!thsiFinD("ths_close_price_index",K$1,$A852)/[1]!thsiFinD("ths_close_price_index",K$1,$A$3))</f>
        <v>1.2253946118265386</v>
      </c>
      <c r="L852" s="75">
        <f>[1]!thsiFinD("ths_close_price_index",L$1,$A852)</f>
        <v>3378.0322000000001</v>
      </c>
      <c r="M852" s="75">
        <f>[1]!thsiFinD("ths_close_price_index",M$1,$A852)</f>
        <v>12596.4602</v>
      </c>
      <c r="N852" s="78">
        <f t="shared" si="51"/>
        <v>1.0126490592915662</v>
      </c>
      <c r="O852" s="78">
        <f t="shared" si="51"/>
        <v>0.99282923049190019</v>
      </c>
      <c r="P852" s="73">
        <f t="shared" si="48"/>
        <v>1.0126490592915662</v>
      </c>
      <c r="Q852" s="73">
        <f t="shared" si="49"/>
        <v>1.2374493591132143</v>
      </c>
    </row>
    <row r="853" spans="1:17" ht="15.5" x14ac:dyDescent="0.35">
      <c r="A853" s="80">
        <v>45097</v>
      </c>
      <c r="B853" s="58" t="s">
        <v>3162</v>
      </c>
      <c r="C853" s="58" t="s">
        <v>3163</v>
      </c>
      <c r="D853" s="58" t="s">
        <v>3164</v>
      </c>
      <c r="E853" s="58" t="s">
        <v>3165</v>
      </c>
      <c r="F853" s="58" t="s">
        <v>3166</v>
      </c>
      <c r="G853" s="58" t="s">
        <v>3167</v>
      </c>
      <c r="H853" s="75">
        <f>[1]!thsiFinD("ths_close_price_index",H$1,$A853)</f>
        <v>3924.2377000000001</v>
      </c>
      <c r="I853" s="75">
        <f>[1]!thsiFinD("ths_close_price_index",I$1,$A853)</f>
        <v>4292.9225999999999</v>
      </c>
      <c r="J853" s="75">
        <f>[1]!thsiFinD("ths_close_price_index",J$1,$A853)</f>
        <v>1519.2916</v>
      </c>
      <c r="K853" s="76">
        <f>IF([1]!thsiFinD("ths_close_price_index",K$1,$A853)/[1]!thsiFinD("ths_close_price_index",K$1,$A$3)=0,K852,[1]!thsiFinD("ths_close_price_index",K$1,$A853)/[1]!thsiFinD("ths_close_price_index",K$1,$A$3))</f>
        <v>1.2245561251680117</v>
      </c>
      <c r="L853" s="75">
        <f>[1]!thsiFinD("ths_close_price_index",L$1,$A853)</f>
        <v>3420.8771000000002</v>
      </c>
      <c r="M853" s="75">
        <f>[1]!thsiFinD("ths_close_price_index",M$1,$A853)</f>
        <v>12502.788</v>
      </c>
      <c r="N853" s="78">
        <f t="shared" si="51"/>
        <v>1.0126833900517584</v>
      </c>
      <c r="O853" s="78">
        <f t="shared" si="51"/>
        <v>0.99256360925905207</v>
      </c>
      <c r="P853" s="73">
        <f t="shared" si="48"/>
        <v>1.0126833900517584</v>
      </c>
      <c r="Q853" s="73">
        <f t="shared" si="49"/>
        <v>1.2531444120041457</v>
      </c>
    </row>
    <row r="854" spans="1:17" ht="15.5" x14ac:dyDescent="0.35">
      <c r="A854" s="80">
        <v>45098</v>
      </c>
      <c r="B854" s="58" t="s">
        <v>3168</v>
      </c>
      <c r="C854" s="58" t="s">
        <v>3169</v>
      </c>
      <c r="D854" s="58" t="s">
        <v>3170</v>
      </c>
      <c r="E854" s="58" t="s">
        <v>3171</v>
      </c>
      <c r="F854" s="58" t="s">
        <v>3172</v>
      </c>
      <c r="G854" s="58" t="s">
        <v>3173</v>
      </c>
      <c r="H854" s="75">
        <f>[1]!thsiFinD("ths_close_price_index",H$1,$A854)</f>
        <v>3864.0322999999999</v>
      </c>
      <c r="I854" s="75">
        <f>[1]!thsiFinD("ths_close_price_index",I$1,$A854)</f>
        <v>4219.4115000000002</v>
      </c>
      <c r="J854" s="75">
        <f>[1]!thsiFinD("ths_close_price_index",J$1,$A854)</f>
        <v>1489.3453</v>
      </c>
      <c r="K854" s="76">
        <f>IF([1]!thsiFinD("ths_close_price_index",K$1,$A854)/[1]!thsiFinD("ths_close_price_index",K$1,$A$3)=0,K853,[1]!thsiFinD("ths_close_price_index",K$1,$A854)/[1]!thsiFinD("ths_close_price_index",K$1,$A$3))</f>
        <v>1.2004192675094036</v>
      </c>
      <c r="L854" s="75">
        <f>[1]!thsiFinD("ths_close_price_index",L$1,$A854)</f>
        <v>3326.5511999999999</v>
      </c>
      <c r="M854" s="75">
        <f>[1]!thsiFinD("ths_close_price_index",M$1,$A854)</f>
        <v>12251.1836</v>
      </c>
      <c r="N854" s="78">
        <f t="shared" si="51"/>
        <v>0.97242639906590034</v>
      </c>
      <c r="O854" s="78">
        <f t="shared" si="51"/>
        <v>0.97987613642653137</v>
      </c>
      <c r="P854" s="73">
        <f t="shared" si="48"/>
        <v>0.97242639906590034</v>
      </c>
      <c r="Q854" s="73">
        <f t="shared" si="49"/>
        <v>1.2185907080747465</v>
      </c>
    </row>
    <row r="855" spans="1:17" ht="15.5" x14ac:dyDescent="0.35">
      <c r="A855" s="80">
        <v>45103</v>
      </c>
      <c r="B855" s="58" t="s">
        <v>3174</v>
      </c>
      <c r="C855" s="58" t="s">
        <v>3175</v>
      </c>
      <c r="D855" s="58" t="s">
        <v>3176</v>
      </c>
      <c r="E855" s="58" t="s">
        <v>3177</v>
      </c>
      <c r="F855" s="58" t="s">
        <v>3178</v>
      </c>
      <c r="G855" s="58" t="s">
        <v>3179</v>
      </c>
      <c r="H855" s="75">
        <f>[1]!thsiFinD("ths_close_price_index",H$1,$A855)</f>
        <v>3809.6961999999999</v>
      </c>
      <c r="I855" s="75">
        <f>[1]!thsiFinD("ths_close_price_index",I$1,$A855)</f>
        <v>4156.4524000000001</v>
      </c>
      <c r="J855" s="75">
        <f>[1]!thsiFinD("ths_close_price_index",J$1,$A855)</f>
        <v>1467.3412000000001</v>
      </c>
      <c r="K855" s="76">
        <f>IF([1]!thsiFinD("ths_close_price_index",K$1,$A855)/[1]!thsiFinD("ths_close_price_index",K$1,$A$3)=0,K854,[1]!thsiFinD("ths_close_price_index",K$1,$A855)/[1]!thsiFinD("ths_close_price_index",K$1,$A$3))</f>
        <v>1.1826838601433594</v>
      </c>
      <c r="L855" s="75">
        <f>[1]!thsiFinD("ths_close_price_index",L$1,$A855)</f>
        <v>3255.6745999999998</v>
      </c>
      <c r="M855" s="75">
        <f>[1]!thsiFinD("ths_close_price_index",M$1,$A855)</f>
        <v>12163.2834</v>
      </c>
      <c r="N855" s="78">
        <f t="shared" si="51"/>
        <v>0.97869366928727863</v>
      </c>
      <c r="O855" s="78">
        <f t="shared" si="51"/>
        <v>0.99282516670470922</v>
      </c>
      <c r="P855" s="73">
        <f t="shared" si="48"/>
        <v>0.97869366928727863</v>
      </c>
      <c r="Q855" s="73">
        <f t="shared" si="49"/>
        <v>1.1926270114450566</v>
      </c>
    </row>
    <row r="856" spans="1:17" ht="15.5" x14ac:dyDescent="0.35">
      <c r="A856" s="80">
        <v>45104</v>
      </c>
      <c r="B856" s="58" t="s">
        <v>3180</v>
      </c>
      <c r="C856" s="58" t="s">
        <v>3181</v>
      </c>
      <c r="D856" s="58" t="s">
        <v>3182</v>
      </c>
      <c r="E856" s="58" t="s">
        <v>3183</v>
      </c>
      <c r="F856" s="58" t="s">
        <v>3184</v>
      </c>
      <c r="G856" s="58" t="s">
        <v>3185</v>
      </c>
      <c r="H856" s="75">
        <f>[1]!thsiFinD("ths_close_price_index",H$1,$A856)</f>
        <v>3845.4333999999999</v>
      </c>
      <c r="I856" s="75">
        <f>[1]!thsiFinD("ths_close_price_index",I$1,$A856)</f>
        <v>4196.5072</v>
      </c>
      <c r="J856" s="75">
        <f>[1]!thsiFinD("ths_close_price_index",J$1,$A856)</f>
        <v>1479.8957</v>
      </c>
      <c r="K856" s="76">
        <f>IF([1]!thsiFinD("ths_close_price_index",K$1,$A856)/[1]!thsiFinD("ths_close_price_index",K$1,$A$3)=0,K855,[1]!thsiFinD("ths_close_price_index",K$1,$A856)/[1]!thsiFinD("ths_close_price_index",K$1,$A$3))</f>
        <v>1.1928028457768096</v>
      </c>
      <c r="L856" s="75">
        <f>[1]!thsiFinD("ths_close_price_index",L$1,$A856)</f>
        <v>3280.86</v>
      </c>
      <c r="M856" s="75">
        <f>[1]!thsiFinD("ths_close_price_index",M$1,$A856)</f>
        <v>12266.4946</v>
      </c>
      <c r="N856" s="78">
        <f t="shared" si="51"/>
        <v>1.0077358468195809</v>
      </c>
      <c r="O856" s="78">
        <f t="shared" si="51"/>
        <v>1.0084854719409071</v>
      </c>
      <c r="P856" s="73">
        <f t="shared" si="48"/>
        <v>1.0077358468195809</v>
      </c>
      <c r="Q856" s="73">
        <f t="shared" si="49"/>
        <v>1.2018529913184901</v>
      </c>
    </row>
    <row r="857" spans="1:17" ht="15.5" x14ac:dyDescent="0.35">
      <c r="A857" s="80">
        <v>45105</v>
      </c>
      <c r="B857" s="58" t="s">
        <v>3186</v>
      </c>
      <c r="C857" s="58" t="s">
        <v>3187</v>
      </c>
      <c r="D857" s="58" t="s">
        <v>3188</v>
      </c>
      <c r="E857" s="58" t="s">
        <v>3189</v>
      </c>
      <c r="F857" s="58" t="s">
        <v>3190</v>
      </c>
      <c r="G857" s="58" t="s">
        <v>3191</v>
      </c>
      <c r="H857" s="75">
        <f>[1]!thsiFinD("ths_close_price_index",H$1,$A857)</f>
        <v>3840.7986000000001</v>
      </c>
      <c r="I857" s="75">
        <f>[1]!thsiFinD("ths_close_price_index",I$1,$A857)</f>
        <v>4191.7227999999996</v>
      </c>
      <c r="J857" s="75">
        <f>[1]!thsiFinD("ths_close_price_index",J$1,$A857)</f>
        <v>1477.1322</v>
      </c>
      <c r="K857" s="76">
        <f>IF([1]!thsiFinD("ths_close_price_index",K$1,$A857)/[1]!thsiFinD("ths_close_price_index",K$1,$A$3)=0,K856,[1]!thsiFinD("ths_close_price_index",K$1,$A857)/[1]!thsiFinD("ths_close_price_index",K$1,$A$3))</f>
        <v>1.1905754518703984</v>
      </c>
      <c r="L857" s="75">
        <f>[1]!thsiFinD("ths_close_price_index",L$1,$A857)</f>
        <v>3246.1558</v>
      </c>
      <c r="M857" s="75">
        <f>[1]!thsiFinD("ths_close_price_index",M$1,$A857)</f>
        <v>12247.8166</v>
      </c>
      <c r="N857" s="78">
        <f t="shared" si="51"/>
        <v>0.98942222466060725</v>
      </c>
      <c r="O857" s="78">
        <f t="shared" si="51"/>
        <v>0.99847731559756281</v>
      </c>
      <c r="P857" s="73">
        <f t="shared" si="48"/>
        <v>0.98942222466060725</v>
      </c>
      <c r="Q857" s="73">
        <f t="shared" si="49"/>
        <v>1.1891400603853459</v>
      </c>
    </row>
    <row r="858" spans="1:17" ht="15.5" x14ac:dyDescent="0.35">
      <c r="A858" s="80">
        <v>45106</v>
      </c>
      <c r="B858" s="58" t="s">
        <v>3192</v>
      </c>
      <c r="C858" s="58" t="s">
        <v>3193</v>
      </c>
      <c r="D858" s="58" t="s">
        <v>3194</v>
      </c>
      <c r="E858" s="58" t="s">
        <v>3195</v>
      </c>
      <c r="F858" s="58" t="s">
        <v>3196</v>
      </c>
      <c r="G858" s="58" t="s">
        <v>3197</v>
      </c>
      <c r="H858" s="75">
        <f>[1]!thsiFinD("ths_close_price_index",H$1,$A858)</f>
        <v>3821.8434999999999</v>
      </c>
      <c r="I858" s="75">
        <f>[1]!thsiFinD("ths_close_price_index",I$1,$A858)</f>
        <v>4176.1480000000001</v>
      </c>
      <c r="J858" s="75">
        <f>[1]!thsiFinD("ths_close_price_index",J$1,$A858)</f>
        <v>1476.0313000000001</v>
      </c>
      <c r="K858" s="76">
        <f>IF([1]!thsiFinD("ths_close_price_index",K$1,$A858)/[1]!thsiFinD("ths_close_price_index",K$1,$A$3)=0,K857,[1]!thsiFinD("ths_close_price_index",K$1,$A858)/[1]!thsiFinD("ths_close_price_index",K$1,$A$3))</f>
        <v>1.1896881213288504</v>
      </c>
      <c r="L858" s="75">
        <f>[1]!thsiFinD("ths_close_price_index",L$1,$A858)</f>
        <v>3278.83</v>
      </c>
      <c r="M858" s="75">
        <f>[1]!thsiFinD("ths_close_price_index",M$1,$A858)</f>
        <v>12260.915800000001</v>
      </c>
      <c r="N858" s="78">
        <f t="shared" si="51"/>
        <v>1.0100655057899561</v>
      </c>
      <c r="O858" s="78">
        <f t="shared" si="51"/>
        <v>1.0010695130754979</v>
      </c>
      <c r="P858" s="73">
        <f t="shared" si="48"/>
        <v>1.0100655057899561</v>
      </c>
      <c r="Q858" s="73">
        <f t="shared" si="49"/>
        <v>1.2011093565482234</v>
      </c>
    </row>
    <row r="859" spans="1:17" ht="15.5" x14ac:dyDescent="0.35">
      <c r="A859" s="80">
        <v>45107</v>
      </c>
      <c r="B859" s="58" t="s">
        <v>3198</v>
      </c>
      <c r="C859" s="58" t="s">
        <v>3199</v>
      </c>
      <c r="D859" s="58" t="s">
        <v>3200</v>
      </c>
      <c r="E859" s="58" t="s">
        <v>3201</v>
      </c>
      <c r="F859" s="58" t="s">
        <v>3202</v>
      </c>
      <c r="G859" s="58" t="s">
        <v>3203</v>
      </c>
      <c r="H859" s="75">
        <f>[1]!thsiFinD("ths_close_price_index",H$1,$A859)</f>
        <v>3842.4515999999999</v>
      </c>
      <c r="I859" s="75">
        <f>[1]!thsiFinD("ths_close_price_index",I$1,$A859)</f>
        <v>4203.5054</v>
      </c>
      <c r="J859" s="75">
        <f>[1]!thsiFinD("ths_close_price_index",J$1,$A859)</f>
        <v>1486.5350000000001</v>
      </c>
      <c r="K859" s="76">
        <f>IF([1]!thsiFinD("ths_close_price_index",K$1,$A859)/[1]!thsiFinD("ths_close_price_index",K$1,$A$3)=0,K858,[1]!thsiFinD("ths_close_price_index",K$1,$A859)/[1]!thsiFinD("ths_close_price_index",K$1,$A$3))</f>
        <v>1.1981541525844219</v>
      </c>
      <c r="L859" s="75">
        <f>[1]!thsiFinD("ths_close_price_index",L$1,$A859)</f>
        <v>3314.6891999999998</v>
      </c>
      <c r="M859" s="75">
        <f>[1]!thsiFinD("ths_close_price_index",M$1,$A859)</f>
        <v>12370.5818</v>
      </c>
      <c r="N859" s="78">
        <f t="shared" si="51"/>
        <v>1.0109365840863966</v>
      </c>
      <c r="O859" s="78">
        <f t="shared" si="51"/>
        <v>1.0089443563424521</v>
      </c>
      <c r="P859" s="73">
        <f t="shared" si="48"/>
        <v>1.0109365840863966</v>
      </c>
      <c r="Q859" s="73">
        <f t="shared" si="49"/>
        <v>1.2142453900230707</v>
      </c>
    </row>
    <row r="860" spans="1:17" ht="15.5" x14ac:dyDescent="0.35">
      <c r="A860" s="80">
        <v>45110</v>
      </c>
      <c r="B860" s="58" t="s">
        <v>3204</v>
      </c>
      <c r="C860" s="58" t="s">
        <v>3205</v>
      </c>
      <c r="D860" s="58" t="s">
        <v>3206</v>
      </c>
      <c r="E860" s="58" t="s">
        <v>3207</v>
      </c>
      <c r="F860" s="58" t="s">
        <v>3208</v>
      </c>
      <c r="G860" s="58" t="s">
        <v>3209</v>
      </c>
      <c r="H860" s="75">
        <f>[1]!thsiFinD("ths_close_price_index",H$1,$A860)</f>
        <v>3892.8820999999998</v>
      </c>
      <c r="I860" s="75">
        <f>[1]!thsiFinD("ths_close_price_index",I$1,$A860)</f>
        <v>4252.1629000000003</v>
      </c>
      <c r="J860" s="75">
        <f>[1]!thsiFinD("ths_close_price_index",J$1,$A860)</f>
        <v>1495.9228000000001</v>
      </c>
      <c r="K860" s="76">
        <f>IF([1]!thsiFinD("ths_close_price_index",K$1,$A860)/[1]!thsiFinD("ths_close_price_index",K$1,$A$3)=0,K859,[1]!thsiFinD("ths_close_price_index",K$1,$A860)/[1]!thsiFinD("ths_close_price_index",K$1,$A$3))</f>
        <v>1.2057207632283906</v>
      </c>
      <c r="L860" s="75">
        <f>[1]!thsiFinD("ths_close_price_index",L$1,$A860)</f>
        <v>3299.8083000000001</v>
      </c>
      <c r="M860" s="75">
        <f>[1]!thsiFinD("ths_close_price_index",M$1,$A860)</f>
        <v>12388.0013</v>
      </c>
      <c r="N860" s="78">
        <f t="shared" si="51"/>
        <v>0.99551061981919764</v>
      </c>
      <c r="O860" s="78">
        <f t="shared" si="51"/>
        <v>1.0014081391062788</v>
      </c>
      <c r="P860" s="73">
        <f t="shared" si="48"/>
        <v>0.99551061981919764</v>
      </c>
      <c r="Q860" s="73">
        <f t="shared" si="49"/>
        <v>1.2087941808344704</v>
      </c>
    </row>
    <row r="861" spans="1:17" ht="15.5" x14ac:dyDescent="0.35">
      <c r="A861" s="80">
        <v>45111</v>
      </c>
      <c r="B861" s="58" t="s">
        <v>3210</v>
      </c>
      <c r="C861" s="58" t="s">
        <v>3211</v>
      </c>
      <c r="D861" s="58" t="s">
        <v>3212</v>
      </c>
      <c r="E861" s="58" t="s">
        <v>3213</v>
      </c>
      <c r="F861" s="58" t="s">
        <v>3214</v>
      </c>
      <c r="G861" s="58" t="s">
        <v>3215</v>
      </c>
      <c r="H861" s="75">
        <f>[1]!thsiFinD("ths_close_price_index",H$1,$A861)</f>
        <v>3899.0133000000001</v>
      </c>
      <c r="I861" s="75">
        <f>[1]!thsiFinD("ths_close_price_index",I$1,$A861)</f>
        <v>4259.4952000000003</v>
      </c>
      <c r="J861" s="75">
        <f>[1]!thsiFinD("ths_close_price_index",J$1,$A861)</f>
        <v>1502.1812</v>
      </c>
      <c r="K861" s="76">
        <f>IF([1]!thsiFinD("ths_close_price_index",K$1,$A861)/[1]!thsiFinD("ths_close_price_index",K$1,$A$3)=0,K860,[1]!thsiFinD("ths_close_price_index",K$1,$A861)/[1]!thsiFinD("ths_close_price_index",K$1,$A$3))</f>
        <v>1.2107650628570803</v>
      </c>
      <c r="L861" s="75">
        <f>[1]!thsiFinD("ths_close_price_index",L$1,$A861)</f>
        <v>3312.1419000000001</v>
      </c>
      <c r="M861" s="75">
        <f>[1]!thsiFinD("ths_close_price_index",M$1,$A861)</f>
        <v>12432.5744</v>
      </c>
      <c r="N861" s="78">
        <f t="shared" si="51"/>
        <v>1.0037376716701998</v>
      </c>
      <c r="O861" s="78">
        <f t="shared" si="51"/>
        <v>1.0035980864806657</v>
      </c>
      <c r="P861" s="73">
        <f t="shared" si="48"/>
        <v>1.0037376716701998</v>
      </c>
      <c r="Q861" s="73">
        <f t="shared" si="49"/>
        <v>1.2133122565992778</v>
      </c>
    </row>
    <row r="862" spans="1:17" ht="15.5" x14ac:dyDescent="0.35">
      <c r="A862" s="80">
        <v>45112</v>
      </c>
      <c r="B862" s="58" t="s">
        <v>3216</v>
      </c>
      <c r="C862" s="58" t="s">
        <v>3217</v>
      </c>
      <c r="D862" s="58" t="s">
        <v>3218</v>
      </c>
      <c r="E862" s="58" t="s">
        <v>3219</v>
      </c>
      <c r="F862" s="58" t="s">
        <v>3220</v>
      </c>
      <c r="G862" s="58" t="s">
        <v>3221</v>
      </c>
      <c r="H862" s="75">
        <f>[1]!thsiFinD("ths_close_price_index",H$1,$A862)</f>
        <v>3868.8054000000002</v>
      </c>
      <c r="I862" s="75">
        <f>[1]!thsiFinD("ths_close_price_index",I$1,$A862)</f>
        <v>4228.8059999999996</v>
      </c>
      <c r="J862" s="75">
        <f>[1]!thsiFinD("ths_close_price_index",J$1,$A862)</f>
        <v>1486.9590000000001</v>
      </c>
      <c r="K862" s="76">
        <f>IF([1]!thsiFinD("ths_close_price_index",K$1,$A862)/[1]!thsiFinD("ths_close_price_index",K$1,$A$3)=0,K861,[1]!thsiFinD("ths_close_price_index",K$1,$A862)/[1]!thsiFinD("ths_close_price_index",K$1,$A$3))</f>
        <v>1.1984958985646348</v>
      </c>
      <c r="L862" s="75">
        <f>[1]!thsiFinD("ths_close_price_index",L$1,$A862)</f>
        <v>3266.1028000000001</v>
      </c>
      <c r="M862" s="75">
        <f>[1]!thsiFinD("ths_close_price_index",M$1,$A862)</f>
        <v>12357.0663</v>
      </c>
      <c r="N862" s="78">
        <f t="shared" ref="N862:O894" si="52">L862/L861</f>
        <v>0.98609990109421342</v>
      </c>
      <c r="O862" s="78">
        <f t="shared" si="52"/>
        <v>0.9939265917443455</v>
      </c>
      <c r="P862" s="73">
        <f t="shared" si="48"/>
        <v>0.98609990109421342</v>
      </c>
      <c r="Q862" s="73">
        <f t="shared" si="49"/>
        <v>1.1964470962289446</v>
      </c>
    </row>
    <row r="863" spans="1:17" ht="15.5" x14ac:dyDescent="0.35">
      <c r="A863" s="80">
        <v>45113</v>
      </c>
      <c r="B863" s="58" t="s">
        <v>3222</v>
      </c>
      <c r="C863" s="58" t="s">
        <v>3223</v>
      </c>
      <c r="D863" s="58" t="s">
        <v>3224</v>
      </c>
      <c r="E863" s="58" t="s">
        <v>3225</v>
      </c>
      <c r="F863" s="58" t="s">
        <v>3226</v>
      </c>
      <c r="G863" s="58" t="s">
        <v>3227</v>
      </c>
      <c r="H863" s="75">
        <f>[1]!thsiFinD("ths_close_price_index",H$1,$A863)</f>
        <v>3842.7547</v>
      </c>
      <c r="I863" s="75">
        <f>[1]!thsiFinD("ths_close_price_index",I$1,$A863)</f>
        <v>4201.8639000000003</v>
      </c>
      <c r="J863" s="75">
        <f>[1]!thsiFinD("ths_close_price_index",J$1,$A863)</f>
        <v>1477.442</v>
      </c>
      <c r="K863" s="76">
        <f>IF([1]!thsiFinD("ths_close_price_index",K$1,$A863)/[1]!thsiFinD("ths_close_price_index",K$1,$A$3)=0,K862,[1]!thsiFinD("ths_close_price_index",K$1,$A863)/[1]!thsiFinD("ths_close_price_index",K$1,$A$3))</f>
        <v>1.1908251521172615</v>
      </c>
      <c r="L863" s="75">
        <f>[1]!thsiFinD("ths_close_price_index",L$1,$A863)</f>
        <v>3240.6064999999999</v>
      </c>
      <c r="M863" s="75">
        <f>[1]!thsiFinD("ths_close_price_index",M$1,$A863)</f>
        <v>12176.060100000001</v>
      </c>
      <c r="N863" s="78">
        <f t="shared" si="52"/>
        <v>0.99219366273468179</v>
      </c>
      <c r="O863" s="78">
        <f t="shared" si="52"/>
        <v>0.98535200867215544</v>
      </c>
      <c r="P863" s="73">
        <f t="shared" si="48"/>
        <v>0.99219366273468179</v>
      </c>
      <c r="Q863" s="73">
        <f t="shared" si="49"/>
        <v>1.1871072266756708</v>
      </c>
    </row>
    <row r="864" spans="1:17" ht="15.5" x14ac:dyDescent="0.35">
      <c r="A864" s="80">
        <v>45114</v>
      </c>
      <c r="B864" s="58" t="s">
        <v>3228</v>
      </c>
      <c r="C864" s="58" t="s">
        <v>3229</v>
      </c>
      <c r="D864" s="58" t="s">
        <v>3230</v>
      </c>
      <c r="E864" s="58" t="s">
        <v>3231</v>
      </c>
      <c r="F864" s="58" t="s">
        <v>3232</v>
      </c>
      <c r="G864" s="58" t="s">
        <v>3233</v>
      </c>
      <c r="H864" s="75">
        <f>[1]!thsiFinD("ths_close_price_index",H$1,$A864)</f>
        <v>3825.6988000000001</v>
      </c>
      <c r="I864" s="75">
        <f>[1]!thsiFinD("ths_close_price_index",I$1,$A864)</f>
        <v>4183.1462000000001</v>
      </c>
      <c r="J864" s="75">
        <f>[1]!thsiFinD("ths_close_price_index",J$1,$A864)</f>
        <v>1467.5083999999999</v>
      </c>
      <c r="K864" s="76">
        <f>IF([1]!thsiFinD("ths_close_price_index",K$1,$A864)/[1]!thsiFinD("ths_close_price_index",K$1,$A$3)=0,K863,[1]!thsiFinD("ths_close_price_index",K$1,$A864)/[1]!thsiFinD("ths_close_price_index",K$1,$A$3))</f>
        <v>1.1828186241242356</v>
      </c>
      <c r="L864" s="75">
        <f>[1]!thsiFinD("ths_close_price_index",L$1,$A864)</f>
        <v>3203.2042999999999</v>
      </c>
      <c r="M864" s="75">
        <f>[1]!thsiFinD("ths_close_price_index",M$1,$A864)</f>
        <v>12165.9954</v>
      </c>
      <c r="N864" s="78">
        <f t="shared" si="52"/>
        <v>0.98845827162291999</v>
      </c>
      <c r="O864" s="78">
        <f t="shared" si="52"/>
        <v>0.99917340256886533</v>
      </c>
      <c r="P864" s="73">
        <f t="shared" si="48"/>
        <v>0.98845827162291999</v>
      </c>
      <c r="Q864" s="73">
        <f t="shared" si="49"/>
        <v>1.1734059575109115</v>
      </c>
    </row>
    <row r="865" spans="1:17" ht="15.5" x14ac:dyDescent="0.35">
      <c r="A865" s="80">
        <v>45117</v>
      </c>
      <c r="B865" s="58" t="s">
        <v>3234</v>
      </c>
      <c r="C865" s="58" t="s">
        <v>3235</v>
      </c>
      <c r="D865" s="58" t="s">
        <v>3236</v>
      </c>
      <c r="E865" s="58" t="s">
        <v>3237</v>
      </c>
      <c r="F865" s="58" t="s">
        <v>3238</v>
      </c>
      <c r="G865" s="58" t="s">
        <v>3239</v>
      </c>
      <c r="H865" s="75">
        <f>[1]!thsiFinD("ths_close_price_index",H$1,$A865)</f>
        <v>3844.3269</v>
      </c>
      <c r="I865" s="75">
        <f>[1]!thsiFinD("ths_close_price_index",I$1,$A865)</f>
        <v>4202.3379000000004</v>
      </c>
      <c r="J865" s="75">
        <f>[1]!thsiFinD("ths_close_price_index",J$1,$A865)</f>
        <v>1471.7456</v>
      </c>
      <c r="K865" s="76">
        <f>IF([1]!thsiFinD("ths_close_price_index",K$1,$A865)/[1]!thsiFinD("ths_close_price_index",K$1,$A$3)=0,K864,[1]!thsiFinD("ths_close_price_index",K$1,$A865)/[1]!thsiFinD("ths_close_price_index",K$1,$A$3))</f>
        <v>1.1862338271132877</v>
      </c>
      <c r="L865" s="75">
        <f>[1]!thsiFinD("ths_close_price_index",L$1,$A865)</f>
        <v>3220.1161000000002</v>
      </c>
      <c r="M865" s="75">
        <f>[1]!thsiFinD("ths_close_price_index",M$1,$A865)</f>
        <v>12223.092699999999</v>
      </c>
      <c r="N865" s="78">
        <f t="shared" si="52"/>
        <v>1.0052796507547146</v>
      </c>
      <c r="O865" s="78">
        <f t="shared" si="52"/>
        <v>1.004693187702504</v>
      </c>
      <c r="P865" s="73">
        <f t="shared" si="48"/>
        <v>1.0052796507547146</v>
      </c>
      <c r="Q865" s="73">
        <f t="shared" si="49"/>
        <v>1.1796011311600705</v>
      </c>
    </row>
    <row r="866" spans="1:17" ht="15.5" x14ac:dyDescent="0.35">
      <c r="A866" s="80">
        <v>45118</v>
      </c>
      <c r="B866" s="58" t="s">
        <v>3240</v>
      </c>
      <c r="C866" s="58" t="s">
        <v>3241</v>
      </c>
      <c r="D866" s="58" t="s">
        <v>3242</v>
      </c>
      <c r="E866" s="58" t="s">
        <v>3243</v>
      </c>
      <c r="F866" s="58" t="s">
        <v>3244</v>
      </c>
      <c r="G866" s="58" t="s">
        <v>3245</v>
      </c>
      <c r="H866" s="75">
        <f>[1]!thsiFinD("ths_close_price_index",H$1,$A866)</f>
        <v>3869.4861000000001</v>
      </c>
      <c r="I866" s="75">
        <f>[1]!thsiFinD("ths_close_price_index",I$1,$A866)</f>
        <v>4230.9119000000001</v>
      </c>
      <c r="J866" s="75">
        <f>[1]!thsiFinD("ths_close_price_index",J$1,$A866)</f>
        <v>1483.0930000000001</v>
      </c>
      <c r="K866" s="76">
        <f>IF([1]!thsiFinD("ths_close_price_index",K$1,$A866)/[1]!thsiFinD("ths_close_price_index",K$1,$A$3)=0,K865,[1]!thsiFinD("ths_close_price_index",K$1,$A866)/[1]!thsiFinD("ths_close_price_index",K$1,$A$3))</f>
        <v>1.195379884509203</v>
      </c>
      <c r="L866" s="75">
        <f>[1]!thsiFinD("ths_close_price_index",L$1,$A866)</f>
        <v>3237.5493999999999</v>
      </c>
      <c r="M866" s="75">
        <f>[1]!thsiFinD("ths_close_price_index",M$1,$A866)</f>
        <v>12305.55</v>
      </c>
      <c r="N866" s="78">
        <f t="shared" si="52"/>
        <v>1.0054138731209101</v>
      </c>
      <c r="O866" s="78">
        <f t="shared" si="52"/>
        <v>1.0067460259055385</v>
      </c>
      <c r="P866" s="73">
        <f t="shared" si="48"/>
        <v>1.0054138731209101</v>
      </c>
      <c r="Q866" s="73">
        <f t="shared" si="49"/>
        <v>1.1859873420174531</v>
      </c>
    </row>
    <row r="867" spans="1:17" ht="15.5" x14ac:dyDescent="0.35">
      <c r="A867" s="80">
        <v>45119</v>
      </c>
      <c r="B867" s="58" t="s">
        <v>3246</v>
      </c>
      <c r="C867" s="58" t="s">
        <v>3247</v>
      </c>
      <c r="D867" s="58" t="s">
        <v>3248</v>
      </c>
      <c r="E867" s="58" t="s">
        <v>3249</v>
      </c>
      <c r="F867" s="58" t="s">
        <v>3250</v>
      </c>
      <c r="G867" s="58" t="s">
        <v>3251</v>
      </c>
      <c r="H867" s="75">
        <f>[1]!thsiFinD("ths_close_price_index",H$1,$A867)</f>
        <v>3843.4369000000002</v>
      </c>
      <c r="I867" s="75">
        <f>[1]!thsiFinD("ths_close_price_index",I$1,$A867)</f>
        <v>4197.6412</v>
      </c>
      <c r="J867" s="75">
        <f>[1]!thsiFinD("ths_close_price_index",J$1,$A867)</f>
        <v>1470.6862000000001</v>
      </c>
      <c r="K867" s="76">
        <f>IF([1]!thsiFinD("ths_close_price_index",K$1,$A867)/[1]!thsiFinD("ths_close_price_index",K$1,$A$3)=0,K866,[1]!thsiFinD("ths_close_price_index",K$1,$A867)/[1]!thsiFinD("ths_close_price_index",K$1,$A$3))</f>
        <v>1.1853799457655578</v>
      </c>
      <c r="L867" s="75">
        <f>[1]!thsiFinD("ths_close_price_index",L$1,$A867)</f>
        <v>3185.0691000000002</v>
      </c>
      <c r="M867" s="75">
        <f>[1]!thsiFinD("ths_close_price_index",M$1,$A867)</f>
        <v>12163.061400000001</v>
      </c>
      <c r="N867" s="78">
        <f t="shared" si="52"/>
        <v>0.98379011606741829</v>
      </c>
      <c r="O867" s="78">
        <f t="shared" si="52"/>
        <v>0.9884207857430185</v>
      </c>
      <c r="P867" s="73">
        <f t="shared" si="48"/>
        <v>0.98379011606741829</v>
      </c>
      <c r="Q867" s="73">
        <f t="shared" si="49"/>
        <v>1.1667626248578391</v>
      </c>
    </row>
    <row r="868" spans="1:17" ht="15.5" x14ac:dyDescent="0.35">
      <c r="A868" s="80">
        <v>45120</v>
      </c>
      <c r="B868" s="58" t="s">
        <v>3252</v>
      </c>
      <c r="C868" s="58" t="s">
        <v>3253</v>
      </c>
      <c r="D868" s="58" t="s">
        <v>3254</v>
      </c>
      <c r="E868" s="58" t="s">
        <v>3255</v>
      </c>
      <c r="F868" s="58" t="s">
        <v>3256</v>
      </c>
      <c r="G868" s="58" t="s">
        <v>3257</v>
      </c>
      <c r="H868" s="75">
        <f>[1]!thsiFinD("ths_close_price_index",H$1,$A868)</f>
        <v>3898.4229</v>
      </c>
      <c r="I868" s="75">
        <f>[1]!thsiFinD("ths_close_price_index",I$1,$A868)</f>
        <v>4256.9458999999997</v>
      </c>
      <c r="J868" s="75">
        <f>[1]!thsiFinD("ths_close_price_index",J$1,$A868)</f>
        <v>1491.8593000000001</v>
      </c>
      <c r="K868" s="76">
        <f>IF([1]!thsiFinD("ths_close_price_index",K$1,$A868)/[1]!thsiFinD("ths_close_price_index",K$1,$A$3)=0,K867,[1]!thsiFinD("ths_close_price_index",K$1,$A868)/[1]!thsiFinD("ths_close_price_index",K$1,$A$3))</f>
        <v>1.2024455632505717</v>
      </c>
      <c r="L868" s="75">
        <f>[1]!thsiFinD("ths_close_price_index",L$1,$A868)</f>
        <v>3240.8267999999998</v>
      </c>
      <c r="M868" s="75">
        <f>[1]!thsiFinD("ths_close_price_index",M$1,$A868)</f>
        <v>12328.1695</v>
      </c>
      <c r="N868" s="78">
        <f t="shared" si="52"/>
        <v>1.017505962429512</v>
      </c>
      <c r="O868" s="78">
        <f t="shared" si="52"/>
        <v>1.0135745512227703</v>
      </c>
      <c r="P868" s="73">
        <f t="shared" si="48"/>
        <v>1.017505962429512</v>
      </c>
      <c r="Q868" s="73">
        <f t="shared" si="49"/>
        <v>1.1871879275327593</v>
      </c>
    </row>
    <row r="869" spans="1:17" ht="15.5" x14ac:dyDescent="0.35">
      <c r="A869" s="80">
        <v>45121</v>
      </c>
      <c r="B869" s="58" t="s">
        <v>3258</v>
      </c>
      <c r="C869" s="58" t="s">
        <v>3259</v>
      </c>
      <c r="D869" s="58" t="s">
        <v>3260</v>
      </c>
      <c r="E869" s="58" t="s">
        <v>3261</v>
      </c>
      <c r="F869" s="58" t="s">
        <v>3262</v>
      </c>
      <c r="G869" s="58" t="s">
        <v>3263</v>
      </c>
      <c r="H869" s="75">
        <f>[1]!thsiFinD("ths_close_price_index",H$1,$A869)</f>
        <v>3899.1026999999999</v>
      </c>
      <c r="I869" s="75">
        <f>[1]!thsiFinD("ths_close_price_index",I$1,$A869)</f>
        <v>4254.9853999999996</v>
      </c>
      <c r="J869" s="75">
        <f>[1]!thsiFinD("ths_close_price_index",J$1,$A869)</f>
        <v>1489.9399000000001</v>
      </c>
      <c r="K869" s="76">
        <f>IF([1]!thsiFinD("ths_close_price_index",K$1,$A869)/[1]!thsiFinD("ths_close_price_index",K$1,$A$3)=0,K868,[1]!thsiFinD("ths_close_price_index",K$1,$A869)/[1]!thsiFinD("ths_close_price_index",K$1,$A$3))</f>
        <v>1.200898517886372</v>
      </c>
      <c r="L869" s="75">
        <f>[1]!thsiFinD("ths_close_price_index",L$1,$A869)</f>
        <v>3262.2795000000001</v>
      </c>
      <c r="M869" s="75">
        <f>[1]!thsiFinD("ths_close_price_index",M$1,$A869)</f>
        <v>12242.136699999999</v>
      </c>
      <c r="N869" s="78">
        <f t="shared" si="52"/>
        <v>1.0066195145016699</v>
      </c>
      <c r="O869" s="78">
        <f t="shared" si="52"/>
        <v>0.99302144572233531</v>
      </c>
      <c r="P869" s="73">
        <f t="shared" si="48"/>
        <v>1.0066195145016699</v>
      </c>
      <c r="Q869" s="73">
        <f t="shared" si="49"/>
        <v>1.1950465352352697</v>
      </c>
    </row>
    <row r="870" spans="1:17" ht="15.5" x14ac:dyDescent="0.35">
      <c r="A870" s="80">
        <v>45124</v>
      </c>
      <c r="B870" s="58" t="s">
        <v>3264</v>
      </c>
      <c r="C870" s="58" t="s">
        <v>3265</v>
      </c>
      <c r="D870" s="58" t="s">
        <v>3266</v>
      </c>
      <c r="E870" s="58" t="s">
        <v>3267</v>
      </c>
      <c r="F870" s="58" t="s">
        <v>3268</v>
      </c>
      <c r="G870" s="58" t="s">
        <v>3269</v>
      </c>
      <c r="H870" s="75">
        <f>[1]!thsiFinD("ths_close_price_index",H$1,$A870)</f>
        <v>3867.1749</v>
      </c>
      <c r="I870" s="75">
        <f>[1]!thsiFinD("ths_close_price_index",I$1,$A870)</f>
        <v>4225.9871000000003</v>
      </c>
      <c r="J870" s="75">
        <f>[1]!thsiFinD("ths_close_price_index",J$1,$A870)</f>
        <v>1482.0931</v>
      </c>
      <c r="K870" s="76">
        <f>IF([1]!thsiFinD("ths_close_price_index",K$1,$A870)/[1]!thsiFinD("ths_close_price_index",K$1,$A$3)=0,K869,[1]!thsiFinD("ths_close_price_index",K$1,$A870)/[1]!thsiFinD("ths_close_price_index",K$1,$A$3))</f>
        <v>1.1945739604393564</v>
      </c>
      <c r="L870" s="75">
        <f>[1]!thsiFinD("ths_close_price_index",L$1,$A870)</f>
        <v>3243.9207000000001</v>
      </c>
      <c r="M870" s="75">
        <f>[1]!thsiFinD("ths_close_price_index",M$1,$A870)</f>
        <v>12144.453</v>
      </c>
      <c r="N870" s="78">
        <f t="shared" si="52"/>
        <v>0.99437240126114268</v>
      </c>
      <c r="O870" s="78">
        <f t="shared" si="52"/>
        <v>0.99202069847823215</v>
      </c>
      <c r="P870" s="73">
        <f t="shared" si="48"/>
        <v>0.99437240126114268</v>
      </c>
      <c r="Q870" s="73">
        <f t="shared" si="49"/>
        <v>1.1883212928607039</v>
      </c>
    </row>
    <row r="871" spans="1:17" ht="15.5" x14ac:dyDescent="0.35">
      <c r="A871" s="80">
        <v>45125</v>
      </c>
      <c r="B871" s="58" t="s">
        <v>3270</v>
      </c>
      <c r="C871" s="58" t="s">
        <v>3271</v>
      </c>
      <c r="D871" s="58" t="s">
        <v>3272</v>
      </c>
      <c r="E871" s="58" t="s">
        <v>3273</v>
      </c>
      <c r="F871" s="58" t="s">
        <v>3274</v>
      </c>
      <c r="G871" s="58" t="s">
        <v>3275</v>
      </c>
      <c r="H871" s="75">
        <f>[1]!thsiFinD("ths_close_price_index",H$1,$A871)</f>
        <v>3854.9393</v>
      </c>
      <c r="I871" s="75">
        <f>[1]!thsiFinD("ths_close_price_index",I$1,$A871)</f>
        <v>4214.1226999999999</v>
      </c>
      <c r="J871" s="75">
        <f>[1]!thsiFinD("ths_close_price_index",J$1,$A871)</f>
        <v>1476.1289999999999</v>
      </c>
      <c r="K871" s="76">
        <f>IF([1]!thsiFinD("ths_close_price_index",K$1,$A871)/[1]!thsiFinD("ths_close_price_index",K$1,$A$3)=0,K870,[1]!thsiFinD("ths_close_price_index",K$1,$A871)/[1]!thsiFinD("ths_close_price_index",K$1,$A$3))</f>
        <v>1.1897668679851399</v>
      </c>
      <c r="L871" s="75">
        <f>[1]!thsiFinD("ths_close_price_index",L$1,$A871)</f>
        <v>3218.9811</v>
      </c>
      <c r="M871" s="75">
        <f>[1]!thsiFinD("ths_close_price_index",M$1,$A871)</f>
        <v>12098.120699999999</v>
      </c>
      <c r="N871" s="78">
        <f t="shared" si="52"/>
        <v>0.99231189591040247</v>
      </c>
      <c r="O871" s="78">
        <f t="shared" si="52"/>
        <v>0.99618490021740791</v>
      </c>
      <c r="P871" s="73">
        <f t="shared" si="48"/>
        <v>0.99231189591040247</v>
      </c>
      <c r="Q871" s="73">
        <f t="shared" si="49"/>
        <v>1.1791853550693057</v>
      </c>
    </row>
    <row r="872" spans="1:17" ht="15.5" x14ac:dyDescent="0.35">
      <c r="A872" s="80">
        <v>45126</v>
      </c>
      <c r="B872" s="58" t="s">
        <v>3276</v>
      </c>
      <c r="C872" s="58" t="s">
        <v>3277</v>
      </c>
      <c r="D872" s="58" t="s">
        <v>3278</v>
      </c>
      <c r="E872" s="58" t="s">
        <v>3279</v>
      </c>
      <c r="F872" s="58" t="s">
        <v>3280</v>
      </c>
      <c r="G872" s="58" t="s">
        <v>3281</v>
      </c>
      <c r="H872" s="75">
        <f>[1]!thsiFinD("ths_close_price_index",H$1,$A872)</f>
        <v>3850.8663000000001</v>
      </c>
      <c r="I872" s="75">
        <f>[1]!thsiFinD("ths_close_price_index",I$1,$A872)</f>
        <v>4209.2912999999999</v>
      </c>
      <c r="J872" s="75">
        <f>[1]!thsiFinD("ths_close_price_index",J$1,$A872)</f>
        <v>1470.704</v>
      </c>
      <c r="K872" s="76">
        <f>IF([1]!thsiFinD("ths_close_price_index",K$1,$A872)/[1]!thsiFinD("ths_close_price_index",K$1,$A$3)=0,K871,[1]!thsiFinD("ths_close_price_index",K$1,$A872)/[1]!thsiFinD("ths_close_price_index",K$1,$A$3))</f>
        <v>1.1853942926486893</v>
      </c>
      <c r="L872" s="75">
        <f>[1]!thsiFinD("ths_close_price_index",L$1,$A872)</f>
        <v>3188.9034999999999</v>
      </c>
      <c r="M872" s="75">
        <f>[1]!thsiFinD("ths_close_price_index",M$1,$A872)</f>
        <v>12044.9416</v>
      </c>
      <c r="N872" s="78">
        <f t="shared" si="52"/>
        <v>0.99065617378120052</v>
      </c>
      <c r="O872" s="78">
        <f t="shared" si="52"/>
        <v>0.9956043503517038</v>
      </c>
      <c r="P872" s="73">
        <f t="shared" si="48"/>
        <v>0.99065617378120052</v>
      </c>
      <c r="Q872" s="73">
        <f t="shared" si="49"/>
        <v>1.1681672520317847</v>
      </c>
    </row>
    <row r="873" spans="1:17" ht="15.5" x14ac:dyDescent="0.35">
      <c r="A873" s="80">
        <v>45127</v>
      </c>
      <c r="B873" s="58" t="s">
        <v>3282</v>
      </c>
      <c r="C873" s="58" t="s">
        <v>3283</v>
      </c>
      <c r="D873" s="58" t="s">
        <v>3284</v>
      </c>
      <c r="E873" s="58" t="s">
        <v>3285</v>
      </c>
      <c r="F873" s="58" t="s">
        <v>3286</v>
      </c>
      <c r="G873" s="58" t="s">
        <v>3287</v>
      </c>
      <c r="H873" s="75">
        <f>[1]!thsiFinD("ths_close_price_index",H$1,$A873)</f>
        <v>3823.6945999999998</v>
      </c>
      <c r="I873" s="75">
        <f>[1]!thsiFinD("ths_close_price_index",I$1,$A873)</f>
        <v>4174.8420999999998</v>
      </c>
      <c r="J873" s="75">
        <f>[1]!thsiFinD("ths_close_price_index",J$1,$A873)</f>
        <v>1456.8152</v>
      </c>
      <c r="K873" s="76">
        <f>IF([1]!thsiFinD("ths_close_price_index",K$1,$A873)/[1]!thsiFinD("ths_close_price_index",K$1,$A$3)=0,K872,[1]!thsiFinD("ths_close_price_index",K$1,$A873)/[1]!thsiFinD("ths_close_price_index",K$1,$A$3))</f>
        <v>1.1741998549836397</v>
      </c>
      <c r="L873" s="75">
        <f>[1]!thsiFinD("ths_close_price_index",L$1,$A873)</f>
        <v>3127.7532000000001</v>
      </c>
      <c r="M873" s="75">
        <f>[1]!thsiFinD("ths_close_price_index",M$1,$A873)</f>
        <v>11991.0731</v>
      </c>
      <c r="N873" s="78">
        <f t="shared" si="52"/>
        <v>0.98082403559718889</v>
      </c>
      <c r="O873" s="78">
        <f t="shared" si="52"/>
        <v>0.99552770766443566</v>
      </c>
      <c r="P873" s="73">
        <f t="shared" si="48"/>
        <v>0.98082403559718889</v>
      </c>
      <c r="Q873" s="73">
        <f t="shared" si="49"/>
        <v>1.1457665183902936</v>
      </c>
    </row>
    <row r="874" spans="1:17" ht="15.5" x14ac:dyDescent="0.35">
      <c r="A874" s="80">
        <v>45128</v>
      </c>
      <c r="B874" s="58" t="s">
        <v>3288</v>
      </c>
      <c r="C874" s="58" t="s">
        <v>3289</v>
      </c>
      <c r="D874" s="58" t="s">
        <v>3290</v>
      </c>
      <c r="E874" s="58" t="s">
        <v>3291</v>
      </c>
      <c r="F874" s="58" t="s">
        <v>3292</v>
      </c>
      <c r="G874" s="58" t="s">
        <v>3293</v>
      </c>
      <c r="H874" s="75">
        <f>[1]!thsiFinD("ths_close_price_index",H$1,$A874)</f>
        <v>3821.91</v>
      </c>
      <c r="I874" s="75">
        <f>[1]!thsiFinD("ths_close_price_index",I$1,$A874)</f>
        <v>4173.4318999999996</v>
      </c>
      <c r="J874" s="75">
        <f>[1]!thsiFinD("ths_close_price_index",J$1,$A874)</f>
        <v>1456.6383000000001</v>
      </c>
      <c r="K874" s="76">
        <f>IF([1]!thsiFinD("ths_close_price_index",K$1,$A874)/[1]!thsiFinD("ths_close_price_index",K$1,$A$3)=0,K873,[1]!thsiFinD("ths_close_price_index",K$1,$A874)/[1]!thsiFinD("ths_close_price_index",K$1,$A$3))</f>
        <v>1.1740572727574614</v>
      </c>
      <c r="L874" s="75">
        <f>[1]!thsiFinD("ths_close_price_index",L$1,$A874)</f>
        <v>3113.9767999999999</v>
      </c>
      <c r="M874" s="75">
        <f>[1]!thsiFinD("ths_close_price_index",M$1,$A874)</f>
        <v>12159.1643</v>
      </c>
      <c r="N874" s="78">
        <f t="shared" si="52"/>
        <v>0.99559543252965088</v>
      </c>
      <c r="O874" s="78">
        <f t="shared" si="52"/>
        <v>1.0140180281279414</v>
      </c>
      <c r="P874" s="73">
        <f t="shared" si="48"/>
        <v>0.99559543252965088</v>
      </c>
      <c r="Q874" s="73">
        <f t="shared" si="49"/>
        <v>1.1407199124547767</v>
      </c>
    </row>
    <row r="875" spans="1:17" ht="15.5" x14ac:dyDescent="0.35">
      <c r="A875" s="80">
        <v>45131</v>
      </c>
      <c r="B875" s="58" t="s">
        <v>3294</v>
      </c>
      <c r="C875" s="58" t="s">
        <v>3295</v>
      </c>
      <c r="D875" s="58" t="s">
        <v>3296</v>
      </c>
      <c r="E875" s="58" t="s">
        <v>3297</v>
      </c>
      <c r="F875" s="58" t="s">
        <v>3298</v>
      </c>
      <c r="G875" s="58" t="s">
        <v>3299</v>
      </c>
      <c r="H875" s="75">
        <f>[1]!thsiFinD("ths_close_price_index",H$1,$A875)</f>
        <v>3805.221</v>
      </c>
      <c r="I875" s="75">
        <f>[1]!thsiFinD("ths_close_price_index",I$1,$A875)</f>
        <v>4158.3482999999997</v>
      </c>
      <c r="J875" s="75">
        <f>[1]!thsiFinD("ths_close_price_index",J$1,$A875)</f>
        <v>1451.7869000000001</v>
      </c>
      <c r="K875" s="76">
        <f>IF([1]!thsiFinD("ths_close_price_index",K$1,$A875)/[1]!thsiFinD("ths_close_price_index",K$1,$A$3)=0,K874,[1]!thsiFinD("ths_close_price_index",K$1,$A875)/[1]!thsiFinD("ths_close_price_index",K$1,$A$3))</f>
        <v>1.1701470216999026</v>
      </c>
      <c r="L875" s="75">
        <f>[1]!thsiFinD("ths_close_price_index",L$1,$A875)</f>
        <v>3130.1792999999998</v>
      </c>
      <c r="M875" s="75">
        <f>[1]!thsiFinD("ths_close_price_index",M$1,$A875)</f>
        <v>12248.965099999999</v>
      </c>
      <c r="N875" s="78">
        <f t="shared" si="52"/>
        <v>1.0052031537293404</v>
      </c>
      <c r="O875" s="78">
        <f t="shared" si="52"/>
        <v>1.0073854417774417</v>
      </c>
      <c r="P875" s="73">
        <f t="shared" si="48"/>
        <v>1.0052031537293404</v>
      </c>
      <c r="Q875" s="73">
        <f t="shared" si="49"/>
        <v>1.1466552535213985</v>
      </c>
    </row>
    <row r="876" spans="1:17" ht="15.5" x14ac:dyDescent="0.35">
      <c r="A876" s="80">
        <v>45132</v>
      </c>
      <c r="B876" s="58" t="s">
        <v>3300</v>
      </c>
      <c r="C876" s="58" t="s">
        <v>3301</v>
      </c>
      <c r="D876" s="58" t="s">
        <v>3302</v>
      </c>
      <c r="E876" s="58" t="s">
        <v>3303</v>
      </c>
      <c r="F876" s="58" t="s">
        <v>3304</v>
      </c>
      <c r="G876" s="58" t="s">
        <v>3305</v>
      </c>
      <c r="H876" s="75">
        <f>[1]!thsiFinD("ths_close_price_index",H$1,$A876)</f>
        <v>3915.1152999999999</v>
      </c>
      <c r="I876" s="75">
        <f>[1]!thsiFinD("ths_close_price_index",I$1,$A876)</f>
        <v>4265.3053</v>
      </c>
      <c r="J876" s="75">
        <f>[1]!thsiFinD("ths_close_price_index",J$1,$A876)</f>
        <v>1482.6838</v>
      </c>
      <c r="K876" s="76">
        <f>IF([1]!thsiFinD("ths_close_price_index",K$1,$A876)/[1]!thsiFinD("ths_close_price_index",K$1,$A$3)=0,K875,[1]!thsiFinD("ths_close_price_index",K$1,$A876)/[1]!thsiFinD("ths_close_price_index",K$1,$A$3))</f>
        <v>1.1950500673981106</v>
      </c>
      <c r="L876" s="75">
        <f>[1]!thsiFinD("ths_close_price_index",L$1,$A876)</f>
        <v>3186.0601999999999</v>
      </c>
      <c r="M876" s="75">
        <f>[1]!thsiFinD("ths_close_price_index",M$1,$A876)</f>
        <v>12335.6844</v>
      </c>
      <c r="N876" s="78">
        <f t="shared" si="52"/>
        <v>1.0178523000263915</v>
      </c>
      <c r="O876" s="78">
        <f t="shared" si="52"/>
        <v>1.0070797246373084</v>
      </c>
      <c r="P876" s="73">
        <f t="shared" si="48"/>
        <v>1.0178523000263915</v>
      </c>
      <c r="Q876" s="73">
        <f t="shared" si="49"/>
        <v>1.1671256871341005</v>
      </c>
    </row>
    <row r="877" spans="1:17" ht="15.5" x14ac:dyDescent="0.35">
      <c r="A877" s="80">
        <v>45133</v>
      </c>
      <c r="B877" s="58" t="s">
        <v>3306</v>
      </c>
      <c r="C877" s="58" t="s">
        <v>3307</v>
      </c>
      <c r="D877" s="58" t="s">
        <v>3308</v>
      </c>
      <c r="E877" s="58" t="s">
        <v>3309</v>
      </c>
      <c r="F877" s="58" t="s">
        <v>3310</v>
      </c>
      <c r="G877" s="58" t="s">
        <v>3311</v>
      </c>
      <c r="H877" s="75">
        <f>[1]!thsiFinD("ths_close_price_index",H$1,$A877)</f>
        <v>3907.0128</v>
      </c>
      <c r="I877" s="75">
        <f>[1]!thsiFinD("ths_close_price_index",I$1,$A877)</f>
        <v>4255.9894000000004</v>
      </c>
      <c r="J877" s="75">
        <f>[1]!thsiFinD("ths_close_price_index",J$1,$A877)</f>
        <v>1476.9907000000001</v>
      </c>
      <c r="K877" s="76">
        <f>IF([1]!thsiFinD("ths_close_price_index",K$1,$A877)/[1]!thsiFinD("ths_close_price_index",K$1,$A$3)=0,K876,[1]!thsiFinD("ths_close_price_index",K$1,$A877)/[1]!thsiFinD("ths_close_price_index",K$1,$A$3))</f>
        <v>1.190461402209549</v>
      </c>
      <c r="L877" s="75">
        <f>[1]!thsiFinD("ths_close_price_index",L$1,$A877)</f>
        <v>3167.3661999999999</v>
      </c>
      <c r="M877" s="75">
        <f>[1]!thsiFinD("ths_close_price_index",M$1,$A877)</f>
        <v>12466.691800000001</v>
      </c>
      <c r="N877" s="78">
        <f t="shared" si="52"/>
        <v>0.99413256535454042</v>
      </c>
      <c r="O877" s="78">
        <f t="shared" si="52"/>
        <v>1.0106201971250173</v>
      </c>
      <c r="P877" s="73">
        <f t="shared" si="48"/>
        <v>0.99413256535454042</v>
      </c>
      <c r="Q877" s="73">
        <f t="shared" si="49"/>
        <v>1.160277653441804</v>
      </c>
    </row>
    <row r="878" spans="1:17" ht="15.5" x14ac:dyDescent="0.35">
      <c r="A878" s="80">
        <v>45134</v>
      </c>
      <c r="B878" s="58" t="s">
        <v>3312</v>
      </c>
      <c r="C878" s="58" t="s">
        <v>3313</v>
      </c>
      <c r="D878" s="58" t="s">
        <v>3314</v>
      </c>
      <c r="E878" s="58" t="s">
        <v>3315</v>
      </c>
      <c r="F878" s="58" t="s">
        <v>3316</v>
      </c>
      <c r="G878" s="58" t="s">
        <v>3317</v>
      </c>
      <c r="H878" s="75">
        <f>[1]!thsiFinD("ths_close_price_index",H$1,$A878)</f>
        <v>3902.3458000000001</v>
      </c>
      <c r="I878" s="75">
        <f>[1]!thsiFinD("ths_close_price_index",I$1,$A878)</f>
        <v>4244.7619999999997</v>
      </c>
      <c r="J878" s="75">
        <f>[1]!thsiFinD("ths_close_price_index",J$1,$A878)</f>
        <v>1473.4417000000001</v>
      </c>
      <c r="K878" s="76">
        <f>IF([1]!thsiFinD("ths_close_price_index",K$1,$A878)/[1]!thsiFinD("ths_close_price_index",K$1,$A$3)=0,K877,[1]!thsiFinD("ths_close_price_index",K$1,$A878)/[1]!thsiFinD("ths_close_price_index",K$1,$A$3))</f>
        <v>1.1876008916346066</v>
      </c>
      <c r="L878" s="75">
        <f>[1]!thsiFinD("ths_close_price_index",L$1,$A878)</f>
        <v>3142.0268000000001</v>
      </c>
      <c r="M878" s="75">
        <f>[1]!thsiFinD("ths_close_price_index",M$1,$A878)</f>
        <v>12438.4967</v>
      </c>
      <c r="N878" s="78">
        <f t="shared" si="52"/>
        <v>0.99199985148543923</v>
      </c>
      <c r="O878" s="78">
        <f t="shared" si="52"/>
        <v>0.99773836552211859</v>
      </c>
      <c r="P878" s="73">
        <f t="shared" si="48"/>
        <v>0.99199985148543923</v>
      </c>
      <c r="Q878" s="73">
        <f t="shared" si="49"/>
        <v>1.1509952598961435</v>
      </c>
    </row>
    <row r="879" spans="1:17" ht="15.5" x14ac:dyDescent="0.35">
      <c r="A879" s="80">
        <v>45135</v>
      </c>
      <c r="B879" s="58" t="s">
        <v>3318</v>
      </c>
      <c r="C879" s="58" t="s">
        <v>3319</v>
      </c>
      <c r="D879" s="58" t="s">
        <v>3320</v>
      </c>
      <c r="E879" s="58" t="s">
        <v>3321</v>
      </c>
      <c r="F879" s="58" t="s">
        <v>3322</v>
      </c>
      <c r="G879" s="58" t="s">
        <v>3323</v>
      </c>
      <c r="H879" s="75">
        <f>[1]!thsiFinD("ths_close_price_index",H$1,$A879)</f>
        <v>3992.7375999999999</v>
      </c>
      <c r="I879" s="75">
        <f>[1]!thsiFinD("ths_close_price_index",I$1,$A879)</f>
        <v>4332.7145</v>
      </c>
      <c r="J879" s="75">
        <f>[1]!thsiFinD("ths_close_price_index",J$1,$A879)</f>
        <v>1492.6511</v>
      </c>
      <c r="K879" s="76">
        <f>IF([1]!thsiFinD("ths_close_price_index",K$1,$A879)/[1]!thsiFinD("ths_close_price_index",K$1,$A$3)=0,K878,[1]!thsiFinD("ths_close_price_index",K$1,$A879)/[1]!thsiFinD("ths_close_price_index",K$1,$A$3))</f>
        <v>1.2030837577485261</v>
      </c>
      <c r="L879" s="75">
        <f>[1]!thsiFinD("ths_close_price_index",L$1,$A879)</f>
        <v>3188.2804000000001</v>
      </c>
      <c r="M879" s="75">
        <f>[1]!thsiFinD("ths_close_price_index",M$1,$A879)</f>
        <v>12572.1227</v>
      </c>
      <c r="N879" s="78">
        <f t="shared" si="52"/>
        <v>1.0147209438188114</v>
      </c>
      <c r="O879" s="78">
        <f t="shared" si="52"/>
        <v>1.010742938091546</v>
      </c>
      <c r="P879" s="73">
        <f t="shared" si="48"/>
        <v>1.0147209438188114</v>
      </c>
      <c r="Q879" s="73">
        <f t="shared" si="49"/>
        <v>1.1679389964527929</v>
      </c>
    </row>
    <row r="880" spans="1:17" ht="15.5" x14ac:dyDescent="0.35">
      <c r="A880" s="80">
        <v>45138</v>
      </c>
      <c r="B880" s="58" t="s">
        <v>3324</v>
      </c>
      <c r="C880" s="58" t="s">
        <v>3325</v>
      </c>
      <c r="D880" s="58" t="s">
        <v>3326</v>
      </c>
      <c r="E880" s="58" t="s">
        <v>3327</v>
      </c>
      <c r="F880" s="58" t="s">
        <v>3328</v>
      </c>
      <c r="G880" s="58" t="s">
        <v>3329</v>
      </c>
      <c r="H880" s="75">
        <f>[1]!thsiFinD("ths_close_price_index",H$1,$A880)</f>
        <v>4014.6300999999999</v>
      </c>
      <c r="I880" s="75">
        <f>[1]!thsiFinD("ths_close_price_index",I$1,$A880)</f>
        <v>4358.6673000000001</v>
      </c>
      <c r="J880" s="75">
        <f>[1]!thsiFinD("ths_close_price_index",J$1,$A880)</f>
        <v>1498.1763000000001</v>
      </c>
      <c r="K880" s="76">
        <f>IF([1]!thsiFinD("ths_close_price_index",K$1,$A880)/[1]!thsiFinD("ths_close_price_index",K$1,$A$3)=0,K879,[1]!thsiFinD("ths_close_price_index",K$1,$A880)/[1]!thsiFinD("ths_close_price_index",K$1,$A$3))</f>
        <v>1.207537094752942</v>
      </c>
      <c r="L880" s="75">
        <f>[1]!thsiFinD("ths_close_price_index",L$1,$A880)</f>
        <v>3175.9018000000001</v>
      </c>
      <c r="M880" s="75">
        <f>[1]!thsiFinD("ths_close_price_index",M$1,$A880)</f>
        <v>12380.1296</v>
      </c>
      <c r="N880" s="78">
        <f t="shared" si="52"/>
        <v>0.99611746821264524</v>
      </c>
      <c r="O880" s="78">
        <f t="shared" si="52"/>
        <v>0.98472866479421173</v>
      </c>
      <c r="P880" s="73">
        <f t="shared" si="48"/>
        <v>0.99611746821264524</v>
      </c>
      <c r="Q880" s="73">
        <f t="shared" si="49"/>
        <v>1.1634044361733737</v>
      </c>
    </row>
    <row r="881" spans="1:17" ht="15.5" x14ac:dyDescent="0.35">
      <c r="A881" s="80">
        <v>45139</v>
      </c>
      <c r="B881" s="58" t="s">
        <v>3330</v>
      </c>
      <c r="C881" s="58" t="s">
        <v>3331</v>
      </c>
      <c r="D881" s="58" t="s">
        <v>3332</v>
      </c>
      <c r="E881" s="58" t="s">
        <v>3333</v>
      </c>
      <c r="F881" s="58" t="s">
        <v>3334</v>
      </c>
      <c r="G881" s="58" t="s">
        <v>3335</v>
      </c>
      <c r="H881" s="75">
        <f>[1]!thsiFinD("ths_close_price_index",H$1,$A881)</f>
        <v>3998.0010000000002</v>
      </c>
      <c r="I881" s="75">
        <f>[1]!thsiFinD("ths_close_price_index",I$1,$A881)</f>
        <v>4347.2505000000001</v>
      </c>
      <c r="J881" s="75">
        <f>[1]!thsiFinD("ths_close_price_index",J$1,$A881)</f>
        <v>1494.0987</v>
      </c>
      <c r="K881" s="76">
        <f>IF([1]!thsiFinD("ths_close_price_index",K$1,$A881)/[1]!thsiFinD("ths_close_price_index",K$1,$A$3)=0,K880,[1]!thsiFinD("ths_close_price_index",K$1,$A881)/[1]!thsiFinD("ths_close_price_index",K$1,$A$3))</f>
        <v>1.2042505301092716</v>
      </c>
      <c r="L881" s="75">
        <f>[1]!thsiFinD("ths_close_price_index",L$1,$A881)</f>
        <v>3173.8503000000001</v>
      </c>
      <c r="M881" s="75">
        <f>[1]!thsiFinD("ths_close_price_index",M$1,$A881)</f>
        <v>12294.8428</v>
      </c>
      <c r="N881" s="78">
        <f t="shared" si="52"/>
        <v>0.99935404174020748</v>
      </c>
      <c r="O881" s="78">
        <f t="shared" si="52"/>
        <v>0.99311099295761818</v>
      </c>
      <c r="P881" s="73">
        <f t="shared" si="48"/>
        <v>0.99935404174020748</v>
      </c>
      <c r="Q881" s="73">
        <f t="shared" si="49"/>
        <v>1.1626529254683482</v>
      </c>
    </row>
    <row r="882" spans="1:17" ht="15.5" x14ac:dyDescent="0.35">
      <c r="A882" s="80">
        <v>45140</v>
      </c>
      <c r="B882" s="58" t="s">
        <v>3336</v>
      </c>
      <c r="C882" s="58" t="s">
        <v>3337</v>
      </c>
      <c r="D882" s="58" t="s">
        <v>3338</v>
      </c>
      <c r="E882" s="58" t="s">
        <v>3339</v>
      </c>
      <c r="F882" s="58" t="s">
        <v>3340</v>
      </c>
      <c r="G882" s="58" t="s">
        <v>3341</v>
      </c>
      <c r="H882" s="75">
        <f>[1]!thsiFinD("ths_close_price_index",H$1,$A882)</f>
        <v>3969.895</v>
      </c>
      <c r="I882" s="75">
        <f>[1]!thsiFinD("ths_close_price_index",I$1,$A882)</f>
        <v>4320.6620999999996</v>
      </c>
      <c r="J882" s="75">
        <f>[1]!thsiFinD("ths_close_price_index",J$1,$A882)</f>
        <v>1485.8907999999999</v>
      </c>
      <c r="K882" s="76">
        <f>IF([1]!thsiFinD("ths_close_price_index",K$1,$A882)/[1]!thsiFinD("ths_close_price_index",K$1,$A$3)=0,K881,[1]!thsiFinD("ths_close_price_index",K$1,$A882)/[1]!thsiFinD("ths_close_price_index",K$1,$A$3))</f>
        <v>1.1976349243758058</v>
      </c>
      <c r="L882" s="75">
        <f>[1]!thsiFinD("ths_close_price_index",L$1,$A882)</f>
        <v>3155.7498999999998</v>
      </c>
      <c r="M882" s="75">
        <f>[1]!thsiFinD("ths_close_price_index",M$1,$A882)</f>
        <v>12090.389800000001</v>
      </c>
      <c r="N882" s="78">
        <f t="shared" si="52"/>
        <v>0.99429702150728394</v>
      </c>
      <c r="O882" s="78">
        <f t="shared" si="52"/>
        <v>0.9833708325249999</v>
      </c>
      <c r="P882" s="73">
        <f t="shared" si="48"/>
        <v>0.99429702150728394</v>
      </c>
      <c r="Q882" s="73">
        <f t="shared" si="49"/>
        <v>1.1560223408399088</v>
      </c>
    </row>
    <row r="883" spans="1:17" ht="15.5" x14ac:dyDescent="0.35">
      <c r="A883" s="80">
        <v>45141</v>
      </c>
      <c r="B883" s="58" t="s">
        <v>3342</v>
      </c>
      <c r="C883" s="58" t="s">
        <v>3343</v>
      </c>
      <c r="D883" s="58" t="s">
        <v>3344</v>
      </c>
      <c r="E883" s="58" t="s">
        <v>3345</v>
      </c>
      <c r="F883" s="58" t="s">
        <v>3346</v>
      </c>
      <c r="G883" s="58" t="s">
        <v>3347</v>
      </c>
      <c r="H883" s="75">
        <f>[1]!thsiFinD("ths_close_price_index",H$1,$A883)</f>
        <v>4004.9839000000002</v>
      </c>
      <c r="I883" s="75">
        <f>[1]!thsiFinD("ths_close_price_index",I$1,$A883)</f>
        <v>4352.8359</v>
      </c>
      <c r="J883" s="75">
        <f>[1]!thsiFinD("ths_close_price_index",J$1,$A883)</f>
        <v>1491.8768</v>
      </c>
      <c r="K883" s="76">
        <f>IF([1]!thsiFinD("ths_close_price_index",K$1,$A883)/[1]!thsiFinD("ths_close_price_index",K$1,$A$3)=0,K882,[1]!thsiFinD("ths_close_price_index",K$1,$A883)/[1]!thsiFinD("ths_close_price_index",K$1,$A$3))</f>
        <v>1.2024596683323021</v>
      </c>
      <c r="L883" s="75">
        <f>[1]!thsiFinD("ths_close_price_index",L$1,$A883)</f>
        <v>3176.2330000000002</v>
      </c>
      <c r="M883" s="75">
        <f>[1]!thsiFinD("ths_close_price_index",M$1,$A883)</f>
        <v>12281.761699999999</v>
      </c>
      <c r="N883" s="78">
        <f t="shared" si="52"/>
        <v>1.0064907234885756</v>
      </c>
      <c r="O883" s="78">
        <f t="shared" si="52"/>
        <v>1.0158284309410768</v>
      </c>
      <c r="P883" s="73">
        <f t="shared" si="48"/>
        <v>1.0064907234885756</v>
      </c>
      <c r="Q883" s="73">
        <f t="shared" si="49"/>
        <v>1.1635257622009165</v>
      </c>
    </row>
    <row r="884" spans="1:17" ht="15.5" x14ac:dyDescent="0.35">
      <c r="A884" s="80">
        <v>45142</v>
      </c>
      <c r="B884" s="58" t="s">
        <v>3348</v>
      </c>
      <c r="C884" s="58" t="s">
        <v>3349</v>
      </c>
      <c r="D884" s="58" t="s">
        <v>3350</v>
      </c>
      <c r="E884" s="58" t="s">
        <v>3351</v>
      </c>
      <c r="F884" s="58" t="s">
        <v>3352</v>
      </c>
      <c r="G884" s="58" t="s">
        <v>3353</v>
      </c>
      <c r="H884" s="75">
        <f>[1]!thsiFinD("ths_close_price_index",H$1,$A884)</f>
        <v>4020.5792000000001</v>
      </c>
      <c r="I884" s="75">
        <f>[1]!thsiFinD("ths_close_price_index",I$1,$A884)</f>
        <v>4370.9186</v>
      </c>
      <c r="J884" s="75">
        <f>[1]!thsiFinD("ths_close_price_index",J$1,$A884)</f>
        <v>1498.2655999999999</v>
      </c>
      <c r="K884" s="76">
        <f>IF([1]!thsiFinD("ths_close_price_index",K$1,$A884)/[1]!thsiFinD("ths_close_price_index",K$1,$A$3)=0,K883,[1]!thsiFinD("ths_close_price_index",K$1,$A884)/[1]!thsiFinD("ths_close_price_index",K$1,$A$3))</f>
        <v>1.2076090709700009</v>
      </c>
      <c r="L884" s="75">
        <f>[1]!thsiFinD("ths_close_price_index",L$1,$A884)</f>
        <v>3201.5194999999999</v>
      </c>
      <c r="M884" s="75">
        <f>[1]!thsiFinD("ths_close_price_index",M$1,$A884)</f>
        <v>12196.905000000001</v>
      </c>
      <c r="N884" s="78">
        <f t="shared" si="52"/>
        <v>1.007961160280118</v>
      </c>
      <c r="O884" s="78">
        <f t="shared" si="52"/>
        <v>0.99309083647177432</v>
      </c>
      <c r="P884" s="73">
        <f t="shared" si="48"/>
        <v>1.007961160280118</v>
      </c>
      <c r="Q884" s="73">
        <f t="shared" si="49"/>
        <v>1.1727887772838443</v>
      </c>
    </row>
    <row r="885" spans="1:17" ht="15.5" x14ac:dyDescent="0.35">
      <c r="A885" s="80">
        <v>45145</v>
      </c>
      <c r="B885" s="58" t="s">
        <v>3354</v>
      </c>
      <c r="C885" s="58" t="s">
        <v>3355</v>
      </c>
      <c r="D885" s="58" t="s">
        <v>3356</v>
      </c>
      <c r="E885" s="58" t="s">
        <v>3357</v>
      </c>
      <c r="F885" s="58" t="s">
        <v>3358</v>
      </c>
      <c r="G885" s="58" t="s">
        <v>3359</v>
      </c>
      <c r="H885" s="75">
        <f>[1]!thsiFinD("ths_close_price_index",H$1,$A885)</f>
        <v>3990.1531</v>
      </c>
      <c r="I885" s="75">
        <f>[1]!thsiFinD("ths_close_price_index",I$1,$A885)</f>
        <v>4339.4245000000001</v>
      </c>
      <c r="J885" s="75">
        <f>[1]!thsiFinD("ths_close_price_index",J$1,$A885)</f>
        <v>1487.3003000000001</v>
      </c>
      <c r="K885" s="76">
        <f>IF([1]!thsiFinD("ths_close_price_index",K$1,$A885)/[1]!thsiFinD("ths_close_price_index",K$1,$A$3)=0,K884,[1]!thsiFinD("ths_close_price_index",K$1,$A885)/[1]!thsiFinD("ths_close_price_index",K$1,$A$3))</f>
        <v>1.1987709879586128</v>
      </c>
      <c r="L885" s="75">
        <f>[1]!thsiFinD("ths_close_price_index",L$1,$A885)</f>
        <v>3155.2588000000001</v>
      </c>
      <c r="M885" s="75">
        <f>[1]!thsiFinD("ths_close_price_index",M$1,$A885)</f>
        <v>11845.1459</v>
      </c>
      <c r="N885" s="78">
        <f t="shared" si="52"/>
        <v>0.98555039255578492</v>
      </c>
      <c r="O885" s="78">
        <f t="shared" si="52"/>
        <v>0.97115997050071301</v>
      </c>
      <c r="P885" s="73">
        <f t="shared" si="48"/>
        <v>0.98555039255578492</v>
      </c>
      <c r="Q885" s="73">
        <f t="shared" si="49"/>
        <v>1.1558424398371119</v>
      </c>
    </row>
    <row r="886" spans="1:17" ht="15.5" x14ac:dyDescent="0.35">
      <c r="A886" s="80">
        <v>45146</v>
      </c>
      <c r="B886" s="58" t="s">
        <v>3360</v>
      </c>
      <c r="C886" s="58" t="s">
        <v>3361</v>
      </c>
      <c r="D886" s="58" t="s">
        <v>3362</v>
      </c>
      <c r="E886" s="58" t="s">
        <v>3363</v>
      </c>
      <c r="F886" s="58" t="s">
        <v>3364</v>
      </c>
      <c r="G886" s="58" t="s">
        <v>3365</v>
      </c>
      <c r="H886" s="75">
        <f>[1]!thsiFinD("ths_close_price_index",H$1,$A886)</f>
        <v>3979.7321999999999</v>
      </c>
      <c r="I886" s="75">
        <f>[1]!thsiFinD("ths_close_price_index",I$1,$A886)</f>
        <v>4326.4772000000003</v>
      </c>
      <c r="J886" s="75">
        <f>[1]!thsiFinD("ths_close_price_index",J$1,$A886)</f>
        <v>1482.4046000000001</v>
      </c>
      <c r="K886" s="76">
        <f>IF([1]!thsiFinD("ths_close_price_index",K$1,$A886)/[1]!thsiFinD("ths_close_price_index",K$1,$A$3)=0,K885,[1]!thsiFinD("ths_close_price_index",K$1,$A886)/[1]!thsiFinD("ths_close_price_index",K$1,$A$3))</f>
        <v>1.194825030894159</v>
      </c>
      <c r="L886" s="75">
        <f>[1]!thsiFinD("ths_close_price_index",L$1,$A886)</f>
        <v>3147.2505000000001</v>
      </c>
      <c r="M886" s="75">
        <f>[1]!thsiFinD("ths_close_price_index",M$1,$A886)</f>
        <v>11901.679899999999</v>
      </c>
      <c r="N886" s="78">
        <f t="shared" si="52"/>
        <v>0.99746191976391918</v>
      </c>
      <c r="O886" s="78">
        <f t="shared" si="52"/>
        <v>1.0047727567458666</v>
      </c>
      <c r="P886" s="73">
        <f t="shared" si="48"/>
        <v>0.99746191976391918</v>
      </c>
      <c r="Q886" s="73">
        <f t="shared" si="49"/>
        <v>1.1529088189845378</v>
      </c>
    </row>
    <row r="887" spans="1:17" ht="15.5" x14ac:dyDescent="0.35">
      <c r="A887" s="80">
        <v>45147</v>
      </c>
      <c r="B887" s="58" t="s">
        <v>3366</v>
      </c>
      <c r="C887" s="58" t="s">
        <v>3367</v>
      </c>
      <c r="D887" s="58" t="s">
        <v>3368</v>
      </c>
      <c r="E887" s="58" t="s">
        <v>3369</v>
      </c>
      <c r="F887" s="58" t="s">
        <v>3370</v>
      </c>
      <c r="G887" s="58" t="s">
        <v>3371</v>
      </c>
      <c r="H887" s="75">
        <f>[1]!thsiFinD("ths_close_price_index",H$1,$A887)</f>
        <v>3967.5652</v>
      </c>
      <c r="I887" s="75">
        <f>[1]!thsiFinD("ths_close_price_index",I$1,$A887)</f>
        <v>4308.4740000000002</v>
      </c>
      <c r="J887" s="75">
        <f>[1]!thsiFinD("ths_close_price_index",J$1,$A887)</f>
        <v>1476.9775999999999</v>
      </c>
      <c r="K887" s="76">
        <f>IF([1]!thsiFinD("ths_close_price_index",K$1,$A887)/[1]!thsiFinD("ths_close_price_index",K$1,$A$3)=0,K886,[1]!thsiFinD("ths_close_price_index",K$1,$A887)/[1]!thsiFinD("ths_close_price_index",K$1,$A$3))</f>
        <v>1.1904508435483678</v>
      </c>
      <c r="L887" s="75">
        <f>[1]!thsiFinD("ths_close_price_index",L$1,$A887)</f>
        <v>3120.18</v>
      </c>
      <c r="M887" s="75">
        <f>[1]!thsiFinD("ths_close_price_index",M$1,$A887)</f>
        <v>12089.691000000001</v>
      </c>
      <c r="N887" s="78">
        <f t="shared" si="52"/>
        <v>0.9913986827549951</v>
      </c>
      <c r="O887" s="78">
        <f t="shared" si="52"/>
        <v>1.0157970220657675</v>
      </c>
      <c r="P887" s="73">
        <f t="shared" si="48"/>
        <v>0.9913986827549951</v>
      </c>
      <c r="Q887" s="73">
        <f t="shared" si="49"/>
        <v>1.1429922844778879</v>
      </c>
    </row>
    <row r="888" spans="1:17" ht="15.5" x14ac:dyDescent="0.35">
      <c r="A888" s="80">
        <v>45148</v>
      </c>
      <c r="B888" s="58" t="s">
        <v>3372</v>
      </c>
      <c r="C888" s="58" t="s">
        <v>3373</v>
      </c>
      <c r="D888" s="58" t="s">
        <v>3374</v>
      </c>
      <c r="E888" s="58" t="s">
        <v>3375</v>
      </c>
      <c r="F888" s="58" t="s">
        <v>3376</v>
      </c>
      <c r="G888" s="58" t="s">
        <v>3377</v>
      </c>
      <c r="H888" s="75">
        <f>[1]!thsiFinD("ths_close_price_index",H$1,$A888)</f>
        <v>3975.7166000000002</v>
      </c>
      <c r="I888" s="75">
        <f>[1]!thsiFinD("ths_close_price_index",I$1,$A888)</f>
        <v>4316.8795</v>
      </c>
      <c r="J888" s="75">
        <f>[1]!thsiFinD("ths_close_price_index",J$1,$A888)</f>
        <v>1479.0893000000001</v>
      </c>
      <c r="K888" s="76">
        <f>IF([1]!thsiFinD("ths_close_price_index",K$1,$A888)/[1]!thsiFinD("ths_close_price_index",K$1,$A$3)=0,K887,[1]!thsiFinD("ths_close_price_index",K$1,$A888)/[1]!thsiFinD("ths_close_price_index",K$1,$A$3))</f>
        <v>1.192152883610669</v>
      </c>
      <c r="L888" s="75">
        <f>[1]!thsiFinD("ths_close_price_index",L$1,$A888)</f>
        <v>3121.0789</v>
      </c>
      <c r="M888" s="75">
        <f>[1]!thsiFinD("ths_close_price_index",M$1,$A888)</f>
        <v>12061.7405</v>
      </c>
      <c r="N888" s="78">
        <f t="shared" si="52"/>
        <v>1.0002880923536464</v>
      </c>
      <c r="O888" s="78">
        <f t="shared" si="52"/>
        <v>0.99768807159752881</v>
      </c>
      <c r="P888" s="73">
        <f t="shared" si="48"/>
        <v>1.0002880923536464</v>
      </c>
      <c r="Q888" s="73">
        <f t="shared" si="49"/>
        <v>1.1433215718153227</v>
      </c>
    </row>
    <row r="889" spans="1:17" ht="15.5" x14ac:dyDescent="0.35">
      <c r="A889" s="80">
        <v>45149</v>
      </c>
      <c r="B889" s="58" t="s">
        <v>3378</v>
      </c>
      <c r="C889" s="58" t="s">
        <v>3379</v>
      </c>
      <c r="D889" s="58" t="s">
        <v>3380</v>
      </c>
      <c r="E889" s="58" t="s">
        <v>3381</v>
      </c>
      <c r="F889" s="58" t="s">
        <v>3382</v>
      </c>
      <c r="G889" s="58" t="s">
        <v>3383</v>
      </c>
      <c r="H889" s="75">
        <f>[1]!thsiFinD("ths_close_price_index",H$1,$A889)</f>
        <v>3884.2538</v>
      </c>
      <c r="I889" s="75">
        <f>[1]!thsiFinD("ths_close_price_index",I$1,$A889)</f>
        <v>4221.3438999999998</v>
      </c>
      <c r="J889" s="75">
        <f>[1]!thsiFinD("ths_close_price_index",J$1,$A889)</f>
        <v>1453.8787</v>
      </c>
      <c r="K889" s="76">
        <f>IF([1]!thsiFinD("ths_close_price_index",K$1,$A889)/[1]!thsiFinD("ths_close_price_index",K$1,$A$3)=0,K888,[1]!thsiFinD("ths_close_price_index",K$1,$A889)/[1]!thsiFinD("ths_close_price_index",K$1,$A$3))</f>
        <v>1.1718330222692643</v>
      </c>
      <c r="L889" s="75">
        <f>[1]!thsiFinD("ths_close_price_index",L$1,$A889)</f>
        <v>3058.3622999999998</v>
      </c>
      <c r="M889" s="75">
        <f>[1]!thsiFinD("ths_close_price_index",M$1,$A889)</f>
        <v>11928.550499999999</v>
      </c>
      <c r="N889" s="78">
        <f t="shared" si="52"/>
        <v>0.9799054743537563</v>
      </c>
      <c r="O889" s="78">
        <f t="shared" si="52"/>
        <v>0.98895764670115394</v>
      </c>
      <c r="P889" s="73">
        <f t="shared" ref="P889:P952" si="53">100%*N889</f>
        <v>0.9799054743537563</v>
      </c>
      <c r="Q889" s="73">
        <f t="shared" si="49"/>
        <v>1.120347067168576</v>
      </c>
    </row>
    <row r="890" spans="1:17" ht="15.5" x14ac:dyDescent="0.35">
      <c r="A890" s="80">
        <v>45152</v>
      </c>
      <c r="B890" s="58" t="s">
        <v>3384</v>
      </c>
      <c r="C890" s="58" t="s">
        <v>3385</v>
      </c>
      <c r="D890" s="58" t="s">
        <v>3386</v>
      </c>
      <c r="E890" s="58" t="s">
        <v>3387</v>
      </c>
      <c r="F890" s="58" t="s">
        <v>3388</v>
      </c>
      <c r="G890" s="58" t="s">
        <v>3389</v>
      </c>
      <c r="H890" s="75">
        <f>[1]!thsiFinD("ths_close_price_index",H$1,$A890)</f>
        <v>3855.9061000000002</v>
      </c>
      <c r="I890" s="75">
        <f>[1]!thsiFinD("ths_close_price_index",I$1,$A890)</f>
        <v>4199.1621999999998</v>
      </c>
      <c r="J890" s="75">
        <f>[1]!thsiFinD("ths_close_price_index",J$1,$A890)</f>
        <v>1449.0011</v>
      </c>
      <c r="K890" s="76">
        <f>IF([1]!thsiFinD("ths_close_price_index",K$1,$A890)/[1]!thsiFinD("ths_close_price_index",K$1,$A$3)=0,K889,[1]!thsiFinD("ths_close_price_index",K$1,$A890)/[1]!thsiFinD("ths_close_price_index",K$1,$A$3))</f>
        <v>1.1679016538893432</v>
      </c>
      <c r="L890" s="75">
        <f>[1]!thsiFinD("ths_close_price_index",L$1,$A890)</f>
        <v>3063.7496999999998</v>
      </c>
      <c r="M890" s="75">
        <f>[1]!thsiFinD("ths_close_price_index",M$1,$A890)</f>
        <v>11937.000099999999</v>
      </c>
      <c r="N890" s="78">
        <f t="shared" si="52"/>
        <v>1.0017615309997772</v>
      </c>
      <c r="O890" s="78">
        <f t="shared" si="52"/>
        <v>1.0007083509433941</v>
      </c>
      <c r="P890" s="73">
        <f t="shared" si="53"/>
        <v>1.0017615309997772</v>
      </c>
      <c r="Q890" s="73">
        <f t="shared" si="49"/>
        <v>1.1223205932579028</v>
      </c>
    </row>
    <row r="891" spans="1:17" ht="15.5" x14ac:dyDescent="0.35">
      <c r="A891" s="80">
        <v>45153</v>
      </c>
      <c r="B891" s="58" t="s">
        <v>3390</v>
      </c>
      <c r="C891" s="58" t="s">
        <v>3391</v>
      </c>
      <c r="D891" s="58" t="s">
        <v>3392</v>
      </c>
      <c r="E891" s="58" t="s">
        <v>3393</v>
      </c>
      <c r="F891" s="58" t="s">
        <v>3394</v>
      </c>
      <c r="G891" s="58" t="s">
        <v>3395</v>
      </c>
      <c r="H891" s="75">
        <f>[1]!thsiFinD("ths_close_price_index",H$1,$A891)</f>
        <v>3846.5356999999999</v>
      </c>
      <c r="I891" s="75">
        <f>[1]!thsiFinD("ths_close_price_index",I$1,$A891)</f>
        <v>4184.7671</v>
      </c>
      <c r="J891" s="75">
        <f>[1]!thsiFinD("ths_close_price_index",J$1,$A891)</f>
        <v>1438.8039000000001</v>
      </c>
      <c r="K891" s="76">
        <f>IF([1]!thsiFinD("ths_close_price_index",K$1,$A891)/[1]!thsiFinD("ths_close_price_index",K$1,$A$3)=0,K890,[1]!thsiFinD("ths_close_price_index",K$1,$A891)/[1]!thsiFinD("ths_close_price_index",K$1,$A$3))</f>
        <v>1.1596826630652231</v>
      </c>
      <c r="L891" s="75">
        <f>[1]!thsiFinD("ths_close_price_index",L$1,$A891)</f>
        <v>3027.4792000000002</v>
      </c>
      <c r="M891" s="75">
        <f>[1]!thsiFinD("ths_close_price_index",M$1,$A891)</f>
        <v>11926.608700000001</v>
      </c>
      <c r="N891" s="78">
        <f t="shared" si="52"/>
        <v>0.98816140234954586</v>
      </c>
      <c r="O891" s="78">
        <f t="shared" si="52"/>
        <v>0.99912947977607891</v>
      </c>
      <c r="P891" s="73">
        <f t="shared" si="53"/>
        <v>0.98816140234954586</v>
      </c>
      <c r="Q891" s="73">
        <f t="shared" si="49"/>
        <v>1.1090338913195035</v>
      </c>
    </row>
    <row r="892" spans="1:17" ht="15.5" x14ac:dyDescent="0.35">
      <c r="A892" s="80">
        <v>45154</v>
      </c>
      <c r="B892" s="58" t="s">
        <v>3396</v>
      </c>
      <c r="C892" s="58" t="s">
        <v>3397</v>
      </c>
      <c r="D892" s="58" t="s">
        <v>3398</v>
      </c>
      <c r="E892" s="58" t="s">
        <v>3399</v>
      </c>
      <c r="F892" s="58" t="s">
        <v>3400</v>
      </c>
      <c r="G892" s="58" t="s">
        <v>3401</v>
      </c>
      <c r="H892" s="75">
        <f>[1]!thsiFinD("ths_close_price_index",H$1,$A892)</f>
        <v>3818.3337999999999</v>
      </c>
      <c r="I892" s="75">
        <f>[1]!thsiFinD("ths_close_price_index",I$1,$A892)</f>
        <v>4153.4463999999998</v>
      </c>
      <c r="J892" s="75">
        <f>[1]!thsiFinD("ths_close_price_index",J$1,$A892)</f>
        <v>1425.1220000000001</v>
      </c>
      <c r="K892" s="76">
        <f>IF([1]!thsiFinD("ths_close_price_index",K$1,$A892)/[1]!thsiFinD("ths_close_price_index",K$1,$A$3)=0,K891,[1]!thsiFinD("ths_close_price_index",K$1,$A892)/[1]!thsiFinD("ths_close_price_index",K$1,$A$3))</f>
        <v>1.1486549877664611</v>
      </c>
      <c r="L892" s="75">
        <f>[1]!thsiFinD("ths_close_price_index",L$1,$A892)</f>
        <v>2987.6086</v>
      </c>
      <c r="M892" s="75">
        <f>[1]!thsiFinD("ths_close_price_index",M$1,$A892)</f>
        <v>11878.446400000001</v>
      </c>
      <c r="N892" s="78">
        <f t="shared" si="52"/>
        <v>0.98683042975158997</v>
      </c>
      <c r="O892" s="78">
        <f t="shared" si="52"/>
        <v>0.99596177746654835</v>
      </c>
      <c r="P892" s="73">
        <f t="shared" si="53"/>
        <v>0.98683042975158997</v>
      </c>
      <c r="Q892" s="73">
        <f t="shared" ref="Q892:Q955" si="54">Q891*P892</f>
        <v>1.0944283915799038</v>
      </c>
    </row>
    <row r="893" spans="1:17" ht="15.5" x14ac:dyDescent="0.35">
      <c r="A893" s="80">
        <v>45155</v>
      </c>
      <c r="B893" s="58" t="s">
        <v>3402</v>
      </c>
      <c r="C893" s="58" t="s">
        <v>3403</v>
      </c>
      <c r="D893" s="58" t="s">
        <v>3404</v>
      </c>
      <c r="E893" s="58" t="s">
        <v>3405</v>
      </c>
      <c r="F893" s="58" t="s">
        <v>3406</v>
      </c>
      <c r="G893" s="58" t="s">
        <v>3407</v>
      </c>
      <c r="H893" s="75">
        <f>[1]!thsiFinD("ths_close_price_index",H$1,$A893)</f>
        <v>3831.1008000000002</v>
      </c>
      <c r="I893" s="75">
        <f>[1]!thsiFinD("ths_close_price_index",I$1,$A893)</f>
        <v>4171.3380999999999</v>
      </c>
      <c r="J893" s="75">
        <f>[1]!thsiFinD("ths_close_price_index",J$1,$A893)</f>
        <v>1435.8275000000001</v>
      </c>
      <c r="K893" s="76">
        <f>IF([1]!thsiFinD("ths_close_price_index",K$1,$A893)/[1]!thsiFinD("ths_close_price_index",K$1,$A$3)=0,K892,[1]!thsiFinD("ths_close_price_index",K$1,$A893)/[1]!thsiFinD("ths_close_price_index",K$1,$A$3))</f>
        <v>1.157283670764502</v>
      </c>
      <c r="L893" s="75">
        <f>[1]!thsiFinD("ths_close_price_index",L$1,$A893)</f>
        <v>3004.3436999999999</v>
      </c>
      <c r="M893" s="75">
        <f>[1]!thsiFinD("ths_close_price_index",M$1,$A893)</f>
        <v>11861.2454</v>
      </c>
      <c r="N893" s="78">
        <f t="shared" si="52"/>
        <v>1.0056015034901158</v>
      </c>
      <c r="O893" s="78">
        <f t="shared" si="52"/>
        <v>0.99855191500464224</v>
      </c>
      <c r="P893" s="73">
        <f t="shared" si="53"/>
        <v>1.0056015034901158</v>
      </c>
      <c r="Q893" s="73">
        <f t="shared" si="54"/>
        <v>1.1005588360350205</v>
      </c>
    </row>
    <row r="894" spans="1:17" ht="15.5" x14ac:dyDescent="0.35">
      <c r="A894" s="80">
        <v>45156</v>
      </c>
      <c r="B894" s="58" t="s">
        <v>3408</v>
      </c>
      <c r="C894" s="58" t="s">
        <v>3409</v>
      </c>
      <c r="D894" s="58" t="s">
        <v>3410</v>
      </c>
      <c r="E894" s="58" t="s">
        <v>3411</v>
      </c>
      <c r="F894" s="58" t="s">
        <v>3412</v>
      </c>
      <c r="G894" s="58" t="s">
        <v>3413</v>
      </c>
      <c r="H894" s="75">
        <f>[1]!thsiFinD("ths_close_price_index",H$1,$A894)</f>
        <v>3784.0038</v>
      </c>
      <c r="I894" s="75">
        <f>[1]!thsiFinD("ths_close_price_index",I$1,$A894)</f>
        <v>4115.5533999999998</v>
      </c>
      <c r="J894" s="75">
        <f>[1]!thsiFinD("ths_close_price_index",J$1,$A894)</f>
        <v>1414.3336999999999</v>
      </c>
      <c r="K894" s="76">
        <f>IF([1]!thsiFinD("ths_close_price_index",K$1,$A894)/[1]!thsiFinD("ths_close_price_index",K$1,$A$3)=0,K893,[1]!thsiFinD("ths_close_price_index",K$1,$A894)/[1]!thsiFinD("ths_close_price_index",K$1,$A$3))</f>
        <v>1.1399595675817182</v>
      </c>
      <c r="L894" s="75">
        <f>[1]!thsiFinD("ths_close_price_index",L$1,$A894)</f>
        <v>2952.1747999999998</v>
      </c>
      <c r="M894" s="75">
        <f>[1]!thsiFinD("ths_close_price_index",M$1,$A894)</f>
        <v>11572.0005</v>
      </c>
      <c r="N894" s="78">
        <f t="shared" si="52"/>
        <v>0.98263550871360017</v>
      </c>
      <c r="O894" s="78">
        <f t="shared" si="52"/>
        <v>0.97561428920440352</v>
      </c>
      <c r="P894" s="73">
        <f t="shared" si="53"/>
        <v>0.98263550871360017</v>
      </c>
      <c r="Q894" s="73">
        <f t="shared" si="54"/>
        <v>1.08144819171652</v>
      </c>
    </row>
    <row r="895" spans="1:17" ht="15.5" x14ac:dyDescent="0.35">
      <c r="A895" s="80">
        <v>45159</v>
      </c>
      <c r="B895" s="58" t="s">
        <v>3414</v>
      </c>
      <c r="C895" s="58" t="s">
        <v>3415</v>
      </c>
      <c r="D895" s="58" t="s">
        <v>3416</v>
      </c>
      <c r="E895" s="58" t="s">
        <v>3417</v>
      </c>
      <c r="F895" s="58" t="s">
        <v>3418</v>
      </c>
      <c r="G895" s="58" t="s">
        <v>3419</v>
      </c>
      <c r="H895" s="75">
        <f>[1]!thsiFinD("ths_close_price_index",H$1,$A895)</f>
        <v>3729.5549999999998</v>
      </c>
      <c r="I895" s="75">
        <f>[1]!thsiFinD("ths_close_price_index",I$1,$A895)</f>
        <v>4059.3163</v>
      </c>
      <c r="J895" s="75">
        <f>[1]!thsiFinD("ths_close_price_index",J$1,$A895)</f>
        <v>1399.1533999999999</v>
      </c>
      <c r="K895" s="76">
        <f>IF([1]!thsiFinD("ths_close_price_index",K$1,$A895)/[1]!thsiFinD("ths_close_price_index",K$1,$A$3)=0,K894,[1]!thsiFinD("ths_close_price_index",K$1,$A895)/[1]!thsiFinD("ths_close_price_index",K$1,$A$3))</f>
        <v>1.1277241748849589</v>
      </c>
      <c r="L895" s="75">
        <f>[1]!thsiFinD("ths_close_price_index",L$1,$A895)</f>
        <v>2924.5430999999999</v>
      </c>
      <c r="M895" s="75">
        <f>[1]!thsiFinD("ths_close_price_index",M$1,$A895)</f>
        <v>11481.7806</v>
      </c>
      <c r="N895" s="78">
        <f t="shared" ref="N895:O910" si="55">L895/L894</f>
        <v>0.99064022225242221</v>
      </c>
      <c r="O895" s="78">
        <f t="shared" si="55"/>
        <v>0.99220360386261652</v>
      </c>
      <c r="P895" s="73">
        <f t="shared" si="53"/>
        <v>0.99064022225242221</v>
      </c>
      <c r="Q895" s="73">
        <f t="shared" si="54"/>
        <v>1.0713260769965334</v>
      </c>
    </row>
    <row r="896" spans="1:17" ht="15.5" x14ac:dyDescent="0.35">
      <c r="A896" s="80">
        <v>45160</v>
      </c>
      <c r="B896" s="58" t="s">
        <v>3420</v>
      </c>
      <c r="C896" s="58" t="s">
        <v>3421</v>
      </c>
      <c r="D896" s="58" t="s">
        <v>3422</v>
      </c>
      <c r="E896" s="58" t="s">
        <v>3423</v>
      </c>
      <c r="F896" s="58" t="s">
        <v>3424</v>
      </c>
      <c r="G896" s="58" t="s">
        <v>3425</v>
      </c>
      <c r="H896" s="75">
        <f>[1]!thsiFinD("ths_close_price_index",H$1,$A896)</f>
        <v>3758.2271000000001</v>
      </c>
      <c r="I896" s="75">
        <f>[1]!thsiFinD("ths_close_price_index",I$1,$A896)</f>
        <v>4088.0032999999999</v>
      </c>
      <c r="J896" s="75">
        <f>[1]!thsiFinD("ths_close_price_index",J$1,$A896)</f>
        <v>1407.2677000000001</v>
      </c>
      <c r="K896" s="76">
        <f>IF([1]!thsiFinD("ths_close_price_index",K$1,$A896)/[1]!thsiFinD("ths_close_price_index",K$1,$A$3)=0,K895,[1]!thsiFinD("ths_close_price_index",K$1,$A896)/[1]!thsiFinD("ths_close_price_index",K$1,$A$3))</f>
        <v>1.1342643385812836</v>
      </c>
      <c r="L896" s="75">
        <f>[1]!thsiFinD("ths_close_price_index",L$1,$A896)</f>
        <v>2959.4497999999999</v>
      </c>
      <c r="M896" s="75">
        <f>[1]!thsiFinD("ths_close_price_index",M$1,$A896)</f>
        <v>11373.254300000001</v>
      </c>
      <c r="N896" s="78">
        <f t="shared" si="55"/>
        <v>1.0119357789597971</v>
      </c>
      <c r="O896" s="78">
        <f t="shared" si="55"/>
        <v>0.99054795560193865</v>
      </c>
      <c r="P896" s="73">
        <f t="shared" si="53"/>
        <v>1.0119357789597971</v>
      </c>
      <c r="Q896" s="73">
        <f t="shared" si="54"/>
        <v>1.0841131882454307</v>
      </c>
    </row>
    <row r="897" spans="1:17" ht="15.5" x14ac:dyDescent="0.35">
      <c r="A897" s="80">
        <v>45161</v>
      </c>
      <c r="B897" s="58" t="s">
        <v>3426</v>
      </c>
      <c r="C897" s="58" t="s">
        <v>3427</v>
      </c>
      <c r="D897" s="58" t="s">
        <v>3428</v>
      </c>
      <c r="E897" s="58" t="s">
        <v>3429</v>
      </c>
      <c r="F897" s="58" t="s">
        <v>3430</v>
      </c>
      <c r="G897" s="58" t="s">
        <v>3431</v>
      </c>
      <c r="H897" s="75">
        <f>[1]!thsiFinD("ths_close_price_index",H$1,$A897)</f>
        <v>3696.6338999999998</v>
      </c>
      <c r="I897" s="75">
        <f>[1]!thsiFinD("ths_close_price_index",I$1,$A897)</f>
        <v>4017.7727</v>
      </c>
      <c r="J897" s="75">
        <f>[1]!thsiFinD("ths_close_price_index",J$1,$A897)</f>
        <v>1383.9806000000001</v>
      </c>
      <c r="K897" s="76">
        <f>IF([1]!thsiFinD("ths_close_price_index",K$1,$A897)/[1]!thsiFinD("ths_close_price_index",K$1,$A$3)=0,K896,[1]!thsiFinD("ths_close_price_index",K$1,$A897)/[1]!thsiFinD("ths_close_price_index",K$1,$A$3))</f>
        <v>1.115494827223227</v>
      </c>
      <c r="L897" s="75">
        <f>[1]!thsiFinD("ths_close_price_index",L$1,$A897)</f>
        <v>2882.1902</v>
      </c>
      <c r="M897" s="75">
        <f>[1]!thsiFinD("ths_close_price_index",M$1,$A897)</f>
        <v>11171.652899999999</v>
      </c>
      <c r="N897" s="78">
        <f t="shared" si="55"/>
        <v>0.97389393123005508</v>
      </c>
      <c r="O897" s="78">
        <f t="shared" si="55"/>
        <v>0.98227407963611602</v>
      </c>
      <c r="P897" s="73">
        <f t="shared" si="53"/>
        <v>0.97389393123005508</v>
      </c>
      <c r="Q897" s="73">
        <f t="shared" si="54"/>
        <v>1.0558112547986913</v>
      </c>
    </row>
    <row r="898" spans="1:17" ht="15.5" x14ac:dyDescent="0.35">
      <c r="A898" s="80">
        <v>45162</v>
      </c>
      <c r="B898" s="58" t="s">
        <v>3432</v>
      </c>
      <c r="C898" s="58" t="s">
        <v>3433</v>
      </c>
      <c r="D898" s="58" t="s">
        <v>3434</v>
      </c>
      <c r="E898" s="58" t="s">
        <v>3435</v>
      </c>
      <c r="F898" s="58" t="s">
        <v>3436</v>
      </c>
      <c r="G898" s="58" t="s">
        <v>3437</v>
      </c>
      <c r="H898" s="75">
        <f>[1]!thsiFinD("ths_close_price_index",H$1,$A898)</f>
        <v>3723.4292999999998</v>
      </c>
      <c r="I898" s="75">
        <f>[1]!thsiFinD("ths_close_price_index",I$1,$A898)</f>
        <v>4043.6333</v>
      </c>
      <c r="J898" s="75">
        <f>[1]!thsiFinD("ths_close_price_index",J$1,$A898)</f>
        <v>1400.0222000000001</v>
      </c>
      <c r="K898" s="76">
        <f>IF([1]!thsiFinD("ths_close_price_index",K$1,$A898)/[1]!thsiFinD("ths_close_price_index",K$1,$A$3)=0,K897,[1]!thsiFinD("ths_close_price_index",K$1,$A898)/[1]!thsiFinD("ths_close_price_index",K$1,$A$3))</f>
        <v>1.1284244317425274</v>
      </c>
      <c r="L898" s="75">
        <f>[1]!thsiFinD("ths_close_price_index",L$1,$A898)</f>
        <v>2929.7905999999998</v>
      </c>
      <c r="M898" s="75">
        <f>[1]!thsiFinD("ths_close_price_index",M$1,$A898)</f>
        <v>11320.567499999999</v>
      </c>
      <c r="N898" s="78">
        <f t="shared" si="55"/>
        <v>1.0165153569670731</v>
      </c>
      <c r="O898" s="78">
        <f t="shared" si="55"/>
        <v>1.0133296837391002</v>
      </c>
      <c r="P898" s="73">
        <f t="shared" si="53"/>
        <v>1.0165153569670731</v>
      </c>
      <c r="Q898" s="73">
        <f t="shared" si="54"/>
        <v>1.073248354561545</v>
      </c>
    </row>
    <row r="899" spans="1:17" ht="15.5" x14ac:dyDescent="0.35">
      <c r="A899" s="80">
        <v>45163</v>
      </c>
      <c r="B899" s="58" t="s">
        <v>3438</v>
      </c>
      <c r="C899" s="58" t="s">
        <v>3439</v>
      </c>
      <c r="D899" s="58" t="s">
        <v>3440</v>
      </c>
      <c r="E899" s="58" t="s">
        <v>3441</v>
      </c>
      <c r="F899" s="58" t="s">
        <v>3442</v>
      </c>
      <c r="G899" s="58" t="s">
        <v>3443</v>
      </c>
      <c r="H899" s="75">
        <f>[1]!thsiFinD("ths_close_price_index",H$1,$A899)</f>
        <v>3709.1516999999999</v>
      </c>
      <c r="I899" s="75">
        <f>[1]!thsiFinD("ths_close_price_index",I$1,$A899)</f>
        <v>4018.9160000000002</v>
      </c>
      <c r="J899" s="75">
        <f>[1]!thsiFinD("ths_close_price_index",J$1,$A899)</f>
        <v>1383.5507</v>
      </c>
      <c r="K899" s="76">
        <f>IF([1]!thsiFinD("ths_close_price_index",K$1,$A899)/[1]!thsiFinD("ths_close_price_index",K$1,$A$3)=0,K898,[1]!thsiFinD("ths_close_price_index",K$1,$A899)/[1]!thsiFinD("ths_close_price_index",K$1,$A$3))</f>
        <v>1.1151483258154591</v>
      </c>
      <c r="L899" s="75">
        <f>[1]!thsiFinD("ths_close_price_index",L$1,$A899)</f>
        <v>2878.3074000000001</v>
      </c>
      <c r="M899" s="75">
        <f>[1]!thsiFinD("ths_close_price_index",M$1,$A899)</f>
        <v>11202.6713</v>
      </c>
      <c r="N899" s="78">
        <f t="shared" si="55"/>
        <v>0.98242768612883125</v>
      </c>
      <c r="O899" s="78">
        <f t="shared" si="55"/>
        <v>0.98958566343957588</v>
      </c>
      <c r="P899" s="73">
        <f t="shared" si="53"/>
        <v>0.98242768612883125</v>
      </c>
      <c r="Q899" s="73">
        <f t="shared" si="54"/>
        <v>1.0543888976134741</v>
      </c>
    </row>
    <row r="900" spans="1:17" ht="15.5" x14ac:dyDescent="0.35">
      <c r="A900" s="80">
        <v>45166</v>
      </c>
      <c r="B900" s="58" t="s">
        <v>3444</v>
      </c>
      <c r="C900" s="58" t="s">
        <v>3445</v>
      </c>
      <c r="D900" s="58" t="s">
        <v>3446</v>
      </c>
      <c r="E900" s="58" t="s">
        <v>3447</v>
      </c>
      <c r="F900" s="58" t="s">
        <v>3448</v>
      </c>
      <c r="G900" s="58" t="s">
        <v>3449</v>
      </c>
      <c r="H900" s="75">
        <f>[1]!thsiFinD("ths_close_price_index",H$1,$A900)</f>
        <v>3752.6194</v>
      </c>
      <c r="I900" s="75">
        <f>[1]!thsiFinD("ths_close_price_index",I$1,$A900)</f>
        <v>4065.5553</v>
      </c>
      <c r="J900" s="75">
        <f>[1]!thsiFinD("ths_close_price_index",J$1,$A900)</f>
        <v>1391.8914</v>
      </c>
      <c r="K900" s="76">
        <f>IF([1]!thsiFinD("ths_close_price_index",K$1,$A900)/[1]!thsiFinD("ths_close_price_index",K$1,$A$3)=0,K899,[1]!thsiFinD("ths_close_price_index",K$1,$A900)/[1]!thsiFinD("ths_close_price_index",K$1,$A$3))</f>
        <v>1.1218709689691426</v>
      </c>
      <c r="L900" s="75">
        <f>[1]!thsiFinD("ths_close_price_index",L$1,$A900)</f>
        <v>2923.5043999999998</v>
      </c>
      <c r="M900" s="75">
        <f>[1]!thsiFinD("ths_close_price_index",M$1,$A900)</f>
        <v>11255.1366</v>
      </c>
      <c r="N900" s="78">
        <f t="shared" si="55"/>
        <v>1.0157026313450743</v>
      </c>
      <c r="O900" s="78">
        <f t="shared" si="55"/>
        <v>1.0046832847804792</v>
      </c>
      <c r="P900" s="73">
        <f t="shared" si="53"/>
        <v>1.0157026313450743</v>
      </c>
      <c r="Q900" s="73">
        <f t="shared" si="54"/>
        <v>1.0709455777670378</v>
      </c>
    </row>
    <row r="901" spans="1:17" ht="15.5" x14ac:dyDescent="0.35">
      <c r="A901" s="80">
        <v>45167</v>
      </c>
      <c r="B901" s="58" t="s">
        <v>3450</v>
      </c>
      <c r="C901" s="58" t="s">
        <v>3451</v>
      </c>
      <c r="D901" s="58" t="s">
        <v>3452</v>
      </c>
      <c r="E901" s="58" t="s">
        <v>3453</v>
      </c>
      <c r="F901" s="58" t="s">
        <v>3454</v>
      </c>
      <c r="G901" s="58" t="s">
        <v>3455</v>
      </c>
      <c r="H901" s="75">
        <f>[1]!thsiFinD("ths_close_price_index",H$1,$A901)</f>
        <v>3790.1066999999998</v>
      </c>
      <c r="I901" s="75">
        <f>[1]!thsiFinD("ths_close_price_index",I$1,$A901)</f>
        <v>4119.0824000000002</v>
      </c>
      <c r="J901" s="75">
        <f>[1]!thsiFinD("ths_close_price_index",J$1,$A901)</f>
        <v>1422.4166</v>
      </c>
      <c r="K901" s="76">
        <f>IF([1]!thsiFinD("ths_close_price_index",K$1,$A901)/[1]!thsiFinD("ths_close_price_index",K$1,$A$3)=0,K900,[1]!thsiFinD("ths_close_price_index",K$1,$A901)/[1]!thsiFinD("ths_close_price_index",K$1,$A$3))</f>
        <v>1.1464744227313952</v>
      </c>
      <c r="L901" s="75">
        <f>[1]!thsiFinD("ths_close_price_index",L$1,$A901)</f>
        <v>2997.0344</v>
      </c>
      <c r="M901" s="75">
        <f>[1]!thsiFinD("ths_close_price_index",M$1,$A901)</f>
        <v>11552.169400000001</v>
      </c>
      <c r="N901" s="78">
        <f t="shared" si="55"/>
        <v>1.0251513218177473</v>
      </c>
      <c r="O901" s="78">
        <f t="shared" si="55"/>
        <v>1.0263908658380922</v>
      </c>
      <c r="P901" s="73">
        <f t="shared" si="53"/>
        <v>1.0251513218177473</v>
      </c>
      <c r="Q901" s="73">
        <f t="shared" si="54"/>
        <v>1.0978812746427498</v>
      </c>
    </row>
    <row r="902" spans="1:17" ht="15.5" x14ac:dyDescent="0.35">
      <c r="A902" s="80">
        <v>45168</v>
      </c>
      <c r="B902" s="58" t="s">
        <v>3456</v>
      </c>
      <c r="C902" s="58" t="s">
        <v>3457</v>
      </c>
      <c r="D902" s="58" t="s">
        <v>3458</v>
      </c>
      <c r="E902" s="58" t="s">
        <v>3459</v>
      </c>
      <c r="F902" s="58" t="s">
        <v>3460</v>
      </c>
      <c r="G902" s="58" t="s">
        <v>3461</v>
      </c>
      <c r="H902" s="75">
        <f>[1]!thsiFinD("ths_close_price_index",H$1,$A902)</f>
        <v>3788.5097000000001</v>
      </c>
      <c r="I902" s="75">
        <f>[1]!thsiFinD("ths_close_price_index",I$1,$A902)</f>
        <v>4118.6918999999998</v>
      </c>
      <c r="J902" s="75">
        <f>[1]!thsiFinD("ths_close_price_index",J$1,$A902)</f>
        <v>1428.1197999999999</v>
      </c>
      <c r="K902" s="76">
        <f>IF([1]!thsiFinD("ths_close_price_index",K$1,$A902)/[1]!thsiFinD("ths_close_price_index",K$1,$A$3)=0,K901,[1]!thsiFinD("ths_close_price_index",K$1,$A902)/[1]!thsiFinD("ths_close_price_index",K$1,$A$3))</f>
        <v>1.1510712285671267</v>
      </c>
      <c r="L902" s="75">
        <f>[1]!thsiFinD("ths_close_price_index",L$1,$A902)</f>
        <v>3016.9524999999999</v>
      </c>
      <c r="M902" s="75">
        <f>[1]!thsiFinD("ths_close_price_index",M$1,$A902)</f>
        <v>11560.0119</v>
      </c>
      <c r="N902" s="78">
        <f t="shared" si="55"/>
        <v>1.0066459363963256</v>
      </c>
      <c r="O902" s="78">
        <f t="shared" si="55"/>
        <v>1.0006788768177168</v>
      </c>
      <c r="P902" s="73">
        <f t="shared" si="53"/>
        <v>1.0066459363963256</v>
      </c>
      <c r="Q902" s="73">
        <f t="shared" si="54"/>
        <v>1.1051777237647424</v>
      </c>
    </row>
    <row r="903" spans="1:17" ht="15.5" x14ac:dyDescent="0.35">
      <c r="A903" s="80">
        <v>45169</v>
      </c>
      <c r="B903" s="58" t="s">
        <v>3462</v>
      </c>
      <c r="C903" s="58" t="s">
        <v>3463</v>
      </c>
      <c r="D903" s="58" t="s">
        <v>3464</v>
      </c>
      <c r="E903" s="58" t="s">
        <v>3465</v>
      </c>
      <c r="F903" s="58" t="s">
        <v>3466</v>
      </c>
      <c r="G903" s="58" t="s">
        <v>3467</v>
      </c>
      <c r="H903" s="75">
        <f>[1]!thsiFinD("ths_close_price_index",H$1,$A903)</f>
        <v>3765.2678000000001</v>
      </c>
      <c r="I903" s="75">
        <f>[1]!thsiFinD("ths_close_price_index",I$1,$A903)</f>
        <v>4093.3640999999998</v>
      </c>
      <c r="J903" s="75">
        <f>[1]!thsiFinD("ths_close_price_index",J$1,$A903)</f>
        <v>1421.9657999999999</v>
      </c>
      <c r="K903" s="76">
        <f>IF([1]!thsiFinD("ths_close_price_index",K$1,$A903)/[1]!thsiFinD("ths_close_price_index",K$1,$A$3)=0,K902,[1]!thsiFinD("ths_close_price_index",K$1,$A903)/[1]!thsiFinD("ths_close_price_index",K$1,$A$3))</f>
        <v>1.1461110758260178</v>
      </c>
      <c r="L903" s="75">
        <f>[1]!thsiFinD("ths_close_price_index",L$1,$A903)</f>
        <v>3005.4627</v>
      </c>
      <c r="M903" s="75">
        <f>[1]!thsiFinD("ths_close_price_index",M$1,$A903)</f>
        <v>11534.8786</v>
      </c>
      <c r="N903" s="78">
        <f t="shared" si="55"/>
        <v>0.99619158737169389</v>
      </c>
      <c r="O903" s="78">
        <f t="shared" si="55"/>
        <v>0.99782584133845054</v>
      </c>
      <c r="P903" s="73">
        <f t="shared" si="53"/>
        <v>0.99619158737169389</v>
      </c>
      <c r="Q903" s="73">
        <f t="shared" si="54"/>
        <v>1.1009687509650341</v>
      </c>
    </row>
    <row r="904" spans="1:17" ht="15.5" x14ac:dyDescent="0.35">
      <c r="A904" s="80">
        <v>45170</v>
      </c>
      <c r="B904" s="58" t="s">
        <v>3468</v>
      </c>
      <c r="C904" s="58" t="s">
        <v>3469</v>
      </c>
      <c r="D904" s="58" t="s">
        <v>3470</v>
      </c>
      <c r="E904" s="58" t="s">
        <v>3471</v>
      </c>
      <c r="F904" s="58" t="s">
        <v>3472</v>
      </c>
      <c r="G904" s="58" t="s">
        <v>3473</v>
      </c>
      <c r="H904" s="75">
        <f>[1]!thsiFinD("ths_close_price_index",H$1,$A904)</f>
        <v>3791.4911999999999</v>
      </c>
      <c r="I904" s="75">
        <f>[1]!thsiFinD("ths_close_price_index",I$1,$A904)</f>
        <v>4116.5865999999996</v>
      </c>
      <c r="J904" s="75">
        <f>[1]!thsiFinD("ths_close_price_index",J$1,$A904)</f>
        <v>1425.7661000000001</v>
      </c>
      <c r="K904" s="76">
        <f>IF([1]!thsiFinD("ths_close_price_index",K$1,$A904)/[1]!thsiFinD("ths_close_price_index",K$1,$A$3)=0,K903,[1]!thsiFinD("ths_close_price_index",K$1,$A904)/[1]!thsiFinD("ths_close_price_index",K$1,$A$3))</f>
        <v>1.1491741353746101</v>
      </c>
      <c r="L904" s="75">
        <f>[1]!thsiFinD("ths_close_price_index",L$1,$A904)</f>
        <v>2987.7334999999998</v>
      </c>
      <c r="M904" s="75">
        <f>[1]!thsiFinD("ths_close_price_index",M$1,$A904)</f>
        <v>11480.462299999999</v>
      </c>
      <c r="N904" s="78">
        <f t="shared" si="55"/>
        <v>0.99410100814094271</v>
      </c>
      <c r="O904" s="78">
        <f t="shared" si="55"/>
        <v>0.9952824557685418</v>
      </c>
      <c r="P904" s="73">
        <f t="shared" si="53"/>
        <v>0.99410100814094271</v>
      </c>
      <c r="Q904" s="73">
        <f t="shared" si="54"/>
        <v>1.0944741452660149</v>
      </c>
    </row>
    <row r="905" spans="1:17" ht="15.5" x14ac:dyDescent="0.35">
      <c r="A905" s="80">
        <v>45173</v>
      </c>
      <c r="B905" s="58" t="s">
        <v>3474</v>
      </c>
      <c r="C905" s="58" t="s">
        <v>3475</v>
      </c>
      <c r="D905" s="58" t="s">
        <v>3476</v>
      </c>
      <c r="E905" s="58" t="s">
        <v>3477</v>
      </c>
      <c r="F905" s="58" t="s">
        <v>3478</v>
      </c>
      <c r="G905" s="58" t="s">
        <v>3479</v>
      </c>
      <c r="H905" s="75">
        <f>[1]!thsiFinD("ths_close_price_index",H$1,$A905)</f>
        <v>3848.9517000000001</v>
      </c>
      <c r="I905" s="75">
        <f>[1]!thsiFinD("ths_close_price_index",I$1,$A905)</f>
        <v>4177.4620999999997</v>
      </c>
      <c r="J905" s="75">
        <f>[1]!thsiFinD("ths_close_price_index",J$1,$A905)</f>
        <v>1441.3761</v>
      </c>
      <c r="K905" s="76">
        <f>IF([1]!thsiFinD("ths_close_price_index",K$1,$A905)/[1]!thsiFinD("ths_close_price_index",K$1,$A$3)=0,K904,[1]!thsiFinD("ths_close_price_index",K$1,$A905)/[1]!thsiFinD("ths_close_price_index",K$1,$A$3))</f>
        <v>1.1617558682782032</v>
      </c>
      <c r="L905" s="75">
        <f>[1]!thsiFinD("ths_close_price_index",L$1,$A905)</f>
        <v>3008.3429000000001</v>
      </c>
      <c r="M905" s="75">
        <f>[1]!thsiFinD("ths_close_price_index",M$1,$A905)</f>
        <v>11513.6312</v>
      </c>
      <c r="N905" s="78">
        <f t="shared" si="55"/>
        <v>1.0068980047919269</v>
      </c>
      <c r="O905" s="78">
        <f t="shared" si="55"/>
        <v>1.0028891606568842</v>
      </c>
      <c r="P905" s="73">
        <f t="shared" si="53"/>
        <v>1.0068980047919269</v>
      </c>
      <c r="Q905" s="73">
        <f t="shared" si="54"/>
        <v>1.1020238331647001</v>
      </c>
    </row>
    <row r="906" spans="1:17" ht="15.5" x14ac:dyDescent="0.35">
      <c r="A906" s="80">
        <v>45174</v>
      </c>
      <c r="B906" s="58" t="s">
        <v>3480</v>
      </c>
      <c r="C906" s="58" t="s">
        <v>3481</v>
      </c>
      <c r="D906" s="58" t="s">
        <v>3482</v>
      </c>
      <c r="E906" s="58" t="s">
        <v>3483</v>
      </c>
      <c r="F906" s="58" t="s">
        <v>3484</v>
      </c>
      <c r="G906" s="58" t="s">
        <v>3485</v>
      </c>
      <c r="H906" s="75">
        <f>[1]!thsiFinD("ths_close_price_index",H$1,$A906)</f>
        <v>3820.3173999999999</v>
      </c>
      <c r="I906" s="75">
        <f>[1]!thsiFinD("ths_close_price_index",I$1,$A906)</f>
        <v>4146.8095999999996</v>
      </c>
      <c r="J906" s="75">
        <f>[1]!thsiFinD("ths_close_price_index",J$1,$A906)</f>
        <v>1431.9568999999999</v>
      </c>
      <c r="K906" s="76">
        <f>IF([1]!thsiFinD("ths_close_price_index",K$1,$A906)/[1]!thsiFinD("ths_close_price_index",K$1,$A$3)=0,K905,[1]!thsiFinD("ths_close_price_index",K$1,$A906)/[1]!thsiFinD("ths_close_price_index",K$1,$A$3))</f>
        <v>1.1541639490875866</v>
      </c>
      <c r="L906" s="75">
        <f>[1]!thsiFinD("ths_close_price_index",L$1,$A906)</f>
        <v>2982.1608000000001</v>
      </c>
      <c r="M906" s="75">
        <f>[1]!thsiFinD("ths_close_price_index",M$1,$A906)</f>
        <v>11456.4066</v>
      </c>
      <c r="N906" s="78">
        <f t="shared" si="55"/>
        <v>0.99129683654080791</v>
      </c>
      <c r="O906" s="78">
        <f t="shared" si="55"/>
        <v>0.99502983906588915</v>
      </c>
      <c r="P906" s="73">
        <f t="shared" si="53"/>
        <v>0.99129683654080791</v>
      </c>
      <c r="Q906" s="73">
        <f t="shared" si="54"/>
        <v>1.0924327396087423</v>
      </c>
    </row>
    <row r="907" spans="1:17" ht="15.5" x14ac:dyDescent="0.35">
      <c r="A907" s="80">
        <v>45175</v>
      </c>
      <c r="B907" s="58" t="s">
        <v>3486</v>
      </c>
      <c r="C907" s="58" t="s">
        <v>3487</v>
      </c>
      <c r="D907" s="58" t="s">
        <v>3488</v>
      </c>
      <c r="E907" s="58" t="s">
        <v>3489</v>
      </c>
      <c r="F907" s="58" t="s">
        <v>3490</v>
      </c>
      <c r="G907" s="58" t="s">
        <v>3491</v>
      </c>
      <c r="H907" s="75">
        <f>[1]!thsiFinD("ths_close_price_index",H$1,$A907)</f>
        <v>3812.0282999999999</v>
      </c>
      <c r="I907" s="75">
        <f>[1]!thsiFinD("ths_close_price_index",I$1,$A907)</f>
        <v>4140.4436999999998</v>
      </c>
      <c r="J907" s="75">
        <f>[1]!thsiFinD("ths_close_price_index",J$1,$A907)</f>
        <v>1431.232</v>
      </c>
      <c r="K907" s="76">
        <f>IF([1]!thsiFinD("ths_close_price_index",K$1,$A907)/[1]!thsiFinD("ths_close_price_index",K$1,$A$3)=0,K906,[1]!thsiFinD("ths_close_price_index",K$1,$A907)/[1]!thsiFinD("ths_close_price_index",K$1,$A$3))</f>
        <v>1.1535796763020765</v>
      </c>
      <c r="L907" s="75">
        <f>[1]!thsiFinD("ths_close_price_index",L$1,$A907)</f>
        <v>2968.415</v>
      </c>
      <c r="M907" s="75">
        <f>[1]!thsiFinD("ths_close_price_index",M$1,$A907)</f>
        <v>11333.611699999999</v>
      </c>
      <c r="N907" s="78">
        <f t="shared" si="55"/>
        <v>0.99539065767345603</v>
      </c>
      <c r="O907" s="78">
        <f t="shared" si="55"/>
        <v>0.98928155186112188</v>
      </c>
      <c r="P907" s="73">
        <f t="shared" si="53"/>
        <v>0.99539065767345603</v>
      </c>
      <c r="Q907" s="73">
        <f t="shared" si="54"/>
        <v>1.0873973431431614</v>
      </c>
    </row>
    <row r="908" spans="1:17" ht="15.5" x14ac:dyDescent="0.35">
      <c r="A908" s="80">
        <v>45176</v>
      </c>
      <c r="B908" s="58" t="s">
        <v>3492</v>
      </c>
      <c r="C908" s="58" t="s">
        <v>3493</v>
      </c>
      <c r="D908" s="58" t="s">
        <v>3494</v>
      </c>
      <c r="E908" s="58" t="s">
        <v>3495</v>
      </c>
      <c r="F908" s="58" t="s">
        <v>3496</v>
      </c>
      <c r="G908" s="58" t="s">
        <v>3497</v>
      </c>
      <c r="H908" s="75">
        <f>[1]!thsiFinD("ths_close_price_index",H$1,$A908)</f>
        <v>3758.4748</v>
      </c>
      <c r="I908" s="75">
        <f>[1]!thsiFinD("ths_close_price_index",I$1,$A908)</f>
        <v>4081.1048999999998</v>
      </c>
      <c r="J908" s="75">
        <f>[1]!thsiFinD("ths_close_price_index",J$1,$A908)</f>
        <v>1409.0263</v>
      </c>
      <c r="K908" s="76">
        <f>IF([1]!thsiFinD("ths_close_price_index",K$1,$A908)/[1]!thsiFinD("ths_close_price_index",K$1,$A$3)=0,K907,[1]!thsiFinD("ths_close_price_index",K$1,$A908)/[1]!thsiFinD("ths_close_price_index",K$1,$A$3))</f>
        <v>1.1356817783944968</v>
      </c>
      <c r="L908" s="75">
        <f>[1]!thsiFinD("ths_close_price_index",L$1,$A908)</f>
        <v>2897.2046999999998</v>
      </c>
      <c r="M908" s="75">
        <f>[1]!thsiFinD("ths_close_price_index",M$1,$A908)</f>
        <v>11158.2716</v>
      </c>
      <c r="N908" s="78">
        <f t="shared" si="55"/>
        <v>0.97601066562458405</v>
      </c>
      <c r="O908" s="78">
        <f t="shared" si="55"/>
        <v>0.98452919469616207</v>
      </c>
      <c r="P908" s="73">
        <f t="shared" si="53"/>
        <v>0.97601066562458405</v>
      </c>
      <c r="Q908" s="73">
        <f t="shared" si="54"/>
        <v>1.0613114046795611</v>
      </c>
    </row>
    <row r="909" spans="1:17" ht="15.5" x14ac:dyDescent="0.35">
      <c r="A909" s="80">
        <v>45177</v>
      </c>
      <c r="B909" s="58" t="s">
        <v>3498</v>
      </c>
      <c r="C909" s="58" t="s">
        <v>3499</v>
      </c>
      <c r="D909" s="58" t="s">
        <v>3500</v>
      </c>
      <c r="E909" s="58" t="s">
        <v>3501</v>
      </c>
      <c r="F909" s="58" t="s">
        <v>3502</v>
      </c>
      <c r="G909" s="58" t="s">
        <v>3503</v>
      </c>
      <c r="H909" s="75">
        <f>[1]!thsiFinD("ths_close_price_index",H$1,$A909)</f>
        <v>3739.9926999999998</v>
      </c>
      <c r="I909" s="75">
        <f>[1]!thsiFinD("ths_close_price_index",I$1,$A909)</f>
        <v>4067.3193000000001</v>
      </c>
      <c r="J909" s="75">
        <f>[1]!thsiFinD("ths_close_price_index",J$1,$A909)</f>
        <v>1407.8611000000001</v>
      </c>
      <c r="K909" s="76">
        <f>IF([1]!thsiFinD("ths_close_price_index",K$1,$A909)/[1]!thsiFinD("ths_close_price_index",K$1,$A$3)=0,K908,[1]!thsiFinD("ths_close_price_index",K$1,$A909)/[1]!thsiFinD("ths_close_price_index",K$1,$A$3))</f>
        <v>1.1347426217526475</v>
      </c>
      <c r="L909" s="75">
        <f>[1]!thsiFinD("ths_close_price_index",L$1,$A909)</f>
        <v>2892.5812000000001</v>
      </c>
      <c r="M909" s="75">
        <f>[1]!thsiFinD("ths_close_price_index",M$1,$A909)</f>
        <v>11205.721799999999</v>
      </c>
      <c r="N909" s="78">
        <f t="shared" si="55"/>
        <v>0.99840415142223138</v>
      </c>
      <c r="O909" s="78">
        <f t="shared" si="55"/>
        <v>1.0042524686350169</v>
      </c>
      <c r="P909" s="73">
        <f t="shared" si="53"/>
        <v>0.99840415142223138</v>
      </c>
      <c r="Q909" s="73">
        <f t="shared" si="54"/>
        <v>1.0596177123838335</v>
      </c>
    </row>
    <row r="910" spans="1:17" ht="15.5" x14ac:dyDescent="0.35">
      <c r="A910" s="80">
        <v>45180</v>
      </c>
      <c r="B910" s="58" t="s">
        <v>3504</v>
      </c>
      <c r="C910" s="58" t="s">
        <v>3505</v>
      </c>
      <c r="D910" s="58" t="s">
        <v>3506</v>
      </c>
      <c r="E910" s="58" t="s">
        <v>3507</v>
      </c>
      <c r="F910" s="58" t="s">
        <v>3508</v>
      </c>
      <c r="G910" s="58" t="s">
        <v>3509</v>
      </c>
      <c r="H910" s="75">
        <f>[1]!thsiFinD("ths_close_price_index",H$1,$A910)</f>
        <v>3767.5369999999998</v>
      </c>
      <c r="I910" s="75">
        <f>[1]!thsiFinD("ths_close_price_index",I$1,$A910)</f>
        <v>4101.7260999999999</v>
      </c>
      <c r="J910" s="75">
        <f>[1]!thsiFinD("ths_close_price_index",J$1,$A910)</f>
        <v>1419.0037</v>
      </c>
      <c r="K910" s="76">
        <f>IF([1]!thsiFinD("ths_close_price_index",K$1,$A910)/[1]!thsiFinD("ths_close_price_index",K$1,$A$3)=0,K909,[1]!thsiFinD("ths_close_price_index",K$1,$A910)/[1]!thsiFinD("ths_close_price_index",K$1,$A$3))</f>
        <v>1.1437236093920822</v>
      </c>
      <c r="L910" s="75">
        <f>[1]!thsiFinD("ths_close_price_index",L$1,$A910)</f>
        <v>2940.6983</v>
      </c>
      <c r="M910" s="75">
        <f>[1]!thsiFinD("ths_close_price_index",M$1,$A910)</f>
        <v>11487.5411</v>
      </c>
      <c r="N910" s="78">
        <f t="shared" si="55"/>
        <v>1.0166346583459782</v>
      </c>
      <c r="O910" s="78">
        <f t="shared" si="55"/>
        <v>1.0251495892036158</v>
      </c>
      <c r="P910" s="73">
        <f t="shared" si="53"/>
        <v>1.0166346583459782</v>
      </c>
      <c r="Q910" s="73">
        <f t="shared" si="54"/>
        <v>1.0772440910066856</v>
      </c>
    </row>
    <row r="911" spans="1:17" ht="15.5" x14ac:dyDescent="0.35">
      <c r="A911" s="80">
        <v>45181</v>
      </c>
      <c r="B911" s="58" t="s">
        <v>3510</v>
      </c>
      <c r="C911" s="58" t="s">
        <v>3511</v>
      </c>
      <c r="D911" s="58" t="s">
        <v>3512</v>
      </c>
      <c r="E911" s="58" t="s">
        <v>3513</v>
      </c>
      <c r="F911" s="58" t="s">
        <v>3514</v>
      </c>
      <c r="G911" s="58" t="s">
        <v>3515</v>
      </c>
      <c r="H911" s="75">
        <f>[1]!thsiFinD("ths_close_price_index",H$1,$A911)</f>
        <v>3760.6048000000001</v>
      </c>
      <c r="I911" s="75">
        <f>[1]!thsiFinD("ths_close_price_index",I$1,$A911)</f>
        <v>4095.4407999999999</v>
      </c>
      <c r="J911" s="75">
        <f>[1]!thsiFinD("ths_close_price_index",J$1,$A911)</f>
        <v>1415.2778000000001</v>
      </c>
      <c r="K911" s="76">
        <f>IF([1]!thsiFinD("ths_close_price_index",K$1,$A911)/[1]!thsiFinD("ths_close_price_index",K$1,$A$3)=0,K910,[1]!thsiFinD("ths_close_price_index",K$1,$A911)/[1]!thsiFinD("ths_close_price_index",K$1,$A$3))</f>
        <v>1.1407205165909615</v>
      </c>
      <c r="L911" s="75">
        <f>[1]!thsiFinD("ths_close_price_index",L$1,$A911)</f>
        <v>2933.7123999999999</v>
      </c>
      <c r="M911" s="75">
        <f>[1]!thsiFinD("ths_close_price_index",M$1,$A911)</f>
        <v>11517.8069</v>
      </c>
      <c r="N911" s="78">
        <f t="shared" ref="N911:O926" si="56">L911/L910</f>
        <v>0.99762440778096817</v>
      </c>
      <c r="O911" s="78">
        <f t="shared" si="56"/>
        <v>1.0026346630437735</v>
      </c>
      <c r="P911" s="73">
        <f t="shared" si="53"/>
        <v>0.99762440778096817</v>
      </c>
      <c r="Q911" s="73">
        <f t="shared" si="54"/>
        <v>1.0746849983260922</v>
      </c>
    </row>
    <row r="912" spans="1:17" ht="15.5" x14ac:dyDescent="0.35">
      <c r="A912" s="80">
        <v>45182</v>
      </c>
      <c r="B912" s="58" t="s">
        <v>3516</v>
      </c>
      <c r="C912" s="58" t="s">
        <v>3517</v>
      </c>
      <c r="D912" s="58" t="s">
        <v>3518</v>
      </c>
      <c r="E912" s="58" t="s">
        <v>3519</v>
      </c>
      <c r="F912" s="58" t="s">
        <v>3520</v>
      </c>
      <c r="G912" s="58" t="s">
        <v>3521</v>
      </c>
      <c r="H912" s="75">
        <f>[1]!thsiFinD("ths_close_price_index",H$1,$A912)</f>
        <v>3736.6513</v>
      </c>
      <c r="I912" s="75">
        <f>[1]!thsiFinD("ths_close_price_index",I$1,$A912)</f>
        <v>4065.8822</v>
      </c>
      <c r="J912" s="75">
        <f>[1]!thsiFinD("ths_close_price_index",J$1,$A912)</f>
        <v>1403.7855</v>
      </c>
      <c r="K912" s="76">
        <f>IF([1]!thsiFinD("ths_close_price_index",K$1,$A912)/[1]!thsiFinD("ths_close_price_index",K$1,$A$3)=0,K911,[1]!thsiFinD("ths_close_price_index",K$1,$A912)/[1]!thsiFinD("ths_close_price_index",K$1,$A$3))</f>
        <v>1.131457669118318</v>
      </c>
      <c r="L912" s="75">
        <f>[1]!thsiFinD("ths_close_price_index",L$1,$A912)</f>
        <v>2882.4002</v>
      </c>
      <c r="M912" s="75">
        <f>[1]!thsiFinD("ths_close_price_index",M$1,$A912)</f>
        <v>11434.042799999999</v>
      </c>
      <c r="N912" s="78">
        <f t="shared" si="56"/>
        <v>0.98250946479961709</v>
      </c>
      <c r="O912" s="78">
        <f t="shared" si="56"/>
        <v>0.9927274262602892</v>
      </c>
      <c r="P912" s="73">
        <f t="shared" si="53"/>
        <v>0.98250946479961709</v>
      </c>
      <c r="Q912" s="73">
        <f t="shared" si="54"/>
        <v>1.0558881825335462</v>
      </c>
    </row>
    <row r="913" spans="1:17" ht="15.5" x14ac:dyDescent="0.35">
      <c r="A913" s="80">
        <v>45183</v>
      </c>
      <c r="B913" s="58" t="s">
        <v>3522</v>
      </c>
      <c r="C913" s="58" t="s">
        <v>3523</v>
      </c>
      <c r="D913" s="58" t="s">
        <v>3524</v>
      </c>
      <c r="E913" s="58" t="s">
        <v>3525</v>
      </c>
      <c r="F913" s="58" t="s">
        <v>3526</v>
      </c>
      <c r="G913" s="58" t="s">
        <v>3527</v>
      </c>
      <c r="H913" s="75">
        <f>[1]!thsiFinD("ths_close_price_index",H$1,$A913)</f>
        <v>3733.5077000000001</v>
      </c>
      <c r="I913" s="75">
        <f>[1]!thsiFinD("ths_close_price_index",I$1,$A913)</f>
        <v>4060.8917000000001</v>
      </c>
      <c r="J913" s="75">
        <f>[1]!thsiFinD("ths_close_price_index",J$1,$A913)</f>
        <v>1398.3588</v>
      </c>
      <c r="K913" s="76">
        <f>IF([1]!thsiFinD("ths_close_price_index",K$1,$A913)/[1]!thsiFinD("ths_close_price_index",K$1,$A$3)=0,K912,[1]!thsiFinD("ths_close_price_index",K$1,$A913)/[1]!thsiFinD("ths_close_price_index",K$1,$A$3))</f>
        <v>1.1270837235739279</v>
      </c>
      <c r="L913" s="75">
        <f>[1]!thsiFinD("ths_close_price_index",L$1,$A913)</f>
        <v>2869.1529999999998</v>
      </c>
      <c r="M913" s="75">
        <f>[1]!thsiFinD("ths_close_price_index",M$1,$A913)</f>
        <v>11426.790999999999</v>
      </c>
      <c r="N913" s="78">
        <f t="shared" si="56"/>
        <v>0.99540410800693113</v>
      </c>
      <c r="O913" s="78">
        <f t="shared" si="56"/>
        <v>0.99936577113389846</v>
      </c>
      <c r="P913" s="73">
        <f t="shared" si="53"/>
        <v>0.99540410800693113</v>
      </c>
      <c r="Q913" s="73">
        <f t="shared" si="54"/>
        <v>1.0510354344898643</v>
      </c>
    </row>
    <row r="914" spans="1:17" ht="15.5" x14ac:dyDescent="0.35">
      <c r="A914" s="80">
        <v>45184</v>
      </c>
      <c r="B914" s="58" t="s">
        <v>3528</v>
      </c>
      <c r="C914" s="58" t="s">
        <v>3529</v>
      </c>
      <c r="D914" s="58" t="s">
        <v>3530</v>
      </c>
      <c r="E914" s="58" t="s">
        <v>3531</v>
      </c>
      <c r="F914" s="58" t="s">
        <v>3532</v>
      </c>
      <c r="G914" s="58" t="s">
        <v>3533</v>
      </c>
      <c r="H914" s="75">
        <f>[1]!thsiFinD("ths_close_price_index",H$1,$A914)</f>
        <v>3708.7766000000001</v>
      </c>
      <c r="I914" s="75">
        <f>[1]!thsiFinD("ths_close_price_index",I$1,$A914)</f>
        <v>4041.453</v>
      </c>
      <c r="J914" s="75">
        <f>[1]!thsiFinD("ths_close_price_index",J$1,$A914)</f>
        <v>1396.3269</v>
      </c>
      <c r="K914" s="76">
        <f>IF([1]!thsiFinD("ths_close_price_index",K$1,$A914)/[1]!thsiFinD("ths_close_price_index",K$1,$A$3)=0,K913,[1]!thsiFinD("ths_close_price_index",K$1,$A914)/[1]!thsiFinD("ths_close_price_index",K$1,$A$3))</f>
        <v>1.125446002684318</v>
      </c>
      <c r="L914" s="75">
        <f>[1]!thsiFinD("ths_close_price_index",L$1,$A914)</f>
        <v>2862.5232000000001</v>
      </c>
      <c r="M914" s="75">
        <f>[1]!thsiFinD("ths_close_price_index",M$1,$A914)</f>
        <v>11633.8513</v>
      </c>
      <c r="N914" s="78">
        <f t="shared" si="56"/>
        <v>0.99768928321354777</v>
      </c>
      <c r="O914" s="78">
        <f t="shared" si="56"/>
        <v>1.0181205992128499</v>
      </c>
      <c r="P914" s="73">
        <f t="shared" si="53"/>
        <v>0.99768928321354777</v>
      </c>
      <c r="Q914" s="73">
        <f t="shared" si="54"/>
        <v>1.0486067892682325</v>
      </c>
    </row>
    <row r="915" spans="1:17" ht="15.5" x14ac:dyDescent="0.35">
      <c r="A915" s="80">
        <v>45187</v>
      </c>
      <c r="B915" s="58" t="s">
        <v>3534</v>
      </c>
      <c r="C915" s="58" t="s">
        <v>3535</v>
      </c>
      <c r="D915" s="58" t="s">
        <v>3536</v>
      </c>
      <c r="E915" s="58" t="s">
        <v>3537</v>
      </c>
      <c r="F915" s="58" t="s">
        <v>3538</v>
      </c>
      <c r="G915" s="58" t="s">
        <v>3539</v>
      </c>
      <c r="H915" s="75">
        <f>[1]!thsiFinD("ths_close_price_index",H$1,$A915)</f>
        <v>3727.7109999999998</v>
      </c>
      <c r="I915" s="75">
        <f>[1]!thsiFinD("ths_close_price_index",I$1,$A915)</f>
        <v>4059.4775</v>
      </c>
      <c r="J915" s="75">
        <f>[1]!thsiFinD("ths_close_price_index",J$1,$A915)</f>
        <v>1400.3762999999999</v>
      </c>
      <c r="K915" s="76">
        <f>IF([1]!thsiFinD("ths_close_price_index",K$1,$A915)/[1]!thsiFinD("ths_close_price_index",K$1,$A$3)=0,K914,[1]!thsiFinD("ths_close_price_index",K$1,$A915)/[1]!thsiFinD("ths_close_price_index",K$1,$A$3))</f>
        <v>1.1287098379962852</v>
      </c>
      <c r="L915" s="75">
        <f>[1]!thsiFinD("ths_close_price_index",L$1,$A915)</f>
        <v>2878.4890999999998</v>
      </c>
      <c r="M915" s="75">
        <f>[1]!thsiFinD("ths_close_price_index",M$1,$A915)</f>
        <v>11754.384400000001</v>
      </c>
      <c r="N915" s="78">
        <f t="shared" si="56"/>
        <v>1.0055775617818572</v>
      </c>
      <c r="O915" s="78">
        <f t="shared" si="56"/>
        <v>1.0103605501645014</v>
      </c>
      <c r="P915" s="73">
        <f t="shared" si="53"/>
        <v>1.0055775617818572</v>
      </c>
      <c r="Q915" s="73">
        <f t="shared" si="54"/>
        <v>1.054455458420251</v>
      </c>
    </row>
    <row r="916" spans="1:17" ht="15.5" x14ac:dyDescent="0.35">
      <c r="A916" s="80">
        <v>45188</v>
      </c>
      <c r="B916" s="58" t="s">
        <v>3540</v>
      </c>
      <c r="C916" s="58" t="s">
        <v>3541</v>
      </c>
      <c r="D916" s="58" t="s">
        <v>3542</v>
      </c>
      <c r="E916" s="58" t="s">
        <v>3543</v>
      </c>
      <c r="F916" s="58" t="s">
        <v>3544</v>
      </c>
      <c r="G916" s="58" t="s">
        <v>3545</v>
      </c>
      <c r="H916" s="75">
        <f>[1]!thsiFinD("ths_close_price_index",H$1,$A916)</f>
        <v>3720.5021000000002</v>
      </c>
      <c r="I916" s="75">
        <f>[1]!thsiFinD("ths_close_price_index",I$1,$A916)</f>
        <v>4047.7923999999998</v>
      </c>
      <c r="J916" s="75">
        <f>[1]!thsiFinD("ths_close_price_index",J$1,$A916)</f>
        <v>1394.1840999999999</v>
      </c>
      <c r="K916" s="76">
        <f>IF([1]!thsiFinD("ths_close_price_index",K$1,$A916)/[1]!thsiFinD("ths_close_price_index",K$1,$A$3)=0,K915,[1]!thsiFinD("ths_close_price_index",K$1,$A916)/[1]!thsiFinD("ths_close_price_index",K$1,$A$3))</f>
        <v>1.1237188958767703</v>
      </c>
      <c r="L916" s="75">
        <f>[1]!thsiFinD("ths_close_price_index",L$1,$A916)</f>
        <v>2853.3912999999998</v>
      </c>
      <c r="M916" s="75">
        <f>[1]!thsiFinD("ths_close_price_index",M$1,$A916)</f>
        <v>11734.4951</v>
      </c>
      <c r="N916" s="78">
        <f t="shared" si="56"/>
        <v>0.99128091192007639</v>
      </c>
      <c r="O916" s="78">
        <f t="shared" si="56"/>
        <v>0.99830792499860732</v>
      </c>
      <c r="P916" s="73">
        <f t="shared" si="53"/>
        <v>0.99128091192007639</v>
      </c>
      <c r="Q916" s="73">
        <f t="shared" si="54"/>
        <v>1.0452615684019286</v>
      </c>
    </row>
    <row r="917" spans="1:17" ht="15.5" x14ac:dyDescent="0.35">
      <c r="A917" s="80">
        <v>45189</v>
      </c>
      <c r="B917" s="58" t="s">
        <v>3546</v>
      </c>
      <c r="C917" s="58" t="s">
        <v>3547</v>
      </c>
      <c r="D917" s="58" t="s">
        <v>3548</v>
      </c>
      <c r="E917" s="58" t="s">
        <v>3549</v>
      </c>
      <c r="F917" s="58" t="s">
        <v>3550</v>
      </c>
      <c r="G917" s="58" t="s">
        <v>3551</v>
      </c>
      <c r="H917" s="75">
        <f>[1]!thsiFinD("ths_close_price_index",H$1,$A917)</f>
        <v>3705.6898000000001</v>
      </c>
      <c r="I917" s="75">
        <f>[1]!thsiFinD("ths_close_price_index",I$1,$A917)</f>
        <v>4029.0408000000002</v>
      </c>
      <c r="J917" s="75">
        <f>[1]!thsiFinD("ths_close_price_index",J$1,$A917)</f>
        <v>1384.9991</v>
      </c>
      <c r="K917" s="76">
        <f>IF([1]!thsiFinD("ths_close_price_index",K$1,$A917)/[1]!thsiFinD("ths_close_price_index",K$1,$A$3)=0,K916,[1]!thsiFinD("ths_close_price_index",K$1,$A917)/[1]!thsiFinD("ths_close_price_index",K$1,$A$3))</f>
        <v>1.1163157429799411</v>
      </c>
      <c r="L917" s="75">
        <f>[1]!thsiFinD("ths_close_price_index",L$1,$A917)</f>
        <v>2837.6185</v>
      </c>
      <c r="M917" s="75">
        <f>[1]!thsiFinD("ths_close_price_index",M$1,$A917)</f>
        <v>11665.919900000001</v>
      </c>
      <c r="N917" s="78">
        <f t="shared" si="56"/>
        <v>0.99447226183103599</v>
      </c>
      <c r="O917" s="78">
        <f t="shared" si="56"/>
        <v>0.99415610135624843</v>
      </c>
      <c r="P917" s="73">
        <f t="shared" si="53"/>
        <v>0.99447226183103599</v>
      </c>
      <c r="Q917" s="73">
        <f t="shared" si="54"/>
        <v>1.0394836361337221</v>
      </c>
    </row>
    <row r="918" spans="1:17" ht="15.5" x14ac:dyDescent="0.35">
      <c r="A918" s="80">
        <v>45190</v>
      </c>
      <c r="B918" s="58" t="s">
        <v>3552</v>
      </c>
      <c r="C918" s="58" t="s">
        <v>3553</v>
      </c>
      <c r="D918" s="58" t="s">
        <v>3554</v>
      </c>
      <c r="E918" s="58" t="s">
        <v>3555</v>
      </c>
      <c r="F918" s="58" t="s">
        <v>3556</v>
      </c>
      <c r="G918" s="58" t="s">
        <v>3557</v>
      </c>
      <c r="H918" s="75">
        <f>[1]!thsiFinD("ths_close_price_index",H$1,$A918)</f>
        <v>3672.4448000000002</v>
      </c>
      <c r="I918" s="75">
        <f>[1]!thsiFinD("ths_close_price_index",I$1,$A918)</f>
        <v>3995.0428000000002</v>
      </c>
      <c r="J918" s="75">
        <f>[1]!thsiFinD("ths_close_price_index",J$1,$A918)</f>
        <v>1372.9096999999999</v>
      </c>
      <c r="K918" s="76">
        <f>IF([1]!thsiFinD("ths_close_price_index",K$1,$A918)/[1]!thsiFinD("ths_close_price_index",K$1,$A$3)=0,K917,[1]!thsiFinD("ths_close_price_index",K$1,$A918)/[1]!thsiFinD("ths_close_price_index",K$1,$A$3))</f>
        <v>1.1065716301186534</v>
      </c>
      <c r="L918" s="75">
        <f>[1]!thsiFinD("ths_close_price_index",L$1,$A918)</f>
        <v>2822.4061000000002</v>
      </c>
      <c r="M918" s="75">
        <f>[1]!thsiFinD("ths_close_price_index",M$1,$A918)</f>
        <v>11525.5008</v>
      </c>
      <c r="N918" s="78">
        <f t="shared" si="56"/>
        <v>0.99463902564773954</v>
      </c>
      <c r="O918" s="78">
        <f t="shared" si="56"/>
        <v>0.9879633066913136</v>
      </c>
      <c r="P918" s="73">
        <f t="shared" si="53"/>
        <v>0.99463902564773954</v>
      </c>
      <c r="Q918" s="73">
        <f t="shared" si="54"/>
        <v>1.0339109910208149</v>
      </c>
    </row>
    <row r="919" spans="1:17" ht="15.5" x14ac:dyDescent="0.35">
      <c r="A919" s="80">
        <v>45191</v>
      </c>
      <c r="B919" s="58" t="s">
        <v>3558</v>
      </c>
      <c r="C919" s="58" t="s">
        <v>3559</v>
      </c>
      <c r="D919" s="58" t="s">
        <v>3560</v>
      </c>
      <c r="E919" s="58" t="s">
        <v>3561</v>
      </c>
      <c r="F919" s="58" t="s">
        <v>3562</v>
      </c>
      <c r="G919" s="58" t="s">
        <v>3563</v>
      </c>
      <c r="H919" s="75">
        <f>[1]!thsiFinD("ths_close_price_index",H$1,$A919)</f>
        <v>3738.9326999999998</v>
      </c>
      <c r="I919" s="75">
        <f>[1]!thsiFinD("ths_close_price_index",I$1,$A919)</f>
        <v>4064.6509999999998</v>
      </c>
      <c r="J919" s="75">
        <f>[1]!thsiFinD("ths_close_price_index",J$1,$A919)</f>
        <v>1395.4547</v>
      </c>
      <c r="K919" s="76">
        <f>IF([1]!thsiFinD("ths_close_price_index",K$1,$A919)/[1]!thsiFinD("ths_close_price_index",K$1,$A$3)=0,K918,[1]!thsiFinD("ths_close_price_index",K$1,$A919)/[1]!thsiFinD("ths_close_price_index",K$1,$A$3))</f>
        <v>1.1247430054108705</v>
      </c>
      <c r="L919" s="75">
        <f>[1]!thsiFinD("ths_close_price_index",L$1,$A919)</f>
        <v>2894.7781</v>
      </c>
      <c r="M919" s="75">
        <f>[1]!thsiFinD("ths_close_price_index",M$1,$A919)</f>
        <v>11636.086799999999</v>
      </c>
      <c r="N919" s="78">
        <f t="shared" si="56"/>
        <v>1.0256419513832542</v>
      </c>
      <c r="O919" s="78">
        <f t="shared" si="56"/>
        <v>1.0095948976030611</v>
      </c>
      <c r="P919" s="73">
        <f t="shared" si="53"/>
        <v>1.0256419513832542</v>
      </c>
      <c r="Q919" s="73">
        <f t="shared" si="54"/>
        <v>1.0604224863871827</v>
      </c>
    </row>
    <row r="920" spans="1:17" ht="15.5" x14ac:dyDescent="0.35">
      <c r="A920" s="80">
        <v>45194</v>
      </c>
      <c r="B920" s="58" t="s">
        <v>3564</v>
      </c>
      <c r="C920" s="58" t="s">
        <v>3565</v>
      </c>
      <c r="D920" s="58" t="s">
        <v>3566</v>
      </c>
      <c r="E920" s="58" t="s">
        <v>3567</v>
      </c>
      <c r="F920" s="58" t="s">
        <v>3568</v>
      </c>
      <c r="G920" s="58" t="s">
        <v>3569</v>
      </c>
      <c r="H920" s="75">
        <f>[1]!thsiFinD("ths_close_price_index",H$1,$A920)</f>
        <v>3714.6037000000001</v>
      </c>
      <c r="I920" s="75">
        <f>[1]!thsiFinD("ths_close_price_index",I$1,$A920)</f>
        <v>4039.1145999999999</v>
      </c>
      <c r="J920" s="75">
        <f>[1]!thsiFinD("ths_close_price_index",J$1,$A920)</f>
        <v>1389.5098</v>
      </c>
      <c r="K920" s="76">
        <f>IF([1]!thsiFinD("ths_close_price_index",K$1,$A920)/[1]!thsiFinD("ths_close_price_index",K$1,$A$3)=0,K919,[1]!thsiFinD("ths_close_price_index",K$1,$A920)/[1]!thsiFinD("ths_close_price_index",K$1,$A$3))</f>
        <v>1.1199513882463241</v>
      </c>
      <c r="L920" s="75">
        <f>[1]!thsiFinD("ths_close_price_index",L$1,$A920)</f>
        <v>2887.7854000000002</v>
      </c>
      <c r="M920" s="75">
        <f>[1]!thsiFinD("ths_close_price_index",M$1,$A920)</f>
        <v>11785.1801</v>
      </c>
      <c r="N920" s="78">
        <f t="shared" si="56"/>
        <v>0.99758437442925252</v>
      </c>
      <c r="O920" s="78">
        <f t="shared" si="56"/>
        <v>1.0128130102982731</v>
      </c>
      <c r="P920" s="73">
        <f t="shared" si="53"/>
        <v>0.99758437442925252</v>
      </c>
      <c r="Q920" s="73">
        <f t="shared" si="54"/>
        <v>1.0578609027132702</v>
      </c>
    </row>
    <row r="921" spans="1:17" ht="15.5" x14ac:dyDescent="0.35">
      <c r="A921" s="80">
        <v>45195</v>
      </c>
      <c r="B921" s="58" t="s">
        <v>3570</v>
      </c>
      <c r="C921" s="58" t="s">
        <v>3571</v>
      </c>
      <c r="D921" s="58" t="s">
        <v>3572</v>
      </c>
      <c r="E921" s="58" t="s">
        <v>3573</v>
      </c>
      <c r="F921" s="58" t="s">
        <v>3574</v>
      </c>
      <c r="G921" s="58" t="s">
        <v>3575</v>
      </c>
      <c r="H921" s="75">
        <f>[1]!thsiFinD("ths_close_price_index",H$1,$A921)</f>
        <v>3692.8928000000001</v>
      </c>
      <c r="I921" s="75">
        <f>[1]!thsiFinD("ths_close_price_index",I$1,$A921)</f>
        <v>4017.9328</v>
      </c>
      <c r="J921" s="75">
        <f>[1]!thsiFinD("ths_close_price_index",J$1,$A921)</f>
        <v>1382.7670000000001</v>
      </c>
      <c r="K921" s="76">
        <f>IF([1]!thsiFinD("ths_close_price_index",K$1,$A921)/[1]!thsiFinD("ths_close_price_index",K$1,$A$3)=0,K920,[1]!thsiFinD("ths_close_price_index",K$1,$A921)/[1]!thsiFinD("ths_close_price_index",K$1,$A$3))</f>
        <v>1.1145166599553344</v>
      </c>
      <c r="L921" s="75">
        <f>[1]!thsiFinD("ths_close_price_index",L$1,$A921)</f>
        <v>2887.8391999999999</v>
      </c>
      <c r="M921" s="75">
        <f>[1]!thsiFinD("ths_close_price_index",M$1,$A921)</f>
        <v>11713.1232</v>
      </c>
      <c r="N921" s="78">
        <f t="shared" si="56"/>
        <v>1.0000186301932268</v>
      </c>
      <c r="O921" s="78">
        <f t="shared" si="56"/>
        <v>0.99388580408711791</v>
      </c>
      <c r="P921" s="73">
        <f t="shared" si="53"/>
        <v>1.0000186301932268</v>
      </c>
      <c r="Q921" s="73">
        <f t="shared" si="54"/>
        <v>1.0578806108662948</v>
      </c>
    </row>
    <row r="922" spans="1:17" ht="15.5" x14ac:dyDescent="0.35">
      <c r="A922" s="80">
        <v>45196</v>
      </c>
      <c r="B922" s="58" t="s">
        <v>3576</v>
      </c>
      <c r="C922" s="58" t="s">
        <v>3577</v>
      </c>
      <c r="D922" s="58" t="s">
        <v>3578</v>
      </c>
      <c r="E922" s="58" t="s">
        <v>3579</v>
      </c>
      <c r="F922" s="58" t="s">
        <v>3580</v>
      </c>
      <c r="G922" s="58" t="s">
        <v>3581</v>
      </c>
      <c r="H922" s="75">
        <f>[1]!thsiFinD("ths_close_price_index",H$1,$A922)</f>
        <v>3700.4949999999999</v>
      </c>
      <c r="I922" s="75">
        <f>[1]!thsiFinD("ths_close_price_index",I$1,$A922)</f>
        <v>4029.1768999999999</v>
      </c>
      <c r="J922" s="75">
        <f>[1]!thsiFinD("ths_close_price_index",J$1,$A922)</f>
        <v>1389.7577000000001</v>
      </c>
      <c r="K922" s="76">
        <f>IF([1]!thsiFinD("ths_close_price_index",K$1,$A922)/[1]!thsiFinD("ths_close_price_index",K$1,$A$3)=0,K921,[1]!thsiFinD("ths_close_price_index",K$1,$A922)/[1]!thsiFinD("ths_close_price_index",K$1,$A$3))</f>
        <v>1.1201511968040949</v>
      </c>
      <c r="L922" s="75">
        <f>[1]!thsiFinD("ths_close_price_index",L$1,$A922)</f>
        <v>2908.4681999999998</v>
      </c>
      <c r="M922" s="75">
        <f>[1]!thsiFinD("ths_close_price_index",M$1,$A922)</f>
        <v>11947.9576</v>
      </c>
      <c r="N922" s="78">
        <f t="shared" si="56"/>
        <v>1.0071434032753623</v>
      </c>
      <c r="O922" s="78">
        <f t="shared" si="56"/>
        <v>1.0200488286505858</v>
      </c>
      <c r="P922" s="73">
        <f t="shared" si="53"/>
        <v>1.0071434032753623</v>
      </c>
      <c r="Q922" s="73">
        <f t="shared" si="54"/>
        <v>1.0654374786868994</v>
      </c>
    </row>
    <row r="923" spans="1:17" ht="15.5" x14ac:dyDescent="0.35">
      <c r="A923" s="80">
        <v>45197</v>
      </c>
      <c r="B923" s="58" t="s">
        <v>3582</v>
      </c>
      <c r="C923" s="58" t="s">
        <v>3583</v>
      </c>
      <c r="D923" s="58" t="s">
        <v>3584</v>
      </c>
      <c r="E923" s="58" t="s">
        <v>3585</v>
      </c>
      <c r="F923" s="58" t="s">
        <v>3586</v>
      </c>
      <c r="G923" s="58" t="s">
        <v>3587</v>
      </c>
      <c r="H923" s="75">
        <f>[1]!thsiFinD("ths_close_price_index",H$1,$A923)</f>
        <v>3689.5171999999998</v>
      </c>
      <c r="I923" s="75">
        <f>[1]!thsiFinD("ths_close_price_index",I$1,$A923)</f>
        <v>4023.3779</v>
      </c>
      <c r="J923" s="75">
        <f>[1]!thsiFinD("ths_close_price_index",J$1,$A923)</f>
        <v>1389.4671000000001</v>
      </c>
      <c r="K923" s="76">
        <f>IF([1]!thsiFinD("ths_close_price_index",K$1,$A923)/[1]!thsiFinD("ths_close_price_index",K$1,$A$3)=0,K922,[1]!thsiFinD("ths_close_price_index",K$1,$A923)/[1]!thsiFinD("ths_close_price_index",K$1,$A$3))</f>
        <v>1.1199169718469018</v>
      </c>
      <c r="L923" s="75">
        <f>[1]!thsiFinD("ths_close_price_index",L$1,$A923)</f>
        <v>2918.2730999999999</v>
      </c>
      <c r="M923" s="75">
        <f>[1]!thsiFinD("ths_close_price_index",M$1,$A923)</f>
        <v>11876.474399999999</v>
      </c>
      <c r="N923" s="78">
        <f t="shared" si="56"/>
        <v>1.0033711559920098</v>
      </c>
      <c r="O923" s="78">
        <f t="shared" si="56"/>
        <v>0.99401711971257745</v>
      </c>
      <c r="P923" s="73">
        <f t="shared" si="53"/>
        <v>1.0033711559920098</v>
      </c>
      <c r="Q923" s="73">
        <f t="shared" si="54"/>
        <v>1.0690292346272865</v>
      </c>
    </row>
    <row r="924" spans="1:17" ht="15.5" x14ac:dyDescent="0.35">
      <c r="A924" s="80">
        <v>45208</v>
      </c>
      <c r="B924" s="58" t="s">
        <v>3588</v>
      </c>
      <c r="C924" s="58" t="s">
        <v>3589</v>
      </c>
      <c r="D924" s="58" t="s">
        <v>3590</v>
      </c>
      <c r="E924" s="58" t="s">
        <v>3591</v>
      </c>
      <c r="F924" s="58" t="s">
        <v>3592</v>
      </c>
      <c r="G924" s="58" t="s">
        <v>3593</v>
      </c>
      <c r="H924" s="75">
        <f>[1]!thsiFinD("ths_close_price_index",H$1,$A924)</f>
        <v>3684.7271999999998</v>
      </c>
      <c r="I924" s="75">
        <f>[1]!thsiFinD("ths_close_price_index",I$1,$A924)</f>
        <v>4013.4733999999999</v>
      </c>
      <c r="J924" s="75">
        <f>[1]!thsiFinD("ths_close_price_index",J$1,$A924)</f>
        <v>1386.0083</v>
      </c>
      <c r="K924" s="76">
        <f>IF([1]!thsiFinD("ths_close_price_index",K$1,$A924)/[1]!thsiFinD("ths_close_price_index",K$1,$A$3)=0,K923,[1]!thsiFinD("ths_close_price_index",K$1,$A924)/[1]!thsiFinD("ths_close_price_index",K$1,$A$3))</f>
        <v>1.1171291628932214</v>
      </c>
      <c r="L924" s="75">
        <f>[1]!thsiFinD("ths_close_price_index",L$1,$A924)</f>
        <v>2939.9582</v>
      </c>
      <c r="M924" s="75">
        <f>[1]!thsiFinD("ths_close_price_index",M$1,$A924)</f>
        <v>11861.0851</v>
      </c>
      <c r="N924" s="78">
        <f t="shared" si="56"/>
        <v>1.0074307987144864</v>
      </c>
      <c r="O924" s="78">
        <f t="shared" si="56"/>
        <v>0.9987042198314342</v>
      </c>
      <c r="P924" s="73">
        <f t="shared" si="53"/>
        <v>1.0074307987144864</v>
      </c>
      <c r="Q924" s="73">
        <f t="shared" si="54"/>
        <v>1.0769729756897033</v>
      </c>
    </row>
    <row r="925" spans="1:17" ht="15.5" x14ac:dyDescent="0.35">
      <c r="A925" s="80">
        <v>45209</v>
      </c>
      <c r="B925" s="58" t="s">
        <v>3594</v>
      </c>
      <c r="C925" s="58" t="s">
        <v>3595</v>
      </c>
      <c r="D925" s="58" t="s">
        <v>3596</v>
      </c>
      <c r="E925" s="58" t="s">
        <v>3597</v>
      </c>
      <c r="F925" s="58" t="s">
        <v>3598</v>
      </c>
      <c r="G925" s="58" t="s">
        <v>3599</v>
      </c>
      <c r="H925" s="75">
        <f>[1]!thsiFinD("ths_close_price_index",H$1,$A925)</f>
        <v>3657.1259</v>
      </c>
      <c r="I925" s="75">
        <f>[1]!thsiFinD("ths_close_price_index",I$1,$A925)</f>
        <v>3986.1242000000002</v>
      </c>
      <c r="J925" s="75">
        <f>[1]!thsiFinD("ths_close_price_index",J$1,$A925)</f>
        <v>1377.6434999999999</v>
      </c>
      <c r="K925" s="76">
        <f>IF([1]!thsiFinD("ths_close_price_index",K$1,$A925)/[1]!thsiFinD("ths_close_price_index",K$1,$A$3)=0,K924,[1]!thsiFinD("ths_close_price_index",K$1,$A925)/[1]!thsiFinD("ths_close_price_index",K$1,$A$3))</f>
        <v>1.1103870950269834</v>
      </c>
      <c r="L925" s="75">
        <f>[1]!thsiFinD("ths_close_price_index",L$1,$A925)</f>
        <v>2917.1466999999998</v>
      </c>
      <c r="M925" s="75">
        <f>[1]!thsiFinD("ths_close_price_index",M$1,$A925)</f>
        <v>11667.9511</v>
      </c>
      <c r="N925" s="78">
        <f t="shared" si="56"/>
        <v>0.99224087607776179</v>
      </c>
      <c r="O925" s="78">
        <f t="shared" si="56"/>
        <v>0.98371700410445584</v>
      </c>
      <c r="P925" s="73">
        <f t="shared" si="53"/>
        <v>0.99224087607776179</v>
      </c>
      <c r="Q925" s="73">
        <f t="shared" si="54"/>
        <v>1.0686166089104252</v>
      </c>
    </row>
    <row r="926" spans="1:17" ht="15.5" x14ac:dyDescent="0.35">
      <c r="A926" s="80">
        <v>45210</v>
      </c>
      <c r="B926" s="58" t="s">
        <v>3600</v>
      </c>
      <c r="C926" s="58" t="s">
        <v>3601</v>
      </c>
      <c r="D926" s="58" t="s">
        <v>3602</v>
      </c>
      <c r="E926" s="58" t="s">
        <v>3603</v>
      </c>
      <c r="F926" s="58" t="s">
        <v>3604</v>
      </c>
      <c r="G926" s="58" t="s">
        <v>3605</v>
      </c>
      <c r="H926" s="75">
        <f>[1]!thsiFinD("ths_close_price_index",H$1,$A926)</f>
        <v>3667.5482999999999</v>
      </c>
      <c r="I926" s="75">
        <f>[1]!thsiFinD("ths_close_price_index",I$1,$A926)</f>
        <v>3994.4074000000001</v>
      </c>
      <c r="J926" s="75">
        <f>[1]!thsiFinD("ths_close_price_index",J$1,$A926)</f>
        <v>1384.07</v>
      </c>
      <c r="K926" s="76">
        <f>IF([1]!thsiFinD("ths_close_price_index",K$1,$A926)/[1]!thsiFinD("ths_close_price_index",K$1,$A$3)=0,K925,[1]!thsiFinD("ths_close_price_index",K$1,$A926)/[1]!thsiFinD("ths_close_price_index",K$1,$A$3))</f>
        <v>1.1155668840407529</v>
      </c>
      <c r="L926" s="75">
        <f>[1]!thsiFinD("ths_close_price_index",L$1,$A926)</f>
        <v>2940.4409999999998</v>
      </c>
      <c r="M926" s="75">
        <f>[1]!thsiFinD("ths_close_price_index",M$1,$A926)</f>
        <v>11900.0707</v>
      </c>
      <c r="N926" s="78">
        <f t="shared" si="56"/>
        <v>1.007985302898891</v>
      </c>
      <c r="O926" s="78">
        <f t="shared" si="56"/>
        <v>1.0198937755232793</v>
      </c>
      <c r="P926" s="73">
        <f t="shared" si="53"/>
        <v>1.007985302898891</v>
      </c>
      <c r="Q926" s="73">
        <f t="shared" si="54"/>
        <v>1.0771498362153606</v>
      </c>
    </row>
    <row r="927" spans="1:17" ht="15.5" x14ac:dyDescent="0.35">
      <c r="A927" s="80">
        <v>45211</v>
      </c>
      <c r="B927" s="58" t="s">
        <v>3606</v>
      </c>
      <c r="C927" s="58" t="s">
        <v>3607</v>
      </c>
      <c r="D927" s="58" t="s">
        <v>3608</v>
      </c>
      <c r="E927" s="58" t="s">
        <v>3609</v>
      </c>
      <c r="F927" s="58" t="s">
        <v>3610</v>
      </c>
      <c r="G927" s="58" t="s">
        <v>3611</v>
      </c>
      <c r="H927" s="75">
        <f>[1]!thsiFinD("ths_close_price_index",H$1,$A927)</f>
        <v>3702.3824</v>
      </c>
      <c r="I927" s="75">
        <f>[1]!thsiFinD("ths_close_price_index",I$1,$A927)</f>
        <v>4030.1961999999999</v>
      </c>
      <c r="J927" s="75">
        <f>[1]!thsiFinD("ths_close_price_index",J$1,$A927)</f>
        <v>1392.1694</v>
      </c>
      <c r="K927" s="76">
        <f>IF([1]!thsiFinD("ths_close_price_index",K$1,$A927)/[1]!thsiFinD("ths_close_price_index",K$1,$A$3)=0,K926,[1]!thsiFinD("ths_close_price_index",K$1,$A927)/[1]!thsiFinD("ths_close_price_index",K$1,$A$3))</f>
        <v>1.1220950382674897</v>
      </c>
      <c r="L927" s="75">
        <f>[1]!thsiFinD("ths_close_price_index",L$1,$A927)</f>
        <v>2947.5120999999999</v>
      </c>
      <c r="M927" s="75">
        <f>[1]!thsiFinD("ths_close_price_index",M$1,$A927)</f>
        <v>11948.419</v>
      </c>
      <c r="N927" s="78">
        <f t="shared" ref="N927:O942" si="57">L927/L926</f>
        <v>1.0024047753381211</v>
      </c>
      <c r="O927" s="78">
        <f t="shared" si="57"/>
        <v>1.0040628582147835</v>
      </c>
      <c r="P927" s="73">
        <f t="shared" si="53"/>
        <v>1.0024047753381211</v>
      </c>
      <c r="Q927" s="73">
        <f t="shared" si="54"/>
        <v>1.0797401395769526</v>
      </c>
    </row>
    <row r="928" spans="1:17" ht="15.5" x14ac:dyDescent="0.35">
      <c r="A928" s="80">
        <v>45212</v>
      </c>
      <c r="B928" s="58" t="s">
        <v>3612</v>
      </c>
      <c r="C928" s="58" t="s">
        <v>3613</v>
      </c>
      <c r="D928" s="58" t="s">
        <v>3614</v>
      </c>
      <c r="E928" s="58" t="s">
        <v>3615</v>
      </c>
      <c r="F928" s="58" t="s">
        <v>3616</v>
      </c>
      <c r="G928" s="58" t="s">
        <v>3617</v>
      </c>
      <c r="H928" s="75">
        <f>[1]!thsiFinD("ths_close_price_index",H$1,$A928)</f>
        <v>3663.4104000000002</v>
      </c>
      <c r="I928" s="75">
        <f>[1]!thsiFinD("ths_close_price_index",I$1,$A928)</f>
        <v>3991.7411000000002</v>
      </c>
      <c r="J928" s="75">
        <f>[1]!thsiFinD("ths_close_price_index",J$1,$A928)</f>
        <v>1379.2273</v>
      </c>
      <c r="K928" s="76">
        <f>IF([1]!thsiFinD("ths_close_price_index",K$1,$A928)/[1]!thsiFinD("ths_close_price_index",K$1,$A$3)=0,K927,[1]!thsiFinD("ths_close_price_index",K$1,$A928)/[1]!thsiFinD("ths_close_price_index",K$1,$A$3))</f>
        <v>1.111663645223826</v>
      </c>
      <c r="L928" s="75">
        <f>[1]!thsiFinD("ths_close_price_index",L$1,$A928)</f>
        <v>2916.6208000000001</v>
      </c>
      <c r="M928" s="75">
        <f>[1]!thsiFinD("ths_close_price_index",M$1,$A928)</f>
        <v>12021.393899999999</v>
      </c>
      <c r="N928" s="78">
        <f t="shared" si="57"/>
        <v>0.98951953411828242</v>
      </c>
      <c r="O928" s="78">
        <f t="shared" si="57"/>
        <v>1.0061074942216204</v>
      </c>
      <c r="P928" s="73">
        <f t="shared" si="53"/>
        <v>0.98951953411828242</v>
      </c>
      <c r="Q928" s="73">
        <f t="shared" si="54"/>
        <v>1.0684239598829954</v>
      </c>
    </row>
    <row r="929" spans="1:17" ht="15.5" x14ac:dyDescent="0.35">
      <c r="A929" s="80">
        <v>45215</v>
      </c>
      <c r="B929" s="58" t="s">
        <v>3618</v>
      </c>
      <c r="C929" s="58" t="s">
        <v>3619</v>
      </c>
      <c r="D929" s="58" t="s">
        <v>3620</v>
      </c>
      <c r="E929" s="58" t="s">
        <v>3621</v>
      </c>
      <c r="F929" s="58" t="s">
        <v>3622</v>
      </c>
      <c r="G929" s="58" t="s">
        <v>3623</v>
      </c>
      <c r="H929" s="75">
        <f>[1]!thsiFinD("ths_close_price_index",H$1,$A929)</f>
        <v>3626.5972000000002</v>
      </c>
      <c r="I929" s="75">
        <f>[1]!thsiFinD("ths_close_price_index",I$1,$A929)</f>
        <v>3952.3488000000002</v>
      </c>
      <c r="J929" s="75">
        <f>[1]!thsiFinD("ths_close_price_index",J$1,$A929)</f>
        <v>1364.2243000000001</v>
      </c>
      <c r="K929" s="76">
        <f>IF([1]!thsiFinD("ths_close_price_index",K$1,$A929)/[1]!thsiFinD("ths_close_price_index",K$1,$A$3)=0,K928,[1]!thsiFinD("ths_close_price_index",K$1,$A929)/[1]!thsiFinD("ths_close_price_index",K$1,$A$3))</f>
        <v>1.099571157155113</v>
      </c>
      <c r="L929" s="75">
        <f>[1]!thsiFinD("ths_close_price_index",L$1,$A929)</f>
        <v>2870.0351999999998</v>
      </c>
      <c r="M929" s="75">
        <f>[1]!thsiFinD("ths_close_price_index",M$1,$A929)</f>
        <v>11855.555</v>
      </c>
      <c r="N929" s="78">
        <f t="shared" si="57"/>
        <v>0.98402754310742069</v>
      </c>
      <c r="O929" s="78">
        <f t="shared" si="57"/>
        <v>0.98620468629681968</v>
      </c>
      <c r="P929" s="73">
        <f t="shared" si="53"/>
        <v>0.98402754310742069</v>
      </c>
      <c r="Q929" s="73">
        <f t="shared" si="54"/>
        <v>1.0513586042407654</v>
      </c>
    </row>
    <row r="930" spans="1:17" ht="15.5" x14ac:dyDescent="0.35">
      <c r="A930" s="80">
        <v>45216</v>
      </c>
      <c r="B930" s="58" t="s">
        <v>3624</v>
      </c>
      <c r="C930" s="58" t="s">
        <v>3625</v>
      </c>
      <c r="D930" s="58" t="s">
        <v>3626</v>
      </c>
      <c r="E930" s="58" t="s">
        <v>3627</v>
      </c>
      <c r="F930" s="58" t="s">
        <v>3628</v>
      </c>
      <c r="G930" s="58" t="s">
        <v>3629</v>
      </c>
      <c r="H930" s="75">
        <f>[1]!thsiFinD("ths_close_price_index",H$1,$A930)</f>
        <v>3639.4018000000001</v>
      </c>
      <c r="I930" s="75">
        <f>[1]!thsiFinD("ths_close_price_index",I$1,$A930)</f>
        <v>3965.3732</v>
      </c>
      <c r="J930" s="75">
        <f>[1]!thsiFinD("ths_close_price_index",J$1,$A930)</f>
        <v>1366.9163000000001</v>
      </c>
      <c r="K930" s="76">
        <f>IF([1]!thsiFinD("ths_close_price_index",K$1,$A930)/[1]!thsiFinD("ths_close_price_index",K$1,$A$3)=0,K929,[1]!thsiFinD("ths_close_price_index",K$1,$A930)/[1]!thsiFinD("ths_close_price_index",K$1,$A$3))</f>
        <v>1.1017409217275969</v>
      </c>
      <c r="L930" s="75">
        <f>[1]!thsiFinD("ths_close_price_index",L$1,$A930)</f>
        <v>2869.8553000000002</v>
      </c>
      <c r="M930" s="75">
        <f>[1]!thsiFinD("ths_close_price_index",M$1,$A930)</f>
        <v>11803.527400000001</v>
      </c>
      <c r="N930" s="78">
        <f t="shared" si="57"/>
        <v>0.9999373178419555</v>
      </c>
      <c r="O930" s="78">
        <f t="shared" si="57"/>
        <v>0.99561154243727945</v>
      </c>
      <c r="P930" s="73">
        <f t="shared" si="53"/>
        <v>0.9999373178419555</v>
      </c>
      <c r="Q930" s="73">
        <f t="shared" si="54"/>
        <v>1.0512927028145729</v>
      </c>
    </row>
    <row r="931" spans="1:17" ht="15.5" x14ac:dyDescent="0.35">
      <c r="A931" s="80">
        <v>45217</v>
      </c>
      <c r="B931" s="58" t="s">
        <v>3630</v>
      </c>
      <c r="C931" s="58" t="s">
        <v>3631</v>
      </c>
      <c r="D931" s="58" t="s">
        <v>3632</v>
      </c>
      <c r="E931" s="58" t="s">
        <v>3633</v>
      </c>
      <c r="F931" s="58" t="s">
        <v>3634</v>
      </c>
      <c r="G931" s="58" t="s">
        <v>3635</v>
      </c>
      <c r="H931" s="75">
        <f>[1]!thsiFinD("ths_close_price_index",H$1,$A931)</f>
        <v>3610.5767000000001</v>
      </c>
      <c r="I931" s="75">
        <f>[1]!thsiFinD("ths_close_price_index",I$1,$A931)</f>
        <v>3929.0792999999999</v>
      </c>
      <c r="J931" s="75">
        <f>[1]!thsiFinD("ths_close_price_index",J$1,$A931)</f>
        <v>1352.6366</v>
      </c>
      <c r="K931" s="76">
        <f>IF([1]!thsiFinD("ths_close_price_index",K$1,$A931)/[1]!thsiFinD("ths_close_price_index",K$1,$A$3)=0,K930,[1]!thsiFinD("ths_close_price_index",K$1,$A931)/[1]!thsiFinD("ths_close_price_index",K$1,$A$3))</f>
        <v>1.0902314168369218</v>
      </c>
      <c r="L931" s="75">
        <f>[1]!thsiFinD("ths_close_price_index",L$1,$A931)</f>
        <v>2823.7422999999999</v>
      </c>
      <c r="M931" s="75">
        <f>[1]!thsiFinD("ths_close_price_index",M$1,$A931)</f>
        <v>11549.087100000001</v>
      </c>
      <c r="N931" s="78">
        <f t="shared" si="57"/>
        <v>0.98393194249201332</v>
      </c>
      <c r="O931" s="78">
        <f t="shared" si="57"/>
        <v>0.97844370658215274</v>
      </c>
      <c r="P931" s="73">
        <f t="shared" si="53"/>
        <v>0.98393194249201332</v>
      </c>
      <c r="Q931" s="73">
        <f t="shared" si="54"/>
        <v>1.0344004712080215</v>
      </c>
    </row>
    <row r="932" spans="1:17" ht="15.5" x14ac:dyDescent="0.35">
      <c r="A932" s="80">
        <v>45218</v>
      </c>
      <c r="B932" s="58" t="s">
        <v>3636</v>
      </c>
      <c r="C932" s="58" t="s">
        <v>3637</v>
      </c>
      <c r="D932" s="58" t="s">
        <v>3638</v>
      </c>
      <c r="E932" s="58" t="s">
        <v>3639</v>
      </c>
      <c r="F932" s="58" t="s">
        <v>3640</v>
      </c>
      <c r="G932" s="58" t="s">
        <v>3641</v>
      </c>
      <c r="H932" s="75">
        <f>[1]!thsiFinD("ths_close_price_index",H$1,$A932)</f>
        <v>3533.5445</v>
      </c>
      <c r="I932" s="75">
        <f>[1]!thsiFinD("ths_close_price_index",I$1,$A932)</f>
        <v>3855.8474000000001</v>
      </c>
      <c r="J932" s="75">
        <f>[1]!thsiFinD("ths_close_price_index",J$1,$A932)</f>
        <v>1333.0594000000001</v>
      </c>
      <c r="K932" s="76">
        <f>IF([1]!thsiFinD("ths_close_price_index",K$1,$A932)/[1]!thsiFinD("ths_close_price_index",K$1,$A$3)=0,K931,[1]!thsiFinD("ths_close_price_index",K$1,$A932)/[1]!thsiFinD("ths_close_price_index",K$1,$A$3))</f>
        <v>1.0744521022052611</v>
      </c>
      <c r="L932" s="75">
        <f>[1]!thsiFinD("ths_close_price_index",L$1,$A932)</f>
        <v>2788.0437000000002</v>
      </c>
      <c r="M932" s="75">
        <f>[1]!thsiFinD("ths_close_price_index",M$1,$A932)</f>
        <v>11356.9272</v>
      </c>
      <c r="N932" s="78">
        <f t="shared" si="57"/>
        <v>0.98735769903648796</v>
      </c>
      <c r="O932" s="78">
        <f t="shared" si="57"/>
        <v>0.9833614641281907</v>
      </c>
      <c r="P932" s="73">
        <f t="shared" si="53"/>
        <v>0.98735769903648796</v>
      </c>
      <c r="Q932" s="73">
        <f t="shared" si="54"/>
        <v>1.0213232691342109</v>
      </c>
    </row>
    <row r="933" spans="1:17" ht="15.5" x14ac:dyDescent="0.35">
      <c r="A933" s="80">
        <v>45219</v>
      </c>
      <c r="B933" s="58" t="s">
        <v>3642</v>
      </c>
      <c r="C933" s="58" t="s">
        <v>3643</v>
      </c>
      <c r="D933" s="58" t="s">
        <v>3644</v>
      </c>
      <c r="E933" s="58" t="s">
        <v>3645</v>
      </c>
      <c r="F933" s="58" t="s">
        <v>3646</v>
      </c>
      <c r="G933" s="58" t="s">
        <v>3647</v>
      </c>
      <c r="H933" s="75">
        <f>[1]!thsiFinD("ths_close_price_index",H$1,$A933)</f>
        <v>3510.5889000000002</v>
      </c>
      <c r="I933" s="75">
        <f>[1]!thsiFinD("ths_close_price_index",I$1,$A933)</f>
        <v>3829.9005000000002</v>
      </c>
      <c r="J933" s="75">
        <f>[1]!thsiFinD("ths_close_price_index",J$1,$A933)</f>
        <v>1321.2707</v>
      </c>
      <c r="K933" s="76">
        <f>IF([1]!thsiFinD("ths_close_price_index",K$1,$A933)/[1]!thsiFinD("ths_close_price_index",K$1,$A$3)=0,K932,[1]!thsiFinD("ths_close_price_index",K$1,$A933)/[1]!thsiFinD("ths_close_price_index",K$1,$A$3))</f>
        <v>1.0649503549483368</v>
      </c>
      <c r="L933" s="75">
        <f>[1]!thsiFinD("ths_close_price_index",L$1,$A933)</f>
        <v>2739.3665999999998</v>
      </c>
      <c r="M933" s="75">
        <f>[1]!thsiFinD("ths_close_price_index",M$1,$A933)</f>
        <v>11211.327300000001</v>
      </c>
      <c r="N933" s="78">
        <f t="shared" si="57"/>
        <v>0.98254076864003237</v>
      </c>
      <c r="O933" s="78">
        <f t="shared" si="57"/>
        <v>0.98717963957715615</v>
      </c>
      <c r="P933" s="73">
        <f t="shared" si="53"/>
        <v>0.98254076864003237</v>
      </c>
      <c r="Q933" s="73">
        <f t="shared" si="54"/>
        <v>1.0034917498850782</v>
      </c>
    </row>
    <row r="934" spans="1:17" ht="15.5" x14ac:dyDescent="0.35">
      <c r="A934" s="80">
        <v>45222</v>
      </c>
      <c r="B934" s="58" t="s">
        <v>3648</v>
      </c>
      <c r="C934" s="58" t="s">
        <v>3649</v>
      </c>
      <c r="D934" s="58" t="s">
        <v>3650</v>
      </c>
      <c r="E934" s="58" t="s">
        <v>3651</v>
      </c>
      <c r="F934" s="58" t="s">
        <v>3652</v>
      </c>
      <c r="G934" s="58" t="s">
        <v>3653</v>
      </c>
      <c r="H934" s="75">
        <f>[1]!thsiFinD("ths_close_price_index",H$1,$A934)</f>
        <v>3474.2438000000002</v>
      </c>
      <c r="I934" s="75">
        <f>[1]!thsiFinD("ths_close_price_index",I$1,$A934)</f>
        <v>3775.9823999999999</v>
      </c>
      <c r="J934" s="75">
        <f>[1]!thsiFinD("ths_close_price_index",J$1,$A934)</f>
        <v>1304.8045</v>
      </c>
      <c r="K934" s="76">
        <f>IF([1]!thsiFinD("ths_close_price_index",K$1,$A934)/[1]!thsiFinD("ths_close_price_index",K$1,$A$3)=0,K933,[1]!thsiFinD("ths_close_price_index",K$1,$A934)/[1]!thsiFinD("ths_close_price_index",K$1,$A$3))</f>
        <v>1.0516785208460211</v>
      </c>
      <c r="L934" s="75">
        <f>[1]!thsiFinD("ths_close_price_index",L$1,$A934)</f>
        <v>2701.6644999999999</v>
      </c>
      <c r="M934" s="75">
        <f>[1]!thsiFinD("ths_close_price_index",M$1,$A934)</f>
        <v>11090.710499999999</v>
      </c>
      <c r="N934" s="78">
        <f t="shared" si="57"/>
        <v>0.98623692790880935</v>
      </c>
      <c r="O934" s="78">
        <f t="shared" si="57"/>
        <v>0.98924152361513862</v>
      </c>
      <c r="P934" s="73">
        <f t="shared" si="53"/>
        <v>0.98623692790880935</v>
      </c>
      <c r="Q934" s="73">
        <f t="shared" si="54"/>
        <v>0.98968062058849482</v>
      </c>
    </row>
    <row r="935" spans="1:17" ht="15.5" x14ac:dyDescent="0.35">
      <c r="A935" s="80">
        <v>45223</v>
      </c>
      <c r="B935" s="58" t="s">
        <v>3654</v>
      </c>
      <c r="C935" s="58" t="s">
        <v>3655</v>
      </c>
      <c r="D935" s="58" t="s">
        <v>3656</v>
      </c>
      <c r="E935" s="58" t="s">
        <v>3657</v>
      </c>
      <c r="F935" s="58" t="s">
        <v>3658</v>
      </c>
      <c r="G935" s="58" t="s">
        <v>3659</v>
      </c>
      <c r="H935" s="75">
        <f>[1]!thsiFinD("ths_close_price_index",H$1,$A935)</f>
        <v>3487.1302000000001</v>
      </c>
      <c r="I935" s="75">
        <f>[1]!thsiFinD("ths_close_price_index",I$1,$A935)</f>
        <v>3797.7611999999999</v>
      </c>
      <c r="J935" s="75">
        <f>[1]!thsiFinD("ths_close_price_index",J$1,$A935)</f>
        <v>1313.8366000000001</v>
      </c>
      <c r="K935" s="76">
        <f>IF([1]!thsiFinD("ths_close_price_index",K$1,$A935)/[1]!thsiFinD("ths_close_price_index",K$1,$A$3)=0,K934,[1]!thsiFinD("ths_close_price_index",K$1,$A935)/[1]!thsiFinD("ths_close_price_index",K$1,$A$3))</f>
        <v>1.0589584356287596</v>
      </c>
      <c r="L935" s="75">
        <f>[1]!thsiFinD("ths_close_price_index",L$1,$A935)</f>
        <v>2712.8355000000001</v>
      </c>
      <c r="M935" s="75">
        <f>[1]!thsiFinD("ths_close_price_index",M$1,$A935)</f>
        <v>11180.839</v>
      </c>
      <c r="N935" s="78">
        <f t="shared" si="57"/>
        <v>1.0041348583438101</v>
      </c>
      <c r="O935" s="78">
        <f t="shared" si="57"/>
        <v>1.0081264856746555</v>
      </c>
      <c r="P935" s="73">
        <f t="shared" si="53"/>
        <v>1.0041348583438101</v>
      </c>
      <c r="Q935" s="73">
        <f t="shared" si="54"/>
        <v>0.99377280976024229</v>
      </c>
    </row>
    <row r="936" spans="1:17" ht="15.5" x14ac:dyDescent="0.35">
      <c r="A936" s="80">
        <v>45224</v>
      </c>
      <c r="B936" s="58" t="s">
        <v>3660</v>
      </c>
      <c r="C936" s="58" t="s">
        <v>3661</v>
      </c>
      <c r="D936" s="58" t="s">
        <v>3662</v>
      </c>
      <c r="E936" s="58" t="s">
        <v>3663</v>
      </c>
      <c r="F936" s="58" t="s">
        <v>3664</v>
      </c>
      <c r="G936" s="58" t="s">
        <v>3665</v>
      </c>
      <c r="H936" s="75">
        <f>[1]!thsiFinD("ths_close_price_index",H$1,$A936)</f>
        <v>3504.4576000000002</v>
      </c>
      <c r="I936" s="75">
        <f>[1]!thsiFinD("ths_close_price_index",I$1,$A936)</f>
        <v>3816.1502</v>
      </c>
      <c r="J936" s="75">
        <f>[1]!thsiFinD("ths_close_price_index",J$1,$A936)</f>
        <v>1318.3693000000001</v>
      </c>
      <c r="K936" s="76">
        <f>IF([1]!thsiFinD("ths_close_price_index",K$1,$A936)/[1]!thsiFinD("ths_close_price_index",K$1,$A$3)=0,K935,[1]!thsiFinD("ths_close_price_index",K$1,$A936)/[1]!thsiFinD("ths_close_price_index",K$1,$A$3))</f>
        <v>1.0626118129978892</v>
      </c>
      <c r="L936" s="75">
        <f>[1]!thsiFinD("ths_close_price_index",L$1,$A936)</f>
        <v>2719.6848</v>
      </c>
      <c r="M936" s="75">
        <f>[1]!thsiFinD("ths_close_price_index",M$1,$A936)</f>
        <v>11039.183800000001</v>
      </c>
      <c r="N936" s="78">
        <f t="shared" si="57"/>
        <v>1.0025247752766431</v>
      </c>
      <c r="O936" s="78">
        <f t="shared" si="57"/>
        <v>0.98733053932714721</v>
      </c>
      <c r="P936" s="73">
        <f t="shared" si="53"/>
        <v>1.0025247752766431</v>
      </c>
      <c r="Q936" s="73">
        <f t="shared" si="54"/>
        <v>0.99628186278092512</v>
      </c>
    </row>
    <row r="937" spans="1:17" ht="15.5" x14ac:dyDescent="0.35">
      <c r="A937" s="80">
        <v>45225</v>
      </c>
      <c r="B937" s="58" t="s">
        <v>3666</v>
      </c>
      <c r="C937" s="58" t="s">
        <v>3667</v>
      </c>
      <c r="D937" s="58" t="s">
        <v>3668</v>
      </c>
      <c r="E937" s="58" t="s">
        <v>3669</v>
      </c>
      <c r="F937" s="58" t="s">
        <v>3670</v>
      </c>
      <c r="G937" s="58" t="s">
        <v>3671</v>
      </c>
      <c r="H937" s="75">
        <f>[1]!thsiFinD("ths_close_price_index",H$1,$A937)</f>
        <v>3514.1448</v>
      </c>
      <c r="I937" s="75">
        <f>[1]!thsiFinD("ths_close_price_index",I$1,$A937)</f>
        <v>3828.1914000000002</v>
      </c>
      <c r="J937" s="75">
        <f>[1]!thsiFinD("ths_close_price_index",J$1,$A937)</f>
        <v>1321.5881999999999</v>
      </c>
      <c r="K937" s="76">
        <f>IF([1]!thsiFinD("ths_close_price_index",K$1,$A937)/[1]!thsiFinD("ths_close_price_index",K$1,$A$3)=0,K936,[1]!thsiFinD("ths_close_price_index",K$1,$A937)/[1]!thsiFinD("ths_close_price_index",K$1,$A$3))</f>
        <v>1.0652062614311613</v>
      </c>
      <c r="L937" s="75">
        <f>[1]!thsiFinD("ths_close_price_index",L$1,$A937)</f>
        <v>2732.3609000000001</v>
      </c>
      <c r="M937" s="75">
        <f>[1]!thsiFinD("ths_close_price_index",M$1,$A937)</f>
        <v>11118.015100000001</v>
      </c>
      <c r="N937" s="78">
        <f t="shared" si="57"/>
        <v>1.0046608709950506</v>
      </c>
      <c r="O937" s="78">
        <f t="shared" si="57"/>
        <v>1.0071410442500286</v>
      </c>
      <c r="P937" s="73">
        <f t="shared" si="53"/>
        <v>1.0046608709950506</v>
      </c>
      <c r="Q937" s="73">
        <f t="shared" si="54"/>
        <v>1.0009254040180557</v>
      </c>
    </row>
    <row r="938" spans="1:17" ht="15.5" x14ac:dyDescent="0.35">
      <c r="A938" s="80">
        <v>45226</v>
      </c>
      <c r="B938" s="58" t="s">
        <v>3672</v>
      </c>
      <c r="C938" s="58" t="s">
        <v>3673</v>
      </c>
      <c r="D938" s="58" t="s">
        <v>3674</v>
      </c>
      <c r="E938" s="58" t="s">
        <v>3675</v>
      </c>
      <c r="F938" s="58" t="s">
        <v>3676</v>
      </c>
      <c r="G938" s="58" t="s">
        <v>3677</v>
      </c>
      <c r="H938" s="75">
        <f>[1]!thsiFinD("ths_close_price_index",H$1,$A938)</f>
        <v>3562.3851</v>
      </c>
      <c r="I938" s="75">
        <f>[1]!thsiFinD("ths_close_price_index",I$1,$A938)</f>
        <v>3884.2509</v>
      </c>
      <c r="J938" s="75">
        <f>[1]!thsiFinD("ths_close_price_index",J$1,$A938)</f>
        <v>1345.9484</v>
      </c>
      <c r="K938" s="76">
        <f>IF([1]!thsiFinD("ths_close_price_index",K$1,$A938)/[1]!thsiFinD("ths_close_price_index",K$1,$A$3)=0,K937,[1]!thsiFinD("ths_close_price_index",K$1,$A938)/[1]!thsiFinD("ths_close_price_index",K$1,$A$3))</f>
        <v>1.0848406964009312</v>
      </c>
      <c r="L938" s="75">
        <f>[1]!thsiFinD("ths_close_price_index",L$1,$A938)</f>
        <v>2796.9157</v>
      </c>
      <c r="M938" s="75">
        <f>[1]!thsiFinD("ths_close_price_index",M$1,$A938)</f>
        <v>11596.5303</v>
      </c>
      <c r="N938" s="78">
        <f t="shared" si="57"/>
        <v>1.023626015143168</v>
      </c>
      <c r="O938" s="78">
        <f t="shared" si="57"/>
        <v>1.0430396249416858</v>
      </c>
      <c r="P938" s="73">
        <f t="shared" si="53"/>
        <v>1.023626015143168</v>
      </c>
      <c r="Q938" s="73">
        <f t="shared" si="54"/>
        <v>1.0245732827705678</v>
      </c>
    </row>
    <row r="939" spans="1:17" ht="15.5" x14ac:dyDescent="0.35">
      <c r="A939" s="80">
        <v>45229</v>
      </c>
      <c r="B939" s="58" t="s">
        <v>3678</v>
      </c>
      <c r="C939" s="58" t="s">
        <v>3679</v>
      </c>
      <c r="D939" s="58" t="s">
        <v>3680</v>
      </c>
      <c r="E939" s="58" t="s">
        <v>3681</v>
      </c>
      <c r="F939" s="58" t="s">
        <v>3682</v>
      </c>
      <c r="G939" s="58" t="s">
        <v>3683</v>
      </c>
      <c r="H939" s="75">
        <f>[1]!thsiFinD("ths_close_price_index",H$1,$A939)</f>
        <v>3583.7718</v>
      </c>
      <c r="I939" s="75">
        <f>[1]!thsiFinD("ths_close_price_index",I$1,$A939)</f>
        <v>3911.5234</v>
      </c>
      <c r="J939" s="75">
        <f>[1]!thsiFinD("ths_close_price_index",J$1,$A939)</f>
        <v>1363.9704999999999</v>
      </c>
      <c r="K939" s="76">
        <f>IF([1]!thsiFinD("ths_close_price_index",K$1,$A939)/[1]!thsiFinD("ths_close_price_index",K$1,$A$3)=0,K938,[1]!thsiFinD("ths_close_price_index",K$1,$A939)/[1]!thsiFinD("ths_close_price_index",K$1,$A$3))</f>
        <v>1.0993665931697874</v>
      </c>
      <c r="L939" s="75">
        <f>[1]!thsiFinD("ths_close_price_index",L$1,$A939)</f>
        <v>2857.5893999999998</v>
      </c>
      <c r="M939" s="75">
        <f>[1]!thsiFinD("ths_close_price_index",M$1,$A939)</f>
        <v>11853.824500000001</v>
      </c>
      <c r="N939" s="78">
        <f t="shared" si="57"/>
        <v>1.0216930742674868</v>
      </c>
      <c r="O939" s="78">
        <f t="shared" si="57"/>
        <v>1.022187170933361</v>
      </c>
      <c r="P939" s="73">
        <f t="shared" si="53"/>
        <v>1.0216930742674868</v>
      </c>
      <c r="Q939" s="73">
        <f t="shared" si="54"/>
        <v>1.0467994270861924</v>
      </c>
    </row>
    <row r="940" spans="1:17" ht="15.5" x14ac:dyDescent="0.35">
      <c r="A940" s="80">
        <v>45230</v>
      </c>
      <c r="B940" s="58" t="s">
        <v>3684</v>
      </c>
      <c r="C940" s="58" t="s">
        <v>3685</v>
      </c>
      <c r="D940" s="58" t="s">
        <v>3686</v>
      </c>
      <c r="E940" s="58" t="s">
        <v>3687</v>
      </c>
      <c r="F940" s="58" t="s">
        <v>3688</v>
      </c>
      <c r="G940" s="58" t="s">
        <v>3689</v>
      </c>
      <c r="H940" s="75">
        <f>[1]!thsiFinD("ths_close_price_index",H$1,$A940)</f>
        <v>3572.5056</v>
      </c>
      <c r="I940" s="75">
        <f>[1]!thsiFinD("ths_close_price_index",I$1,$A940)</f>
        <v>3899.0949000000001</v>
      </c>
      <c r="J940" s="75">
        <f>[1]!thsiFinD("ths_close_price_index",J$1,$A940)</f>
        <v>1356.9574</v>
      </c>
      <c r="K940" s="76">
        <f>IF([1]!thsiFinD("ths_close_price_index",K$1,$A940)/[1]!thsiFinD("ths_close_price_index",K$1,$A$3)=0,K939,[1]!thsiFinD("ths_close_price_index",K$1,$A940)/[1]!thsiFinD("ths_close_price_index",K$1,$A$3))</f>
        <v>1.0937140018164122</v>
      </c>
      <c r="L940" s="75">
        <f>[1]!thsiFinD("ths_close_price_index",L$1,$A940)</f>
        <v>2841.4295999999999</v>
      </c>
      <c r="M940" s="75">
        <f>[1]!thsiFinD("ths_close_price_index",M$1,$A940)</f>
        <v>11844.1906</v>
      </c>
      <c r="N940" s="78">
        <f t="shared" si="57"/>
        <v>0.99434495382716637</v>
      </c>
      <c r="O940" s="78">
        <f t="shared" si="57"/>
        <v>0.99918727495923354</v>
      </c>
      <c r="P940" s="73">
        <f t="shared" si="53"/>
        <v>0.99434495382716637</v>
      </c>
      <c r="Q940" s="73">
        <f t="shared" si="54"/>
        <v>1.0408797279923243</v>
      </c>
    </row>
    <row r="941" spans="1:17" ht="15.5" x14ac:dyDescent="0.35">
      <c r="A941" s="80">
        <v>45231</v>
      </c>
      <c r="B941" s="58" t="s">
        <v>3690</v>
      </c>
      <c r="C941" s="58" t="s">
        <v>3691</v>
      </c>
      <c r="D941" s="58" t="s">
        <v>3692</v>
      </c>
      <c r="E941" s="58" t="s">
        <v>3693</v>
      </c>
      <c r="F941" s="58" t="s">
        <v>3694</v>
      </c>
      <c r="G941" s="58" t="s">
        <v>3695</v>
      </c>
      <c r="H941" s="75">
        <f>[1]!thsiFinD("ths_close_price_index",H$1,$A941)</f>
        <v>3571.0268000000001</v>
      </c>
      <c r="I941" s="75">
        <f>[1]!thsiFinD("ths_close_price_index",I$1,$A941)</f>
        <v>3894.5266000000001</v>
      </c>
      <c r="J941" s="75">
        <f>[1]!thsiFinD("ths_close_price_index",J$1,$A941)</f>
        <v>1355.4774</v>
      </c>
      <c r="K941" s="76">
        <f>IF([1]!thsiFinD("ths_close_price_index",K$1,$A941)/[1]!thsiFinD("ths_close_price_index",K$1,$A$3)=0,K940,[1]!thsiFinD("ths_close_price_index",K$1,$A941)/[1]!thsiFinD("ths_close_price_index",K$1,$A$3))</f>
        <v>1.0925211149043481</v>
      </c>
      <c r="L941" s="75">
        <f>[1]!thsiFinD("ths_close_price_index",L$1,$A941)</f>
        <v>2821.0617999999999</v>
      </c>
      <c r="M941" s="75">
        <f>[1]!thsiFinD("ths_close_price_index",M$1,$A941)</f>
        <v>11819.5733</v>
      </c>
      <c r="N941" s="78">
        <f t="shared" si="57"/>
        <v>0.99283184774312194</v>
      </c>
      <c r="O941" s="78">
        <f t="shared" si="57"/>
        <v>0.99792157177882634</v>
      </c>
      <c r="P941" s="73">
        <f t="shared" si="53"/>
        <v>0.99283184774312194</v>
      </c>
      <c r="Q941" s="73">
        <f t="shared" si="54"/>
        <v>1.0334185436209775</v>
      </c>
    </row>
    <row r="942" spans="1:17" ht="15.5" x14ac:dyDescent="0.35">
      <c r="A942" s="80">
        <v>45232</v>
      </c>
      <c r="B942" s="58" t="s">
        <v>3696</v>
      </c>
      <c r="C942" s="58" t="s">
        <v>3697</v>
      </c>
      <c r="D942" s="58" t="s">
        <v>3698</v>
      </c>
      <c r="E942" s="58" t="s">
        <v>3699</v>
      </c>
      <c r="F942" s="58" t="s">
        <v>3700</v>
      </c>
      <c r="G942" s="58" t="s">
        <v>3701</v>
      </c>
      <c r="H942" s="75">
        <f>[1]!thsiFinD("ths_close_price_index",H$1,$A942)</f>
        <v>3554.1889000000001</v>
      </c>
      <c r="I942" s="75">
        <f>[1]!thsiFinD("ths_close_price_index",I$1,$A942)</f>
        <v>3871.6295</v>
      </c>
      <c r="J942" s="75">
        <f>[1]!thsiFinD("ths_close_price_index",J$1,$A942)</f>
        <v>1344.3894</v>
      </c>
      <c r="K942" s="76">
        <f>IF([1]!thsiFinD("ths_close_price_index",K$1,$A942)/[1]!thsiFinD("ths_close_price_index",K$1,$A$3)=0,K941,[1]!thsiFinD("ths_close_price_index",K$1,$A942)/[1]!thsiFinD("ths_close_price_index",K$1,$A$3))</f>
        <v>1.0835841351199125</v>
      </c>
      <c r="L942" s="75">
        <f>[1]!thsiFinD("ths_close_price_index",L$1,$A942)</f>
        <v>2788.9189999999999</v>
      </c>
      <c r="M942" s="75">
        <f>[1]!thsiFinD("ths_close_price_index",M$1,$A942)</f>
        <v>11747.7822</v>
      </c>
      <c r="N942" s="78">
        <f t="shared" si="57"/>
        <v>0.98860613404498965</v>
      </c>
      <c r="O942" s="78">
        <f t="shared" si="57"/>
        <v>0.99392608360912649</v>
      </c>
      <c r="P942" s="73">
        <f t="shared" si="53"/>
        <v>0.98860613404498965</v>
      </c>
      <c r="Q942" s="73">
        <f t="shared" si="54"/>
        <v>1.0216439112595381</v>
      </c>
    </row>
    <row r="943" spans="1:17" ht="15.5" x14ac:dyDescent="0.35">
      <c r="A943" s="80">
        <v>45233</v>
      </c>
      <c r="B943" s="58" t="s">
        <v>3702</v>
      </c>
      <c r="C943" s="58" t="s">
        <v>3703</v>
      </c>
      <c r="D943" s="58" t="s">
        <v>3704</v>
      </c>
      <c r="E943" s="58" t="s">
        <v>3705</v>
      </c>
      <c r="F943" s="58" t="s">
        <v>3706</v>
      </c>
      <c r="G943" s="58" t="s">
        <v>3707</v>
      </c>
      <c r="H943" s="75">
        <f>[1]!thsiFinD("ths_close_price_index",H$1,$A943)</f>
        <v>3584.1363999999999</v>
      </c>
      <c r="I943" s="75">
        <f>[1]!thsiFinD("ths_close_price_index",I$1,$A943)</f>
        <v>3905.1579999999999</v>
      </c>
      <c r="J943" s="75">
        <f>[1]!thsiFinD("ths_close_price_index",J$1,$A943)</f>
        <v>1360.4309000000001</v>
      </c>
      <c r="K943" s="76">
        <f>IF([1]!thsiFinD("ths_close_price_index",K$1,$A943)/[1]!thsiFinD("ths_close_price_index",K$1,$A$3)=0,K942,[1]!thsiFinD("ths_close_price_index",K$1,$A943)/[1]!thsiFinD("ths_close_price_index",K$1,$A$3))</f>
        <v>1.0965136590387461</v>
      </c>
      <c r="L943" s="75">
        <f>[1]!thsiFinD("ths_close_price_index",L$1,$A943)</f>
        <v>2821.4337999999998</v>
      </c>
      <c r="M943" s="75">
        <f>[1]!thsiFinD("ths_close_price_index",M$1,$A943)</f>
        <v>11773.6891</v>
      </c>
      <c r="N943" s="78">
        <f t="shared" ref="N943:O961" si="58">L943/L942</f>
        <v>1.0116585673517229</v>
      </c>
      <c r="O943" s="78">
        <f t="shared" si="58"/>
        <v>1.0022052587934427</v>
      </c>
      <c r="P943" s="73">
        <f t="shared" si="53"/>
        <v>1.0116585673517229</v>
      </c>
      <c r="Q943" s="73">
        <f t="shared" si="54"/>
        <v>1.0335548156084351</v>
      </c>
    </row>
    <row r="944" spans="1:17" ht="15.5" x14ac:dyDescent="0.35">
      <c r="A944" s="80">
        <v>45236</v>
      </c>
      <c r="B944" s="58" t="s">
        <v>3708</v>
      </c>
      <c r="C944" s="58" t="s">
        <v>3709</v>
      </c>
      <c r="D944" s="58" t="s">
        <v>3710</v>
      </c>
      <c r="E944" s="58" t="s">
        <v>3711</v>
      </c>
      <c r="F944" s="58" t="s">
        <v>3712</v>
      </c>
      <c r="G944" s="58" t="s">
        <v>3713</v>
      </c>
      <c r="H944" s="75">
        <f>[1]!thsiFinD("ths_close_price_index",H$1,$A944)</f>
        <v>3632.6084000000001</v>
      </c>
      <c r="I944" s="75">
        <f>[1]!thsiFinD("ths_close_price_index",I$1,$A944)</f>
        <v>3961.7029000000002</v>
      </c>
      <c r="J944" s="75">
        <f>[1]!thsiFinD("ths_close_price_index",J$1,$A944)</f>
        <v>1382.9209000000001</v>
      </c>
      <c r="K944" s="76">
        <f>IF([1]!thsiFinD("ths_close_price_index",K$1,$A944)/[1]!thsiFinD("ths_close_price_index",K$1,$A$3)=0,K943,[1]!thsiFinD("ths_close_price_index",K$1,$A944)/[1]!thsiFinD("ths_close_price_index",K$1,$A$3))</f>
        <v>1.1146407040740958</v>
      </c>
      <c r="L944" s="75">
        <f>[1]!thsiFinD("ths_close_price_index",L$1,$A944)</f>
        <v>2901.5655000000002</v>
      </c>
      <c r="M944" s="75">
        <f>[1]!thsiFinD("ths_close_price_index",M$1,$A944)</f>
        <v>12047.4647</v>
      </c>
      <c r="N944" s="78">
        <f t="shared" si="58"/>
        <v>1.0284010562289287</v>
      </c>
      <c r="O944" s="78">
        <f t="shared" si="58"/>
        <v>1.023253170495219</v>
      </c>
      <c r="P944" s="73">
        <f t="shared" si="53"/>
        <v>1.0284010562289287</v>
      </c>
      <c r="Q944" s="73">
        <f t="shared" si="54"/>
        <v>1.0629088640422104</v>
      </c>
    </row>
    <row r="945" spans="1:17" ht="15.5" x14ac:dyDescent="0.35">
      <c r="A945" s="80">
        <v>45237</v>
      </c>
      <c r="B945" s="58" t="s">
        <v>3714</v>
      </c>
      <c r="C945" s="58" t="s">
        <v>3715</v>
      </c>
      <c r="D945" s="58" t="s">
        <v>3716</v>
      </c>
      <c r="E945" s="58" t="s">
        <v>3717</v>
      </c>
      <c r="F945" s="58" t="s">
        <v>3718</v>
      </c>
      <c r="G945" s="58" t="s">
        <v>3719</v>
      </c>
      <c r="H945" s="75">
        <f>[1]!thsiFinD("ths_close_price_index",H$1,$A945)</f>
        <v>3619.7593000000002</v>
      </c>
      <c r="I945" s="75">
        <f>[1]!thsiFinD("ths_close_price_index",I$1,$A945)</f>
        <v>3952.4708999999998</v>
      </c>
      <c r="J945" s="75">
        <f>[1]!thsiFinD("ths_close_price_index",J$1,$A945)</f>
        <v>1379.7097000000001</v>
      </c>
      <c r="K945" s="76">
        <f>IF([1]!thsiFinD("ths_close_price_index",K$1,$A945)/[1]!thsiFinD("ths_close_price_index",K$1,$A$3)=0,K944,[1]!thsiFinD("ths_close_price_index",K$1,$A945)/[1]!thsiFinD("ths_close_price_index",K$1,$A$3))</f>
        <v>1.1120524618767853</v>
      </c>
      <c r="L945" s="75">
        <f>[1]!thsiFinD("ths_close_price_index",L$1,$A945)</f>
        <v>2894.8081999999999</v>
      </c>
      <c r="M945" s="75">
        <f>[1]!thsiFinD("ths_close_price_index",M$1,$A945)</f>
        <v>12000.731299999999</v>
      </c>
      <c r="N945" s="78">
        <f t="shared" si="58"/>
        <v>0.99767115372718618</v>
      </c>
      <c r="O945" s="78">
        <f t="shared" si="58"/>
        <v>0.99612089338597509</v>
      </c>
      <c r="P945" s="73">
        <f t="shared" si="53"/>
        <v>0.99767115372718618</v>
      </c>
      <c r="Q945" s="73">
        <f t="shared" si="54"/>
        <v>1.0604335126958448</v>
      </c>
    </row>
    <row r="946" spans="1:17" ht="15.5" x14ac:dyDescent="0.35">
      <c r="A946" s="80">
        <v>45238</v>
      </c>
      <c r="B946" s="58" t="s">
        <v>3720</v>
      </c>
      <c r="C946" s="58" t="s">
        <v>3721</v>
      </c>
      <c r="D946" s="58" t="s">
        <v>3722</v>
      </c>
      <c r="E946" s="58" t="s">
        <v>3723</v>
      </c>
      <c r="F946" s="58" t="s">
        <v>3724</v>
      </c>
      <c r="G946" s="58" t="s">
        <v>3725</v>
      </c>
      <c r="H946" s="75">
        <f>[1]!thsiFinD("ths_close_price_index",H$1,$A946)</f>
        <v>3611.0722999999998</v>
      </c>
      <c r="I946" s="75">
        <f>[1]!thsiFinD("ths_close_price_index",I$1,$A946)</f>
        <v>3944.9052999999999</v>
      </c>
      <c r="J946" s="75">
        <f>[1]!thsiFinD("ths_close_price_index",J$1,$A946)</f>
        <v>1381.154</v>
      </c>
      <c r="K946" s="76">
        <f>IF([1]!thsiFinD("ths_close_price_index",K$1,$A946)/[1]!thsiFinD("ths_close_price_index",K$1,$A$3)=0,K945,[1]!thsiFinD("ths_close_price_index",K$1,$A946)/[1]!thsiFinD("ths_close_price_index",K$1,$A$3))</f>
        <v>1.1132165744221187</v>
      </c>
      <c r="L946" s="75">
        <f>[1]!thsiFinD("ths_close_price_index",L$1,$A946)</f>
        <v>2912.5855999999999</v>
      </c>
      <c r="M946" s="75">
        <f>[1]!thsiFinD("ths_close_price_index",M$1,$A946)</f>
        <v>12145.492899999999</v>
      </c>
      <c r="N946" s="78">
        <f t="shared" si="58"/>
        <v>1.0061411322518707</v>
      </c>
      <c r="O946" s="78">
        <f t="shared" si="58"/>
        <v>1.0120627315437019</v>
      </c>
      <c r="P946" s="73">
        <f t="shared" si="53"/>
        <v>1.0061411322518707</v>
      </c>
      <c r="Q946" s="73">
        <f t="shared" si="54"/>
        <v>1.0669457751416258</v>
      </c>
    </row>
    <row r="947" spans="1:17" ht="15.5" x14ac:dyDescent="0.35">
      <c r="A947" s="80">
        <v>45239</v>
      </c>
      <c r="B947" s="58" t="s">
        <v>3726</v>
      </c>
      <c r="C947" s="58" t="s">
        <v>3727</v>
      </c>
      <c r="D947" s="58" t="s">
        <v>3728</v>
      </c>
      <c r="E947" s="58" t="s">
        <v>3729</v>
      </c>
      <c r="F947" s="58" t="s">
        <v>3730</v>
      </c>
      <c r="G947" s="58" t="s">
        <v>3731</v>
      </c>
      <c r="H947" s="75">
        <f>[1]!thsiFinD("ths_close_price_index",H$1,$A947)</f>
        <v>3612.8263000000002</v>
      </c>
      <c r="I947" s="75">
        <f>[1]!thsiFinD("ths_close_price_index",I$1,$A947)</f>
        <v>3943.3672999999999</v>
      </c>
      <c r="J947" s="75">
        <f>[1]!thsiFinD("ths_close_price_index",J$1,$A947)</f>
        <v>1376.9360999999999</v>
      </c>
      <c r="K947" s="76">
        <f>IF([1]!thsiFinD("ths_close_price_index",K$1,$A947)/[1]!thsiFinD("ths_close_price_index",K$1,$A$3)=0,K946,[1]!thsiFinD("ths_close_price_index",K$1,$A947)/[1]!thsiFinD("ths_close_price_index",K$1,$A$3))</f>
        <v>1.1098169273232037</v>
      </c>
      <c r="L947" s="75">
        <f>[1]!thsiFinD("ths_close_price_index",L$1,$A947)</f>
        <v>2906.9353000000001</v>
      </c>
      <c r="M947" s="75">
        <f>[1]!thsiFinD("ths_close_price_index",M$1,$A947)</f>
        <v>12023.909600000001</v>
      </c>
      <c r="N947" s="78">
        <f t="shared" si="58"/>
        <v>0.99806003984912928</v>
      </c>
      <c r="O947" s="78">
        <f t="shared" si="58"/>
        <v>0.98998943056481481</v>
      </c>
      <c r="P947" s="73">
        <f t="shared" si="53"/>
        <v>0.99806003984912928</v>
      </c>
      <c r="Q947" s="73">
        <f t="shared" si="54"/>
        <v>1.0648759428547112</v>
      </c>
    </row>
    <row r="948" spans="1:17" ht="15.5" x14ac:dyDescent="0.35">
      <c r="A948" s="80">
        <v>45240</v>
      </c>
      <c r="B948" s="58" t="s">
        <v>3732</v>
      </c>
      <c r="C948" s="58" t="s">
        <v>3733</v>
      </c>
      <c r="D948" s="58" t="s">
        <v>3734</v>
      </c>
      <c r="E948" s="58" t="s">
        <v>3735</v>
      </c>
      <c r="F948" s="58" t="s">
        <v>3736</v>
      </c>
      <c r="G948" s="58" t="s">
        <v>3737</v>
      </c>
      <c r="H948" s="75">
        <f>[1]!thsiFinD("ths_close_price_index",H$1,$A948)</f>
        <v>3586.4893000000002</v>
      </c>
      <c r="I948" s="75">
        <f>[1]!thsiFinD("ths_close_price_index",I$1,$A948)</f>
        <v>3918.6523999999999</v>
      </c>
      <c r="J948" s="75">
        <f>[1]!thsiFinD("ths_close_price_index",J$1,$A948)</f>
        <v>1369.3053</v>
      </c>
      <c r="K948" s="76">
        <f>IF([1]!thsiFinD("ths_close_price_index",K$1,$A948)/[1]!thsiFinD("ths_close_price_index",K$1,$A$3)=0,K947,[1]!thsiFinD("ths_close_price_index",K$1,$A948)/[1]!thsiFinD("ths_close_price_index",K$1,$A$3))</f>
        <v>1.1036664668849758</v>
      </c>
      <c r="L948" s="75">
        <f>[1]!thsiFinD("ths_close_price_index",L$1,$A948)</f>
        <v>2895.2851999999998</v>
      </c>
      <c r="M948" s="75">
        <f>[1]!thsiFinD("ths_close_price_index",M$1,$A948)</f>
        <v>12074.7485</v>
      </c>
      <c r="N948" s="78">
        <f t="shared" si="58"/>
        <v>0.99599230846314324</v>
      </c>
      <c r="O948" s="78">
        <f t="shared" si="58"/>
        <v>1.0042281505509654</v>
      </c>
      <c r="P948" s="73">
        <f t="shared" si="53"/>
        <v>0.99599230846314324</v>
      </c>
      <c r="Q948" s="73">
        <f t="shared" si="54"/>
        <v>1.06060824855073</v>
      </c>
    </row>
    <row r="949" spans="1:17" ht="15.5" x14ac:dyDescent="0.35">
      <c r="A949" s="80">
        <v>45243</v>
      </c>
      <c r="B949" s="58" t="s">
        <v>3738</v>
      </c>
      <c r="C949" s="58" t="s">
        <v>3739</v>
      </c>
      <c r="D949" s="58" t="s">
        <v>3740</v>
      </c>
      <c r="E949" s="58" t="s">
        <v>3741</v>
      </c>
      <c r="F949" s="58" t="s">
        <v>3742</v>
      </c>
      <c r="G949" s="58" t="s">
        <v>3743</v>
      </c>
      <c r="H949" s="75">
        <f>[1]!thsiFinD("ths_close_price_index",H$1,$A949)</f>
        <v>3579.4141</v>
      </c>
      <c r="I949" s="75">
        <f>[1]!thsiFinD("ths_close_price_index",I$1,$A949)</f>
        <v>3918.9571000000001</v>
      </c>
      <c r="J949" s="75">
        <f>[1]!thsiFinD("ths_close_price_index",J$1,$A949)</f>
        <v>1370.6746000000001</v>
      </c>
      <c r="K949" s="76">
        <f>IF([1]!thsiFinD("ths_close_price_index",K$1,$A949)/[1]!thsiFinD("ths_close_price_index",K$1,$A$3)=0,K948,[1]!thsiFinD("ths_close_price_index",K$1,$A949)/[1]!thsiFinD("ths_close_price_index",K$1,$A$3))</f>
        <v>1.104770129080036</v>
      </c>
      <c r="L949" s="75">
        <f>[1]!thsiFinD("ths_close_price_index",L$1,$A949)</f>
        <v>2909.4767000000002</v>
      </c>
      <c r="M949" s="75">
        <f>[1]!thsiFinD("ths_close_price_index",M$1,$A949)</f>
        <v>11990.0602</v>
      </c>
      <c r="N949" s="78">
        <f t="shared" si="58"/>
        <v>1.0049015896603211</v>
      </c>
      <c r="O949" s="78">
        <f t="shared" si="58"/>
        <v>0.99298633010865611</v>
      </c>
      <c r="P949" s="73">
        <f t="shared" si="53"/>
        <v>1.0049015896603211</v>
      </c>
      <c r="Q949" s="73">
        <f t="shared" si="54"/>
        <v>1.0658069149754774</v>
      </c>
    </row>
    <row r="950" spans="1:17" ht="15.5" x14ac:dyDescent="0.35">
      <c r="A950" s="80">
        <v>45244</v>
      </c>
      <c r="B950" s="58" t="s">
        <v>3744</v>
      </c>
      <c r="C950" s="58" t="s">
        <v>3745</v>
      </c>
      <c r="D950" s="58" t="s">
        <v>3746</v>
      </c>
      <c r="E950" s="58" t="s">
        <v>3747</v>
      </c>
      <c r="F950" s="58" t="s">
        <v>3748</v>
      </c>
      <c r="G950" s="58" t="s">
        <v>3749</v>
      </c>
      <c r="H950" s="75">
        <f>[1]!thsiFinD("ths_close_price_index",H$1,$A950)</f>
        <v>3582.0583999999999</v>
      </c>
      <c r="I950" s="75">
        <f>[1]!thsiFinD("ths_close_price_index",I$1,$A950)</f>
        <v>3925.7055</v>
      </c>
      <c r="J950" s="75">
        <f>[1]!thsiFinD("ths_close_price_index",J$1,$A950)</f>
        <v>1373.1801</v>
      </c>
      <c r="K950" s="76">
        <f>IF([1]!thsiFinD("ths_close_price_index",K$1,$A950)/[1]!thsiFinD("ths_close_price_index",K$1,$A$3)=0,K949,[1]!thsiFinD("ths_close_price_index",K$1,$A950)/[1]!thsiFinD("ths_close_price_index",K$1,$A$3))</f>
        <v>1.1067895737815063</v>
      </c>
      <c r="L950" s="75">
        <f>[1]!thsiFinD("ths_close_price_index",L$1,$A950)</f>
        <v>2910.7674999999999</v>
      </c>
      <c r="M950" s="75">
        <f>[1]!thsiFinD("ths_close_price_index",M$1,$A950)</f>
        <v>12043.4462</v>
      </c>
      <c r="N950" s="78">
        <f t="shared" si="58"/>
        <v>1.000443653664592</v>
      </c>
      <c r="O950" s="78">
        <f t="shared" si="58"/>
        <v>1.0044525214310434</v>
      </c>
      <c r="P950" s="73">
        <f t="shared" si="53"/>
        <v>1.000443653664592</v>
      </c>
      <c r="Q950" s="73">
        <f t="shared" si="54"/>
        <v>1.0662797641190538</v>
      </c>
    </row>
    <row r="951" spans="1:17" ht="15.5" x14ac:dyDescent="0.35">
      <c r="A951" s="80">
        <v>45245</v>
      </c>
      <c r="B951" s="58" t="s">
        <v>3750</v>
      </c>
      <c r="C951" s="58" t="s">
        <v>3751</v>
      </c>
      <c r="D951" s="58" t="s">
        <v>3752</v>
      </c>
      <c r="E951" s="58" t="s">
        <v>3753</v>
      </c>
      <c r="F951" s="58" t="s">
        <v>3754</v>
      </c>
      <c r="G951" s="58" t="s">
        <v>3755</v>
      </c>
      <c r="H951" s="75">
        <f>[1]!thsiFinD("ths_close_price_index",H$1,$A951)</f>
        <v>3607.2453999999998</v>
      </c>
      <c r="I951" s="75">
        <f>[1]!thsiFinD("ths_close_price_index",I$1,$A951)</f>
        <v>3952.2871</v>
      </c>
      <c r="J951" s="75">
        <f>[1]!thsiFinD("ths_close_price_index",J$1,$A951)</f>
        <v>1383.0856000000001</v>
      </c>
      <c r="K951" s="76">
        <f>IF([1]!thsiFinD("ths_close_price_index",K$1,$A951)/[1]!thsiFinD("ths_close_price_index",K$1,$A$3)=0,K950,[1]!thsiFinD("ths_close_price_index",K$1,$A951)/[1]!thsiFinD("ths_close_price_index",K$1,$A$3))</f>
        <v>1.1147734530432964</v>
      </c>
      <c r="L951" s="75">
        <f>[1]!thsiFinD("ths_close_price_index",L$1,$A951)</f>
        <v>2923.0309000000002</v>
      </c>
      <c r="M951" s="75">
        <f>[1]!thsiFinD("ths_close_price_index",M$1,$A951)</f>
        <v>12066.004199999999</v>
      </c>
      <c r="N951" s="78">
        <f t="shared" si="58"/>
        <v>1.0042131156129785</v>
      </c>
      <c r="O951" s="78">
        <f t="shared" si="58"/>
        <v>1.001873051917648</v>
      </c>
      <c r="P951" s="73">
        <f t="shared" si="53"/>
        <v>1.0042131156129785</v>
      </c>
      <c r="Q951" s="73">
        <f t="shared" si="54"/>
        <v>1.0707721240410668</v>
      </c>
    </row>
    <row r="952" spans="1:17" ht="15.5" x14ac:dyDescent="0.35">
      <c r="A952" s="80">
        <v>45246</v>
      </c>
      <c r="B952" s="58" t="s">
        <v>3756</v>
      </c>
      <c r="C952" s="58" t="s">
        <v>3757</v>
      </c>
      <c r="D952" s="58" t="s">
        <v>3758</v>
      </c>
      <c r="E952" s="58" t="s">
        <v>3759</v>
      </c>
      <c r="F952" s="58" t="s">
        <v>3760</v>
      </c>
      <c r="G952" s="58" t="s">
        <v>3761</v>
      </c>
      <c r="H952" s="75">
        <f>[1]!thsiFinD("ths_close_price_index",H$1,$A952)</f>
        <v>3572.3640999999998</v>
      </c>
      <c r="I952" s="75">
        <f>[1]!thsiFinD("ths_close_price_index",I$1,$A952)</f>
        <v>3913.9803999999999</v>
      </c>
      <c r="J952" s="75">
        <f>[1]!thsiFinD("ths_close_price_index",J$1,$A952)</f>
        <v>1368.3026</v>
      </c>
      <c r="K952" s="76">
        <f>IF([1]!thsiFinD("ths_close_price_index",K$1,$A952)/[1]!thsiFinD("ths_close_price_index",K$1,$A$3)=0,K951,[1]!thsiFinD("ths_close_price_index",K$1,$A952)/[1]!thsiFinD("ths_close_price_index",K$1,$A$3))</f>
        <v>1.1028582860020524</v>
      </c>
      <c r="L952" s="75">
        <f>[1]!thsiFinD("ths_close_price_index",L$1,$A952)</f>
        <v>2879.3225000000002</v>
      </c>
      <c r="M952" s="75">
        <f>[1]!thsiFinD("ths_close_price_index",M$1,$A952)</f>
        <v>11921.328600000001</v>
      </c>
      <c r="N952" s="78">
        <f t="shared" si="58"/>
        <v>0.98504689088302144</v>
      </c>
      <c r="O952" s="78">
        <f t="shared" si="58"/>
        <v>0.988009651115487</v>
      </c>
      <c r="P952" s="73">
        <f t="shared" si="53"/>
        <v>0.98504689088302144</v>
      </c>
      <c r="Q952" s="73">
        <f t="shared" si="54"/>
        <v>1.0547607516308619</v>
      </c>
    </row>
    <row r="953" spans="1:17" ht="15.5" x14ac:dyDescent="0.35">
      <c r="A953" s="80">
        <v>45247</v>
      </c>
      <c r="B953" s="58" t="s">
        <v>3762</v>
      </c>
      <c r="C953" s="58" t="s">
        <v>3763</v>
      </c>
      <c r="D953" s="58" t="s">
        <v>3764</v>
      </c>
      <c r="E953" s="58" t="s">
        <v>3765</v>
      </c>
      <c r="F953" s="58" t="s">
        <v>3766</v>
      </c>
      <c r="G953" s="58" t="s">
        <v>3767</v>
      </c>
      <c r="H953" s="75">
        <f>[1]!thsiFinD("ths_close_price_index",H$1,$A953)</f>
        <v>3568.0684999999999</v>
      </c>
      <c r="I953" s="75">
        <f>[1]!thsiFinD("ths_close_price_index",I$1,$A953)</f>
        <v>3914.5997000000002</v>
      </c>
      <c r="J953" s="75">
        <f>[1]!thsiFinD("ths_close_price_index",J$1,$A953)</f>
        <v>1371.7159999999999</v>
      </c>
      <c r="K953" s="76">
        <f>IF([1]!thsiFinD("ths_close_price_index",K$1,$A953)/[1]!thsiFinD("ths_close_price_index",K$1,$A$3)=0,K952,[1]!thsiFinD("ths_close_price_index",K$1,$A953)/[1]!thsiFinD("ths_close_price_index",K$1,$A$3))</f>
        <v>1.1056095023437003</v>
      </c>
      <c r="L953" s="75">
        <f>[1]!thsiFinD("ths_close_price_index",L$1,$A953)</f>
        <v>2888.527</v>
      </c>
      <c r="M953" s="75">
        <f>[1]!thsiFinD("ths_close_price_index",M$1,$A953)</f>
        <v>12025.534799999999</v>
      </c>
      <c r="N953" s="78">
        <f t="shared" si="58"/>
        <v>1.0031967589597899</v>
      </c>
      <c r="O953" s="78">
        <f t="shared" si="58"/>
        <v>1.0087411565855167</v>
      </c>
      <c r="P953" s="73">
        <f t="shared" ref="P953:P1016" si="59">100%*N953</f>
        <v>1.0031967589597899</v>
      </c>
      <c r="Q953" s="73">
        <f t="shared" si="54"/>
        <v>1.0581325675140725</v>
      </c>
    </row>
    <row r="954" spans="1:17" ht="15.5" x14ac:dyDescent="0.35">
      <c r="A954" s="80">
        <v>45250</v>
      </c>
      <c r="B954" s="58" t="s">
        <v>3768</v>
      </c>
      <c r="C954" s="58" t="s">
        <v>3769</v>
      </c>
      <c r="D954" s="58" t="s">
        <v>3770</v>
      </c>
      <c r="E954" s="58" t="s">
        <v>3771</v>
      </c>
      <c r="F954" s="58" t="s">
        <v>3772</v>
      </c>
      <c r="G954" s="58" t="s">
        <v>3773</v>
      </c>
      <c r="H954" s="75">
        <f>[1]!thsiFinD("ths_close_price_index",H$1,$A954)</f>
        <v>3576.3233</v>
      </c>
      <c r="I954" s="75">
        <f>[1]!thsiFinD("ths_close_price_index",I$1,$A954)</f>
        <v>3926.4886000000001</v>
      </c>
      <c r="J954" s="75">
        <f>[1]!thsiFinD("ths_close_price_index",J$1,$A954)</f>
        <v>1378.3846000000001</v>
      </c>
      <c r="K954" s="76">
        <f>IF([1]!thsiFinD("ths_close_price_index",K$1,$A954)/[1]!thsiFinD("ths_close_price_index",K$1,$A$3)=0,K953,[1]!thsiFinD("ths_close_price_index",K$1,$A954)/[1]!thsiFinD("ths_close_price_index",K$1,$A$3))</f>
        <v>1.1109844250881529</v>
      </c>
      <c r="L954" s="75">
        <f>[1]!thsiFinD("ths_close_price_index",L$1,$A954)</f>
        <v>2892.3004000000001</v>
      </c>
      <c r="M954" s="75">
        <f>[1]!thsiFinD("ths_close_price_index",M$1,$A954)</f>
        <v>12151.0967</v>
      </c>
      <c r="N954" s="78">
        <f t="shared" si="58"/>
        <v>1.001306340567355</v>
      </c>
      <c r="O954" s="78">
        <f t="shared" si="58"/>
        <v>1.0104412736804023</v>
      </c>
      <c r="P954" s="73">
        <f t="shared" si="59"/>
        <v>1.001306340567355</v>
      </c>
      <c r="Q954" s="73">
        <f t="shared" si="54"/>
        <v>1.0595148490126556</v>
      </c>
    </row>
    <row r="955" spans="1:17" ht="15.5" x14ac:dyDescent="0.35">
      <c r="A955" s="80">
        <v>45251</v>
      </c>
      <c r="B955" s="58" t="s">
        <v>3774</v>
      </c>
      <c r="C955" s="58" t="s">
        <v>3775</v>
      </c>
      <c r="D955" s="58" t="s">
        <v>3776</v>
      </c>
      <c r="E955" s="58" t="s">
        <v>3777</v>
      </c>
      <c r="F955" s="58" t="s">
        <v>3778</v>
      </c>
      <c r="G955" s="58" t="s">
        <v>3779</v>
      </c>
      <c r="H955" s="75">
        <f>[1]!thsiFinD("ths_close_price_index",H$1,$A955)</f>
        <v>3581.0673999999999</v>
      </c>
      <c r="I955" s="75">
        <f>[1]!thsiFinD("ths_close_price_index",I$1,$A955)</f>
        <v>3926.8543</v>
      </c>
      <c r="J955" s="75">
        <f>[1]!thsiFinD("ths_close_price_index",J$1,$A955)</f>
        <v>1374.4804999999999</v>
      </c>
      <c r="K955" s="76">
        <f>IF([1]!thsiFinD("ths_close_price_index",K$1,$A955)/[1]!thsiFinD("ths_close_price_index",K$1,$A$3)=0,K954,[1]!thsiFinD("ths_close_price_index",K$1,$A955)/[1]!thsiFinD("ths_close_price_index",K$1,$A$3))</f>
        <v>1.1078377022547818</v>
      </c>
      <c r="L955" s="75">
        <f>[1]!thsiFinD("ths_close_price_index",L$1,$A955)</f>
        <v>2876.0823999999998</v>
      </c>
      <c r="M955" s="75">
        <f>[1]!thsiFinD("ths_close_price_index",M$1,$A955)</f>
        <v>12150.936600000001</v>
      </c>
      <c r="N955" s="78">
        <f t="shared" si="58"/>
        <v>0.99439269862839963</v>
      </c>
      <c r="O955" s="78">
        <f t="shared" si="58"/>
        <v>0.99998682423455665</v>
      </c>
      <c r="P955" s="73">
        <f t="shared" si="59"/>
        <v>0.99439269862839963</v>
      </c>
      <c r="Q955" s="73">
        <f t="shared" si="54"/>
        <v>1.053573829946556</v>
      </c>
    </row>
    <row r="956" spans="1:17" ht="15.5" x14ac:dyDescent="0.35">
      <c r="A956" s="80">
        <v>45252</v>
      </c>
      <c r="B956" s="58" t="s">
        <v>3780</v>
      </c>
      <c r="C956" s="58" t="s">
        <v>3781</v>
      </c>
      <c r="D956" s="58" t="s">
        <v>3782</v>
      </c>
      <c r="E956" s="58" t="s">
        <v>3783</v>
      </c>
      <c r="F956" s="58" t="s">
        <v>3784</v>
      </c>
      <c r="G956" s="58" t="s">
        <v>3785</v>
      </c>
      <c r="H956" s="75">
        <f>[1]!thsiFinD("ths_close_price_index",H$1,$A956)</f>
        <v>3544.4162000000001</v>
      </c>
      <c r="I956" s="75">
        <f>[1]!thsiFinD("ths_close_price_index",I$1,$A956)</f>
        <v>3884.7323000000001</v>
      </c>
      <c r="J956" s="75">
        <f>[1]!thsiFinD("ths_close_price_index",J$1,$A956)</f>
        <v>1359.3643</v>
      </c>
      <c r="K956" s="76">
        <f>IF([1]!thsiFinD("ths_close_price_index",K$1,$A956)/[1]!thsiFinD("ths_close_price_index",K$1,$A$3)=0,K955,[1]!thsiFinD("ths_close_price_index",K$1,$A956)/[1]!thsiFinD("ths_close_price_index",K$1,$A$3))</f>
        <v>1.0956539744573897</v>
      </c>
      <c r="L956" s="75">
        <f>[1]!thsiFinD("ths_close_price_index",L$1,$A956)</f>
        <v>2834.473</v>
      </c>
      <c r="M956" s="75">
        <f>[1]!thsiFinD("ths_close_price_index",M$1,$A956)</f>
        <v>12020.6333</v>
      </c>
      <c r="N956" s="78">
        <f t="shared" si="58"/>
        <v>0.9855326120002682</v>
      </c>
      <c r="O956" s="78">
        <f t="shared" si="58"/>
        <v>0.98927627521322092</v>
      </c>
      <c r="P956" s="73">
        <f t="shared" si="59"/>
        <v>0.9855326120002682</v>
      </c>
      <c r="Q956" s="73">
        <f t="shared" ref="Q956:Q1019" si="60">Q955*P956</f>
        <v>1.0383313685623556</v>
      </c>
    </row>
    <row r="957" spans="1:17" ht="15.5" x14ac:dyDescent="0.35">
      <c r="A957" s="80">
        <v>45253</v>
      </c>
      <c r="B957" s="58" t="s">
        <v>3786</v>
      </c>
      <c r="C957" s="58" t="s">
        <v>3787</v>
      </c>
      <c r="D957" s="58" t="s">
        <v>3788</v>
      </c>
      <c r="E957" s="58" t="s">
        <v>3789</v>
      </c>
      <c r="F957" s="58" t="s">
        <v>3790</v>
      </c>
      <c r="G957" s="58" t="s">
        <v>3791</v>
      </c>
      <c r="H957" s="75">
        <f>[1]!thsiFinD("ths_close_price_index",H$1,$A957)</f>
        <v>3561.5203999999999</v>
      </c>
      <c r="I957" s="75">
        <f>[1]!thsiFinD("ths_close_price_index",I$1,$A957)</f>
        <v>3907.7665999999999</v>
      </c>
      <c r="J957" s="75">
        <f>[1]!thsiFinD("ths_close_price_index",J$1,$A957)</f>
        <v>1369.7578000000001</v>
      </c>
      <c r="K957" s="76">
        <f>IF([1]!thsiFinD("ths_close_price_index",K$1,$A957)/[1]!thsiFinD("ths_close_price_index",K$1,$A$3)=0,K956,[1]!thsiFinD("ths_close_price_index",K$1,$A957)/[1]!thsiFinD("ths_close_price_index",K$1,$A$3))</f>
        <v>1.1040311839982926</v>
      </c>
      <c r="L957" s="75">
        <f>[1]!thsiFinD("ths_close_price_index",L$1,$A957)</f>
        <v>2859.3741</v>
      </c>
      <c r="M957" s="75">
        <f>[1]!thsiFinD("ths_close_price_index",M$1,$A957)</f>
        <v>12132.2965</v>
      </c>
      <c r="N957" s="78">
        <f t="shared" si="58"/>
        <v>1.0087850898562096</v>
      </c>
      <c r="O957" s="78">
        <f t="shared" si="58"/>
        <v>1.0092892942670499</v>
      </c>
      <c r="P957" s="73">
        <f t="shared" si="59"/>
        <v>1.0087850898562096</v>
      </c>
      <c r="Q957" s="73">
        <f t="shared" si="60"/>
        <v>1.0474532029356971</v>
      </c>
    </row>
    <row r="958" spans="1:17" ht="15.5" x14ac:dyDescent="0.35">
      <c r="A958" s="80">
        <v>45254</v>
      </c>
      <c r="B958" s="58" t="s">
        <v>3792</v>
      </c>
      <c r="C958" s="58" t="s">
        <v>3793</v>
      </c>
      <c r="D958" s="58" t="s">
        <v>3794</v>
      </c>
      <c r="E958" s="58" t="s">
        <v>3795</v>
      </c>
      <c r="F958" s="58" t="s">
        <v>3796</v>
      </c>
      <c r="G958" s="58" t="s">
        <v>3797</v>
      </c>
      <c r="H958" s="75">
        <f>[1]!thsiFinD("ths_close_price_index",H$1,$A958)</f>
        <v>3538.0086999999999</v>
      </c>
      <c r="I958" s="75">
        <f>[1]!thsiFinD("ths_close_price_index",I$1,$A958)</f>
        <v>3879.1138000000001</v>
      </c>
      <c r="J958" s="75">
        <f>[1]!thsiFinD("ths_close_price_index",J$1,$A958)</f>
        <v>1356.8163</v>
      </c>
      <c r="K958" s="76">
        <f>IF([1]!thsiFinD("ths_close_price_index",K$1,$A958)/[1]!thsiFinD("ths_close_price_index",K$1,$A$3)=0,K957,[1]!thsiFinD("ths_close_price_index",K$1,$A958)/[1]!thsiFinD("ths_close_price_index",K$1,$A$3))</f>
        <v>1.0936002745574309</v>
      </c>
      <c r="L958" s="75">
        <f>[1]!thsiFinD("ths_close_price_index",L$1,$A958)</f>
        <v>2832.5682999999999</v>
      </c>
      <c r="M958" s="75">
        <f>[1]!thsiFinD("ths_close_price_index",M$1,$A958)</f>
        <v>12175.340200000001</v>
      </c>
      <c r="N958" s="78">
        <f t="shared" si="58"/>
        <v>0.99062529103834296</v>
      </c>
      <c r="O958" s="78">
        <f t="shared" si="58"/>
        <v>1.0035478608687152</v>
      </c>
      <c r="P958" s="73">
        <f t="shared" si="59"/>
        <v>0.99062529103834296</v>
      </c>
      <c r="Q958" s="73">
        <f t="shared" si="60"/>
        <v>1.0376336340072194</v>
      </c>
    </row>
    <row r="959" spans="1:17" ht="15.5" x14ac:dyDescent="0.35">
      <c r="A959" s="80">
        <v>45257</v>
      </c>
      <c r="B959" s="58" t="s">
        <v>3798</v>
      </c>
      <c r="C959" s="58" t="s">
        <v>3799</v>
      </c>
      <c r="D959" s="58" t="s">
        <v>3800</v>
      </c>
      <c r="E959" s="58" t="s">
        <v>3801</v>
      </c>
      <c r="F959" s="58" t="s">
        <v>3802</v>
      </c>
      <c r="G959" s="58" t="s">
        <v>3803</v>
      </c>
      <c r="H959" s="75">
        <f>[1]!thsiFinD("ths_close_price_index",H$1,$A959)</f>
        <v>3511.9423999999999</v>
      </c>
      <c r="I959" s="75">
        <f>[1]!thsiFinD("ths_close_price_index",I$1,$A959)</f>
        <v>3857.3978999999999</v>
      </c>
      <c r="J959" s="75">
        <f>[1]!thsiFinD("ths_close_price_index",J$1,$A959)</f>
        <v>1355.0753</v>
      </c>
      <c r="K959" s="76">
        <f>IF([1]!thsiFinD("ths_close_price_index",K$1,$A959)/[1]!thsiFinD("ths_close_price_index",K$1,$A$3)=0,K958,[1]!thsiFinD("ths_close_price_index",K$1,$A959)/[1]!thsiFinD("ths_close_price_index",K$1,$A$3))</f>
        <v>1.0921970204264151</v>
      </c>
      <c r="L959" s="75">
        <f>[1]!thsiFinD("ths_close_price_index",L$1,$A959)</f>
        <v>2816.1437000000001</v>
      </c>
      <c r="M959" s="75">
        <f>[1]!thsiFinD("ths_close_price_index",M$1,$A959)</f>
        <v>12073.333500000001</v>
      </c>
      <c r="N959" s="78">
        <f t="shared" si="58"/>
        <v>0.99420151669423118</v>
      </c>
      <c r="O959" s="78">
        <f t="shared" si="58"/>
        <v>0.99162186038957667</v>
      </c>
      <c r="P959" s="73">
        <f t="shared" si="59"/>
        <v>0.99420151669423118</v>
      </c>
      <c r="Q959" s="73">
        <f t="shared" si="60"/>
        <v>1.0316169327029243</v>
      </c>
    </row>
    <row r="960" spans="1:17" ht="15.5" x14ac:dyDescent="0.35">
      <c r="A960" s="80">
        <v>45258</v>
      </c>
      <c r="B960" s="58" t="s">
        <v>3804</v>
      </c>
      <c r="C960" s="58" t="s">
        <v>3805</v>
      </c>
      <c r="D960" s="58" t="s">
        <v>3806</v>
      </c>
      <c r="E960" s="58" t="s">
        <v>3807</v>
      </c>
      <c r="F960" s="58" t="s">
        <v>3808</v>
      </c>
      <c r="G960" s="58" t="s">
        <v>3809</v>
      </c>
      <c r="H960" s="75">
        <f>[1]!thsiFinD("ths_close_price_index",H$1,$A960)</f>
        <v>3518.5232000000001</v>
      </c>
      <c r="I960" s="75">
        <f>[1]!thsiFinD("ths_close_price_index",I$1,$A960)</f>
        <v>3867.3173999999999</v>
      </c>
      <c r="J960" s="75">
        <f>[1]!thsiFinD("ths_close_price_index",J$1,$A960)</f>
        <v>1359.3004000000001</v>
      </c>
      <c r="K960" s="76">
        <f>IF([1]!thsiFinD("ths_close_price_index",K$1,$A960)/[1]!thsiFinD("ths_close_price_index",K$1,$A$3)=0,K959,[1]!thsiFinD("ths_close_price_index",K$1,$A960)/[1]!thsiFinD("ths_close_price_index",K$1,$A$3))</f>
        <v>1.0956024707589567</v>
      </c>
      <c r="L960" s="75">
        <f>[1]!thsiFinD("ths_close_price_index",L$1,$A960)</f>
        <v>2836.1518000000001</v>
      </c>
      <c r="M960" s="75">
        <f>[1]!thsiFinD("ths_close_price_index",M$1,$A960)</f>
        <v>12269.4511</v>
      </c>
      <c r="N960" s="78">
        <f t="shared" si="58"/>
        <v>1.0071047865916785</v>
      </c>
      <c r="O960" s="78">
        <f t="shared" si="58"/>
        <v>1.016243865043569</v>
      </c>
      <c r="P960" s="73">
        <f t="shared" si="59"/>
        <v>1.0071047865916785</v>
      </c>
      <c r="Q960" s="73">
        <f t="shared" si="60"/>
        <v>1.0389463508541406</v>
      </c>
    </row>
    <row r="961" spans="1:17" ht="15.5" x14ac:dyDescent="0.35">
      <c r="A961" s="80">
        <v>45259</v>
      </c>
      <c r="B961" s="58" t="s">
        <v>3810</v>
      </c>
      <c r="C961" s="58" t="s">
        <v>3811</v>
      </c>
      <c r="D961" s="58" t="s">
        <v>3812</v>
      </c>
      <c r="E961" s="58" t="s">
        <v>3813</v>
      </c>
      <c r="F961" s="58" t="s">
        <v>3814</v>
      </c>
      <c r="G961" s="58" t="s">
        <v>3815</v>
      </c>
      <c r="H961" s="75">
        <f>[1]!thsiFinD("ths_close_price_index",H$1,$A961)</f>
        <v>3488.3072999999999</v>
      </c>
      <c r="I961" s="75">
        <f>[1]!thsiFinD("ths_close_price_index",I$1,$A961)</f>
        <v>3835.9285</v>
      </c>
      <c r="J961" s="75">
        <f>[1]!thsiFinD("ths_close_price_index",J$1,$A961)</f>
        <v>1350.7512999999999</v>
      </c>
      <c r="K961" s="76">
        <f>IF([1]!thsiFinD("ths_close_price_index",K$1,$A961)/[1]!thsiFinD("ths_close_price_index",K$1,$A$3)=0,K960,[1]!thsiFinD("ths_close_price_index",K$1,$A961)/[1]!thsiFinD("ths_close_price_index",K$1,$A$3))</f>
        <v>1.0887118562319797</v>
      </c>
      <c r="L961" s="75">
        <f>[1]!thsiFinD("ths_close_price_index",L$1,$A961)</f>
        <v>2807.5187999999998</v>
      </c>
      <c r="M961" s="75">
        <f>[1]!thsiFinD("ths_close_price_index",M$1,$A961)</f>
        <v>12166.953100000001</v>
      </c>
      <c r="N961" s="78">
        <f t="shared" si="58"/>
        <v>0.98990427804322734</v>
      </c>
      <c r="O961" s="78">
        <f t="shared" si="58"/>
        <v>0.9916460810541069</v>
      </c>
      <c r="P961" s="73">
        <f t="shared" si="59"/>
        <v>0.98990427804322734</v>
      </c>
      <c r="Q961" s="73">
        <f t="shared" si="60"/>
        <v>1.0284574373679136</v>
      </c>
    </row>
    <row r="962" spans="1:17" ht="15.5" x14ac:dyDescent="0.35">
      <c r="A962" s="80">
        <v>45260</v>
      </c>
      <c r="B962" s="58" t="s">
        <v>3816</v>
      </c>
      <c r="C962" s="58" t="s">
        <v>3817</v>
      </c>
      <c r="D962" s="58" t="s">
        <v>3818</v>
      </c>
      <c r="E962" s="58" t="s">
        <v>3819</v>
      </c>
      <c r="F962" s="58" t="s">
        <v>3820</v>
      </c>
      <c r="G962" s="58" t="s">
        <v>3821</v>
      </c>
      <c r="H962" s="75">
        <f>[1]!thsiFinD("ths_close_price_index",H$1,$A962)</f>
        <v>3496.2028</v>
      </c>
      <c r="I962" s="75">
        <f>[1]!thsiFinD("ths_close_price_index",I$1,$A962)</f>
        <v>3840.7555000000002</v>
      </c>
      <c r="J962" s="75">
        <f>[1]!thsiFinD("ths_close_price_index",J$1,$A962)</f>
        <v>1351.3385000000001</v>
      </c>
      <c r="K962" s="76">
        <f>IF([1]!thsiFinD("ths_close_price_index",K$1,$A962)/[1]!thsiFinD("ths_close_price_index",K$1,$A$3)=0,K961,[1]!thsiFinD("ths_close_price_index",K$1,$A962)/[1]!thsiFinD("ths_close_price_index",K$1,$A$3))</f>
        <v>1.0891851421743879</v>
      </c>
      <c r="L962" s="75">
        <f>[1]!thsiFinD("ths_close_price_index",L$1,$A962)</f>
        <v>2800.7177000000001</v>
      </c>
      <c r="M962" s="75">
        <f>[1]!thsiFinD("ths_close_price_index",M$1,$A962)</f>
        <v>12287.105799999999</v>
      </c>
      <c r="N962" s="78">
        <f t="shared" ref="N962:O978" si="61">L962/L961</f>
        <v>0.9975775407096118</v>
      </c>
      <c r="O962" s="78">
        <f t="shared" si="61"/>
        <v>1.0098753318938987</v>
      </c>
      <c r="P962" s="73">
        <f t="shared" si="59"/>
        <v>0.9975775407096118</v>
      </c>
      <c r="Q962" s="73">
        <f t="shared" si="60"/>
        <v>1.0259660410939928</v>
      </c>
    </row>
    <row r="963" spans="1:17" ht="15.5" x14ac:dyDescent="0.35">
      <c r="A963" s="80">
        <v>45261</v>
      </c>
      <c r="B963" s="58" t="s">
        <v>3822</v>
      </c>
      <c r="C963" s="58" t="s">
        <v>3823</v>
      </c>
      <c r="D963" s="58" t="s">
        <v>3824</v>
      </c>
      <c r="E963" s="58" t="s">
        <v>3825</v>
      </c>
      <c r="F963" s="58" t="s">
        <v>3826</v>
      </c>
      <c r="G963" s="58" t="s">
        <v>3827</v>
      </c>
      <c r="H963" s="75">
        <f>[1]!thsiFinD("ths_close_price_index",H$1,$A963)</f>
        <v>3482.8813</v>
      </c>
      <c r="I963" s="75">
        <f>[1]!thsiFinD("ths_close_price_index",I$1,$A963)</f>
        <v>3834.0608000000002</v>
      </c>
      <c r="J963" s="75">
        <f>[1]!thsiFinD("ths_close_price_index",J$1,$A963)</f>
        <v>1348.0387000000001</v>
      </c>
      <c r="K963" s="76">
        <f>IF([1]!thsiFinD("ths_close_price_index",K$1,$A963)/[1]!thsiFinD("ths_close_price_index",K$1,$A$3)=0,K962,[1]!thsiFinD("ths_close_price_index",K$1,$A963)/[1]!thsiFinD("ths_close_price_index",K$1,$A$3))</f>
        <v>1.0865254879632875</v>
      </c>
      <c r="L963" s="75">
        <f>[1]!thsiFinD("ths_close_price_index",L$1,$A963)</f>
        <v>2806.7581</v>
      </c>
      <c r="M963" s="75">
        <f>[1]!thsiFinD("ths_close_price_index",M$1,$A963)</f>
        <v>12301.031300000001</v>
      </c>
      <c r="N963" s="78">
        <f t="shared" si="61"/>
        <v>1.0021567328974283</v>
      </c>
      <c r="O963" s="78">
        <f t="shared" si="61"/>
        <v>1.0011333425646909</v>
      </c>
      <c r="P963" s="73">
        <f t="shared" si="59"/>
        <v>1.0021567328974283</v>
      </c>
      <c r="Q963" s="73">
        <f t="shared" si="60"/>
        <v>1.0281787758064644</v>
      </c>
    </row>
    <row r="964" spans="1:17" ht="15.5" x14ac:dyDescent="0.35">
      <c r="A964" s="80">
        <v>45264</v>
      </c>
      <c r="B964" s="58" t="s">
        <v>3828</v>
      </c>
      <c r="C964" s="58" t="s">
        <v>3829</v>
      </c>
      <c r="D964" s="58" t="s">
        <v>3830</v>
      </c>
      <c r="E964" s="58" t="s">
        <v>3831</v>
      </c>
      <c r="F964" s="58" t="s">
        <v>3832</v>
      </c>
      <c r="G964" s="58" t="s">
        <v>3833</v>
      </c>
      <c r="H964" s="75">
        <f>[1]!thsiFinD("ths_close_price_index",H$1,$A964)</f>
        <v>3460.1379999999999</v>
      </c>
      <c r="I964" s="75">
        <f>[1]!thsiFinD("ths_close_price_index",I$1,$A964)</f>
        <v>3814.3031999999998</v>
      </c>
      <c r="J964" s="75">
        <f>[1]!thsiFinD("ths_close_price_index",J$1,$A964)</f>
        <v>1336.739</v>
      </c>
      <c r="K964" s="76">
        <f>IF([1]!thsiFinD("ths_close_price_index",K$1,$A964)/[1]!thsiFinD("ths_close_price_index",K$1,$A$3)=0,K963,[1]!thsiFinD("ths_close_price_index",K$1,$A964)/[1]!thsiFinD("ths_close_price_index",K$1,$A$3))</f>
        <v>1.0774178769901466</v>
      </c>
      <c r="L964" s="75">
        <f>[1]!thsiFinD("ths_close_price_index",L$1,$A964)</f>
        <v>2780.1722</v>
      </c>
      <c r="M964" s="75">
        <f>[1]!thsiFinD("ths_close_price_index",M$1,$A964)</f>
        <v>12080.5316</v>
      </c>
      <c r="N964" s="78">
        <f t="shared" si="61"/>
        <v>0.99052789764817994</v>
      </c>
      <c r="O964" s="78">
        <f t="shared" si="61"/>
        <v>0.98207469807836356</v>
      </c>
      <c r="P964" s="73">
        <f t="shared" si="59"/>
        <v>0.99052789764817994</v>
      </c>
      <c r="Q964" s="73">
        <f t="shared" si="60"/>
        <v>1.0184397612060565</v>
      </c>
    </row>
    <row r="965" spans="1:17" ht="15.5" x14ac:dyDescent="0.35">
      <c r="A965" s="80">
        <v>45265</v>
      </c>
      <c r="B965" s="58" t="s">
        <v>3834</v>
      </c>
      <c r="C965" s="58" t="s">
        <v>3835</v>
      </c>
      <c r="D965" s="58" t="s">
        <v>3836</v>
      </c>
      <c r="E965" s="58" t="s">
        <v>3837</v>
      </c>
      <c r="F965" s="58" t="s">
        <v>3838</v>
      </c>
      <c r="G965" s="58" t="s">
        <v>3839</v>
      </c>
      <c r="H965" s="75">
        <f>[1]!thsiFinD("ths_close_price_index",H$1,$A965)</f>
        <v>3394.2570999999998</v>
      </c>
      <c r="I965" s="75">
        <f>[1]!thsiFinD("ths_close_price_index",I$1,$A965)</f>
        <v>3743.0075999999999</v>
      </c>
      <c r="J965" s="75">
        <f>[1]!thsiFinD("ths_close_price_index",J$1,$A965)</f>
        <v>1314.1328000000001</v>
      </c>
      <c r="K965" s="76">
        <f>IF([1]!thsiFinD("ths_close_price_index",K$1,$A965)/[1]!thsiFinD("ths_close_price_index",K$1,$A$3)=0,K964,[1]!thsiFinD("ths_close_price_index",K$1,$A965)/[1]!thsiFinD("ths_close_price_index",K$1,$A$3))</f>
        <v>1.0591971742121062</v>
      </c>
      <c r="L965" s="75">
        <f>[1]!thsiFinD("ths_close_price_index",L$1,$A965)</f>
        <v>2719.1032</v>
      </c>
      <c r="M965" s="75">
        <f>[1]!thsiFinD("ths_close_price_index",M$1,$A965)</f>
        <v>11954.438099999999</v>
      </c>
      <c r="N965" s="78">
        <f t="shared" si="61"/>
        <v>0.97803409443486988</v>
      </c>
      <c r="O965" s="78">
        <f t="shared" si="61"/>
        <v>0.98956225568748968</v>
      </c>
      <c r="P965" s="73">
        <f t="shared" si="59"/>
        <v>0.97803409443486988</v>
      </c>
      <c r="Q965" s="73">
        <f t="shared" si="60"/>
        <v>0.99606880958763055</v>
      </c>
    </row>
    <row r="966" spans="1:17" ht="15.5" x14ac:dyDescent="0.35">
      <c r="A966" s="80">
        <v>45266</v>
      </c>
      <c r="B966" s="58" t="s">
        <v>3840</v>
      </c>
      <c r="C966" s="58" t="s">
        <v>3841</v>
      </c>
      <c r="D966" s="58" t="s">
        <v>3842</v>
      </c>
      <c r="E966" s="58" t="s">
        <v>3843</v>
      </c>
      <c r="F966" s="58" t="s">
        <v>3844</v>
      </c>
      <c r="G966" s="58" t="s">
        <v>3845</v>
      </c>
      <c r="H966" s="75">
        <f>[1]!thsiFinD("ths_close_price_index",H$1,$A966)</f>
        <v>3399.598</v>
      </c>
      <c r="I966" s="75">
        <f>[1]!thsiFinD("ths_close_price_index",I$1,$A966)</f>
        <v>3751.2682</v>
      </c>
      <c r="J966" s="75">
        <f>[1]!thsiFinD("ths_close_price_index",J$1,$A966)</f>
        <v>1318.6677999999999</v>
      </c>
      <c r="K966" s="76">
        <f>IF([1]!thsiFinD("ths_close_price_index",K$1,$A966)/[1]!thsiFinD("ths_close_price_index",K$1,$A$3)=0,K965,[1]!thsiFinD("ths_close_price_index",K$1,$A966)/[1]!thsiFinD("ths_close_price_index",K$1,$A$3))</f>
        <v>1.0628524053919777</v>
      </c>
      <c r="L966" s="75">
        <f>[1]!thsiFinD("ths_close_price_index",L$1,$A966)</f>
        <v>2721.4050999999999</v>
      </c>
      <c r="M966" s="75">
        <f>[1]!thsiFinD("ths_close_price_index",M$1,$A966)</f>
        <v>11967.408299999999</v>
      </c>
      <c r="N966" s="78">
        <f t="shared" si="61"/>
        <v>1.000846565882457</v>
      </c>
      <c r="O966" s="78">
        <f t="shared" si="61"/>
        <v>1.0010849694390906</v>
      </c>
      <c r="P966" s="73">
        <f t="shared" si="59"/>
        <v>1.000846565882457</v>
      </c>
      <c r="Q966" s="73">
        <f t="shared" si="60"/>
        <v>0.996912047458407</v>
      </c>
    </row>
    <row r="967" spans="1:17" ht="15.5" x14ac:dyDescent="0.35">
      <c r="A967" s="80">
        <v>45267</v>
      </c>
      <c r="B967" s="58" t="s">
        <v>3846</v>
      </c>
      <c r="C967" s="58" t="s">
        <v>3847</v>
      </c>
      <c r="D967" s="58" t="s">
        <v>3848</v>
      </c>
      <c r="E967" s="58" t="s">
        <v>3849</v>
      </c>
      <c r="F967" s="58" t="s">
        <v>3850</v>
      </c>
      <c r="G967" s="58" t="s">
        <v>3851</v>
      </c>
      <c r="H967" s="75">
        <f>[1]!thsiFinD("ths_close_price_index",H$1,$A967)</f>
        <v>3391.2822999999999</v>
      </c>
      <c r="I967" s="75">
        <f>[1]!thsiFinD("ths_close_price_index",I$1,$A967)</f>
        <v>3744.4445999999998</v>
      </c>
      <c r="J967" s="75">
        <f>[1]!thsiFinD("ths_close_price_index",J$1,$A967)</f>
        <v>1314.4365</v>
      </c>
      <c r="K967" s="76">
        <f>IF([1]!thsiFinD("ths_close_price_index",K$1,$A967)/[1]!thsiFinD("ths_close_price_index",K$1,$A$3)=0,K966,[1]!thsiFinD("ths_close_price_index",K$1,$A967)/[1]!thsiFinD("ths_close_price_index",K$1,$A$3))</f>
        <v>1.0594419578304806</v>
      </c>
      <c r="L967" s="75">
        <f>[1]!thsiFinD("ths_close_price_index",L$1,$A967)</f>
        <v>2710.6468</v>
      </c>
      <c r="M967" s="75">
        <f>[1]!thsiFinD("ths_close_price_index",M$1,$A967)</f>
        <v>11863.6494</v>
      </c>
      <c r="N967" s="78">
        <f t="shared" si="61"/>
        <v>0.99604678480245368</v>
      </c>
      <c r="O967" s="78">
        <f t="shared" si="61"/>
        <v>0.99132987716312826</v>
      </c>
      <c r="P967" s="73">
        <f t="shared" si="59"/>
        <v>0.99604678480245368</v>
      </c>
      <c r="Q967" s="73">
        <f t="shared" si="60"/>
        <v>0.99297103960177746</v>
      </c>
    </row>
    <row r="968" spans="1:17" ht="15.5" x14ac:dyDescent="0.35">
      <c r="A968" s="80">
        <v>45268</v>
      </c>
      <c r="B968" s="58" t="s">
        <v>3852</v>
      </c>
      <c r="C968" s="58" t="s">
        <v>3853</v>
      </c>
      <c r="D968" s="58" t="s">
        <v>3854</v>
      </c>
      <c r="E968" s="58" t="s">
        <v>3855</v>
      </c>
      <c r="F968" s="58" t="s">
        <v>3856</v>
      </c>
      <c r="G968" s="58" t="s">
        <v>3857</v>
      </c>
      <c r="H968" s="75">
        <f>[1]!thsiFinD("ths_close_price_index",H$1,$A968)</f>
        <v>3399.4618</v>
      </c>
      <c r="I968" s="75">
        <f>[1]!thsiFinD("ths_close_price_index",I$1,$A968)</f>
        <v>3754.1480000000001</v>
      </c>
      <c r="J968" s="75">
        <f>[1]!thsiFinD("ths_close_price_index",J$1,$A968)</f>
        <v>1318.4852000000001</v>
      </c>
      <c r="K968" s="76">
        <f>IF([1]!thsiFinD("ths_close_price_index",K$1,$A968)/[1]!thsiFinD("ths_close_price_index",K$1,$A$3)=0,K967,[1]!thsiFinD("ths_close_price_index",K$1,$A968)/[1]!thsiFinD("ths_close_price_index",K$1,$A$3))</f>
        <v>1.0627052289391787</v>
      </c>
      <c r="L968" s="75">
        <f>[1]!thsiFinD("ths_close_price_index",L$1,$A968)</f>
        <v>2746.3481000000002</v>
      </c>
      <c r="M968" s="75">
        <f>[1]!thsiFinD("ths_close_price_index",M$1,$A968)</f>
        <v>11954.541800000001</v>
      </c>
      <c r="N968" s="78">
        <f t="shared" si="61"/>
        <v>1.0131707679510293</v>
      </c>
      <c r="O968" s="78">
        <f t="shared" si="61"/>
        <v>1.0076614199337348</v>
      </c>
      <c r="P968" s="73">
        <f t="shared" si="59"/>
        <v>1.0131707679510293</v>
      </c>
      <c r="Q968" s="73">
        <f t="shared" si="60"/>
        <v>1.0060492307464648</v>
      </c>
    </row>
    <row r="969" spans="1:17" ht="15.5" x14ac:dyDescent="0.35">
      <c r="A969" s="80">
        <v>45271</v>
      </c>
      <c r="B969" s="58" t="s">
        <v>3858</v>
      </c>
      <c r="C969" s="58" t="s">
        <v>3859</v>
      </c>
      <c r="D969" s="58" t="s">
        <v>3860</v>
      </c>
      <c r="E969" s="58" t="s">
        <v>3861</v>
      </c>
      <c r="F969" s="58" t="s">
        <v>3862</v>
      </c>
      <c r="G969" s="58" t="s">
        <v>3863</v>
      </c>
      <c r="H969" s="75">
        <f>[1]!thsiFinD("ths_close_price_index",H$1,$A969)</f>
        <v>3419.4548</v>
      </c>
      <c r="I969" s="75">
        <f>[1]!thsiFinD("ths_close_price_index",I$1,$A969)</f>
        <v>3782.6667000000002</v>
      </c>
      <c r="J969" s="75">
        <f>[1]!thsiFinD("ths_close_price_index",J$1,$A969)</f>
        <v>1328.0006000000001</v>
      </c>
      <c r="K969" s="76">
        <f>IF([1]!thsiFinD("ths_close_price_index",K$1,$A969)/[1]!thsiFinD("ths_close_price_index",K$1,$A$3)=0,K968,[1]!thsiFinD("ths_close_price_index",K$1,$A969)/[1]!thsiFinD("ths_close_price_index",K$1,$A$3))</f>
        <v>1.0703746857790795</v>
      </c>
      <c r="L969" s="75">
        <f>[1]!thsiFinD("ths_close_price_index",L$1,$A969)</f>
        <v>2771.2004000000002</v>
      </c>
      <c r="M969" s="75">
        <f>[1]!thsiFinD("ths_close_price_index",M$1,$A969)</f>
        <v>12045.034900000001</v>
      </c>
      <c r="N969" s="78">
        <f t="shared" si="61"/>
        <v>1.0090492170311549</v>
      </c>
      <c r="O969" s="78">
        <f t="shared" si="61"/>
        <v>1.0075697673331152</v>
      </c>
      <c r="P969" s="73">
        <f t="shared" si="59"/>
        <v>1.0090492170311549</v>
      </c>
      <c r="Q969" s="73">
        <f t="shared" si="60"/>
        <v>1.015153188579516</v>
      </c>
    </row>
    <row r="970" spans="1:17" ht="15.5" x14ac:dyDescent="0.35">
      <c r="A970" s="80">
        <v>45272</v>
      </c>
      <c r="B970" s="58" t="s">
        <v>3864</v>
      </c>
      <c r="C970" s="58" t="s">
        <v>3865</v>
      </c>
      <c r="D970" s="58" t="s">
        <v>3866</v>
      </c>
      <c r="E970" s="58" t="s">
        <v>3867</v>
      </c>
      <c r="F970" s="58" t="s">
        <v>3868</v>
      </c>
      <c r="G970" s="58" t="s">
        <v>3869</v>
      </c>
      <c r="H970" s="75">
        <f>[1]!thsiFinD("ths_close_price_index",H$1,$A970)</f>
        <v>3426.8029999999999</v>
      </c>
      <c r="I970" s="75">
        <f>[1]!thsiFinD("ths_close_price_index",I$1,$A970)</f>
        <v>3788.8121000000001</v>
      </c>
      <c r="J970" s="75">
        <f>[1]!thsiFinD("ths_close_price_index",J$1,$A970)</f>
        <v>1328.8187</v>
      </c>
      <c r="K970" s="76">
        <f>IF([1]!thsiFinD("ths_close_price_index",K$1,$A970)/[1]!thsiFinD("ths_close_price_index",K$1,$A$3)=0,K969,[1]!thsiFinD("ths_close_price_index",K$1,$A970)/[1]!thsiFinD("ths_close_price_index",K$1,$A$3))</f>
        <v>1.0710340781998628</v>
      </c>
      <c r="L970" s="75">
        <f>[1]!thsiFinD("ths_close_price_index",L$1,$A970)</f>
        <v>2759.8861000000002</v>
      </c>
      <c r="M970" s="75">
        <f>[1]!thsiFinD("ths_close_price_index",M$1,$A970)</f>
        <v>11997.519</v>
      </c>
      <c r="N970" s="78">
        <f t="shared" si="61"/>
        <v>0.99591718448077593</v>
      </c>
      <c r="O970" s="78">
        <f t="shared" si="61"/>
        <v>0.99605514634083792</v>
      </c>
      <c r="P970" s="73">
        <f t="shared" si="59"/>
        <v>0.99591718448077593</v>
      </c>
      <c r="Q970" s="73">
        <f t="shared" si="60"/>
        <v>1.0110085053867937</v>
      </c>
    </row>
    <row r="971" spans="1:17" ht="15.5" x14ac:dyDescent="0.35">
      <c r="A971" s="80">
        <v>45273</v>
      </c>
      <c r="B971" s="58" t="s">
        <v>3870</v>
      </c>
      <c r="C971" s="58" t="s">
        <v>3871</v>
      </c>
      <c r="D971" s="58" t="s">
        <v>3872</v>
      </c>
      <c r="E971" s="58" t="s">
        <v>3873</v>
      </c>
      <c r="F971" s="58" t="s">
        <v>3874</v>
      </c>
      <c r="G971" s="58" t="s">
        <v>3875</v>
      </c>
      <c r="H971" s="75">
        <f>[1]!thsiFinD("ths_close_price_index",H$1,$A971)</f>
        <v>3369.605</v>
      </c>
      <c r="I971" s="75">
        <f>[1]!thsiFinD("ths_close_price_index",I$1,$A971)</f>
        <v>3731.9578999999999</v>
      </c>
      <c r="J971" s="75">
        <f>[1]!thsiFinD("ths_close_price_index",J$1,$A971)</f>
        <v>1311.9504999999999</v>
      </c>
      <c r="K971" s="76">
        <f>IF([1]!thsiFinD("ths_close_price_index",K$1,$A971)/[1]!thsiFinD("ths_close_price_index",K$1,$A$3)=0,K970,[1]!thsiFinD("ths_close_price_index",K$1,$A971)/[1]!thsiFinD("ths_close_price_index",K$1,$A$3))</f>
        <v>1.0574382302200811</v>
      </c>
      <c r="L971" s="75">
        <f>[1]!thsiFinD("ths_close_price_index",L$1,$A971)</f>
        <v>2720.8946000000001</v>
      </c>
      <c r="M971" s="75">
        <f>[1]!thsiFinD("ths_close_price_index",M$1,$A971)</f>
        <v>11969.4251</v>
      </c>
      <c r="N971" s="78">
        <f t="shared" si="61"/>
        <v>0.98587206189414844</v>
      </c>
      <c r="O971" s="78">
        <f t="shared" si="61"/>
        <v>0.99765835753208643</v>
      </c>
      <c r="P971" s="73">
        <f t="shared" si="59"/>
        <v>0.98587206189414844</v>
      </c>
      <c r="Q971" s="73">
        <f t="shared" si="60"/>
        <v>0.9967250397981996</v>
      </c>
    </row>
    <row r="972" spans="1:17" ht="15.5" x14ac:dyDescent="0.35">
      <c r="A972" s="80">
        <v>45274</v>
      </c>
      <c r="B972" s="58" t="s">
        <v>3876</v>
      </c>
      <c r="C972" s="58" t="s">
        <v>3877</v>
      </c>
      <c r="D972" s="58" t="s">
        <v>3878</v>
      </c>
      <c r="E972" s="58" t="s">
        <v>3879</v>
      </c>
      <c r="F972" s="58" t="s">
        <v>3880</v>
      </c>
      <c r="G972" s="58" t="s">
        <v>3881</v>
      </c>
      <c r="H972" s="75">
        <f>[1]!thsiFinD("ths_close_price_index",H$1,$A972)</f>
        <v>3351.9639000000002</v>
      </c>
      <c r="I972" s="75">
        <f>[1]!thsiFinD("ths_close_price_index",I$1,$A972)</f>
        <v>3714.4054999999998</v>
      </c>
      <c r="J972" s="75">
        <f>[1]!thsiFinD("ths_close_price_index",J$1,$A972)</f>
        <v>1306.5793000000001</v>
      </c>
      <c r="K972" s="76">
        <f>IF([1]!thsiFinD("ths_close_price_index",K$1,$A972)/[1]!thsiFinD("ths_close_price_index",K$1,$A$3)=0,K971,[1]!thsiFinD("ths_close_price_index",K$1,$A972)/[1]!thsiFinD("ths_close_price_index",K$1,$A$3))</f>
        <v>1.0531090179348936</v>
      </c>
      <c r="L972" s="75">
        <f>[1]!thsiFinD("ths_close_price_index",L$1,$A972)</f>
        <v>2709.0214000000001</v>
      </c>
      <c r="M972" s="75">
        <f>[1]!thsiFinD("ths_close_price_index",M$1,$A972)</f>
        <v>11911.099099999999</v>
      </c>
      <c r="N972" s="78">
        <f t="shared" si="61"/>
        <v>0.9956362881531684</v>
      </c>
      <c r="O972" s="78">
        <f t="shared" si="61"/>
        <v>0.99512708425737162</v>
      </c>
      <c r="P972" s="73">
        <f t="shared" si="59"/>
        <v>0.9956362881531684</v>
      </c>
      <c r="Q972" s="73">
        <f t="shared" si="60"/>
        <v>0.9923756189339985</v>
      </c>
    </row>
    <row r="973" spans="1:17" ht="15.5" x14ac:dyDescent="0.35">
      <c r="A973" s="80">
        <v>45275</v>
      </c>
      <c r="B973" s="58" t="s">
        <v>3882</v>
      </c>
      <c r="C973" s="58" t="s">
        <v>3883</v>
      </c>
      <c r="D973" s="58" t="s">
        <v>3884</v>
      </c>
      <c r="E973" s="58" t="s">
        <v>3885</v>
      </c>
      <c r="F973" s="58" t="s">
        <v>3886</v>
      </c>
      <c r="G973" s="58" t="s">
        <v>3887</v>
      </c>
      <c r="H973" s="75">
        <f>[1]!thsiFinD("ths_close_price_index",H$1,$A973)</f>
        <v>3341.5517</v>
      </c>
      <c r="I973" s="75">
        <f>[1]!thsiFinD("ths_close_price_index",I$1,$A973)</f>
        <v>3698.6732999999999</v>
      </c>
      <c r="J973" s="75">
        <f>[1]!thsiFinD("ths_close_price_index",J$1,$A973)</f>
        <v>1301.5878</v>
      </c>
      <c r="K973" s="76">
        <f>IF([1]!thsiFinD("ths_close_price_index",K$1,$A973)/[1]!thsiFinD("ths_close_price_index",K$1,$A$3)=0,K972,[1]!thsiFinD("ths_close_price_index",K$1,$A973)/[1]!thsiFinD("ths_close_price_index",K$1,$A$3))</f>
        <v>1.0490858456230239</v>
      </c>
      <c r="L973" s="75">
        <f>[1]!thsiFinD("ths_close_price_index",L$1,$A973)</f>
        <v>2689.0336000000002</v>
      </c>
      <c r="M973" s="75">
        <f>[1]!thsiFinD("ths_close_price_index",M$1,$A973)</f>
        <v>11720.158600000001</v>
      </c>
      <c r="N973" s="78">
        <f t="shared" si="61"/>
        <v>0.99262176371142741</v>
      </c>
      <c r="O973" s="78">
        <f t="shared" si="61"/>
        <v>0.98396953140957422</v>
      </c>
      <c r="P973" s="73">
        <f t="shared" si="59"/>
        <v>0.99262176371142741</v>
      </c>
      <c r="Q973" s="73">
        <f t="shared" si="60"/>
        <v>0.98505363713048499</v>
      </c>
    </row>
    <row r="974" spans="1:17" ht="15.5" x14ac:dyDescent="0.35">
      <c r="A974" s="80">
        <v>45278</v>
      </c>
      <c r="B974" s="58" t="s">
        <v>3888</v>
      </c>
      <c r="C974" s="58" t="s">
        <v>3889</v>
      </c>
      <c r="D974" s="58" t="s">
        <v>3890</v>
      </c>
      <c r="E974" s="58" t="s">
        <v>3891</v>
      </c>
      <c r="F974" s="58" t="s">
        <v>3892</v>
      </c>
      <c r="G974" s="58" t="s">
        <v>3893</v>
      </c>
      <c r="H974" s="75">
        <f>[1]!thsiFinD("ths_close_price_index",H$1,$A974)</f>
        <v>3329.3656999999998</v>
      </c>
      <c r="I974" s="75">
        <f>[1]!thsiFinD("ths_close_price_index",I$1,$A974)</f>
        <v>3676.8591000000001</v>
      </c>
      <c r="J974" s="75">
        <f>[1]!thsiFinD("ths_close_price_index",J$1,$A974)</f>
        <v>1291.8885</v>
      </c>
      <c r="K974" s="76">
        <f>IF([1]!thsiFinD("ths_close_price_index",K$1,$A974)/[1]!thsiFinD("ths_close_price_index",K$1,$A$3)=0,K973,[1]!thsiFinD("ths_close_price_index",K$1,$A974)/[1]!thsiFinD("ths_close_price_index",K$1,$A$3))</f>
        <v>1.0412681645242525</v>
      </c>
      <c r="L974" s="75">
        <f>[1]!thsiFinD("ths_close_price_index",L$1,$A974)</f>
        <v>2655.6543000000001</v>
      </c>
      <c r="M974" s="75">
        <f>[1]!thsiFinD("ths_close_price_index",M$1,$A974)</f>
        <v>11709.913699999999</v>
      </c>
      <c r="N974" s="78">
        <f t="shared" si="61"/>
        <v>0.98758687879541551</v>
      </c>
      <c r="O974" s="78">
        <f t="shared" si="61"/>
        <v>0.99912587360379224</v>
      </c>
      <c r="P974" s="73">
        <f t="shared" si="59"/>
        <v>0.98758687879541551</v>
      </c>
      <c r="Q974" s="73">
        <f t="shared" si="60"/>
        <v>0.97282604693976749</v>
      </c>
    </row>
    <row r="975" spans="1:17" ht="15.5" x14ac:dyDescent="0.35">
      <c r="A975" s="80">
        <v>45279</v>
      </c>
      <c r="B975" s="58" t="s">
        <v>3894</v>
      </c>
      <c r="C975" s="58" t="s">
        <v>3895</v>
      </c>
      <c r="D975" s="58" t="s">
        <v>3896</v>
      </c>
      <c r="E975" s="58" t="s">
        <v>3897</v>
      </c>
      <c r="F975" s="58" t="s">
        <v>3898</v>
      </c>
      <c r="G975" s="58" t="s">
        <v>3899</v>
      </c>
      <c r="H975" s="75">
        <f>[1]!thsiFinD("ths_close_price_index",H$1,$A975)</f>
        <v>3334.0412000000001</v>
      </c>
      <c r="I975" s="75">
        <f>[1]!thsiFinD("ths_close_price_index",I$1,$A975)</f>
        <v>3679.6057000000001</v>
      </c>
      <c r="J975" s="75">
        <f>[1]!thsiFinD("ths_close_price_index",J$1,$A975)</f>
        <v>1293.0717</v>
      </c>
      <c r="K975" s="76">
        <f>IF([1]!thsiFinD("ths_close_price_index",K$1,$A975)/[1]!thsiFinD("ths_close_price_index",K$1,$A$3)=0,K974,[1]!thsiFinD("ths_close_price_index",K$1,$A975)/[1]!thsiFinD("ths_close_price_index",K$1,$A$3))</f>
        <v>1.0422218292501675</v>
      </c>
      <c r="L975" s="75">
        <f>[1]!thsiFinD("ths_close_price_index",L$1,$A975)</f>
        <v>2670.9391999999998</v>
      </c>
      <c r="M975" s="75">
        <f>[1]!thsiFinD("ths_close_price_index",M$1,$A975)</f>
        <v>11647.856599999999</v>
      </c>
      <c r="N975" s="78">
        <f t="shared" si="61"/>
        <v>1.0057556060666479</v>
      </c>
      <c r="O975" s="78">
        <f t="shared" si="61"/>
        <v>0.99470046478651675</v>
      </c>
      <c r="P975" s="73">
        <f t="shared" si="59"/>
        <v>1.0057556060666479</v>
      </c>
      <c r="Q975" s="73">
        <f t="shared" si="60"/>
        <v>0.97842525043732709</v>
      </c>
    </row>
    <row r="976" spans="1:17" ht="15.5" x14ac:dyDescent="0.35">
      <c r="A976" s="80">
        <v>45280</v>
      </c>
      <c r="B976" s="58" t="s">
        <v>3900</v>
      </c>
      <c r="C976" s="58" t="s">
        <v>3901</v>
      </c>
      <c r="D976" s="58" t="s">
        <v>3902</v>
      </c>
      <c r="E976" s="58" t="s">
        <v>3903</v>
      </c>
      <c r="F976" s="58" t="s">
        <v>3904</v>
      </c>
      <c r="G976" s="58" t="s">
        <v>3905</v>
      </c>
      <c r="H976" s="75">
        <f>[1]!thsiFinD("ths_close_price_index",H$1,$A976)</f>
        <v>3297.5021999999999</v>
      </c>
      <c r="I976" s="75">
        <f>[1]!thsiFinD("ths_close_price_index",I$1,$A976)</f>
        <v>3637.1111000000001</v>
      </c>
      <c r="J976" s="75">
        <f>[1]!thsiFinD("ths_close_price_index",J$1,$A976)</f>
        <v>1279.9734000000001</v>
      </c>
      <c r="K976" s="76">
        <f>IF([1]!thsiFinD("ths_close_price_index",K$1,$A976)/[1]!thsiFinD("ths_close_price_index",K$1,$A$3)=0,K975,[1]!thsiFinD("ths_close_price_index",K$1,$A976)/[1]!thsiFinD("ths_close_price_index",K$1,$A$3))</f>
        <v>1.0316645382770007</v>
      </c>
      <c r="L976" s="75">
        <f>[1]!thsiFinD("ths_close_price_index",L$1,$A976)</f>
        <v>2635.3359999999998</v>
      </c>
      <c r="M976" s="75">
        <f>[1]!thsiFinD("ths_close_price_index",M$1,$A976)</f>
        <v>11561.713100000001</v>
      </c>
      <c r="N976" s="78">
        <f t="shared" si="61"/>
        <v>0.98667015707433547</v>
      </c>
      <c r="O976" s="78">
        <f t="shared" si="61"/>
        <v>0.99260434748140713</v>
      </c>
      <c r="P976" s="73">
        <f t="shared" si="59"/>
        <v>0.98667015707433547</v>
      </c>
      <c r="Q976" s="73">
        <f t="shared" si="60"/>
        <v>0.96538299553449358</v>
      </c>
    </row>
    <row r="977" spans="1:17" ht="15.5" x14ac:dyDescent="0.35">
      <c r="A977" s="80">
        <v>45281</v>
      </c>
      <c r="B977" s="58" t="s">
        <v>3906</v>
      </c>
      <c r="C977" s="58" t="s">
        <v>3907</v>
      </c>
      <c r="D977" s="58" t="s">
        <v>3908</v>
      </c>
      <c r="E977" s="58" t="s">
        <v>3909</v>
      </c>
      <c r="F977" s="58" t="s">
        <v>3910</v>
      </c>
      <c r="G977" s="58" t="s">
        <v>3911</v>
      </c>
      <c r="H977" s="75">
        <f>[1]!thsiFinD("ths_close_price_index",H$1,$A977)</f>
        <v>3330.8697999999999</v>
      </c>
      <c r="I977" s="75">
        <f>[1]!thsiFinD("ths_close_price_index",I$1,$A977)</f>
        <v>3669.3926000000001</v>
      </c>
      <c r="J977" s="75">
        <f>[1]!thsiFinD("ths_close_price_index",J$1,$A977)</f>
        <v>1288.9728</v>
      </c>
      <c r="K977" s="76">
        <f>IF([1]!thsiFinD("ths_close_price_index",K$1,$A977)/[1]!thsiFinD("ths_close_price_index",K$1,$A$3)=0,K976,[1]!thsiFinD("ths_close_price_index",K$1,$A977)/[1]!thsiFinD("ths_close_price_index",K$1,$A$3))</f>
        <v>1.0389180967070195</v>
      </c>
      <c r="L977" s="75">
        <f>[1]!thsiFinD("ths_close_price_index",L$1,$A977)</f>
        <v>2667.6315</v>
      </c>
      <c r="M977" s="75">
        <f>[1]!thsiFinD("ths_close_price_index",M$1,$A977)</f>
        <v>11596.8837</v>
      </c>
      <c r="N977" s="78">
        <f t="shared" si="61"/>
        <v>1.0122547940755942</v>
      </c>
      <c r="O977" s="78">
        <f t="shared" si="61"/>
        <v>1.0030419886478588</v>
      </c>
      <c r="P977" s="73">
        <f t="shared" si="59"/>
        <v>1.0122547940755942</v>
      </c>
      <c r="Q977" s="73">
        <f t="shared" si="60"/>
        <v>0.97721356534884907</v>
      </c>
    </row>
    <row r="978" spans="1:17" ht="15.5" x14ac:dyDescent="0.35">
      <c r="A978" s="80">
        <v>45282</v>
      </c>
      <c r="B978" s="58" t="s">
        <v>3912</v>
      </c>
      <c r="C978" s="58" t="s">
        <v>3913</v>
      </c>
      <c r="D978" s="58" t="s">
        <v>3914</v>
      </c>
      <c r="E978" s="58" t="s">
        <v>3915</v>
      </c>
      <c r="F978" s="58" t="s">
        <v>3916</v>
      </c>
      <c r="G978" s="58" t="s">
        <v>3917</v>
      </c>
      <c r="H978" s="75">
        <f>[1]!thsiFinD("ths_close_price_index",H$1,$A978)</f>
        <v>3337.2280999999998</v>
      </c>
      <c r="I978" s="75">
        <f>[1]!thsiFinD("ths_close_price_index",I$1,$A978)</f>
        <v>3669.4475000000002</v>
      </c>
      <c r="J978" s="75">
        <f>[1]!thsiFinD("ths_close_price_index",J$1,$A978)</f>
        <v>1281.2831000000001</v>
      </c>
      <c r="K978" s="76">
        <f>IF([1]!thsiFinD("ths_close_price_index",K$1,$A978)/[1]!thsiFinD("ths_close_price_index",K$1,$A$3)=0,K977,[1]!thsiFinD("ths_close_price_index",K$1,$A978)/[1]!thsiFinD("ths_close_price_index",K$1,$A$3))</f>
        <v>1.0327201625937101</v>
      </c>
      <c r="L978" s="75">
        <f>[1]!thsiFinD("ths_close_price_index",L$1,$A978)</f>
        <v>2656.174</v>
      </c>
      <c r="M978" s="75">
        <f>[1]!thsiFinD("ths_close_price_index",M$1,$A978)</f>
        <v>11484.0353</v>
      </c>
      <c r="N978" s="78">
        <f t="shared" si="61"/>
        <v>0.99570499148776737</v>
      </c>
      <c r="O978" s="78">
        <f t="shared" si="61"/>
        <v>0.99026907547585385</v>
      </c>
      <c r="P978" s="73">
        <f t="shared" si="59"/>
        <v>0.99570499148776737</v>
      </c>
      <c r="Q978" s="73">
        <f t="shared" si="60"/>
        <v>0.97301642476740657</v>
      </c>
    </row>
    <row r="979" spans="1:17" ht="15.5" x14ac:dyDescent="0.35">
      <c r="A979" s="80">
        <v>45285</v>
      </c>
      <c r="B979" s="58" t="s">
        <v>3918</v>
      </c>
      <c r="C979" s="58" t="s">
        <v>3919</v>
      </c>
      <c r="D979" s="58" t="s">
        <v>3920</v>
      </c>
      <c r="E979" s="58" t="s">
        <v>3921</v>
      </c>
      <c r="F979" s="58" t="s">
        <v>3922</v>
      </c>
      <c r="G979" s="58" t="s">
        <v>3923</v>
      </c>
      <c r="H979" s="75">
        <f>[1]!thsiFinD("ths_close_price_index",H$1,$A979)</f>
        <v>3347.4508000000001</v>
      </c>
      <c r="I979" s="75">
        <f>[1]!thsiFinD("ths_close_price_index",I$1,$A979)</f>
        <v>3678.3406</v>
      </c>
      <c r="J979" s="75">
        <f>[1]!thsiFinD("ths_close_price_index",J$1,$A979)</f>
        <v>1285.1397999999999</v>
      </c>
      <c r="K979" s="76">
        <f>IF([1]!thsiFinD("ths_close_price_index",K$1,$A979)/[1]!thsiFinD("ths_close_price_index",K$1,$A$3)=0,K978,[1]!thsiFinD("ths_close_price_index",K$1,$A979)/[1]!thsiFinD("ths_close_price_index",K$1,$A$3))</f>
        <v>1.035828680805708</v>
      </c>
      <c r="L979" s="75">
        <f>[1]!thsiFinD("ths_close_price_index",L$1,$A979)</f>
        <v>2665.9362000000001</v>
      </c>
      <c r="M979" s="75">
        <f>[1]!thsiFinD("ths_close_price_index",M$1,$A979)</f>
        <v>11559.5347</v>
      </c>
      <c r="N979" s="78">
        <f t="shared" ref="N979:O994" si="62">L979/L978</f>
        <v>1.0036752863328984</v>
      </c>
      <c r="O979" s="78">
        <f t="shared" si="62"/>
        <v>1.0065742918780476</v>
      </c>
      <c r="P979" s="73">
        <f t="shared" si="59"/>
        <v>1.0036752863328984</v>
      </c>
      <c r="Q979" s="73">
        <f t="shared" si="60"/>
        <v>0.97659253873503982</v>
      </c>
    </row>
    <row r="980" spans="1:17" ht="15.5" x14ac:dyDescent="0.35">
      <c r="A980" s="80">
        <v>45286</v>
      </c>
      <c r="B980" s="58" t="s">
        <v>3924</v>
      </c>
      <c r="C980" s="58" t="s">
        <v>3925</v>
      </c>
      <c r="D980" s="58" t="s">
        <v>3926</v>
      </c>
      <c r="E980" s="58" t="s">
        <v>3927</v>
      </c>
      <c r="F980" s="58" t="s">
        <v>3928</v>
      </c>
      <c r="G980" s="58" t="s">
        <v>3929</v>
      </c>
      <c r="H980" s="75">
        <f>[1]!thsiFinD("ths_close_price_index",H$1,$A980)</f>
        <v>3324.7901999999999</v>
      </c>
      <c r="I980" s="75">
        <f>[1]!thsiFinD("ths_close_price_index",I$1,$A980)</f>
        <v>3649.5036</v>
      </c>
      <c r="J980" s="75">
        <f>[1]!thsiFinD("ths_close_price_index",J$1,$A980)</f>
        <v>1273.5152</v>
      </c>
      <c r="K980" s="76">
        <f>IF([1]!thsiFinD("ths_close_price_index",K$1,$A980)/[1]!thsiFinD("ths_close_price_index",K$1,$A$3)=0,K979,[1]!thsiFinD("ths_close_price_index",K$1,$A980)/[1]!thsiFinD("ths_close_price_index",K$1,$A$3))</f>
        <v>1.0264591989151823</v>
      </c>
      <c r="L980" s="75">
        <f>[1]!thsiFinD("ths_close_price_index",L$1,$A980)</f>
        <v>2635.4740999999999</v>
      </c>
      <c r="M980" s="75">
        <f>[1]!thsiFinD("ths_close_price_index",M$1,$A980)</f>
        <v>11467.7971</v>
      </c>
      <c r="N980" s="78">
        <f t="shared" si="62"/>
        <v>0.98857358251859129</v>
      </c>
      <c r="O980" s="78">
        <f t="shared" si="62"/>
        <v>0.99206390201847827</v>
      </c>
      <c r="P980" s="73">
        <f t="shared" si="59"/>
        <v>0.98857358251859129</v>
      </c>
      <c r="Q980" s="73">
        <f t="shared" si="60"/>
        <v>0.96543358467822449</v>
      </c>
    </row>
    <row r="981" spans="1:17" ht="15.5" x14ac:dyDescent="0.35">
      <c r="A981" s="80">
        <v>45287</v>
      </c>
      <c r="B981" s="58" t="s">
        <v>3930</v>
      </c>
      <c r="C981" s="58" t="s">
        <v>3931</v>
      </c>
      <c r="D981" s="58" t="s">
        <v>3932</v>
      </c>
      <c r="E981" s="58" t="s">
        <v>3933</v>
      </c>
      <c r="F981" s="58" t="s">
        <v>3934</v>
      </c>
      <c r="G981" s="58" t="s">
        <v>3935</v>
      </c>
      <c r="H981" s="75">
        <f>[1]!thsiFinD("ths_close_price_index",H$1,$A981)</f>
        <v>3336.3571999999999</v>
      </c>
      <c r="I981" s="75">
        <f>[1]!thsiFinD("ths_close_price_index",I$1,$A981)</f>
        <v>3663.8697999999999</v>
      </c>
      <c r="J981" s="75">
        <f>[1]!thsiFinD("ths_close_price_index",J$1,$A981)</f>
        <v>1280.8187</v>
      </c>
      <c r="K981" s="76">
        <f>IF([1]!thsiFinD("ths_close_price_index",K$1,$A981)/[1]!thsiFinD("ths_close_price_index",K$1,$A$3)=0,K980,[1]!thsiFinD("ths_close_price_index",K$1,$A981)/[1]!thsiFinD("ths_close_price_index",K$1,$A$3))</f>
        <v>1.0323458540248167</v>
      </c>
      <c r="L981" s="75">
        <f>[1]!thsiFinD("ths_close_price_index",L$1,$A981)</f>
        <v>2654.8490999999999</v>
      </c>
      <c r="M981" s="75">
        <f>[1]!thsiFinD("ths_close_price_index",M$1,$A981)</f>
        <v>11554.054</v>
      </c>
      <c r="N981" s="78">
        <f t="shared" si="62"/>
        <v>1.0073516184431484</v>
      </c>
      <c r="O981" s="78">
        <f t="shared" si="62"/>
        <v>1.0075216625519126</v>
      </c>
      <c r="P981" s="73">
        <f t="shared" si="59"/>
        <v>1.0073516184431484</v>
      </c>
      <c r="Q981" s="73">
        <f t="shared" si="60"/>
        <v>0.97253108402497979</v>
      </c>
    </row>
    <row r="982" spans="1:17" ht="15.5" x14ac:dyDescent="0.35">
      <c r="A982" s="80">
        <v>45288</v>
      </c>
      <c r="B982" s="58" t="s">
        <v>3936</v>
      </c>
      <c r="C982" s="58" t="s">
        <v>3937</v>
      </c>
      <c r="D982" s="58" t="s">
        <v>3938</v>
      </c>
      <c r="E982" s="58" t="s">
        <v>3939</v>
      </c>
      <c r="F982" s="58" t="s">
        <v>3940</v>
      </c>
      <c r="G982" s="58" t="s">
        <v>3941</v>
      </c>
      <c r="H982" s="75">
        <f>[1]!thsiFinD("ths_close_price_index",H$1,$A982)</f>
        <v>3414.5403000000001</v>
      </c>
      <c r="I982" s="75">
        <f>[1]!thsiFinD("ths_close_price_index",I$1,$A982)</f>
        <v>3744.7683999999999</v>
      </c>
      <c r="J982" s="75">
        <f>[1]!thsiFinD("ths_close_price_index",J$1,$A982)</f>
        <v>1305.9295999999999</v>
      </c>
      <c r="K982" s="76">
        <f>IF([1]!thsiFinD("ths_close_price_index",K$1,$A982)/[1]!thsiFinD("ths_close_price_index",K$1,$A$3)=0,K981,[1]!thsiFinD("ths_close_price_index",K$1,$A982)/[1]!thsiFinD("ths_close_price_index",K$1,$A$3))</f>
        <v>1.0525853567005909</v>
      </c>
      <c r="L982" s="75">
        <f>[1]!thsiFinD("ths_close_price_index",L$1,$A982)</f>
        <v>2735.5286000000001</v>
      </c>
      <c r="M982" s="75">
        <f>[1]!thsiFinD("ths_close_price_index",M$1,$A982)</f>
        <v>11660.530500000001</v>
      </c>
      <c r="N982" s="78">
        <f t="shared" si="62"/>
        <v>1.0303894861670293</v>
      </c>
      <c r="O982" s="78">
        <f t="shared" si="62"/>
        <v>1.0092155099846341</v>
      </c>
      <c r="P982" s="73">
        <f t="shared" si="59"/>
        <v>1.0303894861670293</v>
      </c>
      <c r="Q982" s="73">
        <f t="shared" si="60"/>
        <v>1.0020858039499629</v>
      </c>
    </row>
    <row r="983" spans="1:17" ht="15.5" x14ac:dyDescent="0.35">
      <c r="A983" s="80">
        <v>45289</v>
      </c>
      <c r="B983" s="58" t="s">
        <v>3942</v>
      </c>
      <c r="C983" s="58" t="s">
        <v>3943</v>
      </c>
      <c r="D983" s="58" t="s">
        <v>3944</v>
      </c>
      <c r="E983" s="58" t="s">
        <v>3945</v>
      </c>
      <c r="F983" s="58" t="s">
        <v>3946</v>
      </c>
      <c r="G983" s="58" t="s">
        <v>3947</v>
      </c>
      <c r="H983" s="75">
        <f>[1]!thsiFinD("ths_close_price_index",H$1,$A983)</f>
        <v>3431.1098999999999</v>
      </c>
      <c r="I983" s="75">
        <f>[1]!thsiFinD("ths_close_price_index",I$1,$A983)</f>
        <v>3766.7283000000002</v>
      </c>
      <c r="J983" s="75">
        <f>[1]!thsiFinD("ths_close_price_index",J$1,$A983)</f>
        <v>1316.7626</v>
      </c>
      <c r="K983" s="76">
        <f>IF([1]!thsiFinD("ths_close_price_index",K$1,$A983)/[1]!thsiFinD("ths_close_price_index",K$1,$A$3)=0,K982,[1]!thsiFinD("ths_close_price_index",K$1,$A983)/[1]!thsiFinD("ths_close_price_index",K$1,$A$3))</f>
        <v>1.0613168052940967</v>
      </c>
      <c r="L983" s="75">
        <f>[1]!thsiFinD("ths_close_price_index",L$1,$A983)</f>
        <v>2771.3613999999998</v>
      </c>
      <c r="M983" s="75">
        <f>[1]!thsiFinD("ths_close_price_index",M$1,$A983)</f>
        <v>11793.854499999999</v>
      </c>
      <c r="N983" s="78">
        <f t="shared" si="62"/>
        <v>1.013099040529132</v>
      </c>
      <c r="O983" s="78">
        <f t="shared" si="62"/>
        <v>1.0114337851095196</v>
      </c>
      <c r="P983" s="73">
        <f t="shared" si="59"/>
        <v>1.013099040529132</v>
      </c>
      <c r="Q983" s="73">
        <f t="shared" si="60"/>
        <v>1.0152121665095712</v>
      </c>
    </row>
    <row r="984" spans="1:17" ht="15.5" x14ac:dyDescent="0.35">
      <c r="A984" s="80">
        <v>45293</v>
      </c>
      <c r="B984" s="58" t="s">
        <v>3948</v>
      </c>
      <c r="C984" s="58" t="s">
        <v>3949</v>
      </c>
      <c r="D984" s="58" t="s">
        <v>3950</v>
      </c>
      <c r="E984" s="58" t="s">
        <v>3951</v>
      </c>
      <c r="F984" s="58" t="s">
        <v>3952</v>
      </c>
      <c r="G984" s="58" t="s">
        <v>3953</v>
      </c>
      <c r="H984" s="75">
        <f>[1]!thsiFinD("ths_close_price_index",H$1,$A984)</f>
        <v>3386.3521999999998</v>
      </c>
      <c r="I984" s="75">
        <f>[1]!thsiFinD("ths_close_price_index",I$1,$A984)</f>
        <v>3727.1127999999999</v>
      </c>
      <c r="J984" s="75">
        <f>[1]!thsiFinD("ths_close_price_index",J$1,$A984)</f>
        <v>1301.4245000000001</v>
      </c>
      <c r="K984" s="76">
        <f>IF([1]!thsiFinD("ths_close_price_index",K$1,$A984)/[1]!thsiFinD("ths_close_price_index",K$1,$A$3)=0,K983,[1]!thsiFinD("ths_close_price_index",K$1,$A984)/[1]!thsiFinD("ths_close_price_index",K$1,$A$3))</f>
        <v>1.0489542250603618</v>
      </c>
      <c r="L984" s="75">
        <f>[1]!thsiFinD("ths_close_price_index",L$1,$A984)</f>
        <v>2731.5608000000002</v>
      </c>
      <c r="M984" s="75">
        <f>[1]!thsiFinD("ths_close_price_index",M$1,$A984)</f>
        <v>11764.3526</v>
      </c>
      <c r="N984" s="78">
        <f t="shared" si="62"/>
        <v>0.98563861068426528</v>
      </c>
      <c r="O984" s="78">
        <f t="shared" si="62"/>
        <v>0.99749853620798867</v>
      </c>
      <c r="P984" s="73">
        <f t="shared" si="59"/>
        <v>0.98563861068426528</v>
      </c>
      <c r="Q984" s="73">
        <f t="shared" si="60"/>
        <v>1.0006323093482568</v>
      </c>
    </row>
    <row r="985" spans="1:17" ht="15.5" x14ac:dyDescent="0.35">
      <c r="A985" s="80">
        <v>45294</v>
      </c>
      <c r="B985" s="58" t="s">
        <v>3954</v>
      </c>
      <c r="C985" s="58" t="s">
        <v>3955</v>
      </c>
      <c r="D985" s="58" t="s">
        <v>3956</v>
      </c>
      <c r="E985" s="58" t="s">
        <v>3957</v>
      </c>
      <c r="F985" s="58" t="s">
        <v>3958</v>
      </c>
      <c r="G985" s="58" t="s">
        <v>3959</v>
      </c>
      <c r="H985" s="75">
        <f>[1]!thsiFinD("ths_close_price_index",H$1,$A985)</f>
        <v>3378.2970999999998</v>
      </c>
      <c r="I985" s="75">
        <f>[1]!thsiFinD("ths_close_price_index",I$1,$A985)</f>
        <v>3719.1435000000001</v>
      </c>
      <c r="J985" s="75">
        <f>[1]!thsiFinD("ths_close_price_index",J$1,$A985)</f>
        <v>1292.3224</v>
      </c>
      <c r="K985" s="76">
        <f>IF([1]!thsiFinD("ths_close_price_index",K$1,$A985)/[1]!thsiFinD("ths_close_price_index",K$1,$A$3)=0,K984,[1]!thsiFinD("ths_close_price_index",K$1,$A985)/[1]!thsiFinD("ths_close_price_index",K$1,$A$3))</f>
        <v>1.0416178899507016</v>
      </c>
      <c r="L985" s="75">
        <f>[1]!thsiFinD("ths_close_price_index",L$1,$A985)</f>
        <v>2709.3217</v>
      </c>
      <c r="M985" s="75">
        <f>[1]!thsiFinD("ths_close_price_index",M$1,$A985)</f>
        <v>11762.1621</v>
      </c>
      <c r="N985" s="78">
        <f t="shared" si="62"/>
        <v>0.99185846421576984</v>
      </c>
      <c r="O985" s="78">
        <f t="shared" si="62"/>
        <v>0.99981380190865743</v>
      </c>
      <c r="P985" s="73">
        <f t="shared" si="59"/>
        <v>0.99185846421576984</v>
      </c>
      <c r="Q985" s="73">
        <f t="shared" si="60"/>
        <v>0.9924856255948411</v>
      </c>
    </row>
    <row r="986" spans="1:17" ht="15.5" x14ac:dyDescent="0.35">
      <c r="A986" s="80">
        <v>45295</v>
      </c>
      <c r="B986" s="58" t="s">
        <v>3960</v>
      </c>
      <c r="C986" s="58" t="s">
        <v>3961</v>
      </c>
      <c r="D986" s="58" t="s">
        <v>3962</v>
      </c>
      <c r="E986" s="58" t="s">
        <v>3963</v>
      </c>
      <c r="F986" s="58" t="s">
        <v>3964</v>
      </c>
      <c r="G986" s="58" t="s">
        <v>3965</v>
      </c>
      <c r="H986" s="75">
        <f>[1]!thsiFinD("ths_close_price_index",H$1,$A986)</f>
        <v>3347.0518999999999</v>
      </c>
      <c r="I986" s="75">
        <f>[1]!thsiFinD("ths_close_price_index",I$1,$A986)</f>
        <v>3685.47</v>
      </c>
      <c r="J986" s="75">
        <f>[1]!thsiFinD("ths_close_price_index",J$1,$A986)</f>
        <v>1281.4337</v>
      </c>
      <c r="K986" s="76">
        <f>IF([1]!thsiFinD("ths_close_price_index",K$1,$A986)/[1]!thsiFinD("ths_close_price_index",K$1,$A$3)=0,K985,[1]!thsiFinD("ths_close_price_index",K$1,$A986)/[1]!thsiFinD("ths_close_price_index",K$1,$A$3))</f>
        <v>1.0328415468970593</v>
      </c>
      <c r="L986" s="75">
        <f>[1]!thsiFinD("ths_close_price_index",L$1,$A986)</f>
        <v>2671.0423999999998</v>
      </c>
      <c r="M986" s="75">
        <f>[1]!thsiFinD("ths_close_price_index",M$1,$A986)</f>
        <v>11676.6783</v>
      </c>
      <c r="N986" s="78">
        <f t="shared" si="62"/>
        <v>0.98587126069229791</v>
      </c>
      <c r="O986" s="78">
        <f t="shared" si="62"/>
        <v>0.99273230556820846</v>
      </c>
      <c r="P986" s="73">
        <f t="shared" si="59"/>
        <v>0.98587126069229791</v>
      </c>
      <c r="Q986" s="73">
        <f t="shared" si="60"/>
        <v>0.97846305492416996</v>
      </c>
    </row>
    <row r="987" spans="1:17" ht="15.5" x14ac:dyDescent="0.35">
      <c r="A987" s="80">
        <v>45296</v>
      </c>
      <c r="B987" s="58" t="s">
        <v>3966</v>
      </c>
      <c r="C987" s="58" t="s">
        <v>3967</v>
      </c>
      <c r="D987" s="58" t="s">
        <v>3968</v>
      </c>
      <c r="E987" s="58" t="s">
        <v>3969</v>
      </c>
      <c r="F987" s="58" t="s">
        <v>3970</v>
      </c>
      <c r="G987" s="58" t="s">
        <v>3971</v>
      </c>
      <c r="H987" s="75">
        <f>[1]!thsiFinD("ths_close_price_index",H$1,$A987)</f>
        <v>3329.1113999999998</v>
      </c>
      <c r="I987" s="75">
        <f>[1]!thsiFinD("ths_close_price_index",I$1,$A987)</f>
        <v>3657.3717999999999</v>
      </c>
      <c r="J987" s="75">
        <f>[1]!thsiFinD("ths_close_price_index",J$1,$A987)</f>
        <v>1265.5640000000001</v>
      </c>
      <c r="K987" s="76">
        <f>IF([1]!thsiFinD("ths_close_price_index",K$1,$A987)/[1]!thsiFinD("ths_close_price_index",K$1,$A$3)=0,K986,[1]!thsiFinD("ths_close_price_index",K$1,$A987)/[1]!thsiFinD("ths_close_price_index",K$1,$A$3))</f>
        <v>1.0200504945805859</v>
      </c>
      <c r="L987" s="75">
        <f>[1]!thsiFinD("ths_close_price_index",L$1,$A987)</f>
        <v>2631.0520999999999</v>
      </c>
      <c r="M987" s="75">
        <f>[1]!thsiFinD("ths_close_price_index",M$1,$A987)</f>
        <v>11446.798500000001</v>
      </c>
      <c r="N987" s="78">
        <f t="shared" si="62"/>
        <v>0.98502820471887687</v>
      </c>
      <c r="O987" s="78">
        <f t="shared" si="62"/>
        <v>0.98031291142105037</v>
      </c>
      <c r="P987" s="73">
        <f t="shared" si="59"/>
        <v>0.98502820471887687</v>
      </c>
      <c r="Q987" s="73">
        <f t="shared" si="60"/>
        <v>0.96381370637570296</v>
      </c>
    </row>
    <row r="988" spans="1:17" ht="15.5" x14ac:dyDescent="0.35">
      <c r="A988" s="80">
        <v>45299</v>
      </c>
      <c r="B988" s="58" t="s">
        <v>3972</v>
      </c>
      <c r="C988" s="58" t="s">
        <v>3973</v>
      </c>
      <c r="D988" s="58" t="s">
        <v>3974</v>
      </c>
      <c r="E988" s="58" t="s">
        <v>3975</v>
      </c>
      <c r="F988" s="58" t="s">
        <v>3976</v>
      </c>
      <c r="G988" s="58" t="s">
        <v>3977</v>
      </c>
      <c r="H988" s="75">
        <f>[1]!thsiFinD("ths_close_price_index",H$1,$A988)</f>
        <v>3286.0563999999999</v>
      </c>
      <c r="I988" s="75">
        <f>[1]!thsiFinD("ths_close_price_index",I$1,$A988)</f>
        <v>3601.5196000000001</v>
      </c>
      <c r="J988" s="75">
        <f>[1]!thsiFinD("ths_close_price_index",J$1,$A988)</f>
        <v>1244.1147000000001</v>
      </c>
      <c r="K988" s="76">
        <f>IF([1]!thsiFinD("ths_close_price_index",K$1,$A988)/[1]!thsiFinD("ths_close_price_index",K$1,$A$3)=0,K987,[1]!thsiFinD("ths_close_price_index",K$1,$A988)/[1]!thsiFinD("ths_close_price_index",K$1,$A$3))</f>
        <v>1.0027622586056313</v>
      </c>
      <c r="L988" s="75">
        <f>[1]!thsiFinD("ths_close_price_index",L$1,$A988)</f>
        <v>2592.6887000000002</v>
      </c>
      <c r="M988" s="75">
        <f>[1]!thsiFinD("ths_close_price_index",M$1,$A988)</f>
        <v>11246.335999999999</v>
      </c>
      <c r="N988" s="78">
        <f t="shared" si="62"/>
        <v>0.98541898885240631</v>
      </c>
      <c r="O988" s="78">
        <f t="shared" si="62"/>
        <v>0.98248746145046573</v>
      </c>
      <c r="P988" s="73">
        <f t="shared" si="59"/>
        <v>0.98541898885240631</v>
      </c>
      <c r="Q988" s="73">
        <f t="shared" si="60"/>
        <v>0.94976032797883525</v>
      </c>
    </row>
    <row r="989" spans="1:17" ht="15.5" x14ac:dyDescent="0.35">
      <c r="A989" s="80">
        <v>45300</v>
      </c>
      <c r="B989" s="58" t="s">
        <v>3978</v>
      </c>
      <c r="C989" s="58" t="s">
        <v>3979</v>
      </c>
      <c r="D989" s="58" t="s">
        <v>3980</v>
      </c>
      <c r="E989" s="58" t="s">
        <v>3981</v>
      </c>
      <c r="F989" s="58" t="s">
        <v>3982</v>
      </c>
      <c r="G989" s="58" t="s">
        <v>3983</v>
      </c>
      <c r="H989" s="75">
        <f>[1]!thsiFinD("ths_close_price_index",H$1,$A989)</f>
        <v>3292.4994000000002</v>
      </c>
      <c r="I989" s="75">
        <f>[1]!thsiFinD("ths_close_price_index",I$1,$A989)</f>
        <v>3609.1071000000002</v>
      </c>
      <c r="J989" s="75">
        <f>[1]!thsiFinD("ths_close_price_index",J$1,$A989)</f>
        <v>1246.8336999999999</v>
      </c>
      <c r="K989" s="76">
        <f>IF([1]!thsiFinD("ths_close_price_index",K$1,$A989)/[1]!thsiFinD("ths_close_price_index",K$1,$A$3)=0,K988,[1]!thsiFinD("ths_close_price_index",K$1,$A989)/[1]!thsiFinD("ths_close_price_index",K$1,$A$3))</f>
        <v>1.0049537853042134</v>
      </c>
      <c r="L989" s="75">
        <f>[1]!thsiFinD("ths_close_price_index",L$1,$A989)</f>
        <v>2592.2444999999998</v>
      </c>
      <c r="M989" s="75">
        <f>[1]!thsiFinD("ths_close_price_index",M$1,$A989)</f>
        <v>11286.1613</v>
      </c>
      <c r="N989" s="78">
        <f t="shared" si="62"/>
        <v>0.99982867206541215</v>
      </c>
      <c r="O989" s="78">
        <f t="shared" si="62"/>
        <v>1.003541179989643</v>
      </c>
      <c r="P989" s="73">
        <f t="shared" si="59"/>
        <v>0.99982867206541215</v>
      </c>
      <c r="Q989" s="73">
        <f t="shared" si="60"/>
        <v>0.9495976075034892</v>
      </c>
    </row>
    <row r="990" spans="1:17" ht="15.5" x14ac:dyDescent="0.35">
      <c r="A990" s="80">
        <v>45301</v>
      </c>
      <c r="B990" s="58" t="s">
        <v>3984</v>
      </c>
      <c r="C990" s="58" t="s">
        <v>3985</v>
      </c>
      <c r="D990" s="58" t="s">
        <v>3986</v>
      </c>
      <c r="E990" s="58" t="s">
        <v>3987</v>
      </c>
      <c r="F990" s="58" t="s">
        <v>3988</v>
      </c>
      <c r="G990" s="58" t="s">
        <v>3989</v>
      </c>
      <c r="H990" s="75">
        <f>[1]!thsiFinD("ths_close_price_index",H$1,$A990)</f>
        <v>3277.1289999999999</v>
      </c>
      <c r="I990" s="75">
        <f>[1]!thsiFinD("ths_close_price_index",I$1,$A990)</f>
        <v>3592.5590000000002</v>
      </c>
      <c r="J990" s="75">
        <f>[1]!thsiFinD("ths_close_price_index",J$1,$A990)</f>
        <v>1242.4052999999999</v>
      </c>
      <c r="K990" s="76">
        <f>IF([1]!thsiFinD("ths_close_price_index",K$1,$A990)/[1]!thsiFinD("ths_close_price_index",K$1,$A$3)=0,K989,[1]!thsiFinD("ths_close_price_index",K$1,$A990)/[1]!thsiFinD("ths_close_price_index",K$1,$A$3))</f>
        <v>1.0013844742221973</v>
      </c>
      <c r="L990" s="75">
        <f>[1]!thsiFinD("ths_close_price_index",L$1,$A990)</f>
        <v>2576.8391000000001</v>
      </c>
      <c r="M990" s="75">
        <f>[1]!thsiFinD("ths_close_price_index",M$1,$A990)</f>
        <v>11192.7484</v>
      </c>
      <c r="N990" s="78">
        <f t="shared" si="62"/>
        <v>0.99405711922621509</v>
      </c>
      <c r="O990" s="78">
        <f t="shared" si="62"/>
        <v>0.99172323542815222</v>
      </c>
      <c r="P990" s="73">
        <f t="shared" si="59"/>
        <v>0.99405711922621509</v>
      </c>
      <c r="Q990" s="73">
        <f t="shared" si="60"/>
        <v>0.94395426213902456</v>
      </c>
    </row>
    <row r="991" spans="1:17" ht="15.5" x14ac:dyDescent="0.35">
      <c r="A991" s="80">
        <v>45302</v>
      </c>
      <c r="B991" s="58" t="s">
        <v>3990</v>
      </c>
      <c r="C991" s="58" t="s">
        <v>3991</v>
      </c>
      <c r="D991" s="58" t="s">
        <v>3992</v>
      </c>
      <c r="E991" s="58" t="s">
        <v>3993</v>
      </c>
      <c r="F991" s="58" t="s">
        <v>3994</v>
      </c>
      <c r="G991" s="58" t="s">
        <v>3995</v>
      </c>
      <c r="H991" s="75">
        <f>[1]!thsiFinD("ths_close_price_index",H$1,$A991)</f>
        <v>3295.6716999999999</v>
      </c>
      <c r="I991" s="75">
        <f>[1]!thsiFinD("ths_close_price_index",I$1,$A991)</f>
        <v>3619.7107999999998</v>
      </c>
      <c r="J991" s="75">
        <f>[1]!thsiFinD("ths_close_price_index",J$1,$A991)</f>
        <v>1254.5839000000001</v>
      </c>
      <c r="K991" s="76">
        <f>IF([1]!thsiFinD("ths_close_price_index",K$1,$A991)/[1]!thsiFinD("ths_close_price_index",K$1,$A$3)=0,K990,[1]!thsiFinD("ths_close_price_index",K$1,$A991)/[1]!thsiFinD("ths_close_price_index",K$1,$A$3))</f>
        <v>1.0112004827000771</v>
      </c>
      <c r="L991" s="75">
        <f>[1]!thsiFinD("ths_close_price_index",L$1,$A991)</f>
        <v>2611.4018000000001</v>
      </c>
      <c r="M991" s="75">
        <f>[1]!thsiFinD("ths_close_price_index",M$1,$A991)</f>
        <v>11271.4872</v>
      </c>
      <c r="N991" s="78">
        <f t="shared" si="62"/>
        <v>1.0134128281428203</v>
      </c>
      <c r="O991" s="78">
        <f t="shared" si="62"/>
        <v>1.0070348047848552</v>
      </c>
      <c r="P991" s="73">
        <f t="shared" si="59"/>
        <v>1.0134128281428203</v>
      </c>
      <c r="Q991" s="73">
        <f t="shared" si="60"/>
        <v>0.95661535843177803</v>
      </c>
    </row>
    <row r="992" spans="1:17" ht="15.5" x14ac:dyDescent="0.35">
      <c r="A992" s="80">
        <v>45303</v>
      </c>
      <c r="B992" s="58" t="s">
        <v>3996</v>
      </c>
      <c r="C992" s="58" t="s">
        <v>3997</v>
      </c>
      <c r="D992" s="58" t="s">
        <v>3998</v>
      </c>
      <c r="E992" s="58" t="s">
        <v>3999</v>
      </c>
      <c r="F992" s="58" t="s">
        <v>4000</v>
      </c>
      <c r="G992" s="58" t="s">
        <v>4001</v>
      </c>
      <c r="H992" s="75">
        <f>[1]!thsiFinD("ths_close_price_index",H$1,$A992)</f>
        <v>3284.1667000000002</v>
      </c>
      <c r="I992" s="75">
        <f>[1]!thsiFinD("ths_close_price_index",I$1,$A992)</f>
        <v>3607.1772000000001</v>
      </c>
      <c r="J992" s="75">
        <f>[1]!thsiFinD("ths_close_price_index",J$1,$A992)</f>
        <v>1248.4579000000001</v>
      </c>
      <c r="K992" s="76">
        <f>IF([1]!thsiFinD("ths_close_price_index",K$1,$A992)/[1]!thsiFinD("ths_close_price_index",K$1,$A$3)=0,K991,[1]!thsiFinD("ths_close_price_index",K$1,$A992)/[1]!thsiFinD("ths_close_price_index",K$1,$A$3))</f>
        <v>1.0062628980897368</v>
      </c>
      <c r="L992" s="75">
        <f>[1]!thsiFinD("ths_close_price_index",L$1,$A992)</f>
        <v>2586.7901999999999</v>
      </c>
      <c r="M992" s="75">
        <f>[1]!thsiFinD("ths_close_price_index",M$1,$A992)</f>
        <v>11137.792799999999</v>
      </c>
      <c r="N992" s="78">
        <f t="shared" si="62"/>
        <v>0.99057533007750853</v>
      </c>
      <c r="O992" s="78">
        <f t="shared" si="62"/>
        <v>0.98813870808459059</v>
      </c>
      <c r="P992" s="73">
        <f t="shared" si="59"/>
        <v>0.99057533007750853</v>
      </c>
      <c r="Q992" s="73">
        <f t="shared" si="60"/>
        <v>0.9475995744357727</v>
      </c>
    </row>
    <row r="993" spans="1:17" ht="15.5" x14ac:dyDescent="0.35">
      <c r="A993" s="80">
        <v>45306</v>
      </c>
      <c r="B993" s="58" t="s">
        <v>4002</v>
      </c>
      <c r="C993" s="58" t="s">
        <v>4003</v>
      </c>
      <c r="D993" s="58" t="s">
        <v>4004</v>
      </c>
      <c r="E993" s="58" t="s">
        <v>4005</v>
      </c>
      <c r="F993" s="58" t="s">
        <v>4006</v>
      </c>
      <c r="G993" s="58" t="s">
        <v>4007</v>
      </c>
      <c r="H993" s="75">
        <f>[1]!thsiFinD("ths_close_price_index",H$1,$A993)</f>
        <v>3280.9195</v>
      </c>
      <c r="I993" s="75">
        <f>[1]!thsiFinD("ths_close_price_index",I$1,$A993)</f>
        <v>3602.1684</v>
      </c>
      <c r="J993" s="75">
        <f>[1]!thsiFinD("ths_close_price_index",J$1,$A993)</f>
        <v>1245.8970999999999</v>
      </c>
      <c r="K993" s="76">
        <f>IF([1]!thsiFinD("ths_close_price_index",K$1,$A993)/[1]!thsiFinD("ths_close_price_index",K$1,$A$3)=0,K992,[1]!thsiFinD("ths_close_price_index",K$1,$A993)/[1]!thsiFinD("ths_close_price_index",K$1,$A$3))</f>
        <v>1.004198881329998</v>
      </c>
      <c r="L993" s="75">
        <f>[1]!thsiFinD("ths_close_price_index",L$1,$A993)</f>
        <v>2582.9621999999999</v>
      </c>
      <c r="M993" s="75">
        <f>[1]!thsiFinD("ths_close_price_index",M$1,$A993)</f>
        <v>11153.562099999999</v>
      </c>
      <c r="N993" s="78">
        <f t="shared" si="62"/>
        <v>0.99852017376592817</v>
      </c>
      <c r="O993" s="78">
        <f t="shared" si="62"/>
        <v>1.001415837076804</v>
      </c>
      <c r="P993" s="73">
        <f t="shared" si="59"/>
        <v>0.99852017376592817</v>
      </c>
      <c r="Q993" s="73">
        <f t="shared" si="60"/>
        <v>0.94619729172612732</v>
      </c>
    </row>
    <row r="994" spans="1:17" ht="15.5" x14ac:dyDescent="0.35">
      <c r="A994" s="80">
        <v>45307</v>
      </c>
      <c r="B994" s="58" t="s">
        <v>4008</v>
      </c>
      <c r="C994" s="58" t="s">
        <v>4009</v>
      </c>
      <c r="D994" s="58" t="s">
        <v>4010</v>
      </c>
      <c r="E994" s="58" t="s">
        <v>4011</v>
      </c>
      <c r="F994" s="58" t="s">
        <v>4012</v>
      </c>
      <c r="G994" s="58" t="s">
        <v>4013</v>
      </c>
      <c r="H994" s="75">
        <f>[1]!thsiFinD("ths_close_price_index",H$1,$A994)</f>
        <v>3300.8762000000002</v>
      </c>
      <c r="I994" s="75">
        <f>[1]!thsiFinD("ths_close_price_index",I$1,$A994)</f>
        <v>3617.6487000000002</v>
      </c>
      <c r="J994" s="75">
        <f>[1]!thsiFinD("ths_close_price_index",J$1,$A994)</f>
        <v>1246.5959</v>
      </c>
      <c r="K994" s="76">
        <f>IF([1]!thsiFinD("ths_close_price_index",K$1,$A994)/[1]!thsiFinD("ths_close_price_index",K$1,$A$3)=0,K993,[1]!thsiFinD("ths_close_price_index",K$1,$A994)/[1]!thsiFinD("ths_close_price_index",K$1,$A$3))</f>
        <v>1.004762117393613</v>
      </c>
      <c r="L994" s="75">
        <f>[1]!thsiFinD("ths_close_price_index",L$1,$A994)</f>
        <v>2601.3881000000001</v>
      </c>
      <c r="M994" s="75">
        <f>[1]!thsiFinD("ths_close_price_index",M$1,$A994)</f>
        <v>11142.474899999999</v>
      </c>
      <c r="N994" s="78">
        <f t="shared" si="62"/>
        <v>1.0071336313013022</v>
      </c>
      <c r="O994" s="78">
        <f t="shared" si="62"/>
        <v>0.99900594985704161</v>
      </c>
      <c r="P994" s="73">
        <f t="shared" si="59"/>
        <v>1.0071336313013022</v>
      </c>
      <c r="Q994" s="73">
        <f t="shared" si="60"/>
        <v>0.95294711434359214</v>
      </c>
    </row>
    <row r="995" spans="1:17" ht="15.5" x14ac:dyDescent="0.35">
      <c r="A995" s="80">
        <v>45308</v>
      </c>
      <c r="B995" s="58" t="s">
        <v>4014</v>
      </c>
      <c r="C995" s="58" t="s">
        <v>4015</v>
      </c>
      <c r="D995" s="58" t="s">
        <v>4016</v>
      </c>
      <c r="E995" s="58" t="s">
        <v>4017</v>
      </c>
      <c r="F995" s="58" t="s">
        <v>4018</v>
      </c>
      <c r="G995" s="58" t="s">
        <v>4019</v>
      </c>
      <c r="H995" s="75">
        <f>[1]!thsiFinD("ths_close_price_index",H$1,$A995)</f>
        <v>3229.0819999999999</v>
      </c>
      <c r="I995" s="75">
        <f>[1]!thsiFinD("ths_close_price_index",I$1,$A995)</f>
        <v>3535.9875000000002</v>
      </c>
      <c r="J995" s="75">
        <f>[1]!thsiFinD("ths_close_price_index",J$1,$A995)</f>
        <v>1215.5587</v>
      </c>
      <c r="K995" s="76">
        <f>IF([1]!thsiFinD("ths_close_price_index",K$1,$A995)/[1]!thsiFinD("ths_close_price_index",K$1,$A$3)=0,K994,[1]!thsiFinD("ths_close_price_index",K$1,$A995)/[1]!thsiFinD("ths_close_price_index",K$1,$A$3))</f>
        <v>0.9797459892401601</v>
      </c>
      <c r="L995" s="75">
        <f>[1]!thsiFinD("ths_close_price_index",L$1,$A995)</f>
        <v>2541.2076999999999</v>
      </c>
      <c r="M995" s="75">
        <f>[1]!thsiFinD("ths_close_price_index",M$1,$A995)</f>
        <v>10824.531800000001</v>
      </c>
      <c r="N995" s="78">
        <f t="shared" ref="N995:O1047" si="63">L995/L994</f>
        <v>0.97686604317133607</v>
      </c>
      <c r="O995" s="78">
        <f t="shared" si="63"/>
        <v>0.97146566603439255</v>
      </c>
      <c r="P995" s="73">
        <f t="shared" si="59"/>
        <v>0.97686604317133607</v>
      </c>
      <c r="Q995" s="73">
        <f t="shared" si="60"/>
        <v>0.93090167694036763</v>
      </c>
    </row>
    <row r="996" spans="1:17" ht="15.5" x14ac:dyDescent="0.35">
      <c r="A996" s="80">
        <v>45309</v>
      </c>
      <c r="B996" s="58" t="s">
        <v>4020</v>
      </c>
      <c r="C996" s="58" t="s">
        <v>4021</v>
      </c>
      <c r="D996" s="58" t="s">
        <v>4022</v>
      </c>
      <c r="E996" s="58" t="s">
        <v>4023</v>
      </c>
      <c r="F996" s="58" t="s">
        <v>4024</v>
      </c>
      <c r="G996" s="58" t="s">
        <v>4025</v>
      </c>
      <c r="H996" s="75">
        <f>[1]!thsiFinD("ths_close_price_index",H$1,$A996)</f>
        <v>3274.7285999999999</v>
      </c>
      <c r="I996" s="75">
        <f>[1]!thsiFinD("ths_close_price_index",I$1,$A996)</f>
        <v>3573.6415999999999</v>
      </c>
      <c r="J996" s="75">
        <f>[1]!thsiFinD("ths_close_price_index",J$1,$A996)</f>
        <v>1226.5391999999999</v>
      </c>
      <c r="K996" s="76">
        <f>IF([1]!thsiFinD("ths_close_price_index",K$1,$A996)/[1]!thsiFinD("ths_close_price_index",K$1,$A$3)=0,K995,[1]!thsiFinD("ths_close_price_index",K$1,$A996)/[1]!thsiFinD("ths_close_price_index",K$1,$A$3))</f>
        <v>0.98859632352253701</v>
      </c>
      <c r="L996" s="75">
        <f>[1]!thsiFinD("ths_close_price_index",L$1,$A996)</f>
        <v>2583.6570999999999</v>
      </c>
      <c r="M996" s="75">
        <f>[1]!thsiFinD("ths_close_price_index",M$1,$A996)</f>
        <v>10852.121499999999</v>
      </c>
      <c r="N996" s="78">
        <f t="shared" si="63"/>
        <v>1.0167044197135087</v>
      </c>
      <c r="O996" s="78">
        <f t="shared" si="63"/>
        <v>1.0025488123190693</v>
      </c>
      <c r="P996" s="73">
        <f t="shared" si="59"/>
        <v>1.0167044197135087</v>
      </c>
      <c r="Q996" s="73">
        <f t="shared" si="60"/>
        <v>0.94645184926398862</v>
      </c>
    </row>
    <row r="997" spans="1:17" ht="15.5" x14ac:dyDescent="0.35">
      <c r="A997" s="80">
        <v>45310</v>
      </c>
      <c r="B997" s="58" t="s">
        <v>4026</v>
      </c>
      <c r="C997" s="58" t="s">
        <v>4027</v>
      </c>
      <c r="D997" s="58" t="s">
        <v>4028</v>
      </c>
      <c r="E997" s="58" t="s">
        <v>4029</v>
      </c>
      <c r="F997" s="58" t="s">
        <v>4030</v>
      </c>
      <c r="G997" s="58" t="s">
        <v>4031</v>
      </c>
      <c r="H997" s="75">
        <f>[1]!thsiFinD("ths_close_price_index",H$1,$A997)</f>
        <v>3269.7763</v>
      </c>
      <c r="I997" s="75">
        <f>[1]!thsiFinD("ths_close_price_index",I$1,$A997)</f>
        <v>3560.6181000000001</v>
      </c>
      <c r="J997" s="75">
        <f>[1]!thsiFinD("ths_close_price_index",J$1,$A997)</f>
        <v>1218.6921</v>
      </c>
      <c r="K997" s="76">
        <f>IF([1]!thsiFinD("ths_close_price_index",K$1,$A997)/[1]!thsiFinD("ths_close_price_index",K$1,$A$3)=0,K996,[1]!thsiFinD("ths_close_price_index",K$1,$A997)/[1]!thsiFinD("ths_close_price_index",K$1,$A$3))</f>
        <v>0.98227152427412023</v>
      </c>
      <c r="L997" s="75">
        <f>[1]!thsiFinD("ths_close_price_index",L$1,$A997)</f>
        <v>2564.3195999999998</v>
      </c>
      <c r="M997" s="75">
        <f>[1]!thsiFinD("ths_close_price_index",M$1,$A997)</f>
        <v>10781.8701</v>
      </c>
      <c r="N997" s="78">
        <f t="shared" si="63"/>
        <v>0.99251545415991926</v>
      </c>
      <c r="O997" s="78">
        <f t="shared" si="63"/>
        <v>0.99352648235646834</v>
      </c>
      <c r="P997" s="73">
        <f t="shared" si="59"/>
        <v>0.99251545415991926</v>
      </c>
      <c r="Q997" s="73">
        <f t="shared" si="60"/>
        <v>0.9393680870127431</v>
      </c>
    </row>
    <row r="998" spans="1:17" ht="15.5" x14ac:dyDescent="0.35">
      <c r="A998" s="80">
        <v>45313</v>
      </c>
      <c r="B998" s="58" t="s">
        <v>4032</v>
      </c>
      <c r="C998" s="58" t="s">
        <v>4033</v>
      </c>
      <c r="D998" s="58" t="s">
        <v>4034</v>
      </c>
      <c r="E998" s="58" t="s">
        <v>4035</v>
      </c>
      <c r="F998" s="58" t="s">
        <v>4036</v>
      </c>
      <c r="G998" s="58" t="s">
        <v>4037</v>
      </c>
      <c r="H998" s="75">
        <f>[1]!thsiFinD("ths_close_price_index",H$1,$A998)</f>
        <v>3218.9016000000001</v>
      </c>
      <c r="I998" s="75">
        <f>[1]!thsiFinD("ths_close_price_index",I$1,$A998)</f>
        <v>3475.5007000000001</v>
      </c>
      <c r="J998" s="75">
        <f>[1]!thsiFinD("ths_close_price_index",J$1,$A998)</f>
        <v>1180.4272000000001</v>
      </c>
      <c r="K998" s="76">
        <f>IF([1]!thsiFinD("ths_close_price_index",K$1,$A998)/[1]!thsiFinD("ths_close_price_index",K$1,$A$3)=0,K997,[1]!thsiFinD("ths_close_price_index",K$1,$A998)/[1]!thsiFinD("ths_close_price_index",K$1,$A$3))</f>
        <v>0.95142983616504273</v>
      </c>
      <c r="L998" s="75">
        <f>[1]!thsiFinD("ths_close_price_index",L$1,$A998)</f>
        <v>2489.8375000000001</v>
      </c>
      <c r="M998" s="75">
        <f>[1]!thsiFinD("ths_close_price_index",M$1,$A998)</f>
        <v>10274.6289</v>
      </c>
      <c r="N998" s="78">
        <f t="shared" si="63"/>
        <v>0.97095443953242033</v>
      </c>
      <c r="O998" s="78">
        <f t="shared" si="63"/>
        <v>0.95295424677765317</v>
      </c>
      <c r="P998" s="73">
        <f t="shared" si="59"/>
        <v>0.97095443953242033</v>
      </c>
      <c r="Q998" s="73">
        <f t="shared" si="60"/>
        <v>0.91208361444009989</v>
      </c>
    </row>
    <row r="999" spans="1:17" ht="15.5" x14ac:dyDescent="0.35">
      <c r="A999" s="80">
        <v>45314</v>
      </c>
      <c r="B999" s="58" t="s">
        <v>4038</v>
      </c>
      <c r="C999" s="58" t="s">
        <v>4039</v>
      </c>
      <c r="D999" s="58" t="s">
        <v>4040</v>
      </c>
      <c r="E999" s="58" t="s">
        <v>4041</v>
      </c>
      <c r="F999" s="58" t="s">
        <v>4042</v>
      </c>
      <c r="G999" s="58" t="s">
        <v>4043</v>
      </c>
      <c r="H999" s="75">
        <f>[1]!thsiFinD("ths_close_price_index",H$1,$A999)</f>
        <v>3231.9328999999998</v>
      </c>
      <c r="I999" s="75">
        <f>[1]!thsiFinD("ths_close_price_index",I$1,$A999)</f>
        <v>3501.7676999999999</v>
      </c>
      <c r="J999" s="75">
        <f>[1]!thsiFinD("ths_close_price_index",J$1,$A999)</f>
        <v>1190.8190999999999</v>
      </c>
      <c r="K999" s="76">
        <f>IF([1]!thsiFinD("ths_close_price_index",K$1,$A999)/[1]!thsiFinD("ths_close_price_index",K$1,$A$3)=0,K998,[1]!thsiFinD("ths_close_price_index",K$1,$A999)/[1]!thsiFinD("ths_close_price_index",K$1,$A$3))</f>
        <v>0.95980575609847307</v>
      </c>
      <c r="L999" s="75">
        <f>[1]!thsiFinD("ths_close_price_index",L$1,$A999)</f>
        <v>2518.7370999999998</v>
      </c>
      <c r="M999" s="75">
        <f>[1]!thsiFinD("ths_close_price_index",M$1,$A999)</f>
        <v>10389.507299999999</v>
      </c>
      <c r="N999" s="78">
        <f t="shared" si="63"/>
        <v>1.011607022546652</v>
      </c>
      <c r="O999" s="78">
        <f t="shared" si="63"/>
        <v>1.0111807833760302</v>
      </c>
      <c r="P999" s="73">
        <f t="shared" si="59"/>
        <v>1.011607022546652</v>
      </c>
      <c r="Q999" s="73">
        <f t="shared" si="60"/>
        <v>0.92267018951733804</v>
      </c>
    </row>
    <row r="1000" spans="1:17" ht="15.5" x14ac:dyDescent="0.35">
      <c r="A1000" s="80">
        <v>45315</v>
      </c>
      <c r="B1000" s="58" t="s">
        <v>4044</v>
      </c>
      <c r="C1000" s="58" t="s">
        <v>4045</v>
      </c>
      <c r="D1000" s="58" t="s">
        <v>4046</v>
      </c>
      <c r="E1000" s="58" t="s">
        <v>4047</v>
      </c>
      <c r="F1000" s="58" t="s">
        <v>4048</v>
      </c>
      <c r="G1000" s="58" t="s">
        <v>4049</v>
      </c>
      <c r="H1000" s="75">
        <f>[1]!thsiFinD("ths_close_price_index",H$1,$A1000)</f>
        <v>3277.1089000000002</v>
      </c>
      <c r="I1000" s="75">
        <f>[1]!thsiFinD("ths_close_price_index",I$1,$A1000)</f>
        <v>3550.7051000000001</v>
      </c>
      <c r="J1000" s="75">
        <f>[1]!thsiFinD("ths_close_price_index",J$1,$A1000)</f>
        <v>1199.8501000000001</v>
      </c>
      <c r="K1000" s="76">
        <f>IF([1]!thsiFinD("ths_close_price_index",K$1,$A1000)/[1]!thsiFinD("ths_close_price_index",K$1,$A$3)=0,K999,[1]!thsiFinD("ths_close_price_index",K$1,$A1000)/[1]!thsiFinD("ths_close_price_index",K$1,$A$3))</f>
        <v>0.96708478427607414</v>
      </c>
      <c r="L1000" s="75">
        <f>[1]!thsiFinD("ths_close_price_index",L$1,$A1000)</f>
        <v>2531.6372000000001</v>
      </c>
      <c r="M1000" s="75">
        <f>[1]!thsiFinD("ths_close_price_index",M$1,$A1000)</f>
        <v>10451.538200000001</v>
      </c>
      <c r="N1000" s="78">
        <f t="shared" si="63"/>
        <v>1.0051216540225656</v>
      </c>
      <c r="O1000" s="78">
        <f t="shared" si="63"/>
        <v>1.0059705333668711</v>
      </c>
      <c r="P1000" s="73">
        <f t="shared" si="59"/>
        <v>1.0051216540225656</v>
      </c>
      <c r="Q1000" s="73">
        <f t="shared" si="60"/>
        <v>0.92739578700498082</v>
      </c>
    </row>
    <row r="1001" spans="1:17" ht="15.5" x14ac:dyDescent="0.35">
      <c r="A1001" s="80">
        <v>45316</v>
      </c>
      <c r="B1001" s="58" t="s">
        <v>4050</v>
      </c>
      <c r="C1001" s="58" t="s">
        <v>4051</v>
      </c>
      <c r="D1001" s="58" t="s">
        <v>4052</v>
      </c>
      <c r="E1001" s="58" t="s">
        <v>4053</v>
      </c>
      <c r="F1001" s="58" t="s">
        <v>4054</v>
      </c>
      <c r="G1001" s="58" t="s">
        <v>4055</v>
      </c>
      <c r="H1001" s="75">
        <f>[1]!thsiFinD("ths_close_price_index",H$1,$A1001)</f>
        <v>3342.9189000000001</v>
      </c>
      <c r="I1001" s="75">
        <f>[1]!thsiFinD("ths_close_price_index",I$1,$A1001)</f>
        <v>3629.5423999999998</v>
      </c>
      <c r="J1001" s="75">
        <f>[1]!thsiFinD("ths_close_price_index",J$1,$A1001)</f>
        <v>1222.9619</v>
      </c>
      <c r="K1001" s="76">
        <f>IF([1]!thsiFinD("ths_close_price_index",K$1,$A1001)/[1]!thsiFinD("ths_close_price_index",K$1,$A$3)=0,K1000,[1]!thsiFinD("ths_close_price_index",K$1,$A1001)/[1]!thsiFinD("ths_close_price_index",K$1,$A$3))</f>
        <v>0.98571300301542475</v>
      </c>
      <c r="L1001" s="75">
        <f>[1]!thsiFinD("ths_close_price_index",L$1,$A1001)</f>
        <v>2583.0805999999998</v>
      </c>
      <c r="M1001" s="75">
        <f>[1]!thsiFinD("ths_close_price_index",M$1,$A1001)</f>
        <v>10697.188599999999</v>
      </c>
      <c r="N1001" s="78">
        <f t="shared" si="63"/>
        <v>1.0203202101786146</v>
      </c>
      <c r="O1001" s="78">
        <f t="shared" si="63"/>
        <v>1.0235037556481397</v>
      </c>
      <c r="P1001" s="73">
        <f t="shared" si="59"/>
        <v>1.0203202101786146</v>
      </c>
      <c r="Q1001" s="73">
        <f t="shared" si="60"/>
        <v>0.94624066431568377</v>
      </c>
    </row>
    <row r="1002" spans="1:17" ht="15.5" x14ac:dyDescent="0.35">
      <c r="A1002" s="80">
        <v>45317</v>
      </c>
      <c r="B1002" s="58" t="s">
        <v>4056</v>
      </c>
      <c r="C1002" s="58" t="s">
        <v>4057</v>
      </c>
      <c r="D1002" s="58" t="s">
        <v>4058</v>
      </c>
      <c r="E1002" s="58" t="s">
        <v>4059</v>
      </c>
      <c r="F1002" s="58" t="s">
        <v>4060</v>
      </c>
      <c r="G1002" s="58" t="s">
        <v>4061</v>
      </c>
      <c r="H1002" s="75">
        <f>[1]!thsiFinD("ths_close_price_index",H$1,$A1002)</f>
        <v>3333.8213000000001</v>
      </c>
      <c r="I1002" s="75">
        <f>[1]!thsiFinD("ths_close_price_index",I$1,$A1002)</f>
        <v>3613.6460999999999</v>
      </c>
      <c r="J1002" s="75">
        <f>[1]!thsiFinD("ths_close_price_index",J$1,$A1002)</f>
        <v>1207.5546999999999</v>
      </c>
      <c r="K1002" s="76">
        <f>IF([1]!thsiFinD("ths_close_price_index",K$1,$A1002)/[1]!thsiFinD("ths_close_price_index",K$1,$A$3)=0,K1001,[1]!thsiFinD("ths_close_price_index",K$1,$A1002)/[1]!thsiFinD("ths_close_price_index",K$1,$A$3))</f>
        <v>0.97329472785897109</v>
      </c>
      <c r="L1002" s="75">
        <f>[1]!thsiFinD("ths_close_price_index",L$1,$A1002)</f>
        <v>2542.3186000000001</v>
      </c>
      <c r="M1002" s="75">
        <f>[1]!thsiFinD("ths_close_price_index",M$1,$A1002)</f>
        <v>10505.8073</v>
      </c>
      <c r="N1002" s="78">
        <f t="shared" si="63"/>
        <v>0.98421961745986564</v>
      </c>
      <c r="O1002" s="78">
        <f t="shared" si="63"/>
        <v>0.98210919642942451</v>
      </c>
      <c r="P1002" s="73">
        <f t="shared" si="59"/>
        <v>0.98421961745986564</v>
      </c>
      <c r="Q1002" s="73">
        <f t="shared" si="60"/>
        <v>0.93130862465775144</v>
      </c>
    </row>
    <row r="1003" spans="1:17" ht="15.5" x14ac:dyDescent="0.35">
      <c r="A1003" s="80">
        <v>45320</v>
      </c>
      <c r="B1003" s="58" t="s">
        <v>4062</v>
      </c>
      <c r="C1003" s="58" t="s">
        <v>4063</v>
      </c>
      <c r="D1003" s="58" t="s">
        <v>4064</v>
      </c>
      <c r="E1003" s="58" t="s">
        <v>4065</v>
      </c>
      <c r="F1003" s="58" t="s">
        <v>4066</v>
      </c>
      <c r="G1003" s="58" t="s">
        <v>4067</v>
      </c>
      <c r="H1003" s="75">
        <f>[1]!thsiFinD("ths_close_price_index",H$1,$A1003)</f>
        <v>3303.9603999999999</v>
      </c>
      <c r="I1003" s="75">
        <f>[1]!thsiFinD("ths_close_price_index",I$1,$A1003)</f>
        <v>3571.1815999999999</v>
      </c>
      <c r="J1003" s="75">
        <f>[1]!thsiFinD("ths_close_price_index",J$1,$A1003)</f>
        <v>1187.9358999999999</v>
      </c>
      <c r="K1003" s="76">
        <f>IF([1]!thsiFinD("ths_close_price_index",K$1,$A1003)/[1]!thsiFinD("ths_close_price_index",K$1,$A$3)=0,K1002,[1]!thsiFinD("ths_close_price_index",K$1,$A1003)/[1]!thsiFinD("ths_close_price_index",K$1,$A$3))</f>
        <v>0.95748188343302532</v>
      </c>
      <c r="L1003" s="75">
        <f>[1]!thsiFinD("ths_close_price_index",L$1,$A1003)</f>
        <v>2471.413</v>
      </c>
      <c r="M1003" s="75">
        <f>[1]!thsiFinD("ths_close_price_index",M$1,$A1003)</f>
        <v>10358.17</v>
      </c>
      <c r="N1003" s="78">
        <f t="shared" si="63"/>
        <v>0.97210986852709957</v>
      </c>
      <c r="O1003" s="78">
        <f t="shared" si="63"/>
        <v>0.98594707709896789</v>
      </c>
      <c r="P1003" s="73">
        <f t="shared" si="59"/>
        <v>0.97210986852709957</v>
      </c>
      <c r="Q1003" s="73">
        <f t="shared" si="60"/>
        <v>0.90533430467420073</v>
      </c>
    </row>
    <row r="1004" spans="1:17" ht="15.5" x14ac:dyDescent="0.35">
      <c r="A1004" s="80">
        <v>45321</v>
      </c>
      <c r="B1004" s="58" t="s">
        <v>4068</v>
      </c>
      <c r="C1004" s="58" t="s">
        <v>4069</v>
      </c>
      <c r="D1004" s="58" t="s">
        <v>4070</v>
      </c>
      <c r="E1004" s="58" t="s">
        <v>4071</v>
      </c>
      <c r="F1004" s="58" t="s">
        <v>4072</v>
      </c>
      <c r="G1004" s="58" t="s">
        <v>4073</v>
      </c>
      <c r="H1004" s="75">
        <f>[1]!thsiFinD("ths_close_price_index",H$1,$A1004)</f>
        <v>3245.0387000000001</v>
      </c>
      <c r="I1004" s="75">
        <f>[1]!thsiFinD("ths_close_price_index",I$1,$A1004)</f>
        <v>3502.8254000000002</v>
      </c>
      <c r="J1004" s="75">
        <f>[1]!thsiFinD("ths_close_price_index",J$1,$A1004)</f>
        <v>1162.3327999999999</v>
      </c>
      <c r="K1004" s="76">
        <f>IF([1]!thsiFinD("ths_close_price_index",K$1,$A1004)/[1]!thsiFinD("ths_close_price_index",K$1,$A$3)=0,K1003,[1]!thsiFinD("ths_close_price_index",K$1,$A1004)/[1]!thsiFinD("ths_close_price_index",K$1,$A$3))</f>
        <v>0.93684566525852275</v>
      </c>
      <c r="L1004" s="75">
        <f>[1]!thsiFinD("ths_close_price_index",L$1,$A1004)</f>
        <v>2415.3667</v>
      </c>
      <c r="M1004" s="75">
        <f>[1]!thsiFinD("ths_close_price_index",M$1,$A1004)</f>
        <v>10111.8914</v>
      </c>
      <c r="N1004" s="78">
        <f t="shared" si="63"/>
        <v>0.97732216347490286</v>
      </c>
      <c r="O1004" s="78">
        <f t="shared" si="63"/>
        <v>0.97622373450136468</v>
      </c>
      <c r="P1004" s="73">
        <f t="shared" si="59"/>
        <v>0.97732216347490286</v>
      </c>
      <c r="Q1004" s="73">
        <f t="shared" si="60"/>
        <v>0.88480328131223673</v>
      </c>
    </row>
    <row r="1005" spans="1:17" ht="15.5" x14ac:dyDescent="0.35">
      <c r="A1005" s="80">
        <v>45322</v>
      </c>
      <c r="B1005" s="58" t="s">
        <v>4074</v>
      </c>
      <c r="C1005" s="58" t="s">
        <v>4075</v>
      </c>
      <c r="D1005" s="58" t="s">
        <v>4076</v>
      </c>
      <c r="E1005" s="58" t="s">
        <v>4077</v>
      </c>
      <c r="F1005" s="58" t="s">
        <v>4078</v>
      </c>
      <c r="G1005" s="58" t="s">
        <v>4079</v>
      </c>
      <c r="H1005" s="75">
        <f>[1]!thsiFinD("ths_close_price_index",H$1,$A1005)</f>
        <v>3215.3517999999999</v>
      </c>
      <c r="I1005" s="75">
        <f>[1]!thsiFinD("ths_close_price_index",I$1,$A1005)</f>
        <v>3456.9892</v>
      </c>
      <c r="J1005" s="75">
        <f>[1]!thsiFinD("ths_close_price_index",J$1,$A1005)</f>
        <v>1141.4939999999999</v>
      </c>
      <c r="K1005" s="76">
        <f>IF([1]!thsiFinD("ths_close_price_index",K$1,$A1005)/[1]!thsiFinD("ths_close_price_index",K$1,$A$3)=0,K1004,[1]!thsiFinD("ths_close_price_index",K$1,$A1005)/[1]!thsiFinD("ths_close_price_index",K$1,$A$3))</f>
        <v>0.9200494951347945</v>
      </c>
      <c r="L1005" s="75">
        <f>[1]!thsiFinD("ths_close_price_index",L$1,$A1005)</f>
        <v>2367.9553999999998</v>
      </c>
      <c r="M1005" s="75">
        <f>[1]!thsiFinD("ths_close_price_index",M$1,$A1005)</f>
        <v>9770.4585999999999</v>
      </c>
      <c r="N1005" s="78">
        <f t="shared" si="63"/>
        <v>0.98037097224202019</v>
      </c>
      <c r="O1005" s="78">
        <f t="shared" si="63"/>
        <v>0.96623452660893883</v>
      </c>
      <c r="P1005" s="73">
        <f t="shared" si="59"/>
        <v>0.98037097224202019</v>
      </c>
      <c r="Q1005" s="73">
        <f t="shared" si="60"/>
        <v>0.86743545314300718</v>
      </c>
    </row>
    <row r="1006" spans="1:17" ht="15.5" x14ac:dyDescent="0.35">
      <c r="A1006" s="80">
        <v>45323</v>
      </c>
      <c r="B1006" s="58" t="s">
        <v>4080</v>
      </c>
      <c r="C1006" s="58" t="s">
        <v>4081</v>
      </c>
      <c r="D1006" s="58" t="s">
        <v>4082</v>
      </c>
      <c r="E1006" s="58" t="s">
        <v>4083</v>
      </c>
      <c r="F1006" s="58" t="s">
        <v>4084</v>
      </c>
      <c r="G1006" s="58" t="s">
        <v>4085</v>
      </c>
      <c r="H1006" s="75">
        <f>[1]!thsiFinD("ths_close_price_index",H$1,$A1006)</f>
        <v>3217.7109</v>
      </c>
      <c r="I1006" s="75">
        <f>[1]!thsiFinD("ths_close_price_index",I$1,$A1006)</f>
        <v>3455.4803999999999</v>
      </c>
      <c r="J1006" s="75">
        <f>[1]!thsiFinD("ths_close_price_index",J$1,$A1006)</f>
        <v>1143.9345000000001</v>
      </c>
      <c r="K1006" s="76">
        <f>IF([1]!thsiFinD("ths_close_price_index",K$1,$A1006)/[1]!thsiFinD("ths_close_price_index",K$1,$A$3)=0,K1005,[1]!thsiFinD("ths_close_price_index",K$1,$A1006)/[1]!thsiFinD("ths_close_price_index",K$1,$A$3))</f>
        <v>0.92201654953269474</v>
      </c>
      <c r="L1006" s="75">
        <f>[1]!thsiFinD("ths_close_price_index",L$1,$A1006)</f>
        <v>2380.3620000000001</v>
      </c>
      <c r="M1006" s="75">
        <f>[1]!thsiFinD("ths_close_price_index",M$1,$A1006)</f>
        <v>9786.3536999999997</v>
      </c>
      <c r="N1006" s="78">
        <f t="shared" si="63"/>
        <v>1.0052393723293944</v>
      </c>
      <c r="O1006" s="78">
        <f t="shared" si="63"/>
        <v>1.001626853011792</v>
      </c>
      <c r="P1006" s="73">
        <f t="shared" si="59"/>
        <v>1.0052393723293944</v>
      </c>
      <c r="Q1006" s="73">
        <f t="shared" si="60"/>
        <v>0.87198027045374038</v>
      </c>
    </row>
    <row r="1007" spans="1:17" ht="15.5" x14ac:dyDescent="0.35">
      <c r="A1007" s="80">
        <v>45324</v>
      </c>
      <c r="B1007" s="58" t="s">
        <v>4086</v>
      </c>
      <c r="C1007" s="58" t="s">
        <v>4087</v>
      </c>
      <c r="D1007" s="58" t="s">
        <v>4088</v>
      </c>
      <c r="E1007" s="58" t="s">
        <v>4089</v>
      </c>
      <c r="F1007" s="58" t="s">
        <v>4090</v>
      </c>
      <c r="G1007" s="58" t="s">
        <v>4091</v>
      </c>
      <c r="H1007" s="75">
        <f>[1]!thsiFinD("ths_close_price_index",H$1,$A1007)</f>
        <v>3179.6275999999998</v>
      </c>
      <c r="I1007" s="75">
        <f>[1]!thsiFinD("ths_close_price_index",I$1,$A1007)</f>
        <v>3403.3710000000001</v>
      </c>
      <c r="J1007" s="75">
        <f>[1]!thsiFinD("ths_close_price_index",J$1,$A1007)</f>
        <v>1122.7440999999999</v>
      </c>
      <c r="K1007" s="76">
        <f>IF([1]!thsiFinD("ths_close_price_index",K$1,$A1007)/[1]!thsiFinD("ths_close_price_index",K$1,$A$3)=0,K1006,[1]!thsiFinD("ths_close_price_index",K$1,$A1007)/[1]!thsiFinD("ths_close_price_index",K$1,$A$3))</f>
        <v>0.90493698816688417</v>
      </c>
      <c r="L1007" s="75">
        <f>[1]!thsiFinD("ths_close_price_index",L$1,$A1007)</f>
        <v>2316.6577000000002</v>
      </c>
      <c r="M1007" s="75">
        <f>[1]!thsiFinD("ths_close_price_index",M$1,$A1007)</f>
        <v>9509.2548000000006</v>
      </c>
      <c r="N1007" s="78">
        <f t="shared" si="63"/>
        <v>0.97323755798487799</v>
      </c>
      <c r="O1007" s="78">
        <f t="shared" si="63"/>
        <v>0.97168517422377665</v>
      </c>
      <c r="P1007" s="73">
        <f t="shared" si="59"/>
        <v>0.97323755798487799</v>
      </c>
      <c r="Q1007" s="73">
        <f t="shared" si="60"/>
        <v>0.84864394902739171</v>
      </c>
    </row>
    <row r="1008" spans="1:17" ht="15.5" x14ac:dyDescent="0.35">
      <c r="A1008" s="80">
        <v>45327</v>
      </c>
      <c r="B1008" s="58" t="s">
        <v>4092</v>
      </c>
      <c r="C1008" s="58" t="s">
        <v>4093</v>
      </c>
      <c r="D1008" s="58" t="s">
        <v>4094</v>
      </c>
      <c r="E1008" s="58" t="s">
        <v>4095</v>
      </c>
      <c r="F1008" s="58" t="s">
        <v>4096</v>
      </c>
      <c r="G1008" s="58" t="s">
        <v>4097</v>
      </c>
      <c r="H1008" s="75">
        <f>[1]!thsiFinD("ths_close_price_index",H$1,$A1008)</f>
        <v>3200.4218000000001</v>
      </c>
      <c r="I1008" s="75">
        <f>[1]!thsiFinD("ths_close_price_index",I$1,$A1008)</f>
        <v>3400.8674999999998</v>
      </c>
      <c r="J1008" s="75">
        <f>[1]!thsiFinD("ths_close_price_index",J$1,$A1008)</f>
        <v>1112.0798</v>
      </c>
      <c r="K1008" s="76">
        <f>IF([1]!thsiFinD("ths_close_price_index",K$1,$A1008)/[1]!thsiFinD("ths_close_price_index",K$1,$A$3)=0,K1007,[1]!thsiFinD("ths_close_price_index",K$1,$A1008)/[1]!thsiFinD("ths_close_price_index",K$1,$A$3))</f>
        <v>0.89634151256126038</v>
      </c>
      <c r="L1008" s="75">
        <f>[1]!thsiFinD("ths_close_price_index",L$1,$A1008)</f>
        <v>2308.3521000000001</v>
      </c>
      <c r="M1008" s="75">
        <f>[1]!thsiFinD("ths_close_price_index",M$1,$A1008)</f>
        <v>9440.7162000000008</v>
      </c>
      <c r="N1008" s="78">
        <f t="shared" si="63"/>
        <v>0.99641483504446937</v>
      </c>
      <c r="O1008" s="78">
        <f t="shared" si="63"/>
        <v>0.99279243206313073</v>
      </c>
      <c r="P1008" s="73">
        <f t="shared" si="59"/>
        <v>0.99641483504446937</v>
      </c>
      <c r="Q1008" s="73">
        <f t="shared" si="60"/>
        <v>0.84560142048161557</v>
      </c>
    </row>
    <row r="1009" spans="1:17" ht="15.5" x14ac:dyDescent="0.35">
      <c r="A1009" s="80">
        <v>45328</v>
      </c>
      <c r="B1009" s="58" t="s">
        <v>4098</v>
      </c>
      <c r="C1009" s="58" t="s">
        <v>4099</v>
      </c>
      <c r="D1009" s="58" t="s">
        <v>4100</v>
      </c>
      <c r="E1009" s="58" t="s">
        <v>4101</v>
      </c>
      <c r="F1009" s="58" t="s">
        <v>4102</v>
      </c>
      <c r="G1009" s="58" t="s">
        <v>4103</v>
      </c>
      <c r="H1009" s="75">
        <f>[1]!thsiFinD("ths_close_price_index",H$1,$A1009)</f>
        <v>3311.6922</v>
      </c>
      <c r="I1009" s="75">
        <f>[1]!thsiFinD("ths_close_price_index",I$1,$A1009)</f>
        <v>3554.6363999999999</v>
      </c>
      <c r="J1009" s="75">
        <f>[1]!thsiFinD("ths_close_price_index",J$1,$A1009)</f>
        <v>1164.4272000000001</v>
      </c>
      <c r="K1009" s="76">
        <f>IF([1]!thsiFinD("ths_close_price_index",K$1,$A1009)/[1]!thsiFinD("ths_close_price_index",K$1,$A$3)=0,K1008,[1]!thsiFinD("ths_close_price_index",K$1,$A1009)/[1]!thsiFinD("ths_close_price_index",K$1,$A$3))</f>
        <v>0.93853376144002743</v>
      </c>
      <c r="L1009" s="75">
        <f>[1]!thsiFinD("ths_close_price_index",L$1,$A1009)</f>
        <v>2457.6451000000002</v>
      </c>
      <c r="M1009" s="75">
        <f>[1]!thsiFinD("ths_close_price_index",M$1,$A1009)</f>
        <v>10254.6086</v>
      </c>
      <c r="N1009" s="78">
        <f t="shared" si="63"/>
        <v>1.0646751420634659</v>
      </c>
      <c r="O1009" s="78">
        <f t="shared" si="63"/>
        <v>1.0862108745520811</v>
      </c>
      <c r="P1009" s="73">
        <f t="shared" si="59"/>
        <v>1.0646751420634659</v>
      </c>
      <c r="Q1009" s="73">
        <f t="shared" si="60"/>
        <v>0.9002908124803326</v>
      </c>
    </row>
    <row r="1010" spans="1:17" ht="15.5" x14ac:dyDescent="0.35">
      <c r="A1010" s="80">
        <v>45329</v>
      </c>
      <c r="B1010" s="58" t="s">
        <v>4104</v>
      </c>
      <c r="C1010" s="58" t="s">
        <v>4105</v>
      </c>
      <c r="D1010" s="58" t="s">
        <v>4106</v>
      </c>
      <c r="E1010" s="58" t="s">
        <v>4107</v>
      </c>
      <c r="F1010" s="58" t="s">
        <v>4108</v>
      </c>
      <c r="G1010" s="58" t="s">
        <v>4109</v>
      </c>
      <c r="H1010" s="75">
        <f>[1]!thsiFinD("ths_close_price_index",H$1,$A1010)</f>
        <v>3343.6302999999998</v>
      </c>
      <c r="I1010" s="75">
        <f>[1]!thsiFinD("ths_close_price_index",I$1,$A1010)</f>
        <v>3636.8525</v>
      </c>
      <c r="J1010" s="75">
        <f>[1]!thsiFinD("ths_close_price_index",J$1,$A1010)</f>
        <v>1188.0078000000001</v>
      </c>
      <c r="K1010" s="76">
        <f>IF([1]!thsiFinD("ths_close_price_index",K$1,$A1010)/[1]!thsiFinD("ths_close_price_index",K$1,$A$3)=0,K1009,[1]!thsiFinD("ths_close_price_index",K$1,$A1010)/[1]!thsiFinD("ths_close_price_index",K$1,$A$3))</f>
        <v>0.95753983516882102</v>
      </c>
      <c r="L1010" s="75">
        <f>[1]!thsiFinD("ths_close_price_index",L$1,$A1010)</f>
        <v>2523.9439000000002</v>
      </c>
      <c r="M1010" s="75">
        <f>[1]!thsiFinD("ths_close_price_index",M$1,$A1010)</f>
        <v>10806.292299999999</v>
      </c>
      <c r="N1010" s="78">
        <f t="shared" si="63"/>
        <v>1.026976555728083</v>
      </c>
      <c r="O1010" s="78">
        <f t="shared" si="63"/>
        <v>1.0537986110947228</v>
      </c>
      <c r="P1010" s="73">
        <f t="shared" si="59"/>
        <v>1.026976555728083</v>
      </c>
      <c r="Q1010" s="73">
        <f t="shared" si="60"/>
        <v>0.92457755775468942</v>
      </c>
    </row>
    <row r="1011" spans="1:17" ht="15.5" x14ac:dyDescent="0.35">
      <c r="A1011" s="80">
        <v>45330</v>
      </c>
      <c r="B1011" s="58" t="s">
        <v>4110</v>
      </c>
      <c r="C1011" s="58" t="s">
        <v>4111</v>
      </c>
      <c r="D1011" s="58" t="s">
        <v>4112</v>
      </c>
      <c r="E1011" s="58" t="s">
        <v>4113</v>
      </c>
      <c r="F1011" s="58" t="s">
        <v>4114</v>
      </c>
      <c r="G1011" s="58" t="s">
        <v>4115</v>
      </c>
      <c r="H1011" s="75">
        <f>[1]!thsiFinD("ths_close_price_index",H$1,$A1011)</f>
        <v>3364.9297000000001</v>
      </c>
      <c r="I1011" s="75">
        <f>[1]!thsiFinD("ths_close_price_index",I$1,$A1011)</f>
        <v>3661.5309000000002</v>
      </c>
      <c r="J1011" s="75">
        <f>[1]!thsiFinD("ths_close_price_index",J$1,$A1011)</f>
        <v>1203.9169999999999</v>
      </c>
      <c r="K1011" s="76">
        <f>IF([1]!thsiFinD("ths_close_price_index",K$1,$A1011)/[1]!thsiFinD("ths_close_price_index",K$1,$A$3)=0,K1010,[1]!thsiFinD("ths_close_price_index",K$1,$A1011)/[1]!thsiFinD("ths_close_price_index",K$1,$A$3))</f>
        <v>0.9703627246697718</v>
      </c>
      <c r="L1011" s="75">
        <f>[1]!thsiFinD("ths_close_price_index",L$1,$A1011)</f>
        <v>2557.8161</v>
      </c>
      <c r="M1011" s="75">
        <f>[1]!thsiFinD("ths_close_price_index",M$1,$A1011)</f>
        <v>10783.340099999999</v>
      </c>
      <c r="N1011" s="78">
        <f t="shared" si="63"/>
        <v>1.0134203458325677</v>
      </c>
      <c r="O1011" s="78">
        <f t="shared" si="63"/>
        <v>0.99787603376229239</v>
      </c>
      <c r="P1011" s="73">
        <f t="shared" si="59"/>
        <v>1.0134203458325677</v>
      </c>
      <c r="Q1011" s="73">
        <f t="shared" si="60"/>
        <v>0.93698570832878814</v>
      </c>
    </row>
    <row r="1012" spans="1:17" ht="15.5" x14ac:dyDescent="0.35">
      <c r="A1012" s="80">
        <v>45341</v>
      </c>
      <c r="B1012" s="58" t="s">
        <v>4116</v>
      </c>
      <c r="C1012" s="58" t="s">
        <v>4117</v>
      </c>
      <c r="D1012" s="58" t="s">
        <v>4118</v>
      </c>
      <c r="E1012" s="58" t="s">
        <v>4119</v>
      </c>
      <c r="F1012" s="58" t="s">
        <v>4120</v>
      </c>
      <c r="G1012" s="58" t="s">
        <v>4121</v>
      </c>
      <c r="H1012" s="75">
        <f>[1]!thsiFinD("ths_close_price_index",H$1,$A1012)</f>
        <v>3403.8078</v>
      </c>
      <c r="I1012" s="75">
        <f>[1]!thsiFinD("ths_close_price_index",I$1,$A1012)</f>
        <v>3691.1441</v>
      </c>
      <c r="J1012" s="75">
        <f>[1]!thsiFinD("ths_close_price_index",J$1,$A1012)</f>
        <v>1214.7004999999999</v>
      </c>
      <c r="K1012" s="76">
        <f>IF([1]!thsiFinD("ths_close_price_index",K$1,$A1012)/[1]!thsiFinD("ths_close_price_index",K$1,$A$3)=0,K1011,[1]!thsiFinD("ths_close_price_index",K$1,$A1012)/[1]!thsiFinD("ths_close_price_index",K$1,$A$3))</f>
        <v>0.97905427603209705</v>
      </c>
      <c r="L1012" s="75">
        <f>[1]!thsiFinD("ths_close_price_index",L$1,$A1012)</f>
        <v>2587.0889999999999</v>
      </c>
      <c r="M1012" s="75">
        <f>[1]!thsiFinD("ths_close_price_index",M$1,$A1012)</f>
        <v>10694.1158</v>
      </c>
      <c r="N1012" s="78">
        <f t="shared" si="63"/>
        <v>1.0114444896957213</v>
      </c>
      <c r="O1012" s="78">
        <f t="shared" si="63"/>
        <v>0.99172572698509254</v>
      </c>
      <c r="P1012" s="73">
        <f t="shared" si="59"/>
        <v>1.0114444896957213</v>
      </c>
      <c r="Q1012" s="73">
        <f t="shared" si="60"/>
        <v>0.94770903161279507</v>
      </c>
    </row>
    <row r="1013" spans="1:17" ht="15.5" x14ac:dyDescent="0.35">
      <c r="A1013" s="80">
        <v>45342</v>
      </c>
      <c r="B1013" s="58" t="s">
        <v>4122</v>
      </c>
      <c r="C1013" s="58" t="s">
        <v>4123</v>
      </c>
      <c r="D1013" s="58" t="s">
        <v>4124</v>
      </c>
      <c r="E1013" s="58" t="s">
        <v>4125</v>
      </c>
      <c r="F1013" s="58" t="s">
        <v>4126</v>
      </c>
      <c r="G1013" s="58" t="s">
        <v>4127</v>
      </c>
      <c r="H1013" s="75">
        <f>[1]!thsiFinD("ths_close_price_index",H$1,$A1013)</f>
        <v>3410.8542000000002</v>
      </c>
      <c r="I1013" s="75">
        <f>[1]!thsiFinD("ths_close_price_index",I$1,$A1013)</f>
        <v>3696.6821</v>
      </c>
      <c r="J1013" s="75">
        <f>[1]!thsiFinD("ths_close_price_index",J$1,$A1013)</f>
        <v>1216.9644000000001</v>
      </c>
      <c r="K1013" s="76">
        <f>IF([1]!thsiFinD("ths_close_price_index",K$1,$A1013)/[1]!thsiFinD("ths_close_price_index",K$1,$A$3)=0,K1012,[1]!thsiFinD("ths_close_price_index",K$1,$A1013)/[1]!thsiFinD("ths_close_price_index",K$1,$A$3))</f>
        <v>0.98087899000521972</v>
      </c>
      <c r="L1013" s="75">
        <f>[1]!thsiFinD("ths_close_price_index",L$1,$A1013)</f>
        <v>2578.3238000000001</v>
      </c>
      <c r="M1013" s="75">
        <f>[1]!thsiFinD("ths_close_price_index",M$1,$A1013)</f>
        <v>10768.0049</v>
      </c>
      <c r="N1013" s="78">
        <f t="shared" si="63"/>
        <v>0.99661194493115624</v>
      </c>
      <c r="O1013" s="78">
        <f t="shared" si="63"/>
        <v>1.0069093229755377</v>
      </c>
      <c r="P1013" s="73">
        <f t="shared" si="59"/>
        <v>0.99661194493115624</v>
      </c>
      <c r="Q1013" s="73">
        <f t="shared" si="60"/>
        <v>0.9444981412244503</v>
      </c>
    </row>
    <row r="1014" spans="1:17" ht="15.5" x14ac:dyDescent="0.35">
      <c r="A1014" s="80">
        <v>45343</v>
      </c>
      <c r="B1014" s="58" t="s">
        <v>4128</v>
      </c>
      <c r="C1014" s="58" t="s">
        <v>4129</v>
      </c>
      <c r="D1014" s="58" t="s">
        <v>4130</v>
      </c>
      <c r="E1014" s="58" t="s">
        <v>4131</v>
      </c>
      <c r="F1014" s="58" t="s">
        <v>4132</v>
      </c>
      <c r="G1014" s="58" t="s">
        <v>4133</v>
      </c>
      <c r="H1014" s="75">
        <f>[1]!thsiFinD("ths_close_price_index",H$1,$A1014)</f>
        <v>3456.8712999999998</v>
      </c>
      <c r="I1014" s="75">
        <f>[1]!thsiFinD("ths_close_price_index",I$1,$A1014)</f>
        <v>3733.2772</v>
      </c>
      <c r="J1014" s="75">
        <f>[1]!thsiFinD("ths_close_price_index",J$1,$A1014)</f>
        <v>1227.1639</v>
      </c>
      <c r="K1014" s="76">
        <f>IF([1]!thsiFinD("ths_close_price_index",K$1,$A1014)/[1]!thsiFinD("ths_close_price_index",K$1,$A$3)=0,K1013,[1]!thsiFinD("ths_close_price_index",K$1,$A1014)/[1]!thsiFinD("ths_close_price_index",K$1,$A$3))</f>
        <v>0.98909983464008189</v>
      </c>
      <c r="L1014" s="75">
        <f>[1]!thsiFinD("ths_close_price_index",L$1,$A1014)</f>
        <v>2585.1021999999998</v>
      </c>
      <c r="M1014" s="75">
        <f>[1]!thsiFinD("ths_close_price_index",M$1,$A1014)</f>
        <v>10761.2847</v>
      </c>
      <c r="N1014" s="78">
        <f t="shared" si="63"/>
        <v>1.0026289948531677</v>
      </c>
      <c r="O1014" s="78">
        <f t="shared" si="63"/>
        <v>0.99937591038800511</v>
      </c>
      <c r="P1014" s="73">
        <f t="shared" si="59"/>
        <v>1.0026289948531677</v>
      </c>
      <c r="Q1014" s="73">
        <f t="shared" si="60"/>
        <v>0.94698122197655588</v>
      </c>
    </row>
    <row r="1015" spans="1:17" ht="15.5" x14ac:dyDescent="0.35">
      <c r="A1015" s="80">
        <v>45344</v>
      </c>
      <c r="B1015" s="58" t="s">
        <v>4134</v>
      </c>
      <c r="C1015" s="58" t="s">
        <v>4135</v>
      </c>
      <c r="D1015" s="58" t="s">
        <v>4136</v>
      </c>
      <c r="E1015" s="58" t="s">
        <v>4137</v>
      </c>
      <c r="F1015" s="58" t="s">
        <v>4138</v>
      </c>
      <c r="G1015" s="58" t="s">
        <v>4139</v>
      </c>
      <c r="H1015" s="75">
        <f>[1]!thsiFinD("ths_close_price_index",H$1,$A1015)</f>
        <v>3486.6747</v>
      </c>
      <c r="I1015" s="75">
        <f>[1]!thsiFinD("ths_close_price_index",I$1,$A1015)</f>
        <v>3764.1595000000002</v>
      </c>
      <c r="J1015" s="75">
        <f>[1]!thsiFinD("ths_close_price_index",J$1,$A1015)</f>
        <v>1238.4772</v>
      </c>
      <c r="K1015" s="76">
        <f>IF([1]!thsiFinD("ths_close_price_index",K$1,$A1015)/[1]!thsiFinD("ths_close_price_index",K$1,$A$3)=0,K1014,[1]!thsiFinD("ths_close_price_index",K$1,$A1015)/[1]!thsiFinD("ths_close_price_index",K$1,$A$3))</f>
        <v>0.99821840727673916</v>
      </c>
      <c r="L1015" s="75">
        <f>[1]!thsiFinD("ths_close_price_index",L$1,$A1015)</f>
        <v>2608.4594000000002</v>
      </c>
      <c r="M1015" s="75">
        <f>[1]!thsiFinD("ths_close_price_index",M$1,$A1015)</f>
        <v>10800.402700000001</v>
      </c>
      <c r="N1015" s="78">
        <f t="shared" si="63"/>
        <v>1.0090353100933496</v>
      </c>
      <c r="O1015" s="78">
        <f t="shared" si="63"/>
        <v>1.0036350678464998</v>
      </c>
      <c r="P1015" s="73">
        <f t="shared" si="59"/>
        <v>1.0090353100933496</v>
      </c>
      <c r="Q1015" s="73">
        <f t="shared" si="60"/>
        <v>0.9555374909696932</v>
      </c>
    </row>
    <row r="1016" spans="1:17" ht="15.5" x14ac:dyDescent="0.35">
      <c r="A1016" s="80">
        <v>45345</v>
      </c>
      <c r="B1016" s="58" t="s">
        <v>4140</v>
      </c>
      <c r="C1016" s="58" t="s">
        <v>4141</v>
      </c>
      <c r="D1016" s="58" t="s">
        <v>4142</v>
      </c>
      <c r="E1016" s="58" t="s">
        <v>4143</v>
      </c>
      <c r="F1016" s="58" t="s">
        <v>4144</v>
      </c>
      <c r="G1016" s="58" t="s">
        <v>4145</v>
      </c>
      <c r="H1016" s="75">
        <f>[1]!thsiFinD("ths_close_price_index",H$1,$A1016)</f>
        <v>3489.7415999999998</v>
      </c>
      <c r="I1016" s="75">
        <f>[1]!thsiFinD("ths_close_price_index",I$1,$A1016)</f>
        <v>3770.6028999999999</v>
      </c>
      <c r="J1016" s="75">
        <f>[1]!thsiFinD("ths_close_price_index",J$1,$A1016)</f>
        <v>1244.0525</v>
      </c>
      <c r="K1016" s="76">
        <f>IF([1]!thsiFinD("ths_close_price_index",K$1,$A1016)/[1]!thsiFinD("ths_close_price_index",K$1,$A$3)=0,K1015,[1]!thsiFinD("ths_close_price_index",K$1,$A1016)/[1]!thsiFinD("ths_close_price_index",K$1,$A$3))</f>
        <v>1.0027121251151379</v>
      </c>
      <c r="L1016" s="75">
        <f>[1]!thsiFinD("ths_close_price_index",L$1,$A1016)</f>
        <v>2620.3924000000002</v>
      </c>
      <c r="M1016" s="75">
        <f>[1]!thsiFinD("ths_close_price_index",M$1,$A1016)</f>
        <v>10827.0416</v>
      </c>
      <c r="N1016" s="78">
        <f t="shared" si="63"/>
        <v>1.0045747309695523</v>
      </c>
      <c r="O1016" s="78">
        <f t="shared" si="63"/>
        <v>1.0024664728473505</v>
      </c>
      <c r="P1016" s="73">
        <f t="shared" si="59"/>
        <v>1.0045747309695523</v>
      </c>
      <c r="Q1016" s="73">
        <f t="shared" si="60"/>
        <v>0.95990881792220051</v>
      </c>
    </row>
    <row r="1017" spans="1:17" ht="15.5" x14ac:dyDescent="0.35">
      <c r="A1017" s="80">
        <v>45348</v>
      </c>
      <c r="B1017" s="58" t="s">
        <v>4146</v>
      </c>
      <c r="C1017" s="58" t="s">
        <v>4147</v>
      </c>
      <c r="D1017" s="58" t="s">
        <v>4148</v>
      </c>
      <c r="E1017" s="58" t="s">
        <v>4149</v>
      </c>
      <c r="F1017" s="58" t="s">
        <v>4150</v>
      </c>
      <c r="G1017" s="58" t="s">
        <v>4151</v>
      </c>
      <c r="H1017" s="75">
        <f>[1]!thsiFinD("ths_close_price_index",H$1,$A1017)</f>
        <v>3453.3584999999998</v>
      </c>
      <c r="I1017" s="75">
        <f>[1]!thsiFinD("ths_close_price_index",I$1,$A1017)</f>
        <v>3740.9679000000001</v>
      </c>
      <c r="J1017" s="75">
        <f>[1]!thsiFinD("ths_close_price_index",J$1,$A1017)</f>
        <v>1243.2573</v>
      </c>
      <c r="K1017" s="76">
        <f>IF([1]!thsiFinD("ths_close_price_index",K$1,$A1017)/[1]!thsiFinD("ths_close_price_index",K$1,$A$3)=0,K1016,[1]!thsiFinD("ths_close_price_index",K$1,$A1017)/[1]!thsiFinD("ths_close_price_index",K$1,$A$3))</f>
        <v>1.0020711902013044</v>
      </c>
      <c r="L1017" s="75">
        <f>[1]!thsiFinD("ths_close_price_index",L$1,$A1017)</f>
        <v>2616.4385000000002</v>
      </c>
      <c r="M1017" s="75">
        <f>[1]!thsiFinD("ths_close_price_index",M$1,$A1017)</f>
        <v>10851.9848</v>
      </c>
      <c r="N1017" s="78">
        <f t="shared" si="63"/>
        <v>0.998491103851469</v>
      </c>
      <c r="O1017" s="78">
        <f t="shared" si="63"/>
        <v>1.0023037872136742</v>
      </c>
      <c r="P1017" s="73">
        <f t="shared" ref="P1017:P1080" si="64">100%*N1017</f>
        <v>0.998491103851469</v>
      </c>
      <c r="Q1017" s="73">
        <f t="shared" si="60"/>
        <v>0.9584604152038968</v>
      </c>
    </row>
    <row r="1018" spans="1:17" ht="15.5" x14ac:dyDescent="0.35">
      <c r="A1018" s="80">
        <v>45349</v>
      </c>
      <c r="B1018" s="58" t="s">
        <v>4152</v>
      </c>
      <c r="C1018" s="58" t="s">
        <v>4153</v>
      </c>
      <c r="D1018" s="58" t="s">
        <v>4154</v>
      </c>
      <c r="E1018" s="58" t="s">
        <v>4155</v>
      </c>
      <c r="F1018" s="58" t="s">
        <v>4156</v>
      </c>
      <c r="G1018" s="58" t="s">
        <v>4157</v>
      </c>
      <c r="H1018" s="75">
        <f>[1]!thsiFinD("ths_close_price_index",H$1,$A1018)</f>
        <v>3494.7874000000002</v>
      </c>
      <c r="I1018" s="75">
        <f>[1]!thsiFinD("ths_close_price_index",I$1,$A1018)</f>
        <v>3795.1637000000001</v>
      </c>
      <c r="J1018" s="75">
        <f>[1]!thsiFinD("ths_close_price_index",J$1,$A1018)</f>
        <v>1263.8492000000001</v>
      </c>
      <c r="K1018" s="76">
        <f>IF([1]!thsiFinD("ths_close_price_index",K$1,$A1018)/[1]!thsiFinD("ths_close_price_index",K$1,$A$3)=0,K1017,[1]!thsiFinD("ths_close_price_index",K$1,$A1018)/[1]!thsiFinD("ths_close_price_index",K$1,$A$3))</f>
        <v>1.0186683577719324</v>
      </c>
      <c r="L1018" s="75">
        <f>[1]!thsiFinD("ths_close_price_index",L$1,$A1018)</f>
        <v>2677.47</v>
      </c>
      <c r="M1018" s="75">
        <f>[1]!thsiFinD("ths_close_price_index",M$1,$A1018)</f>
        <v>10992.439899999999</v>
      </c>
      <c r="N1018" s="78">
        <f t="shared" si="63"/>
        <v>1.023326174110341</v>
      </c>
      <c r="O1018" s="78">
        <f t="shared" si="63"/>
        <v>1.0129428028686511</v>
      </c>
      <c r="P1018" s="73">
        <f t="shared" si="64"/>
        <v>1.023326174110341</v>
      </c>
      <c r="Q1018" s="73">
        <f t="shared" si="60"/>
        <v>0.98081762972681263</v>
      </c>
    </row>
    <row r="1019" spans="1:17" ht="15.5" x14ac:dyDescent="0.35">
      <c r="A1019" s="80">
        <v>45350</v>
      </c>
      <c r="B1019" s="58" t="s">
        <v>4158</v>
      </c>
      <c r="C1019" s="58" t="s">
        <v>4159</v>
      </c>
      <c r="D1019" s="58" t="s">
        <v>4160</v>
      </c>
      <c r="E1019" s="58" t="s">
        <v>4161</v>
      </c>
      <c r="F1019" s="58" t="s">
        <v>4162</v>
      </c>
      <c r="G1019" s="58" t="s">
        <v>4163</v>
      </c>
      <c r="H1019" s="75">
        <f>[1]!thsiFinD("ths_close_price_index",H$1,$A1019)</f>
        <v>3450.2597999999998</v>
      </c>
      <c r="I1019" s="75">
        <f>[1]!thsiFinD("ths_close_price_index",I$1,$A1019)</f>
        <v>3736.3526999999999</v>
      </c>
      <c r="J1019" s="75">
        <f>[1]!thsiFinD("ths_close_price_index",J$1,$A1019)</f>
        <v>1233.9127000000001</v>
      </c>
      <c r="K1019" s="76">
        <f>IF([1]!thsiFinD("ths_close_price_index",K$1,$A1019)/[1]!thsiFinD("ths_close_price_index",K$1,$A$3)=0,K1018,[1]!thsiFinD("ths_close_price_index",K$1,$A1019)/[1]!thsiFinD("ths_close_price_index",K$1,$A$3))</f>
        <v>0.99453939895909338</v>
      </c>
      <c r="L1019" s="75">
        <f>[1]!thsiFinD("ths_close_price_index",L$1,$A1019)</f>
        <v>2617.1927000000001</v>
      </c>
      <c r="M1019" s="75">
        <f>[1]!thsiFinD("ths_close_price_index",M$1,$A1019)</f>
        <v>10824.7891</v>
      </c>
      <c r="N1019" s="78">
        <f t="shared" si="63"/>
        <v>0.97748721741046596</v>
      </c>
      <c r="O1019" s="78">
        <f t="shared" si="63"/>
        <v>0.9847485361279984</v>
      </c>
      <c r="P1019" s="73">
        <f t="shared" si="64"/>
        <v>0.97748721741046596</v>
      </c>
      <c r="Q1019" s="73">
        <f t="shared" si="60"/>
        <v>0.95873669566879083</v>
      </c>
    </row>
    <row r="1020" spans="1:17" ht="15.5" x14ac:dyDescent="0.35">
      <c r="A1020" s="80">
        <v>45351</v>
      </c>
      <c r="B1020" s="58" t="s">
        <v>4164</v>
      </c>
      <c r="C1020" s="58" t="s">
        <v>4165</v>
      </c>
      <c r="D1020" s="58" t="s">
        <v>4166</v>
      </c>
      <c r="E1020" s="58" t="s">
        <v>4167</v>
      </c>
      <c r="F1020" s="58" t="s">
        <v>4168</v>
      </c>
      <c r="G1020" s="58" t="s">
        <v>4169</v>
      </c>
      <c r="H1020" s="75">
        <f>[1]!thsiFinD("ths_close_price_index",H$1,$A1020)</f>
        <v>3516.0826000000002</v>
      </c>
      <c r="I1020" s="75">
        <f>[1]!thsiFinD("ths_close_price_index",I$1,$A1020)</f>
        <v>3819.5299</v>
      </c>
      <c r="J1020" s="75">
        <f>[1]!thsiFinD("ths_close_price_index",J$1,$A1020)</f>
        <v>1264.5989999999999</v>
      </c>
      <c r="K1020" s="76">
        <f>IF([1]!thsiFinD("ths_close_price_index",K$1,$A1020)/[1]!thsiFinD("ths_close_price_index",K$1,$A$3)=0,K1019,[1]!thsiFinD("ths_close_price_index",K$1,$A1020)/[1]!thsiFinD("ths_close_price_index",K$1,$A$3))</f>
        <v>1.0192727000737334</v>
      </c>
      <c r="L1020" s="75">
        <f>[1]!thsiFinD("ths_close_price_index",L$1,$A1020)</f>
        <v>2710.3267999999998</v>
      </c>
      <c r="M1020" s="75">
        <f>[1]!thsiFinD("ths_close_price_index",M$1,$A1020)</f>
        <v>11067.6795</v>
      </c>
      <c r="N1020" s="78">
        <f t="shared" si="63"/>
        <v>1.035585495863564</v>
      </c>
      <c r="O1020" s="78">
        <f t="shared" si="63"/>
        <v>1.022438349399343</v>
      </c>
      <c r="P1020" s="73">
        <f t="shared" si="64"/>
        <v>1.035585495863564</v>
      </c>
      <c r="Q1020" s="73">
        <f t="shared" ref="Q1020:Q1083" si="65">Q1019*P1020</f>
        <v>0.99285381638675951</v>
      </c>
    </row>
    <row r="1021" spans="1:17" ht="15.5" x14ac:dyDescent="0.35">
      <c r="A1021" s="80">
        <v>45352</v>
      </c>
      <c r="B1021" s="58" t="s">
        <v>4170</v>
      </c>
      <c r="C1021" s="58" t="s">
        <v>4171</v>
      </c>
      <c r="D1021" s="58" t="s">
        <v>4172</v>
      </c>
      <c r="E1021" s="58" t="s">
        <v>4173</v>
      </c>
      <c r="F1021" s="58" t="s">
        <v>4174</v>
      </c>
      <c r="G1021" s="58" t="s">
        <v>4175</v>
      </c>
      <c r="H1021" s="75">
        <f>[1]!thsiFinD("ths_close_price_index",H$1,$A1021)</f>
        <v>3537.8038000000001</v>
      </c>
      <c r="I1021" s="75">
        <f>[1]!thsiFinD("ths_close_price_index",I$1,$A1021)</f>
        <v>3842.9812999999999</v>
      </c>
      <c r="J1021" s="75">
        <f>[1]!thsiFinD("ths_close_price_index",J$1,$A1021)</f>
        <v>1273.0597</v>
      </c>
      <c r="K1021" s="76">
        <f>IF([1]!thsiFinD("ths_close_price_index",K$1,$A1021)/[1]!thsiFinD("ths_close_price_index",K$1,$A$3)=0,K1020,[1]!thsiFinD("ths_close_price_index",K$1,$A1021)/[1]!thsiFinD("ths_close_price_index",K$1,$A$3))</f>
        <v>1.0260920637878546</v>
      </c>
      <c r="L1021" s="75">
        <f>[1]!thsiFinD("ths_close_price_index",L$1,$A1021)</f>
        <v>2763.8207000000002</v>
      </c>
      <c r="M1021" s="75">
        <f>[1]!thsiFinD("ths_close_price_index",M$1,$A1021)</f>
        <v>11037.3415</v>
      </c>
      <c r="N1021" s="78">
        <f t="shared" si="63"/>
        <v>1.0197370663936174</v>
      </c>
      <c r="O1021" s="78">
        <f t="shared" si="63"/>
        <v>0.99725886532944874</v>
      </c>
      <c r="P1021" s="73">
        <f t="shared" si="64"/>
        <v>1.0197370663936174</v>
      </c>
      <c r="Q1021" s="73">
        <f t="shared" si="65"/>
        <v>1.0124498380799414</v>
      </c>
    </row>
    <row r="1022" spans="1:17" ht="15.5" x14ac:dyDescent="0.35">
      <c r="A1022" s="80">
        <v>45355</v>
      </c>
      <c r="B1022" s="58" t="s">
        <v>4176</v>
      </c>
      <c r="C1022" s="58" t="s">
        <v>4177</v>
      </c>
      <c r="D1022" s="58" t="s">
        <v>4178</v>
      </c>
      <c r="E1022" s="58" t="s">
        <v>4179</v>
      </c>
      <c r="F1022" s="58" t="s">
        <v>4180</v>
      </c>
      <c r="G1022" s="58" t="s">
        <v>4181</v>
      </c>
      <c r="H1022" s="75">
        <f>[1]!thsiFinD("ths_close_price_index",H$1,$A1022)</f>
        <v>3540.8685999999998</v>
      </c>
      <c r="I1022" s="75">
        <f>[1]!thsiFinD("ths_close_price_index",I$1,$A1022)</f>
        <v>3847.2629999999999</v>
      </c>
      <c r="J1022" s="75">
        <f>[1]!thsiFinD("ths_close_price_index",J$1,$A1022)</f>
        <v>1280.0254</v>
      </c>
      <c r="K1022" s="76">
        <f>IF([1]!thsiFinD("ths_close_price_index",K$1,$A1022)/[1]!thsiFinD("ths_close_price_index",K$1,$A$3)=0,K1021,[1]!thsiFinD("ths_close_price_index",K$1,$A1022)/[1]!thsiFinD("ths_close_price_index",K$1,$A$3))</f>
        <v>1.031706450519857</v>
      </c>
      <c r="L1022" s="75">
        <f>[1]!thsiFinD("ths_close_price_index",L$1,$A1022)</f>
        <v>2781.0475000000001</v>
      </c>
      <c r="M1022" s="75">
        <f>[1]!thsiFinD("ths_close_price_index",M$1,$A1022)</f>
        <v>11170.932199999999</v>
      </c>
      <c r="N1022" s="78">
        <f t="shared" si="63"/>
        <v>1.0062329658360254</v>
      </c>
      <c r="O1022" s="78">
        <f t="shared" si="63"/>
        <v>1.0121035214865826</v>
      </c>
      <c r="P1022" s="73">
        <f t="shared" si="64"/>
        <v>1.0062329658360254</v>
      </c>
      <c r="Q1022" s="73">
        <f t="shared" si="65"/>
        <v>1.0187604033313831</v>
      </c>
    </row>
    <row r="1023" spans="1:17" ht="15.5" x14ac:dyDescent="0.35">
      <c r="A1023" s="80">
        <v>45356</v>
      </c>
      <c r="B1023" s="58" t="s">
        <v>4182</v>
      </c>
      <c r="C1023" s="58" t="s">
        <v>4183</v>
      </c>
      <c r="D1023" s="58" t="s">
        <v>4184</v>
      </c>
      <c r="E1023" s="58" t="s">
        <v>4185</v>
      </c>
      <c r="F1023" s="58" t="s">
        <v>4186</v>
      </c>
      <c r="G1023" s="58" t="s">
        <v>4187</v>
      </c>
      <c r="H1023" s="75">
        <f>[1]!thsiFinD("ths_close_price_index",H$1,$A1023)</f>
        <v>3565.5142999999998</v>
      </c>
      <c r="I1023" s="75">
        <f>[1]!thsiFinD("ths_close_price_index",I$1,$A1023)</f>
        <v>3860.1595000000002</v>
      </c>
      <c r="J1023" s="75">
        <f>[1]!thsiFinD("ths_close_price_index",J$1,$A1023)</f>
        <v>1276.2850000000001</v>
      </c>
      <c r="K1023" s="76">
        <f>IF([1]!thsiFinD("ths_close_price_index",K$1,$A1023)/[1]!thsiFinD("ths_close_price_index",K$1,$A$3)=0,K1022,[1]!thsiFinD("ths_close_price_index",K$1,$A1023)/[1]!thsiFinD("ths_close_price_index",K$1,$A$3))</f>
        <v>1.0286916706510165</v>
      </c>
      <c r="L1023" s="75">
        <f>[1]!thsiFinD("ths_close_price_index",L$1,$A1023)</f>
        <v>2778.3962999999999</v>
      </c>
      <c r="M1023" s="75">
        <f>[1]!thsiFinD("ths_close_price_index",M$1,$A1023)</f>
        <v>11057.6615</v>
      </c>
      <c r="N1023" s="78">
        <f t="shared" si="63"/>
        <v>0.99904669014103487</v>
      </c>
      <c r="O1023" s="78">
        <f t="shared" si="63"/>
        <v>0.98986022849552346</v>
      </c>
      <c r="P1023" s="73">
        <f t="shared" si="64"/>
        <v>0.99904669014103487</v>
      </c>
      <c r="Q1023" s="73">
        <f t="shared" si="65"/>
        <v>1.0177892089949641</v>
      </c>
    </row>
    <row r="1024" spans="1:17" ht="15.5" x14ac:dyDescent="0.35">
      <c r="A1024" s="80">
        <v>45357</v>
      </c>
      <c r="B1024" s="58" t="s">
        <v>4188</v>
      </c>
      <c r="C1024" s="58" t="s">
        <v>4189</v>
      </c>
      <c r="D1024" s="58" t="s">
        <v>4190</v>
      </c>
      <c r="E1024" s="58" t="s">
        <v>4191</v>
      </c>
      <c r="F1024" s="58" t="s">
        <v>4192</v>
      </c>
      <c r="G1024" s="58" t="s">
        <v>4193</v>
      </c>
      <c r="H1024" s="75">
        <f>[1]!thsiFinD("ths_close_price_index",H$1,$A1024)</f>
        <v>3551.0481</v>
      </c>
      <c r="I1024" s="75">
        <f>[1]!thsiFinD("ths_close_price_index",I$1,$A1024)</f>
        <v>3848.2222999999999</v>
      </c>
      <c r="J1024" s="75">
        <f>[1]!thsiFinD("ths_close_price_index",J$1,$A1024)</f>
        <v>1275.5079000000001</v>
      </c>
      <c r="K1024" s="76">
        <f>IF([1]!thsiFinD("ths_close_price_index",K$1,$A1024)/[1]!thsiFinD("ths_close_price_index",K$1,$A$3)=0,K1023,[1]!thsiFinD("ths_close_price_index",K$1,$A1024)/[1]!thsiFinD("ths_close_price_index",K$1,$A$3))</f>
        <v>1.0280653244217159</v>
      </c>
      <c r="L1024" s="75">
        <f>[1]!thsiFinD("ths_close_price_index",L$1,$A1024)</f>
        <v>2788.7714000000001</v>
      </c>
      <c r="M1024" s="75">
        <f>[1]!thsiFinD("ths_close_price_index",M$1,$A1024)</f>
        <v>10957.4334</v>
      </c>
      <c r="N1024" s="78">
        <f t="shared" si="63"/>
        <v>1.0037342045121498</v>
      </c>
      <c r="O1024" s="78">
        <f t="shared" si="63"/>
        <v>0.99093586831175828</v>
      </c>
      <c r="P1024" s="73">
        <f t="shared" si="64"/>
        <v>1.0037342045121498</v>
      </c>
      <c r="Q1024" s="73">
        <f t="shared" si="65"/>
        <v>1.0215898420516105</v>
      </c>
    </row>
    <row r="1025" spans="1:17" ht="15.5" x14ac:dyDescent="0.35">
      <c r="A1025" s="80">
        <v>45358</v>
      </c>
      <c r="B1025" s="58" t="s">
        <v>4194</v>
      </c>
      <c r="C1025" s="58" t="s">
        <v>4195</v>
      </c>
      <c r="D1025" s="58" t="s">
        <v>4196</v>
      </c>
      <c r="E1025" s="58" t="s">
        <v>4197</v>
      </c>
      <c r="F1025" s="58" t="s">
        <v>4198</v>
      </c>
      <c r="G1025" s="58" t="s">
        <v>4199</v>
      </c>
      <c r="H1025" s="75">
        <f>[1]!thsiFinD("ths_close_price_index",H$1,$A1025)</f>
        <v>3529.7195000000002</v>
      </c>
      <c r="I1025" s="75">
        <f>[1]!thsiFinD("ths_close_price_index",I$1,$A1025)</f>
        <v>3817.5309999999999</v>
      </c>
      <c r="J1025" s="75">
        <f>[1]!thsiFinD("ths_close_price_index",J$1,$A1025)</f>
        <v>1261.5376000000001</v>
      </c>
      <c r="K1025" s="76">
        <f>IF([1]!thsiFinD("ths_close_price_index",K$1,$A1025)/[1]!thsiFinD("ths_close_price_index",K$1,$A$3)=0,K1024,[1]!thsiFinD("ths_close_price_index",K$1,$A1025)/[1]!thsiFinD("ths_close_price_index",K$1,$A$3))</f>
        <v>1.0168051973760357</v>
      </c>
      <c r="L1025" s="75">
        <f>[1]!thsiFinD("ths_close_price_index",L$1,$A1025)</f>
        <v>2723.3195999999998</v>
      </c>
      <c r="M1025" s="75">
        <f>[1]!thsiFinD("ths_close_price_index",M$1,$A1025)</f>
        <v>10651.8971</v>
      </c>
      <c r="N1025" s="78">
        <f t="shared" si="63"/>
        <v>0.97653023836948405</v>
      </c>
      <c r="O1025" s="78">
        <f t="shared" si="63"/>
        <v>0.97211607053892746</v>
      </c>
      <c r="P1025" s="73">
        <f t="shared" si="64"/>
        <v>0.97653023836948405</v>
      </c>
      <c r="Q1025" s="73">
        <f t="shared" si="65"/>
        <v>0.99761337197450273</v>
      </c>
    </row>
    <row r="1026" spans="1:17" ht="15.5" x14ac:dyDescent="0.35">
      <c r="A1026" s="80">
        <v>45359</v>
      </c>
      <c r="B1026" s="58" t="s">
        <v>4200</v>
      </c>
      <c r="C1026" s="58" t="s">
        <v>4201</v>
      </c>
      <c r="D1026" s="58" t="s">
        <v>4202</v>
      </c>
      <c r="E1026" s="58" t="s">
        <v>4203</v>
      </c>
      <c r="F1026" s="58" t="s">
        <v>4204</v>
      </c>
      <c r="G1026" s="58" t="s">
        <v>4205</v>
      </c>
      <c r="H1026" s="75">
        <f>[1]!thsiFinD("ths_close_price_index",H$1,$A1026)</f>
        <v>3544.9099000000001</v>
      </c>
      <c r="I1026" s="75">
        <f>[1]!thsiFinD("ths_close_price_index",I$1,$A1026)</f>
        <v>3843.1992</v>
      </c>
      <c r="J1026" s="75">
        <f>[1]!thsiFinD("ths_close_price_index",J$1,$A1026)</f>
        <v>1273.6980000000001</v>
      </c>
      <c r="K1026" s="76">
        <f>IF([1]!thsiFinD("ths_close_price_index",K$1,$A1026)/[1]!thsiFinD("ths_close_price_index",K$1,$A$3)=0,K1025,[1]!thsiFinD("ths_close_price_index",K$1,$A1026)/[1]!thsiFinD("ths_close_price_index",K$1,$A$3))</f>
        <v>1.0266065365689157</v>
      </c>
      <c r="L1026" s="75">
        <f>[1]!thsiFinD("ths_close_price_index",L$1,$A1026)</f>
        <v>2767.4362000000001</v>
      </c>
      <c r="M1026" s="75">
        <f>[1]!thsiFinD("ths_close_price_index",M$1,$A1026)</f>
        <v>10714.9228</v>
      </c>
      <c r="N1026" s="78">
        <f t="shared" si="63"/>
        <v>1.0161995676159348</v>
      </c>
      <c r="O1026" s="78">
        <f t="shared" si="63"/>
        <v>1.0059168521258059</v>
      </c>
      <c r="P1026" s="73">
        <f t="shared" si="64"/>
        <v>1.0161995676159348</v>
      </c>
      <c r="Q1026" s="73">
        <f t="shared" si="65"/>
        <v>1.0137742772483644</v>
      </c>
    </row>
    <row r="1027" spans="1:17" ht="15.5" x14ac:dyDescent="0.35">
      <c r="A1027" s="80">
        <v>45362</v>
      </c>
      <c r="B1027" s="58" t="s">
        <v>4206</v>
      </c>
      <c r="C1027" s="58" t="s">
        <v>4207</v>
      </c>
      <c r="D1027" s="58" t="s">
        <v>4208</v>
      </c>
      <c r="E1027" s="58" t="s">
        <v>4209</v>
      </c>
      <c r="F1027" s="58" t="s">
        <v>4210</v>
      </c>
      <c r="G1027" s="58" t="s">
        <v>4211</v>
      </c>
      <c r="H1027" s="75">
        <f>[1]!thsiFinD("ths_close_price_index",H$1,$A1027)</f>
        <v>3589.2635</v>
      </c>
      <c r="I1027" s="75">
        <f>[1]!thsiFinD("ths_close_price_index",I$1,$A1027)</f>
        <v>3895.8542000000002</v>
      </c>
      <c r="J1027" s="75">
        <f>[1]!thsiFinD("ths_close_price_index",J$1,$A1027)</f>
        <v>1293.9782</v>
      </c>
      <c r="K1027" s="76">
        <f>IF([1]!thsiFinD("ths_close_price_index",K$1,$A1027)/[1]!thsiFinD("ths_close_price_index",K$1,$A$3)=0,K1026,[1]!thsiFinD("ths_close_price_index",K$1,$A1027)/[1]!thsiFinD("ths_close_price_index",K$1,$A$3))</f>
        <v>1.0429524724838066</v>
      </c>
      <c r="L1027" s="75">
        <f>[1]!thsiFinD("ths_close_price_index",L$1,$A1027)</f>
        <v>2846.7505999999998</v>
      </c>
      <c r="M1027" s="75">
        <f>[1]!thsiFinD("ths_close_price_index",M$1,$A1027)</f>
        <v>10963.418799999999</v>
      </c>
      <c r="N1027" s="78">
        <f t="shared" si="63"/>
        <v>1.0286598838303842</v>
      </c>
      <c r="O1027" s="78">
        <f t="shared" si="63"/>
        <v>1.0231915809976717</v>
      </c>
      <c r="P1027" s="73">
        <f t="shared" si="64"/>
        <v>1.0286598838303842</v>
      </c>
      <c r="Q1027" s="73">
        <f t="shared" si="65"/>
        <v>1.0428289302645344</v>
      </c>
    </row>
    <row r="1028" spans="1:17" ht="15.5" x14ac:dyDescent="0.35">
      <c r="A1028" s="80">
        <v>45363</v>
      </c>
      <c r="B1028" s="58" t="s">
        <v>4212</v>
      </c>
      <c r="C1028" s="58" t="s">
        <v>4213</v>
      </c>
      <c r="D1028" s="58" t="s">
        <v>4214</v>
      </c>
      <c r="E1028" s="58" t="s">
        <v>4215</v>
      </c>
      <c r="F1028" s="58" t="s">
        <v>4216</v>
      </c>
      <c r="G1028" s="58" t="s">
        <v>4217</v>
      </c>
      <c r="H1028" s="75">
        <f>[1]!thsiFinD("ths_close_price_index",H$1,$A1028)</f>
        <v>3597.4938999999999</v>
      </c>
      <c r="I1028" s="75">
        <f>[1]!thsiFinD("ths_close_price_index",I$1,$A1028)</f>
        <v>3899.2332000000001</v>
      </c>
      <c r="J1028" s="75">
        <f>[1]!thsiFinD("ths_close_price_index",J$1,$A1028)</f>
        <v>1301.3937000000001</v>
      </c>
      <c r="K1028" s="76">
        <f>IF([1]!thsiFinD("ths_close_price_index",K$1,$A1028)/[1]!thsiFinD("ths_close_price_index",K$1,$A$3)=0,K1027,[1]!thsiFinD("ths_close_price_index",K$1,$A1028)/[1]!thsiFinD("ths_close_price_index",K$1,$A$3))</f>
        <v>1.0489294001165161</v>
      </c>
      <c r="L1028" s="75">
        <f>[1]!thsiFinD("ths_close_price_index",L$1,$A1028)</f>
        <v>2842.7040999999999</v>
      </c>
      <c r="M1028" s="75">
        <f>[1]!thsiFinD("ths_close_price_index",M$1,$A1028)</f>
        <v>11087.8559</v>
      </c>
      <c r="N1028" s="78">
        <f t="shared" si="63"/>
        <v>0.99857855479155777</v>
      </c>
      <c r="O1028" s="78">
        <f t="shared" si="63"/>
        <v>1.0113502094802764</v>
      </c>
      <c r="P1028" s="73">
        <f t="shared" si="64"/>
        <v>0.99857855479155777</v>
      </c>
      <c r="Q1028" s="73">
        <f t="shared" si="65"/>
        <v>1.0413466060783849</v>
      </c>
    </row>
    <row r="1029" spans="1:17" ht="15.5" x14ac:dyDescent="0.35">
      <c r="A1029" s="80">
        <v>45364</v>
      </c>
      <c r="B1029" s="58" t="s">
        <v>4218</v>
      </c>
      <c r="C1029" s="58" t="s">
        <v>4219</v>
      </c>
      <c r="D1029" s="58" t="s">
        <v>4220</v>
      </c>
      <c r="E1029" s="58" t="s">
        <v>4221</v>
      </c>
      <c r="F1029" s="58" t="s">
        <v>4222</v>
      </c>
      <c r="G1029" s="58" t="s">
        <v>4223</v>
      </c>
      <c r="H1029" s="75">
        <f>[1]!thsiFinD("ths_close_price_index",H$1,$A1029)</f>
        <v>3572.3609999999999</v>
      </c>
      <c r="I1029" s="75">
        <f>[1]!thsiFinD("ths_close_price_index",I$1,$A1029)</f>
        <v>3877.4490999999998</v>
      </c>
      <c r="J1029" s="75">
        <f>[1]!thsiFinD("ths_close_price_index",J$1,$A1029)</f>
        <v>1300.203</v>
      </c>
      <c r="K1029" s="76">
        <f>IF([1]!thsiFinD("ths_close_price_index",K$1,$A1029)/[1]!thsiFinD("ths_close_price_index",K$1,$A$3)=0,K1028,[1]!thsiFinD("ths_close_price_index",K$1,$A1029)/[1]!thsiFinD("ths_close_price_index",K$1,$A$3))</f>
        <v>1.0479696903555737</v>
      </c>
      <c r="L1029" s="75">
        <f>[1]!thsiFinD("ths_close_price_index",L$1,$A1029)</f>
        <v>2832.5875999999998</v>
      </c>
      <c r="M1029" s="75">
        <f>[1]!thsiFinD("ths_close_price_index",M$1,$A1029)</f>
        <v>11015.3977</v>
      </c>
      <c r="N1029" s="78">
        <f t="shared" si="63"/>
        <v>0.99644124057794126</v>
      </c>
      <c r="O1029" s="78">
        <f t="shared" si="63"/>
        <v>0.99346508462470184</v>
      </c>
      <c r="P1029" s="73">
        <f t="shared" si="64"/>
        <v>0.99644124057794126</v>
      </c>
      <c r="Q1029" s="73">
        <f t="shared" si="65"/>
        <v>1.0376407040323745</v>
      </c>
    </row>
    <row r="1030" spans="1:17" ht="15.5" x14ac:dyDescent="0.35">
      <c r="A1030" s="80">
        <v>45365</v>
      </c>
      <c r="B1030" s="58" t="s">
        <v>4224</v>
      </c>
      <c r="C1030" s="58" t="s">
        <v>4225</v>
      </c>
      <c r="D1030" s="58" t="s">
        <v>4226</v>
      </c>
      <c r="E1030" s="58" t="s">
        <v>4227</v>
      </c>
      <c r="F1030" s="58" t="s">
        <v>4228</v>
      </c>
      <c r="G1030" s="58" t="s">
        <v>4229</v>
      </c>
      <c r="H1030" s="75">
        <f>[1]!thsiFinD("ths_close_price_index",H$1,$A1030)</f>
        <v>3562.2229000000002</v>
      </c>
      <c r="I1030" s="75">
        <f>[1]!thsiFinD("ths_close_price_index",I$1,$A1030)</f>
        <v>3865.1747</v>
      </c>
      <c r="J1030" s="75">
        <f>[1]!thsiFinD("ths_close_price_index",J$1,$A1030)</f>
        <v>1295.4898000000001</v>
      </c>
      <c r="K1030" s="76">
        <f>IF([1]!thsiFinD("ths_close_price_index",K$1,$A1030)/[1]!thsiFinD("ths_close_price_index",K$1,$A$3)=0,K1029,[1]!thsiFinD("ths_close_price_index",K$1,$A1030)/[1]!thsiFinD("ths_close_price_index",K$1,$A$3))</f>
        <v>1.0441708291434524</v>
      </c>
      <c r="L1030" s="75">
        <f>[1]!thsiFinD("ths_close_price_index",L$1,$A1030)</f>
        <v>2816.3838999999998</v>
      </c>
      <c r="M1030" s="75">
        <f>[1]!thsiFinD("ths_close_price_index",M$1,$A1030)</f>
        <v>11070.177</v>
      </c>
      <c r="N1030" s="78">
        <f t="shared" si="63"/>
        <v>0.994279541434129</v>
      </c>
      <c r="O1030" s="78">
        <f t="shared" si="63"/>
        <v>1.0049729752381069</v>
      </c>
      <c r="P1030" s="73">
        <f t="shared" si="64"/>
        <v>0.994279541434129</v>
      </c>
      <c r="Q1030" s="73">
        <f t="shared" si="65"/>
        <v>1.0317049233786961</v>
      </c>
    </row>
    <row r="1031" spans="1:17" ht="15.5" x14ac:dyDescent="0.35">
      <c r="A1031" s="80">
        <v>45366</v>
      </c>
      <c r="B1031" s="58" t="s">
        <v>4230</v>
      </c>
      <c r="C1031" s="58" t="s">
        <v>4231</v>
      </c>
      <c r="D1031" s="58" t="s">
        <v>4232</v>
      </c>
      <c r="E1031" s="58" t="s">
        <v>4233</v>
      </c>
      <c r="F1031" s="58" t="s">
        <v>4234</v>
      </c>
      <c r="G1031" s="58" t="s">
        <v>4235</v>
      </c>
      <c r="H1031" s="75">
        <f>[1]!thsiFinD("ths_close_price_index",H$1,$A1031)</f>
        <v>3569.9929999999999</v>
      </c>
      <c r="I1031" s="75">
        <f>[1]!thsiFinD("ths_close_price_index",I$1,$A1031)</f>
        <v>3882.8208</v>
      </c>
      <c r="J1031" s="75">
        <f>[1]!thsiFinD("ths_close_price_index",J$1,$A1031)</f>
        <v>1300.7240999999999</v>
      </c>
      <c r="K1031" s="76">
        <f>IF([1]!thsiFinD("ths_close_price_index",K$1,$A1031)/[1]!thsiFinD("ths_close_price_index",K$1,$A$3)=0,K1030,[1]!thsiFinD("ths_close_price_index",K$1,$A1031)/[1]!thsiFinD("ths_close_price_index",K$1,$A$3))</f>
        <v>1.0483896993892741</v>
      </c>
      <c r="L1031" s="75">
        <f>[1]!thsiFinD("ths_close_price_index",L$1,$A1031)</f>
        <v>2820.4549999999999</v>
      </c>
      <c r="M1031" s="75">
        <f>[1]!thsiFinD("ths_close_price_index",M$1,$A1031)</f>
        <v>11107.064700000001</v>
      </c>
      <c r="N1031" s="78">
        <f t="shared" si="63"/>
        <v>1.001445506061869</v>
      </c>
      <c r="O1031" s="78">
        <f t="shared" si="63"/>
        <v>1.0033321689436403</v>
      </c>
      <c r="P1031" s="73">
        <f t="shared" si="64"/>
        <v>1.001445506061869</v>
      </c>
      <c r="Q1031" s="73">
        <f t="shared" si="65"/>
        <v>1.0331962590995001</v>
      </c>
    </row>
    <row r="1032" spans="1:17" ht="15.5" x14ac:dyDescent="0.35">
      <c r="A1032" s="80">
        <v>45369</v>
      </c>
      <c r="B1032" s="58" t="s">
        <v>4236</v>
      </c>
      <c r="C1032" s="58" t="s">
        <v>4237</v>
      </c>
      <c r="D1032" s="58" t="s">
        <v>4238</v>
      </c>
      <c r="E1032" s="58" t="s">
        <v>4239</v>
      </c>
      <c r="F1032" s="58" t="s">
        <v>4240</v>
      </c>
      <c r="G1032" s="58" t="s">
        <v>4241</v>
      </c>
      <c r="H1032" s="75">
        <f>[1]!thsiFinD("ths_close_price_index",H$1,$A1032)</f>
        <v>3603.5279999999998</v>
      </c>
      <c r="I1032" s="75">
        <f>[1]!thsiFinD("ths_close_price_index",I$1,$A1032)</f>
        <v>3923.5924</v>
      </c>
      <c r="J1032" s="75">
        <f>[1]!thsiFinD("ths_close_price_index",J$1,$A1032)</f>
        <v>1315.3019999999999</v>
      </c>
      <c r="K1032" s="76">
        <f>IF([1]!thsiFinD("ths_close_price_index",K$1,$A1032)/[1]!thsiFinD("ths_close_price_index",K$1,$A$3)=0,K1031,[1]!thsiFinD("ths_close_price_index",K$1,$A1032)/[1]!thsiFinD("ths_close_price_index",K$1,$A$3))</f>
        <v>1.0601395548726367</v>
      </c>
      <c r="L1032" s="75">
        <f>[1]!thsiFinD("ths_close_price_index",L$1,$A1032)</f>
        <v>2867.3611000000001</v>
      </c>
      <c r="M1032" s="75">
        <f>[1]!thsiFinD("ths_close_price_index",M$1,$A1032)</f>
        <v>11220.109399999999</v>
      </c>
      <c r="N1032" s="78">
        <f t="shared" si="63"/>
        <v>1.0166306854745069</v>
      </c>
      <c r="O1032" s="78">
        <f t="shared" si="63"/>
        <v>1.0101777294949941</v>
      </c>
      <c r="P1032" s="73">
        <f t="shared" si="64"/>
        <v>1.0166306854745069</v>
      </c>
      <c r="Q1032" s="73">
        <f t="shared" si="65"/>
        <v>1.0503790211180211</v>
      </c>
    </row>
    <row r="1033" spans="1:17" ht="15.5" x14ac:dyDescent="0.35">
      <c r="A1033" s="80">
        <v>45370</v>
      </c>
      <c r="B1033" s="58" t="s">
        <v>4242</v>
      </c>
      <c r="C1033" s="58" t="s">
        <v>4243</v>
      </c>
      <c r="D1033" s="58" t="s">
        <v>4244</v>
      </c>
      <c r="E1033" s="58" t="s">
        <v>4245</v>
      </c>
      <c r="F1033" s="58" t="s">
        <v>4246</v>
      </c>
      <c r="G1033" s="58" t="s">
        <v>4247</v>
      </c>
      <c r="H1033" s="75">
        <f>[1]!thsiFinD("ths_close_price_index",H$1,$A1033)</f>
        <v>3577.6302999999998</v>
      </c>
      <c r="I1033" s="75">
        <f>[1]!thsiFinD("ths_close_price_index",I$1,$A1033)</f>
        <v>3893.4398000000001</v>
      </c>
      <c r="J1033" s="75">
        <f>[1]!thsiFinD("ths_close_price_index",J$1,$A1033)</f>
        <v>1306.7263</v>
      </c>
      <c r="K1033" s="76">
        <f>IF([1]!thsiFinD("ths_close_price_index",K$1,$A1033)/[1]!thsiFinD("ths_close_price_index",K$1,$A$3)=0,K1032,[1]!thsiFinD("ths_close_price_index",K$1,$A1033)/[1]!thsiFinD("ths_close_price_index",K$1,$A$3))</f>
        <v>1.0532275006214296</v>
      </c>
      <c r="L1033" s="75">
        <f>[1]!thsiFinD("ths_close_price_index",L$1,$A1033)</f>
        <v>2840.0441999999998</v>
      </c>
      <c r="M1033" s="75">
        <f>[1]!thsiFinD("ths_close_price_index",M$1,$A1033)</f>
        <v>11049.615599999999</v>
      </c>
      <c r="N1033" s="78">
        <f t="shared" si="63"/>
        <v>0.99047315665961977</v>
      </c>
      <c r="O1033" s="78">
        <f t="shared" si="63"/>
        <v>0.98480462231500165</v>
      </c>
      <c r="P1033" s="73">
        <f t="shared" si="64"/>
        <v>0.99047315665961977</v>
      </c>
      <c r="Q1033" s="73">
        <f t="shared" si="65"/>
        <v>1.0403722247358078</v>
      </c>
    </row>
    <row r="1034" spans="1:17" ht="15.5" x14ac:dyDescent="0.35">
      <c r="A1034" s="80">
        <v>45371</v>
      </c>
      <c r="B1034" s="58" t="s">
        <v>4248</v>
      </c>
      <c r="C1034" s="58" t="s">
        <v>4249</v>
      </c>
      <c r="D1034" s="58" t="s">
        <v>4250</v>
      </c>
      <c r="E1034" s="58" t="s">
        <v>4251</v>
      </c>
      <c r="F1034" s="58" t="s">
        <v>4252</v>
      </c>
      <c r="G1034" s="58" t="s">
        <v>4253</v>
      </c>
      <c r="H1034" s="75">
        <f>[1]!thsiFinD("ths_close_price_index",H$1,$A1034)</f>
        <v>3585.3838000000001</v>
      </c>
      <c r="I1034" s="75">
        <f>[1]!thsiFinD("ths_close_price_index",I$1,$A1034)</f>
        <v>3902.4958000000001</v>
      </c>
      <c r="J1034" s="75">
        <f>[1]!thsiFinD("ths_close_price_index",J$1,$A1034)</f>
        <v>1309.3498</v>
      </c>
      <c r="K1034" s="76">
        <f>IF([1]!thsiFinD("ths_close_price_index",K$1,$A1034)/[1]!thsiFinD("ths_close_price_index",K$1,$A$3)=0,K1033,[1]!thsiFinD("ths_close_price_index",K$1,$A1034)/[1]!thsiFinD("ths_close_price_index",K$1,$A$3))</f>
        <v>1.055342053873997</v>
      </c>
      <c r="L1034" s="75">
        <f>[1]!thsiFinD("ths_close_price_index",L$1,$A1034)</f>
        <v>2846.9198000000001</v>
      </c>
      <c r="M1034" s="75">
        <f>[1]!thsiFinD("ths_close_price_index",M$1,$A1034)</f>
        <v>11040.112800000001</v>
      </c>
      <c r="N1034" s="78">
        <f t="shared" si="63"/>
        <v>1.0024209482373549</v>
      </c>
      <c r="O1034" s="78">
        <f t="shared" si="63"/>
        <v>0.99913998818203242</v>
      </c>
      <c r="P1034" s="73">
        <f t="shared" si="64"/>
        <v>1.0024209482373549</v>
      </c>
      <c r="Q1034" s="73">
        <f t="shared" si="65"/>
        <v>1.0428909120394749</v>
      </c>
    </row>
    <row r="1035" spans="1:17" ht="15.5" x14ac:dyDescent="0.35">
      <c r="A1035" s="80">
        <v>45372</v>
      </c>
      <c r="B1035" s="58" t="s">
        <v>4254</v>
      </c>
      <c r="C1035" s="58" t="s">
        <v>4255</v>
      </c>
      <c r="D1035" s="58" t="s">
        <v>4256</v>
      </c>
      <c r="E1035" s="58" t="s">
        <v>4257</v>
      </c>
      <c r="F1035" s="58" t="s">
        <v>4258</v>
      </c>
      <c r="G1035" s="58" t="s">
        <v>4259</v>
      </c>
      <c r="H1035" s="75">
        <f>[1]!thsiFinD("ths_close_price_index",H$1,$A1035)</f>
        <v>3581.0902000000001</v>
      </c>
      <c r="I1035" s="75">
        <f>[1]!thsiFinD("ths_close_price_index",I$1,$A1035)</f>
        <v>3893.9078</v>
      </c>
      <c r="J1035" s="75">
        <f>[1]!thsiFinD("ths_close_price_index",J$1,$A1035)</f>
        <v>1307.1519000000001</v>
      </c>
      <c r="K1035" s="76">
        <f>IF([1]!thsiFinD("ths_close_price_index",K$1,$A1035)/[1]!thsiFinD("ths_close_price_index",K$1,$A$3)=0,K1034,[1]!thsiFinD("ths_close_price_index",K$1,$A1035)/[1]!thsiFinD("ths_close_price_index",K$1,$A$3))</f>
        <v>1.053570536209115</v>
      </c>
      <c r="L1035" s="75">
        <f>[1]!thsiFinD("ths_close_price_index",L$1,$A1035)</f>
        <v>2827.5059000000001</v>
      </c>
      <c r="M1035" s="75">
        <f>[1]!thsiFinD("ths_close_price_index",M$1,$A1035)</f>
        <v>10933.209500000001</v>
      </c>
      <c r="N1035" s="78">
        <f t="shared" si="63"/>
        <v>0.99318073519317263</v>
      </c>
      <c r="O1035" s="78">
        <f t="shared" si="63"/>
        <v>0.99031682900921081</v>
      </c>
      <c r="P1035" s="73">
        <f t="shared" si="64"/>
        <v>0.99318073519317263</v>
      </c>
      <c r="Q1035" s="73">
        <f t="shared" si="65"/>
        <v>1.0357791627456441</v>
      </c>
    </row>
    <row r="1036" spans="1:17" ht="15.5" x14ac:dyDescent="0.35">
      <c r="A1036" s="80">
        <v>45373</v>
      </c>
      <c r="B1036" s="58" t="s">
        <v>4260</v>
      </c>
      <c r="C1036" s="58" t="s">
        <v>4261</v>
      </c>
      <c r="D1036" s="58" t="s">
        <v>4262</v>
      </c>
      <c r="E1036" s="58" t="s">
        <v>4263</v>
      </c>
      <c r="F1036" s="58" t="s">
        <v>4264</v>
      </c>
      <c r="G1036" s="58" t="s">
        <v>4265</v>
      </c>
      <c r="H1036" s="75">
        <f>[1]!thsiFinD("ths_close_price_index",H$1,$A1036)</f>
        <v>3545.0023000000001</v>
      </c>
      <c r="I1036" s="75">
        <f>[1]!thsiFinD("ths_close_price_index",I$1,$A1036)</f>
        <v>3849.7885000000001</v>
      </c>
      <c r="J1036" s="75">
        <f>[1]!thsiFinD("ths_close_price_index",J$1,$A1036)</f>
        <v>1293.2121999999999</v>
      </c>
      <c r="K1036" s="76">
        <f>IF([1]!thsiFinD("ths_close_price_index",K$1,$A1036)/[1]!thsiFinD("ths_close_price_index",K$1,$A$3)=0,K1035,[1]!thsiFinD("ths_close_price_index",K$1,$A1036)/[1]!thsiFinD("ths_close_price_index",K$1,$A$3))</f>
        <v>1.0423350729063465</v>
      </c>
      <c r="L1036" s="75">
        <f>[1]!thsiFinD("ths_close_price_index",L$1,$A1036)</f>
        <v>2794.2046</v>
      </c>
      <c r="M1036" s="75">
        <f>[1]!thsiFinD("ths_close_price_index",M$1,$A1036)</f>
        <v>10732.692499999999</v>
      </c>
      <c r="N1036" s="78">
        <f t="shared" si="63"/>
        <v>0.98822237647673872</v>
      </c>
      <c r="O1036" s="78">
        <f t="shared" si="63"/>
        <v>0.9816598227629314</v>
      </c>
      <c r="P1036" s="73">
        <f t="shared" si="64"/>
        <v>0.98822237647673872</v>
      </c>
      <c r="Q1036" s="73">
        <f t="shared" si="65"/>
        <v>1.0235801457135871</v>
      </c>
    </row>
    <row r="1037" spans="1:17" ht="15.5" x14ac:dyDescent="0.35">
      <c r="A1037" s="80">
        <v>45376</v>
      </c>
      <c r="B1037" s="58" t="s">
        <v>4266</v>
      </c>
      <c r="C1037" s="58" t="s">
        <v>4267</v>
      </c>
      <c r="D1037" s="58" t="s">
        <v>4268</v>
      </c>
      <c r="E1037" s="58" t="s">
        <v>4269</v>
      </c>
      <c r="F1037" s="58" t="s">
        <v>4270</v>
      </c>
      <c r="G1037" s="58" t="s">
        <v>4271</v>
      </c>
      <c r="H1037" s="75">
        <f>[1]!thsiFinD("ths_close_price_index",H$1,$A1037)</f>
        <v>3525.7633999999998</v>
      </c>
      <c r="I1037" s="75">
        <f>[1]!thsiFinD("ths_close_price_index",I$1,$A1037)</f>
        <v>3817.6034</v>
      </c>
      <c r="J1037" s="75">
        <f>[1]!thsiFinD("ths_close_price_index",J$1,$A1037)</f>
        <v>1279.9194</v>
      </c>
      <c r="K1037" s="76">
        <f>IF([1]!thsiFinD("ths_close_price_index",K$1,$A1037)/[1]!thsiFinD("ths_close_price_index",K$1,$A$3)=0,K1036,[1]!thsiFinD("ths_close_price_index",K$1,$A1037)/[1]!thsiFinD("ths_close_price_index",K$1,$A$3))</f>
        <v>1.0316210140248037</v>
      </c>
      <c r="L1037" s="75">
        <f>[1]!thsiFinD("ths_close_price_index",L$1,$A1037)</f>
        <v>2755.9432999999999</v>
      </c>
      <c r="M1037" s="75">
        <f>[1]!thsiFinD("ths_close_price_index",M$1,$A1037)</f>
        <v>10584.1551</v>
      </c>
      <c r="N1037" s="78">
        <f t="shared" si="63"/>
        <v>0.98630690823427891</v>
      </c>
      <c r="O1037" s="78">
        <f t="shared" si="63"/>
        <v>0.98616028550151802</v>
      </c>
      <c r="P1037" s="73">
        <f t="shared" si="64"/>
        <v>0.98630690823427891</v>
      </c>
      <c r="Q1037" s="73">
        <f t="shared" si="65"/>
        <v>1.0095641688487609</v>
      </c>
    </row>
    <row r="1038" spans="1:17" ht="15.5" x14ac:dyDescent="0.35">
      <c r="A1038" s="80">
        <v>45377</v>
      </c>
      <c r="B1038" s="58" t="s">
        <v>4272</v>
      </c>
      <c r="C1038" s="58" t="s">
        <v>4273</v>
      </c>
      <c r="D1038" s="58" t="s">
        <v>4274</v>
      </c>
      <c r="E1038" s="58" t="s">
        <v>4275</v>
      </c>
      <c r="F1038" s="58" t="s">
        <v>4276</v>
      </c>
      <c r="G1038" s="58" t="s">
        <v>4277</v>
      </c>
      <c r="H1038" s="75">
        <f>[1]!thsiFinD("ths_close_price_index",H$1,$A1038)</f>
        <v>3543.7467000000001</v>
      </c>
      <c r="I1038" s="75">
        <f>[1]!thsiFinD("ths_close_price_index",I$1,$A1038)</f>
        <v>3830.1181000000001</v>
      </c>
      <c r="J1038" s="75">
        <f>[1]!thsiFinD("ths_close_price_index",J$1,$A1038)</f>
        <v>1280.9937</v>
      </c>
      <c r="K1038" s="76">
        <f>IF([1]!thsiFinD("ths_close_price_index",K$1,$A1038)/[1]!thsiFinD("ths_close_price_index",K$1,$A$3)=0,K1037,[1]!thsiFinD("ths_close_price_index",K$1,$A1038)/[1]!thsiFinD("ths_close_price_index",K$1,$A$3))</f>
        <v>1.0324869048421215</v>
      </c>
      <c r="L1038" s="75">
        <f>[1]!thsiFinD("ths_close_price_index",L$1,$A1038)</f>
        <v>2747.8834999999999</v>
      </c>
      <c r="M1038" s="75">
        <f>[1]!thsiFinD("ths_close_price_index",M$1,$A1038)</f>
        <v>10545.8379</v>
      </c>
      <c r="N1038" s="78">
        <f t="shared" si="63"/>
        <v>0.99707548410012647</v>
      </c>
      <c r="O1038" s="78">
        <f t="shared" si="63"/>
        <v>0.99637975826714786</v>
      </c>
      <c r="P1038" s="73">
        <f t="shared" si="64"/>
        <v>0.99707548410012647</v>
      </c>
      <c r="Q1038" s="73">
        <f t="shared" si="65"/>
        <v>1.00661168238502</v>
      </c>
    </row>
    <row r="1039" spans="1:17" ht="15.5" x14ac:dyDescent="0.35">
      <c r="A1039" s="80">
        <v>45378</v>
      </c>
      <c r="B1039" s="58" t="s">
        <v>4278</v>
      </c>
      <c r="C1039" s="58" t="s">
        <v>4279</v>
      </c>
      <c r="D1039" s="58" t="s">
        <v>4280</v>
      </c>
      <c r="E1039" s="58" t="s">
        <v>4281</v>
      </c>
      <c r="F1039" s="58" t="s">
        <v>4282</v>
      </c>
      <c r="G1039" s="58" t="s">
        <v>4283</v>
      </c>
      <c r="H1039" s="75">
        <f>[1]!thsiFinD("ths_close_price_index",H$1,$A1039)</f>
        <v>3502.7865999999999</v>
      </c>
      <c r="I1039" s="75">
        <f>[1]!thsiFinD("ths_close_price_index",I$1,$A1039)</f>
        <v>3773.4268000000002</v>
      </c>
      <c r="J1039" s="75">
        <f>[1]!thsiFinD("ths_close_price_index",J$1,$A1039)</f>
        <v>1260.3152</v>
      </c>
      <c r="K1039" s="76">
        <f>IF([1]!thsiFinD("ths_close_price_index",K$1,$A1039)/[1]!thsiFinD("ths_close_price_index",K$1,$A$3)=0,K1038,[1]!thsiFinD("ths_close_price_index",K$1,$A1039)/[1]!thsiFinD("ths_close_price_index",K$1,$A$3))</f>
        <v>1.0158199372670444</v>
      </c>
      <c r="L1039" s="75">
        <f>[1]!thsiFinD("ths_close_price_index",L$1,$A1039)</f>
        <v>2684.9036000000001</v>
      </c>
      <c r="M1039" s="75">
        <f>[1]!thsiFinD("ths_close_price_index",M$1,$A1039)</f>
        <v>10433.765100000001</v>
      </c>
      <c r="N1039" s="78">
        <f t="shared" si="63"/>
        <v>0.97708057856164576</v>
      </c>
      <c r="O1039" s="78">
        <f t="shared" si="63"/>
        <v>0.9893727932230022</v>
      </c>
      <c r="P1039" s="73">
        <f t="shared" si="64"/>
        <v>0.97708057856164576</v>
      </c>
      <c r="Q1039" s="73">
        <f t="shared" si="65"/>
        <v>0.98354072501166689</v>
      </c>
    </row>
    <row r="1040" spans="1:17" ht="15.5" x14ac:dyDescent="0.35">
      <c r="A1040" s="80">
        <v>45379</v>
      </c>
      <c r="B1040" s="58" t="s">
        <v>4284</v>
      </c>
      <c r="C1040" s="58" t="s">
        <v>4285</v>
      </c>
      <c r="D1040" s="58" t="s">
        <v>4286</v>
      </c>
      <c r="E1040" s="58" t="s">
        <v>4287</v>
      </c>
      <c r="F1040" s="58" t="s">
        <v>4288</v>
      </c>
      <c r="G1040" s="58" t="s">
        <v>4289</v>
      </c>
      <c r="H1040" s="75">
        <f>[1]!thsiFinD("ths_close_price_index",H$1,$A1040)</f>
        <v>3520.9648000000002</v>
      </c>
      <c r="I1040" s="75">
        <f>[1]!thsiFinD("ths_close_price_index",I$1,$A1040)</f>
        <v>3800.5331999999999</v>
      </c>
      <c r="J1040" s="75">
        <f>[1]!thsiFinD("ths_close_price_index",J$1,$A1040)</f>
        <v>1271.8081999999999</v>
      </c>
      <c r="K1040" s="76">
        <f>IF([1]!thsiFinD("ths_close_price_index",K$1,$A1040)/[1]!thsiFinD("ths_close_price_index",K$1,$A$3)=0,K1039,[1]!thsiFinD("ths_close_price_index",K$1,$A1040)/[1]!thsiFinD("ths_close_price_index",K$1,$A$3))</f>
        <v>1.0250833489429572</v>
      </c>
      <c r="L1040" s="75">
        <f>[1]!thsiFinD("ths_close_price_index",L$1,$A1040)</f>
        <v>2727.0093999999999</v>
      </c>
      <c r="M1040" s="75">
        <f>[1]!thsiFinD("ths_close_price_index",M$1,$A1040)</f>
        <v>10468.812400000001</v>
      </c>
      <c r="N1040" s="78">
        <f t="shared" si="63"/>
        <v>1.0156824252461056</v>
      </c>
      <c r="O1040" s="78">
        <f t="shared" si="63"/>
        <v>1.0033590271262671</v>
      </c>
      <c r="P1040" s="73">
        <f t="shared" si="64"/>
        <v>1.0156824252461056</v>
      </c>
      <c r="Q1040" s="73">
        <f t="shared" si="65"/>
        <v>0.99896502890816286</v>
      </c>
    </row>
    <row r="1041" spans="1:17" ht="15.5" x14ac:dyDescent="0.35">
      <c r="A1041" s="80">
        <v>45380</v>
      </c>
      <c r="B1041" s="58" t="s">
        <v>4290</v>
      </c>
      <c r="C1041" s="58" t="s">
        <v>4291</v>
      </c>
      <c r="D1041" s="58" t="s">
        <v>4292</v>
      </c>
      <c r="E1041" s="58" t="s">
        <v>4293</v>
      </c>
      <c r="F1041" s="58" t="s">
        <v>4294</v>
      </c>
      <c r="G1041" s="58" t="s">
        <v>4295</v>
      </c>
      <c r="H1041" s="75">
        <f>[1]!thsiFinD("ths_close_price_index",H$1,$A1041)</f>
        <v>3537.4843000000001</v>
      </c>
      <c r="I1041" s="75">
        <f>[1]!thsiFinD("ths_close_price_index",I$1,$A1041)</f>
        <v>3825.4195</v>
      </c>
      <c r="J1041" s="75">
        <f>[1]!thsiFinD("ths_close_price_index",J$1,$A1041)</f>
        <v>1279.8398999999999</v>
      </c>
      <c r="K1041" s="76">
        <f>IF([1]!thsiFinD("ths_close_price_index",K$1,$A1041)/[1]!thsiFinD("ths_close_price_index",K$1,$A$3)=0,K1040,[1]!thsiFinD("ths_close_price_index",K$1,$A1041)/[1]!thsiFinD("ths_close_price_index",K$1,$A$3))</f>
        <v>1.0315569366535138</v>
      </c>
      <c r="L1041" s="75">
        <f>[1]!thsiFinD("ths_close_price_index",L$1,$A1041)</f>
        <v>2739.4045000000001</v>
      </c>
      <c r="M1041" s="75">
        <f>[1]!thsiFinD("ths_close_price_index",M$1,$A1041)</f>
        <v>10498.0191</v>
      </c>
      <c r="N1041" s="78">
        <f t="shared" si="63"/>
        <v>1.004545308864722</v>
      </c>
      <c r="O1041" s="78">
        <f t="shared" si="63"/>
        <v>1.0027898771020101</v>
      </c>
      <c r="P1041" s="73">
        <f t="shared" si="64"/>
        <v>1.004545308864722</v>
      </c>
      <c r="Q1041" s="73">
        <f t="shared" si="65"/>
        <v>1.0035056335096064</v>
      </c>
    </row>
    <row r="1042" spans="1:17" ht="15.5" x14ac:dyDescent="0.35">
      <c r="A1042" s="80">
        <v>45383</v>
      </c>
      <c r="B1042" s="58" t="s">
        <v>4296</v>
      </c>
      <c r="C1042" s="58" t="s">
        <v>4297</v>
      </c>
      <c r="D1042" s="58" t="s">
        <v>4298</v>
      </c>
      <c r="E1042" s="58" t="s">
        <v>4299</v>
      </c>
      <c r="F1042" s="58" t="s">
        <v>4300</v>
      </c>
      <c r="G1042" s="58" t="s">
        <v>4301</v>
      </c>
      <c r="H1042" s="75">
        <f>[1]!thsiFinD("ths_close_price_index",H$1,$A1042)</f>
        <v>3595.6466</v>
      </c>
      <c r="I1042" s="75">
        <f>[1]!thsiFinD("ths_close_price_index",I$1,$A1042)</f>
        <v>3893.5634</v>
      </c>
      <c r="J1042" s="75">
        <f>[1]!thsiFinD("ths_close_price_index",J$1,$A1042)</f>
        <v>1299.9534000000001</v>
      </c>
      <c r="K1042" s="76">
        <f>IF([1]!thsiFinD("ths_close_price_index",K$1,$A1042)/[1]!thsiFinD("ths_close_price_index",K$1,$A$3)=0,K1041,[1]!thsiFinD("ths_close_price_index",K$1,$A1042)/[1]!thsiFinD("ths_close_price_index",K$1,$A$3))</f>
        <v>1.0477685115898636</v>
      </c>
      <c r="L1042" s="75">
        <f>[1]!thsiFinD("ths_close_price_index",L$1,$A1042)</f>
        <v>2810.5338000000002</v>
      </c>
      <c r="M1042" s="75">
        <f>[1]!thsiFinD("ths_close_price_index",M$1,$A1042)</f>
        <v>10680.203799999999</v>
      </c>
      <c r="N1042" s="78">
        <f t="shared" si="63"/>
        <v>1.0259652417158547</v>
      </c>
      <c r="O1042" s="78">
        <f t="shared" si="63"/>
        <v>1.0173541978028979</v>
      </c>
      <c r="P1042" s="73">
        <f t="shared" si="64"/>
        <v>1.0259652417158547</v>
      </c>
      <c r="Q1042" s="73">
        <f t="shared" si="65"/>
        <v>1.0295618998469052</v>
      </c>
    </row>
    <row r="1043" spans="1:17" ht="15.5" x14ac:dyDescent="0.35">
      <c r="A1043" s="80">
        <v>45384</v>
      </c>
      <c r="B1043" s="58" t="s">
        <v>4302</v>
      </c>
      <c r="C1043" s="58" t="s">
        <v>4303</v>
      </c>
      <c r="D1043" s="58" t="s">
        <v>4304</v>
      </c>
      <c r="E1043" s="58" t="s">
        <v>4305</v>
      </c>
      <c r="F1043" s="58" t="s">
        <v>4306</v>
      </c>
      <c r="G1043" s="58" t="s">
        <v>4307</v>
      </c>
      <c r="H1043" s="75">
        <f>[1]!thsiFinD("ths_close_price_index",H$1,$A1043)</f>
        <v>3580.6759000000002</v>
      </c>
      <c r="I1043" s="75">
        <f>[1]!thsiFinD("ths_close_price_index",I$1,$A1043)</f>
        <v>3877.817</v>
      </c>
      <c r="J1043" s="75">
        <f>[1]!thsiFinD("ths_close_price_index",J$1,$A1043)</f>
        <v>1295.5201999999999</v>
      </c>
      <c r="K1043" s="76">
        <f>IF([1]!thsiFinD("ths_close_price_index",K$1,$A1043)/[1]!thsiFinD("ths_close_price_index",K$1,$A$3)=0,K1042,[1]!thsiFinD("ths_close_price_index",K$1,$A1043)/[1]!thsiFinD("ths_close_price_index",K$1,$A$3))</f>
        <v>1.04419533168543</v>
      </c>
      <c r="L1043" s="75">
        <f>[1]!thsiFinD("ths_close_price_index",L$1,$A1043)</f>
        <v>2781.6035999999999</v>
      </c>
      <c r="M1043" s="75">
        <f>[1]!thsiFinD("ths_close_price_index",M$1,$A1043)</f>
        <v>10590.867399999999</v>
      </c>
      <c r="N1043" s="78">
        <f t="shared" si="63"/>
        <v>0.98970651055682013</v>
      </c>
      <c r="O1043" s="78">
        <f t="shared" si="63"/>
        <v>0.9916353281573147</v>
      </c>
      <c r="P1043" s="73">
        <f t="shared" si="64"/>
        <v>0.98970651055682013</v>
      </c>
      <c r="Q1043" s="73">
        <f t="shared" si="65"/>
        <v>1.0189641152997309</v>
      </c>
    </row>
    <row r="1044" spans="1:17" ht="15.5" x14ac:dyDescent="0.35">
      <c r="A1044" s="80">
        <v>45385</v>
      </c>
      <c r="B1044" s="58" t="s">
        <v>4308</v>
      </c>
      <c r="C1044" s="58" t="s">
        <v>4309</v>
      </c>
      <c r="D1044" s="58" t="s">
        <v>4310</v>
      </c>
      <c r="E1044" s="58" t="s">
        <v>4311</v>
      </c>
      <c r="F1044" s="58" t="s">
        <v>4312</v>
      </c>
      <c r="G1044" s="58" t="s">
        <v>4313</v>
      </c>
      <c r="H1044" s="75">
        <f>[1]!thsiFinD("ths_close_price_index",H$1,$A1044)</f>
        <v>3567.8031000000001</v>
      </c>
      <c r="I1044" s="75">
        <f>[1]!thsiFinD("ths_close_price_index",I$1,$A1044)</f>
        <v>3866.2473</v>
      </c>
      <c r="J1044" s="75">
        <f>[1]!thsiFinD("ths_close_price_index",J$1,$A1044)</f>
        <v>1290.9920999999999</v>
      </c>
      <c r="K1044" s="76">
        <f>IF([1]!thsiFinD("ths_close_price_index",K$1,$A1044)/[1]!thsiFinD("ths_close_price_index",K$1,$A$3)=0,K1043,[1]!thsiFinD("ths_close_price_index",K$1,$A1044)/[1]!thsiFinD("ths_close_price_index",K$1,$A$3))</f>
        <v>1.0405456619377835</v>
      </c>
      <c r="L1044" s="75">
        <f>[1]!thsiFinD("ths_close_price_index",L$1,$A1044)</f>
        <v>2751.9742999999999</v>
      </c>
      <c r="M1044" s="75">
        <f>[1]!thsiFinD("ths_close_price_index",M$1,$A1044)</f>
        <v>10570.2778</v>
      </c>
      <c r="N1044" s="78">
        <f t="shared" si="63"/>
        <v>0.98934812278787676</v>
      </c>
      <c r="O1044" s="78">
        <f t="shared" si="63"/>
        <v>0.99805590994369364</v>
      </c>
      <c r="P1044" s="73">
        <f t="shared" si="64"/>
        <v>0.98934812278787676</v>
      </c>
      <c r="Q1044" s="73">
        <f t="shared" si="65"/>
        <v>1.0081102346599984</v>
      </c>
    </row>
    <row r="1045" spans="1:17" ht="15.5" x14ac:dyDescent="0.35">
      <c r="A1045" s="80">
        <v>45390</v>
      </c>
      <c r="B1045" s="58" t="s">
        <v>4314</v>
      </c>
      <c r="C1045" s="58" t="s">
        <v>4315</v>
      </c>
      <c r="D1045" s="58" t="s">
        <v>4316</v>
      </c>
      <c r="E1045" s="58" t="s">
        <v>4317</v>
      </c>
      <c r="F1045" s="58" t="s">
        <v>4318</v>
      </c>
      <c r="G1045" s="58" t="s">
        <v>4319</v>
      </c>
      <c r="H1045" s="75">
        <f>[1]!thsiFinD("ths_close_price_index",H$1,$A1045)</f>
        <v>3536.4077000000002</v>
      </c>
      <c r="I1045" s="75">
        <f>[1]!thsiFinD("ths_close_price_index",I$1,$A1045)</f>
        <v>3826.8701000000001</v>
      </c>
      <c r="J1045" s="75">
        <f>[1]!thsiFinD("ths_close_price_index",J$1,$A1045)</f>
        <v>1274.9431999999999</v>
      </c>
      <c r="K1045" s="76">
        <f>IF([1]!thsiFinD("ths_close_price_index",K$1,$A1045)/[1]!thsiFinD("ths_close_price_index",K$1,$A$3)=0,K1044,[1]!thsiFinD("ths_close_price_index",K$1,$A1045)/[1]!thsiFinD("ths_close_price_index",K$1,$A$3))</f>
        <v>1.0276101735843899</v>
      </c>
      <c r="L1045" s="75">
        <f>[1]!thsiFinD("ths_close_price_index",L$1,$A1045)</f>
        <v>2713.3081000000002</v>
      </c>
      <c r="M1045" s="75">
        <f>[1]!thsiFinD("ths_close_price_index",M$1,$A1045)</f>
        <v>10357.297500000001</v>
      </c>
      <c r="N1045" s="78">
        <f t="shared" si="63"/>
        <v>0.98594965076527075</v>
      </c>
      <c r="O1045" s="78">
        <f t="shared" si="63"/>
        <v>0.97985102151241477</v>
      </c>
      <c r="P1045" s="73">
        <f t="shared" si="64"/>
        <v>0.98594965076527075</v>
      </c>
      <c r="Q1045" s="73">
        <f t="shared" si="65"/>
        <v>0.99394593379592056</v>
      </c>
    </row>
    <row r="1046" spans="1:17" ht="15.5" x14ac:dyDescent="0.35">
      <c r="A1046" s="80">
        <v>45391</v>
      </c>
      <c r="B1046" s="58" t="s">
        <v>4320</v>
      </c>
      <c r="C1046" s="58" t="s">
        <v>4321</v>
      </c>
      <c r="D1046" s="58" t="s">
        <v>4322</v>
      </c>
      <c r="E1046" s="58" t="s">
        <v>4323</v>
      </c>
      <c r="F1046" s="58" t="s">
        <v>4324</v>
      </c>
      <c r="G1046" s="58" t="s">
        <v>4325</v>
      </c>
      <c r="H1046" s="75">
        <f>[1]!thsiFinD("ths_close_price_index",H$1,$A1046)</f>
        <v>3533.4870999999998</v>
      </c>
      <c r="I1046" s="75">
        <f>[1]!thsiFinD("ths_close_price_index",I$1,$A1046)</f>
        <v>3832.7910999999999</v>
      </c>
      <c r="J1046" s="75">
        <f>[1]!thsiFinD("ths_close_price_index",J$1,$A1046)</f>
        <v>1280.4911</v>
      </c>
      <c r="K1046" s="76">
        <f>IF([1]!thsiFinD("ths_close_price_index",K$1,$A1046)/[1]!thsiFinD("ths_close_price_index",K$1,$A$3)=0,K1045,[1]!thsiFinD("ths_close_price_index",K$1,$A1046)/[1]!thsiFinD("ths_close_price_index",K$1,$A$3))</f>
        <v>1.0320818068948219</v>
      </c>
      <c r="L1046" s="75">
        <f>[1]!thsiFinD("ths_close_price_index",L$1,$A1046)</f>
        <v>2727.9922999999999</v>
      </c>
      <c r="M1046" s="75">
        <f>[1]!thsiFinD("ths_close_price_index",M$1,$A1046)</f>
        <v>10562.434300000001</v>
      </c>
      <c r="N1046" s="78">
        <f t="shared" si="63"/>
        <v>1.0054119176513716</v>
      </c>
      <c r="O1046" s="78">
        <f t="shared" si="63"/>
        <v>1.0198060159998301</v>
      </c>
      <c r="P1046" s="73">
        <f t="shared" si="64"/>
        <v>1.0054119176513716</v>
      </c>
      <c r="Q1046" s="73">
        <f t="shared" si="65"/>
        <v>0.99932508733953973</v>
      </c>
    </row>
    <row r="1047" spans="1:17" ht="15.5" x14ac:dyDescent="0.35">
      <c r="A1047" s="80">
        <v>45392</v>
      </c>
      <c r="B1047" s="58" t="s">
        <v>4326</v>
      </c>
      <c r="C1047" s="58" t="s">
        <v>4327</v>
      </c>
      <c r="D1047" s="58" t="s">
        <v>4328</v>
      </c>
      <c r="E1047" s="58" t="s">
        <v>4329</v>
      </c>
      <c r="F1047" s="58" t="s">
        <v>4330</v>
      </c>
      <c r="G1047" s="58" t="s">
        <v>4331</v>
      </c>
      <c r="H1047" s="75">
        <f>[1]!thsiFinD("ths_close_price_index",H$1,$A1047)</f>
        <v>3504.7085999999999</v>
      </c>
      <c r="I1047" s="75">
        <f>[1]!thsiFinD("ths_close_price_index",I$1,$A1047)</f>
        <v>3797.1145999999999</v>
      </c>
      <c r="J1047" s="75">
        <f>[1]!thsiFinD("ths_close_price_index",J$1,$A1047)</f>
        <v>1268.8056999999999</v>
      </c>
      <c r="K1047" s="76">
        <f>IF([1]!thsiFinD("ths_close_price_index",K$1,$A1047)/[1]!thsiFinD("ths_close_price_index",K$1,$A$3)=0,K1046,[1]!thsiFinD("ths_close_price_index",K$1,$A1047)/[1]!thsiFinD("ths_close_price_index",K$1,$A$3))</f>
        <v>1.022663319920341</v>
      </c>
      <c r="L1047" s="75">
        <f>[1]!thsiFinD("ths_close_price_index",L$1,$A1047)</f>
        <v>2677.3915999999999</v>
      </c>
      <c r="M1047" s="75">
        <f>[1]!thsiFinD("ths_close_price_index",M$1,$A1047)</f>
        <v>10424.805399999999</v>
      </c>
      <c r="N1047" s="78">
        <f t="shared" si="63"/>
        <v>0.98145130394979485</v>
      </c>
      <c r="O1047" s="78">
        <f t="shared" si="63"/>
        <v>0.98696996392204761</v>
      </c>
      <c r="P1047" s="73">
        <f t="shared" si="64"/>
        <v>0.98145130394979485</v>
      </c>
      <c r="Q1047" s="73">
        <f t="shared" si="65"/>
        <v>0.98078891003913393</v>
      </c>
    </row>
    <row r="1048" spans="1:17" ht="15.5" x14ac:dyDescent="0.35">
      <c r="A1048" s="80">
        <v>45393</v>
      </c>
      <c r="B1048" s="58" t="s">
        <v>4332</v>
      </c>
      <c r="C1048" s="58" t="s">
        <v>4333</v>
      </c>
      <c r="D1048" s="58" t="s">
        <v>4334</v>
      </c>
      <c r="E1048" s="58" t="s">
        <v>4335</v>
      </c>
      <c r="F1048" s="58" t="s">
        <v>4336</v>
      </c>
      <c r="G1048" s="58" t="s">
        <v>4337</v>
      </c>
      <c r="H1048" s="75">
        <f>[1]!thsiFinD("ths_close_price_index",H$1,$A1048)</f>
        <v>3504.2447000000002</v>
      </c>
      <c r="I1048" s="75">
        <f>[1]!thsiFinD("ths_close_price_index",I$1,$A1048)</f>
        <v>3801.6561000000002</v>
      </c>
      <c r="J1048" s="75">
        <f>[1]!thsiFinD("ths_close_price_index",J$1,$A1048)</f>
        <v>1270.6880000000001</v>
      </c>
      <c r="K1048" s="76">
        <f>IF([1]!thsiFinD("ths_close_price_index",K$1,$A1048)/[1]!thsiFinD("ths_close_price_index",K$1,$A$3)=0,K1047,[1]!thsiFinD("ths_close_price_index",K$1,$A1048)/[1]!thsiFinD("ths_close_price_index",K$1,$A$3))</f>
        <v>1.024180462511272</v>
      </c>
      <c r="L1048" s="75">
        <f>[1]!thsiFinD("ths_close_price_index",L$1,$A1048)</f>
        <v>2686.6922</v>
      </c>
      <c r="M1048" s="75">
        <f>[1]!thsiFinD("ths_close_price_index",M$1,$A1048)</f>
        <v>10447.781800000001</v>
      </c>
      <c r="N1048" s="78">
        <f t="shared" ref="N1048:O1077" si="66">L1048/L1047</f>
        <v>1.0034737540821448</v>
      </c>
      <c r="O1048" s="78">
        <f t="shared" si="66"/>
        <v>1.0022040123645859</v>
      </c>
      <c r="P1048" s="73">
        <f t="shared" si="64"/>
        <v>1.0034737540821448</v>
      </c>
      <c r="Q1048" s="73">
        <f t="shared" si="65"/>
        <v>0.98419592951910473</v>
      </c>
    </row>
    <row r="1049" spans="1:17" ht="15.5" x14ac:dyDescent="0.35">
      <c r="A1049" s="80">
        <v>45394</v>
      </c>
      <c r="B1049" s="58" t="s">
        <v>4338</v>
      </c>
      <c r="C1049" s="58" t="s">
        <v>4339</v>
      </c>
      <c r="D1049" s="58" t="s">
        <v>4340</v>
      </c>
      <c r="E1049" s="58" t="s">
        <v>4341</v>
      </c>
      <c r="F1049" s="58" t="s">
        <v>4342</v>
      </c>
      <c r="G1049" s="58" t="s">
        <v>4343</v>
      </c>
      <c r="H1049" s="75">
        <f>[1]!thsiFinD("ths_close_price_index",H$1,$A1049)</f>
        <v>3475.8389000000002</v>
      </c>
      <c r="I1049" s="75">
        <f>[1]!thsiFinD("ths_close_price_index",I$1,$A1049)</f>
        <v>3774.27</v>
      </c>
      <c r="J1049" s="75">
        <f>[1]!thsiFinD("ths_close_price_index",J$1,$A1049)</f>
        <v>1265.3893</v>
      </c>
      <c r="K1049" s="76">
        <f>IF([1]!thsiFinD("ths_close_price_index",K$1,$A1049)/[1]!thsiFinD("ths_close_price_index",K$1,$A$3)=0,K1048,[1]!thsiFinD("ths_close_price_index",K$1,$A1049)/[1]!thsiFinD("ths_close_price_index",K$1,$A$3))</f>
        <v>1.0199096855646821</v>
      </c>
      <c r="L1049" s="75">
        <f>[1]!thsiFinD("ths_close_price_index",L$1,$A1049)</f>
        <v>2672.8292000000001</v>
      </c>
      <c r="M1049" s="75">
        <f>[1]!thsiFinD("ths_close_price_index",M$1,$A1049)</f>
        <v>10389.2091</v>
      </c>
      <c r="N1049" s="78">
        <f t="shared" si="66"/>
        <v>0.99484012347971984</v>
      </c>
      <c r="O1049" s="78">
        <f t="shared" si="66"/>
        <v>0.9943937669142362</v>
      </c>
      <c r="P1049" s="73">
        <f t="shared" si="64"/>
        <v>0.99484012347971984</v>
      </c>
      <c r="Q1049" s="73">
        <f t="shared" si="65"/>
        <v>0.97911760005102377</v>
      </c>
    </row>
    <row r="1050" spans="1:17" ht="15.5" x14ac:dyDescent="0.35">
      <c r="A1050" s="80">
        <v>45397</v>
      </c>
      <c r="B1050" s="58" t="s">
        <v>4344</v>
      </c>
      <c r="C1050" s="58" t="s">
        <v>4345</v>
      </c>
      <c r="D1050" s="58" t="s">
        <v>4346</v>
      </c>
      <c r="E1050" s="58" t="s">
        <v>4347</v>
      </c>
      <c r="F1050" s="58" t="s">
        <v>4348</v>
      </c>
      <c r="G1050" s="58" t="s">
        <v>4349</v>
      </c>
      <c r="H1050" s="75">
        <f>[1]!thsiFinD("ths_close_price_index",H$1,$A1050)</f>
        <v>3549.0758999999998</v>
      </c>
      <c r="I1050" s="75">
        <f>[1]!thsiFinD("ths_close_price_index",I$1,$A1050)</f>
        <v>3844.7107000000001</v>
      </c>
      <c r="J1050" s="75">
        <f>[1]!thsiFinD("ths_close_price_index",J$1,$A1050)</f>
        <v>1278.4984999999999</v>
      </c>
      <c r="K1050" s="76">
        <f>IF([1]!thsiFinD("ths_close_price_index",K$1,$A1050)/[1]!thsiFinD("ths_close_price_index",K$1,$A$3)=0,K1049,[1]!thsiFinD("ths_close_price_index",K$1,$A1050)/[1]!thsiFinD("ths_close_price_index",K$1,$A$3))</f>
        <v>1.0304757619887552</v>
      </c>
      <c r="L1050" s="75">
        <f>[1]!thsiFinD("ths_close_price_index",L$1,$A1050)</f>
        <v>2723.0275999999999</v>
      </c>
      <c r="M1050" s="75">
        <f>[1]!thsiFinD("ths_close_price_index",M$1,$A1050)</f>
        <v>10498.0834</v>
      </c>
      <c r="N1050" s="78">
        <f t="shared" si="66"/>
        <v>1.0187809980525504</v>
      </c>
      <c r="O1050" s="78">
        <f t="shared" si="66"/>
        <v>1.0104795561386861</v>
      </c>
      <c r="P1050" s="73">
        <f t="shared" si="64"/>
        <v>1.0187809980525504</v>
      </c>
      <c r="Q1050" s="73">
        <f t="shared" si="65"/>
        <v>0.99750640579079985</v>
      </c>
    </row>
    <row r="1051" spans="1:17" ht="15.5" x14ac:dyDescent="0.35">
      <c r="A1051" s="80">
        <v>45398</v>
      </c>
      <c r="B1051" s="58" t="s">
        <v>4350</v>
      </c>
      <c r="C1051" s="58" t="s">
        <v>4351</v>
      </c>
      <c r="D1051" s="58" t="s">
        <v>4352</v>
      </c>
      <c r="E1051" s="58" t="s">
        <v>4353</v>
      </c>
      <c r="F1051" s="58" t="s">
        <v>4354</v>
      </c>
      <c r="G1051" s="58" t="s">
        <v>4355</v>
      </c>
      <c r="H1051" s="75">
        <f>[1]!thsiFinD("ths_close_price_index",H$1,$A1051)</f>
        <v>3511.1145999999999</v>
      </c>
      <c r="I1051" s="75">
        <f>[1]!thsiFinD("ths_close_price_index",I$1,$A1051)</f>
        <v>3786.5987</v>
      </c>
      <c r="J1051" s="75">
        <f>[1]!thsiFinD("ths_close_price_index",J$1,$A1051)</f>
        <v>1252.3552999999999</v>
      </c>
      <c r="K1051" s="76">
        <f>IF([1]!thsiFinD("ths_close_price_index",K$1,$A1051)/[1]!thsiFinD("ths_close_price_index",K$1,$A$3)=0,K1050,[1]!thsiFinD("ths_close_price_index",K$1,$A1051)/[1]!thsiFinD("ths_close_price_index",K$1,$A$3))</f>
        <v>1.0094042206918163</v>
      </c>
      <c r="L1051" s="75">
        <f>[1]!thsiFinD("ths_close_price_index",L$1,$A1051)</f>
        <v>2671.5563999999999</v>
      </c>
      <c r="M1051" s="75">
        <f>[1]!thsiFinD("ths_close_price_index",M$1,$A1051)</f>
        <v>10320.291499999999</v>
      </c>
      <c r="N1051" s="78">
        <f t="shared" si="66"/>
        <v>0.98109780451729545</v>
      </c>
      <c r="O1051" s="78">
        <f t="shared" si="66"/>
        <v>0.98306434677400256</v>
      </c>
      <c r="P1051" s="73">
        <f t="shared" si="64"/>
        <v>0.98109780451729545</v>
      </c>
      <c r="Q1051" s="73">
        <f t="shared" si="65"/>
        <v>0.97865134471329218</v>
      </c>
    </row>
    <row r="1052" spans="1:17" ht="15.5" x14ac:dyDescent="0.35">
      <c r="A1052" s="80">
        <v>45399</v>
      </c>
      <c r="B1052" s="58" t="s">
        <v>4356</v>
      </c>
      <c r="C1052" s="58" t="s">
        <v>4357</v>
      </c>
      <c r="D1052" s="58" t="s">
        <v>4358</v>
      </c>
      <c r="E1052" s="58" t="s">
        <v>4359</v>
      </c>
      <c r="F1052" s="58" t="s">
        <v>4360</v>
      </c>
      <c r="G1052" s="58" t="s">
        <v>4361</v>
      </c>
      <c r="H1052" s="75">
        <f>[1]!thsiFinD("ths_close_price_index",H$1,$A1052)</f>
        <v>3565.4029999999998</v>
      </c>
      <c r="I1052" s="75">
        <f>[1]!thsiFinD("ths_close_price_index",I$1,$A1052)</f>
        <v>3857.8083999999999</v>
      </c>
      <c r="J1052" s="75">
        <f>[1]!thsiFinD("ths_close_price_index",J$1,$A1052)</f>
        <v>1274.8871999999999</v>
      </c>
      <c r="K1052" s="76">
        <f>IF([1]!thsiFinD("ths_close_price_index",K$1,$A1052)/[1]!thsiFinD("ths_close_price_index",K$1,$A$3)=0,K1051,[1]!thsiFinD("ths_close_price_index",K$1,$A1052)/[1]!thsiFinD("ths_close_price_index",K$1,$A$3))</f>
        <v>1.0275650373228522</v>
      </c>
      <c r="L1052" s="75">
        <f>[1]!thsiFinD("ths_close_price_index",L$1,$A1052)</f>
        <v>2731.8409999999999</v>
      </c>
      <c r="M1052" s="75">
        <f>[1]!thsiFinD("ths_close_price_index",M$1,$A1052)</f>
        <v>10476.867200000001</v>
      </c>
      <c r="N1052" s="78">
        <f t="shared" si="66"/>
        <v>1.0225653480495489</v>
      </c>
      <c r="O1052" s="78">
        <f t="shared" si="66"/>
        <v>1.0151716354135929</v>
      </c>
      <c r="P1052" s="73">
        <f t="shared" si="64"/>
        <v>1.0225653480495489</v>
      </c>
      <c r="Q1052" s="73">
        <f t="shared" si="65"/>
        <v>1.0007349529259066</v>
      </c>
    </row>
    <row r="1053" spans="1:17" ht="15.5" x14ac:dyDescent="0.35">
      <c r="A1053" s="80">
        <v>45400</v>
      </c>
      <c r="B1053" s="58" t="s">
        <v>4362</v>
      </c>
      <c r="C1053" s="58" t="s">
        <v>4363</v>
      </c>
      <c r="D1053" s="58" t="s">
        <v>4364</v>
      </c>
      <c r="E1053" s="58" t="s">
        <v>4365</v>
      </c>
      <c r="F1053" s="58" t="s">
        <v>4366</v>
      </c>
      <c r="G1053" s="58" t="s">
        <v>4367</v>
      </c>
      <c r="H1053" s="75">
        <f>[1]!thsiFinD("ths_close_price_index",H$1,$A1053)</f>
        <v>3569.8018000000002</v>
      </c>
      <c r="I1053" s="75">
        <f>[1]!thsiFinD("ths_close_price_index",I$1,$A1053)</f>
        <v>3863.2206999999999</v>
      </c>
      <c r="J1053" s="75">
        <f>[1]!thsiFinD("ths_close_price_index",J$1,$A1053)</f>
        <v>1274.8848</v>
      </c>
      <c r="K1053" s="76">
        <f>IF([1]!thsiFinD("ths_close_price_index",K$1,$A1053)/[1]!thsiFinD("ths_close_price_index",K$1,$A$3)=0,K1052,[1]!thsiFinD("ths_close_price_index",K$1,$A1053)/[1]!thsiFinD("ths_close_price_index",K$1,$A$3))</f>
        <v>1.0275631029116437</v>
      </c>
      <c r="L1053" s="75">
        <f>[1]!thsiFinD("ths_close_price_index",L$1,$A1053)</f>
        <v>2716.03</v>
      </c>
      <c r="M1053" s="75">
        <f>[1]!thsiFinD("ths_close_price_index",M$1,$A1053)</f>
        <v>10461.481299999999</v>
      </c>
      <c r="N1053" s="78">
        <f t="shared" si="66"/>
        <v>0.99421232787706182</v>
      </c>
      <c r="O1053" s="78">
        <f t="shared" si="66"/>
        <v>0.99853144077267664</v>
      </c>
      <c r="P1053" s="73">
        <f t="shared" si="64"/>
        <v>0.99421232787706182</v>
      </c>
      <c r="Q1053" s="73">
        <f t="shared" si="65"/>
        <v>0.99494302713640748</v>
      </c>
    </row>
    <row r="1054" spans="1:17" ht="15.5" x14ac:dyDescent="0.35">
      <c r="A1054" s="80">
        <v>45401</v>
      </c>
      <c r="B1054" s="58" t="s">
        <v>4368</v>
      </c>
      <c r="C1054" s="58" t="s">
        <v>4369</v>
      </c>
      <c r="D1054" s="58" t="s">
        <v>4370</v>
      </c>
      <c r="E1054" s="58" t="s">
        <v>4371</v>
      </c>
      <c r="F1054" s="58" t="s">
        <v>4372</v>
      </c>
      <c r="G1054" s="58" t="s">
        <v>4373</v>
      </c>
      <c r="H1054" s="75">
        <f>[1]!thsiFinD("ths_close_price_index",H$1,$A1054)</f>
        <v>3541.6619000000001</v>
      </c>
      <c r="I1054" s="75">
        <f>[1]!thsiFinD("ths_close_price_index",I$1,$A1054)</f>
        <v>3834.1104</v>
      </c>
      <c r="J1054" s="75">
        <f>[1]!thsiFinD("ths_close_price_index",J$1,$A1054)</f>
        <v>1264.4673</v>
      </c>
      <c r="K1054" s="76">
        <f>IF([1]!thsiFinD("ths_close_price_index",K$1,$A1054)/[1]!thsiFinD("ths_close_price_index",K$1,$A$3)=0,K1053,[1]!thsiFinD("ths_close_price_index",K$1,$A1054)/[1]!thsiFinD("ths_close_price_index",K$1,$A$3))</f>
        <v>1.019166549258653</v>
      </c>
      <c r="L1054" s="75">
        <f>[1]!thsiFinD("ths_close_price_index",L$1,$A1054)</f>
        <v>2672.2647000000002</v>
      </c>
      <c r="M1054" s="75">
        <f>[1]!thsiFinD("ths_close_price_index",M$1,$A1054)</f>
        <v>10399.5895</v>
      </c>
      <c r="N1054" s="78">
        <f t="shared" si="66"/>
        <v>0.98388629727948518</v>
      </c>
      <c r="O1054" s="78">
        <f t="shared" si="66"/>
        <v>0.99408383973309788</v>
      </c>
      <c r="P1054" s="73">
        <f t="shared" si="64"/>
        <v>0.98388629727948518</v>
      </c>
      <c r="Q1054" s="73">
        <f t="shared" si="65"/>
        <v>0.97891081097328225</v>
      </c>
    </row>
    <row r="1055" spans="1:17" ht="15.5" x14ac:dyDescent="0.35">
      <c r="A1055" s="80">
        <v>45404</v>
      </c>
      <c r="B1055" s="58" t="s">
        <v>4374</v>
      </c>
      <c r="C1055" s="58" t="s">
        <v>4375</v>
      </c>
      <c r="D1055" s="58" t="s">
        <v>4376</v>
      </c>
      <c r="E1055" s="58" t="s">
        <v>4377</v>
      </c>
      <c r="F1055" s="58" t="s">
        <v>4378</v>
      </c>
      <c r="G1055" s="58" t="s">
        <v>4379</v>
      </c>
      <c r="H1055" s="75">
        <f>[1]!thsiFinD("ths_close_price_index",H$1,$A1055)</f>
        <v>3530.9045000000001</v>
      </c>
      <c r="I1055" s="75">
        <f>[1]!thsiFinD("ths_close_price_index",I$1,$A1055)</f>
        <v>3816.6592000000001</v>
      </c>
      <c r="J1055" s="75">
        <f>[1]!thsiFinD("ths_close_price_index",J$1,$A1055)</f>
        <v>1263.2936999999999</v>
      </c>
      <c r="K1055" s="76">
        <f>IF([1]!thsiFinD("ths_close_price_index",K$1,$A1055)/[1]!thsiFinD("ths_close_price_index",K$1,$A$3)=0,K1054,[1]!thsiFinD("ths_close_price_index",K$1,$A1055)/[1]!thsiFinD("ths_close_price_index",K$1,$A$3))</f>
        <v>1.0182206221775731</v>
      </c>
      <c r="L1055" s="75">
        <f>[1]!thsiFinD("ths_close_price_index",L$1,$A1055)</f>
        <v>2671.3451</v>
      </c>
      <c r="M1055" s="75">
        <f>[1]!thsiFinD("ths_close_price_index",M$1,$A1055)</f>
        <v>10491.0931</v>
      </c>
      <c r="N1055" s="78">
        <f t="shared" si="66"/>
        <v>0.99965587241413612</v>
      </c>
      <c r="O1055" s="78">
        <f t="shared" si="66"/>
        <v>1.0087987703745422</v>
      </c>
      <c r="P1055" s="73">
        <f t="shared" si="64"/>
        <v>0.99965587241413612</v>
      </c>
      <c r="Q1055" s="73">
        <f t="shared" si="65"/>
        <v>0.97857394075912596</v>
      </c>
    </row>
    <row r="1056" spans="1:17" ht="15.5" x14ac:dyDescent="0.35">
      <c r="A1056" s="80">
        <v>45405</v>
      </c>
      <c r="B1056" s="58" t="s">
        <v>4380</v>
      </c>
      <c r="C1056" s="58" t="s">
        <v>4381</v>
      </c>
      <c r="D1056" s="58" t="s">
        <v>4382</v>
      </c>
      <c r="E1056" s="58" t="s">
        <v>4383</v>
      </c>
      <c r="F1056" s="58" t="s">
        <v>4384</v>
      </c>
      <c r="G1056" s="58" t="s">
        <v>4385</v>
      </c>
      <c r="H1056" s="75">
        <f>[1]!thsiFinD("ths_close_price_index",H$1,$A1056)</f>
        <v>3506.2249000000002</v>
      </c>
      <c r="I1056" s="75">
        <f>[1]!thsiFinD("ths_close_price_index",I$1,$A1056)</f>
        <v>3785.7894999999999</v>
      </c>
      <c r="J1056" s="75">
        <f>[1]!thsiFinD("ths_close_price_index",J$1,$A1056)</f>
        <v>1260.9809</v>
      </c>
      <c r="K1056" s="76">
        <f>IF([1]!thsiFinD("ths_close_price_index",K$1,$A1056)/[1]!thsiFinD("ths_close_price_index",K$1,$A$3)=0,K1055,[1]!thsiFinD("ths_close_price_index",K$1,$A1056)/[1]!thsiFinD("ths_close_price_index",K$1,$A$3))</f>
        <v>1.0163564945760721</v>
      </c>
      <c r="L1056" s="75">
        <f>[1]!thsiFinD("ths_close_price_index",L$1,$A1056)</f>
        <v>2662.3869</v>
      </c>
      <c r="M1056" s="75">
        <f>[1]!thsiFinD("ths_close_price_index",M$1,$A1056)</f>
        <v>10530.992</v>
      </c>
      <c r="N1056" s="78">
        <f t="shared" si="66"/>
        <v>0.99664655832000137</v>
      </c>
      <c r="O1056" s="78">
        <f t="shared" si="66"/>
        <v>1.0038031213353735</v>
      </c>
      <c r="P1056" s="73">
        <f t="shared" si="64"/>
        <v>0.99664655832000137</v>
      </c>
      <c r="Q1056" s="73">
        <f t="shared" si="65"/>
        <v>0.97529235011922377</v>
      </c>
    </row>
    <row r="1057" spans="1:17" ht="15.5" x14ac:dyDescent="0.35">
      <c r="A1057" s="80">
        <v>45406</v>
      </c>
      <c r="B1057" s="58" t="s">
        <v>4386</v>
      </c>
      <c r="C1057" s="58" t="s">
        <v>4387</v>
      </c>
      <c r="D1057" s="58" t="s">
        <v>4388</v>
      </c>
      <c r="E1057" s="58" t="s">
        <v>4389</v>
      </c>
      <c r="F1057" s="58" t="s">
        <v>4390</v>
      </c>
      <c r="G1057" s="58" t="s">
        <v>4391</v>
      </c>
      <c r="H1057" s="75">
        <f>[1]!thsiFinD("ths_close_price_index",H$1,$A1057)</f>
        <v>3521.6219000000001</v>
      </c>
      <c r="I1057" s="75">
        <f>[1]!thsiFinD("ths_close_price_index",I$1,$A1057)</f>
        <v>3808.3602000000001</v>
      </c>
      <c r="J1057" s="75">
        <f>[1]!thsiFinD("ths_close_price_index",J$1,$A1057)</f>
        <v>1272.9552000000001</v>
      </c>
      <c r="K1057" s="76">
        <f>IF([1]!thsiFinD("ths_close_price_index",K$1,$A1057)/[1]!thsiFinD("ths_close_price_index",K$1,$A$3)=0,K1056,[1]!thsiFinD("ths_close_price_index",K$1,$A1057)/[1]!thsiFinD("ths_close_price_index",K$1,$A$3))</f>
        <v>1.0260078362998069</v>
      </c>
      <c r="L1057" s="75">
        <f>[1]!thsiFinD("ths_close_price_index",L$1,$A1057)</f>
        <v>2686.5920999999998</v>
      </c>
      <c r="M1057" s="75">
        <f>[1]!thsiFinD("ths_close_price_index",M$1,$A1057)</f>
        <v>10530.930700000001</v>
      </c>
      <c r="N1057" s="78">
        <f t="shared" si="66"/>
        <v>1.0090915411280006</v>
      </c>
      <c r="O1057" s="78">
        <f t="shared" si="66"/>
        <v>0.99999417908588295</v>
      </c>
      <c r="P1057" s="73">
        <f t="shared" si="64"/>
        <v>1.0090915411280006</v>
      </c>
      <c r="Q1057" s="73">
        <f t="shared" si="65"/>
        <v>0.98415926063215708</v>
      </c>
    </row>
    <row r="1058" spans="1:17" ht="15.5" x14ac:dyDescent="0.35">
      <c r="A1058" s="80">
        <v>45407</v>
      </c>
      <c r="B1058" s="58" t="s">
        <v>4392</v>
      </c>
      <c r="C1058" s="58" t="s">
        <v>4393</v>
      </c>
      <c r="D1058" s="58" t="s">
        <v>4394</v>
      </c>
      <c r="E1058" s="58" t="s">
        <v>4395</v>
      </c>
      <c r="F1058" s="58" t="s">
        <v>4396</v>
      </c>
      <c r="G1058" s="58" t="s">
        <v>4397</v>
      </c>
      <c r="H1058" s="75">
        <f>[1]!thsiFinD("ths_close_price_index",H$1,$A1058)</f>
        <v>3530.2813000000001</v>
      </c>
      <c r="I1058" s="75">
        <f>[1]!thsiFinD("ths_close_price_index",I$1,$A1058)</f>
        <v>3814.6217999999999</v>
      </c>
      <c r="J1058" s="75">
        <f>[1]!thsiFinD("ths_close_price_index",J$1,$A1058)</f>
        <v>1273.5582999999999</v>
      </c>
      <c r="K1058" s="76">
        <f>IF([1]!thsiFinD("ths_close_price_index",K$1,$A1058)/[1]!thsiFinD("ths_close_price_index",K$1,$A$3)=0,K1057,[1]!thsiFinD("ths_close_price_index",K$1,$A1058)/[1]!thsiFinD("ths_close_price_index",K$1,$A$3))</f>
        <v>1.0264939377164726</v>
      </c>
      <c r="L1058" s="75">
        <f>[1]!thsiFinD("ths_close_price_index",L$1,$A1058)</f>
        <v>2686.2919999999999</v>
      </c>
      <c r="M1058" s="75">
        <f>[1]!thsiFinD("ths_close_price_index",M$1,$A1058)</f>
        <v>10620.789199999999</v>
      </c>
      <c r="N1058" s="78">
        <f t="shared" si="66"/>
        <v>0.99988829714789973</v>
      </c>
      <c r="O1058" s="78">
        <f t="shared" si="66"/>
        <v>1.008532816572423</v>
      </c>
      <c r="P1058" s="73">
        <f t="shared" si="64"/>
        <v>0.99988829714789973</v>
      </c>
      <c r="Q1058" s="73">
        <f t="shared" si="65"/>
        <v>0.98404932723582361</v>
      </c>
    </row>
    <row r="1059" spans="1:17" ht="15.5" x14ac:dyDescent="0.35">
      <c r="A1059" s="80">
        <v>45408</v>
      </c>
      <c r="B1059" s="58" t="s">
        <v>4398</v>
      </c>
      <c r="C1059" s="58" t="s">
        <v>4399</v>
      </c>
      <c r="D1059" s="58" t="s">
        <v>4400</v>
      </c>
      <c r="E1059" s="58" t="s">
        <v>4401</v>
      </c>
      <c r="F1059" s="58" t="s">
        <v>4402</v>
      </c>
      <c r="G1059" s="58" t="s">
        <v>4403</v>
      </c>
      <c r="H1059" s="75">
        <f>[1]!thsiFinD("ths_close_price_index",H$1,$A1059)</f>
        <v>3584.2685999999999</v>
      </c>
      <c r="I1059" s="75">
        <f>[1]!thsiFinD("ths_close_price_index",I$1,$A1059)</f>
        <v>3878.9892</v>
      </c>
      <c r="J1059" s="75">
        <f>[1]!thsiFinD("ths_close_price_index",J$1,$A1059)</f>
        <v>1295.7745</v>
      </c>
      <c r="K1059" s="76">
        <f>IF([1]!thsiFinD("ths_close_price_index",K$1,$A1059)/[1]!thsiFinD("ths_close_price_index",K$1,$A$3)=0,K1058,[1]!thsiFinD("ths_close_price_index",K$1,$A1059)/[1]!thsiFinD("ths_close_price_index",K$1,$A$3))</f>
        <v>1.0444002986730907</v>
      </c>
      <c r="L1059" s="75">
        <f>[1]!thsiFinD("ths_close_price_index",L$1,$A1059)</f>
        <v>2743.3231999999998</v>
      </c>
      <c r="M1059" s="75">
        <f>[1]!thsiFinD("ths_close_price_index",M$1,$A1059)</f>
        <v>10781.224099999999</v>
      </c>
      <c r="N1059" s="78">
        <f t="shared" si="66"/>
        <v>1.0212304544703257</v>
      </c>
      <c r="O1059" s="78">
        <f t="shared" si="66"/>
        <v>1.0151057418595597</v>
      </c>
      <c r="P1059" s="73">
        <f t="shared" si="64"/>
        <v>1.0212304544703257</v>
      </c>
      <c r="Q1059" s="73">
        <f t="shared" si="65"/>
        <v>1.0049411416742584</v>
      </c>
    </row>
    <row r="1060" spans="1:17" ht="15.5" x14ac:dyDescent="0.35">
      <c r="A1060" s="80">
        <v>45411</v>
      </c>
      <c r="B1060" s="58" t="s">
        <v>4404</v>
      </c>
      <c r="C1060" s="58" t="s">
        <v>4405</v>
      </c>
      <c r="D1060" s="58" t="s">
        <v>4406</v>
      </c>
      <c r="E1060" s="58" t="s">
        <v>4407</v>
      </c>
      <c r="F1060" s="58" t="s">
        <v>4408</v>
      </c>
      <c r="G1060" s="58" t="s">
        <v>4409</v>
      </c>
      <c r="H1060" s="75">
        <f>[1]!thsiFinD("ths_close_price_index",H$1,$A1060)</f>
        <v>3623.9124000000002</v>
      </c>
      <c r="I1060" s="75">
        <f>[1]!thsiFinD("ths_close_price_index",I$1,$A1060)</f>
        <v>3930.6453000000001</v>
      </c>
      <c r="J1060" s="75">
        <f>[1]!thsiFinD("ths_close_price_index",J$1,$A1060)</f>
        <v>1313.2598</v>
      </c>
      <c r="K1060" s="76">
        <f>IF([1]!thsiFinD("ths_close_price_index",K$1,$A1060)/[1]!thsiFinD("ths_close_price_index",K$1,$A$3)=0,K1059,[1]!thsiFinD("ths_close_price_index",K$1,$A1060)/[1]!thsiFinD("ths_close_price_index",K$1,$A$3))</f>
        <v>1.0584935321349227</v>
      </c>
      <c r="L1060" s="75">
        <f>[1]!thsiFinD("ths_close_price_index",L$1,$A1060)</f>
        <v>2805.5787999999998</v>
      </c>
      <c r="M1060" s="75">
        <f>[1]!thsiFinD("ths_close_price_index",M$1,$A1060)</f>
        <v>10966.437900000001</v>
      </c>
      <c r="N1060" s="78">
        <f t="shared" si="66"/>
        <v>1.0226934981631037</v>
      </c>
      <c r="O1060" s="78">
        <f t="shared" si="66"/>
        <v>1.0171792922846303</v>
      </c>
      <c r="P1060" s="73">
        <f t="shared" si="64"/>
        <v>1.0226934981631037</v>
      </c>
      <c r="Q1060" s="73">
        <f t="shared" si="65"/>
        <v>1.0277467716268707</v>
      </c>
    </row>
    <row r="1061" spans="1:17" ht="15.5" x14ac:dyDescent="0.35">
      <c r="A1061" s="80">
        <v>45412</v>
      </c>
      <c r="B1061" s="58" t="s">
        <v>4410</v>
      </c>
      <c r="C1061" s="58" t="s">
        <v>4411</v>
      </c>
      <c r="D1061" s="58" t="s">
        <v>4412</v>
      </c>
      <c r="E1061" s="58" t="s">
        <v>4413</v>
      </c>
      <c r="F1061" s="58" t="s">
        <v>4414</v>
      </c>
      <c r="G1061" s="58" t="s">
        <v>4415</v>
      </c>
      <c r="H1061" s="75">
        <f>[1]!thsiFinD("ths_close_price_index",H$1,$A1061)</f>
        <v>3604.3942999999999</v>
      </c>
      <c r="I1061" s="75">
        <f>[1]!thsiFinD("ths_close_price_index",I$1,$A1061)</f>
        <v>3908.0131999999999</v>
      </c>
      <c r="J1061" s="75">
        <f>[1]!thsiFinD("ths_close_price_index",J$1,$A1061)</f>
        <v>1309.5552</v>
      </c>
      <c r="K1061" s="76">
        <f>IF([1]!thsiFinD("ths_close_price_index",K$1,$A1061)/[1]!thsiFinD("ths_close_price_index",K$1,$A$3)=0,K1060,[1]!thsiFinD("ths_close_price_index",K$1,$A1061)/[1]!thsiFinD("ths_close_price_index",K$1,$A$3))</f>
        <v>1.0555076072332794</v>
      </c>
      <c r="L1061" s="75">
        <f>[1]!thsiFinD("ths_close_price_index",L$1,$A1061)</f>
        <v>2781.2874000000002</v>
      </c>
      <c r="M1061" s="75">
        <f>[1]!thsiFinD("ths_close_price_index",M$1,$A1061)</f>
        <v>11008.6811</v>
      </c>
      <c r="N1061" s="78">
        <f t="shared" si="66"/>
        <v>0.99134175094280019</v>
      </c>
      <c r="O1061" s="78">
        <f t="shared" si="66"/>
        <v>1.0038520438801737</v>
      </c>
      <c r="P1061" s="73">
        <f t="shared" si="64"/>
        <v>0.99134175094280019</v>
      </c>
      <c r="Q1061" s="73">
        <f t="shared" si="65"/>
        <v>1.0188482841103921</v>
      </c>
    </row>
    <row r="1062" spans="1:17" ht="15.5" x14ac:dyDescent="0.35">
      <c r="A1062" s="80">
        <v>45418</v>
      </c>
      <c r="B1062" s="58" t="s">
        <v>4416</v>
      </c>
      <c r="C1062" s="58" t="s">
        <v>4417</v>
      </c>
      <c r="D1062" s="58" t="s">
        <v>4418</v>
      </c>
      <c r="E1062" s="58" t="s">
        <v>4419</v>
      </c>
      <c r="F1062" s="58" t="s">
        <v>4420</v>
      </c>
      <c r="G1062" s="58" t="s">
        <v>4421</v>
      </c>
      <c r="H1062" s="75">
        <f>[1]!thsiFinD("ths_close_price_index",H$1,$A1062)</f>
        <v>3657.8766999999998</v>
      </c>
      <c r="I1062" s="75">
        <f>[1]!thsiFinD("ths_close_price_index",I$1,$A1062)</f>
        <v>3967.2547</v>
      </c>
      <c r="J1062" s="75">
        <f>[1]!thsiFinD("ths_close_price_index",J$1,$A1062)</f>
        <v>1334.8440000000001</v>
      </c>
      <c r="K1062" s="76">
        <f>IF([1]!thsiFinD("ths_close_price_index",K$1,$A1062)/[1]!thsiFinD("ths_close_price_index",K$1,$A$3)=0,K1061,[1]!thsiFinD("ths_close_price_index",K$1,$A1062)/[1]!thsiFinD("ths_close_price_index",K$1,$A$3))</f>
        <v>1.0758904981399025</v>
      </c>
      <c r="L1062" s="75">
        <f>[1]!thsiFinD("ths_close_price_index",L$1,$A1062)</f>
        <v>2836.2103999999999</v>
      </c>
      <c r="M1062" s="75">
        <f>[1]!thsiFinD("ths_close_price_index",M$1,$A1062)</f>
        <v>11323.8891</v>
      </c>
      <c r="N1062" s="78">
        <f t="shared" si="66"/>
        <v>1.0197473299594999</v>
      </c>
      <c r="O1062" s="78">
        <f t="shared" si="66"/>
        <v>1.0286326760796078</v>
      </c>
      <c r="P1062" s="73">
        <f t="shared" si="64"/>
        <v>1.0197473299594999</v>
      </c>
      <c r="Q1062" s="73">
        <f t="shared" si="65"/>
        <v>1.0389678173553902</v>
      </c>
    </row>
    <row r="1063" spans="1:17" ht="15.5" x14ac:dyDescent="0.35">
      <c r="A1063" s="80">
        <v>45419</v>
      </c>
      <c r="B1063" s="58" t="s">
        <v>4422</v>
      </c>
      <c r="C1063" s="58" t="s">
        <v>4423</v>
      </c>
      <c r="D1063" s="58" t="s">
        <v>4424</v>
      </c>
      <c r="E1063" s="58" t="s">
        <v>4425</v>
      </c>
      <c r="F1063" s="58" t="s">
        <v>4426</v>
      </c>
      <c r="G1063" s="58" t="s">
        <v>4427</v>
      </c>
      <c r="H1063" s="75">
        <f>[1]!thsiFinD("ths_close_price_index",H$1,$A1063)</f>
        <v>3659.0075999999999</v>
      </c>
      <c r="I1063" s="75">
        <f>[1]!thsiFinD("ths_close_price_index",I$1,$A1063)</f>
        <v>3967.8793999999998</v>
      </c>
      <c r="J1063" s="75">
        <f>[1]!thsiFinD("ths_close_price_index",J$1,$A1063)</f>
        <v>1334.0654999999999</v>
      </c>
      <c r="K1063" s="76">
        <f>IF([1]!thsiFinD("ths_close_price_index",K$1,$A1063)/[1]!thsiFinD("ths_close_price_index",K$1,$A$3)=0,K1062,[1]!thsiFinD("ths_close_price_index",K$1,$A1063)/[1]!thsiFinD("ths_close_price_index",K$1,$A$3))</f>
        <v>1.0752630235040634</v>
      </c>
      <c r="L1063" s="75">
        <f>[1]!thsiFinD("ths_close_price_index",L$1,$A1063)</f>
        <v>2821.1426000000001</v>
      </c>
      <c r="M1063" s="75">
        <f>[1]!thsiFinD("ths_close_price_index",M$1,$A1063)</f>
        <v>11368.141</v>
      </c>
      <c r="N1063" s="78">
        <f t="shared" si="66"/>
        <v>0.99468734759593302</v>
      </c>
      <c r="O1063" s="78">
        <f t="shared" si="66"/>
        <v>1.0039078358688622</v>
      </c>
      <c r="P1063" s="73">
        <f t="shared" si="64"/>
        <v>0.99468734759593302</v>
      </c>
      <c r="Q1063" s="73">
        <f t="shared" si="65"/>
        <v>1.0334481424827688</v>
      </c>
    </row>
    <row r="1064" spans="1:17" ht="15.5" x14ac:dyDescent="0.35">
      <c r="A1064" s="80">
        <v>45420</v>
      </c>
      <c r="B1064" s="58" t="s">
        <v>4428</v>
      </c>
      <c r="C1064" s="58" t="s">
        <v>4429</v>
      </c>
      <c r="D1064" s="58" t="s">
        <v>4430</v>
      </c>
      <c r="E1064" s="58" t="s">
        <v>4431</v>
      </c>
      <c r="F1064" s="58" t="s">
        <v>4432</v>
      </c>
      <c r="G1064" s="58" t="s">
        <v>4433</v>
      </c>
      <c r="H1064" s="75">
        <f>[1]!thsiFinD("ths_close_price_index",H$1,$A1064)</f>
        <v>3630.2233000000001</v>
      </c>
      <c r="I1064" s="75">
        <f>[1]!thsiFinD("ths_close_price_index",I$1,$A1064)</f>
        <v>3932.0324999999998</v>
      </c>
      <c r="J1064" s="75">
        <f>[1]!thsiFinD("ths_close_price_index",J$1,$A1064)</f>
        <v>1321.2843</v>
      </c>
      <c r="K1064" s="76">
        <f>IF([1]!thsiFinD("ths_close_price_index",K$1,$A1064)/[1]!thsiFinD("ths_close_price_index",K$1,$A$3)=0,K1063,[1]!thsiFinD("ths_close_price_index",K$1,$A1064)/[1]!thsiFinD("ths_close_price_index",K$1,$A$3))</f>
        <v>1.064961316611853</v>
      </c>
      <c r="L1064" s="75">
        <f>[1]!thsiFinD("ths_close_price_index",L$1,$A1064)</f>
        <v>2778.8654999999999</v>
      </c>
      <c r="M1064" s="75">
        <f>[1]!thsiFinD("ths_close_price_index",M$1,$A1064)</f>
        <v>11326.679700000001</v>
      </c>
      <c r="N1064" s="78">
        <f t="shared" si="66"/>
        <v>0.98501419247648092</v>
      </c>
      <c r="O1064" s="78">
        <f t="shared" si="66"/>
        <v>0.99635285135889862</v>
      </c>
      <c r="P1064" s="73">
        <f t="shared" si="64"/>
        <v>0.98501419247648092</v>
      </c>
      <c r="Q1064" s="73">
        <f t="shared" si="65"/>
        <v>1.0179610875339837</v>
      </c>
    </row>
    <row r="1065" spans="1:17" ht="15.5" x14ac:dyDescent="0.35">
      <c r="A1065" s="80">
        <v>45421</v>
      </c>
      <c r="B1065" s="58" t="s">
        <v>4434</v>
      </c>
      <c r="C1065" s="58" t="s">
        <v>4435</v>
      </c>
      <c r="D1065" s="58" t="s">
        <v>4436</v>
      </c>
      <c r="E1065" s="58" t="s">
        <v>4437</v>
      </c>
      <c r="F1065" s="58" t="s">
        <v>4438</v>
      </c>
      <c r="G1065" s="58" t="s">
        <v>4439</v>
      </c>
      <c r="H1065" s="75">
        <f>[1]!thsiFinD("ths_close_price_index",H$1,$A1065)</f>
        <v>3664.5610000000001</v>
      </c>
      <c r="I1065" s="75">
        <f>[1]!thsiFinD("ths_close_price_index",I$1,$A1065)</f>
        <v>3977.8723</v>
      </c>
      <c r="J1065" s="75">
        <f>[1]!thsiFinD("ths_close_price_index",J$1,$A1065)</f>
        <v>1338.5530000000001</v>
      </c>
      <c r="K1065" s="76">
        <f>IF([1]!thsiFinD("ths_close_price_index",K$1,$A1065)/[1]!thsiFinD("ths_close_price_index",K$1,$A$3)=0,K1064,[1]!thsiFinD("ths_close_price_index",K$1,$A1065)/[1]!thsiFinD("ths_close_price_index",K$1,$A$3))</f>
        <v>1.0788799694620952</v>
      </c>
      <c r="L1065" s="75">
        <f>[1]!thsiFinD("ths_close_price_index",L$1,$A1065)</f>
        <v>2823.3418000000001</v>
      </c>
      <c r="M1065" s="75">
        <f>[1]!thsiFinD("ths_close_price_index",M$1,$A1065)</f>
        <v>11461.1522</v>
      </c>
      <c r="N1065" s="78">
        <f t="shared" si="66"/>
        <v>1.0160052006835165</v>
      </c>
      <c r="O1065" s="78">
        <f t="shared" si="66"/>
        <v>1.0118721905767318</v>
      </c>
      <c r="P1065" s="73">
        <f t="shared" si="64"/>
        <v>1.0160052006835165</v>
      </c>
      <c r="Q1065" s="73">
        <f t="shared" si="65"/>
        <v>1.0342537590279759</v>
      </c>
    </row>
    <row r="1066" spans="1:17" ht="15.5" x14ac:dyDescent="0.35">
      <c r="A1066" s="80">
        <v>45422</v>
      </c>
      <c r="B1066" s="58" t="s">
        <v>4440</v>
      </c>
      <c r="C1066" s="58" t="s">
        <v>4441</v>
      </c>
      <c r="D1066" s="58" t="s">
        <v>4442</v>
      </c>
      <c r="E1066" s="58" t="s">
        <v>4443</v>
      </c>
      <c r="F1066" s="58" t="s">
        <v>4444</v>
      </c>
      <c r="G1066" s="58" t="s">
        <v>4445</v>
      </c>
      <c r="H1066" s="75">
        <f>[1]!thsiFinD("ths_close_price_index",H$1,$A1066)</f>
        <v>3666.2770999999998</v>
      </c>
      <c r="I1066" s="75">
        <f>[1]!thsiFinD("ths_close_price_index",I$1,$A1066)</f>
        <v>3975.2647000000002</v>
      </c>
      <c r="J1066" s="75">
        <f>[1]!thsiFinD("ths_close_price_index",J$1,$A1066)</f>
        <v>1335.4247</v>
      </c>
      <c r="K1066" s="76">
        <f>IF([1]!thsiFinD("ths_close_price_index",K$1,$A1066)/[1]!thsiFinD("ths_close_price_index",K$1,$A$3)=0,K1065,[1]!thsiFinD("ths_close_price_index",K$1,$A1066)/[1]!thsiFinD("ths_close_price_index",K$1,$A$3))</f>
        <v>1.0763585450519535</v>
      </c>
      <c r="L1066" s="75">
        <f>[1]!thsiFinD("ths_close_price_index",L$1,$A1066)</f>
        <v>2804.3265999999999</v>
      </c>
      <c r="M1066" s="75">
        <f>[1]!thsiFinD("ths_close_price_index",M$1,$A1066)</f>
        <v>11318.705</v>
      </c>
      <c r="N1066" s="78">
        <f t="shared" si="66"/>
        <v>0.99326500248747773</v>
      </c>
      <c r="O1066" s="78">
        <f t="shared" si="66"/>
        <v>0.98757130194990339</v>
      </c>
      <c r="P1066" s="73">
        <f t="shared" si="64"/>
        <v>0.99326500248747773</v>
      </c>
      <c r="Q1066" s="73">
        <f t="shared" si="65"/>
        <v>1.0272880625336056</v>
      </c>
    </row>
    <row r="1067" spans="1:17" ht="15.5" x14ac:dyDescent="0.35">
      <c r="A1067" s="80">
        <v>45425</v>
      </c>
      <c r="B1067" s="58" t="s">
        <v>4446</v>
      </c>
      <c r="C1067" s="58" t="s">
        <v>4447</v>
      </c>
      <c r="D1067" s="58" t="s">
        <v>4448</v>
      </c>
      <c r="E1067" s="58" t="s">
        <v>4449</v>
      </c>
      <c r="F1067" s="58" t="s">
        <v>4450</v>
      </c>
      <c r="G1067" s="58" t="s">
        <v>4451</v>
      </c>
      <c r="H1067" s="75">
        <f>[1]!thsiFinD("ths_close_price_index",H$1,$A1067)</f>
        <v>3664.6907000000001</v>
      </c>
      <c r="I1067" s="75">
        <f>[1]!thsiFinD("ths_close_price_index",I$1,$A1067)</f>
        <v>3968.3726999999999</v>
      </c>
      <c r="J1067" s="75">
        <f>[1]!thsiFinD("ths_close_price_index",J$1,$A1067)</f>
        <v>1331.3267000000001</v>
      </c>
      <c r="K1067" s="76">
        <f>IF([1]!thsiFinD("ths_close_price_index",K$1,$A1067)/[1]!thsiFinD("ths_close_price_index",K$1,$A$3)=0,K1066,[1]!thsiFinD("ths_close_price_index",K$1,$A1067)/[1]!thsiFinD("ths_close_price_index",K$1,$A$3))</f>
        <v>1.0730555379130089</v>
      </c>
      <c r="L1067" s="75">
        <f>[1]!thsiFinD("ths_close_price_index",L$1,$A1067)</f>
        <v>2801.7878999999998</v>
      </c>
      <c r="M1067" s="75">
        <f>[1]!thsiFinD("ths_close_price_index",M$1,$A1067)</f>
        <v>11289.247100000001</v>
      </c>
      <c r="N1067" s="78">
        <f t="shared" si="66"/>
        <v>0.99909472027972779</v>
      </c>
      <c r="O1067" s="78">
        <f t="shared" si="66"/>
        <v>0.99739741428016726</v>
      </c>
      <c r="P1067" s="73">
        <f t="shared" si="64"/>
        <v>0.99909472027972779</v>
      </c>
      <c r="Q1067" s="73">
        <f t="shared" si="65"/>
        <v>1.0263580794837162</v>
      </c>
    </row>
    <row r="1068" spans="1:17" ht="15.5" x14ac:dyDescent="0.35">
      <c r="A1068" s="80">
        <v>45426</v>
      </c>
      <c r="B1068" s="58" t="s">
        <v>4452</v>
      </c>
      <c r="C1068" s="58" t="s">
        <v>4453</v>
      </c>
      <c r="D1068" s="58" t="s">
        <v>4454</v>
      </c>
      <c r="E1068" s="58" t="s">
        <v>4455</v>
      </c>
      <c r="F1068" s="58" t="s">
        <v>4456</v>
      </c>
      <c r="G1068" s="58" t="s">
        <v>4457</v>
      </c>
      <c r="H1068" s="75">
        <f>[1]!thsiFinD("ths_close_price_index",H$1,$A1068)</f>
        <v>3657.0454</v>
      </c>
      <c r="I1068" s="75">
        <f>[1]!thsiFinD("ths_close_price_index",I$1,$A1068)</f>
        <v>3961.3921</v>
      </c>
      <c r="J1068" s="75">
        <f>[1]!thsiFinD("ths_close_price_index",J$1,$A1068)</f>
        <v>1331.9086</v>
      </c>
      <c r="K1068" s="76">
        <f>IF([1]!thsiFinD("ths_close_price_index",K$1,$A1068)/[1]!thsiFinD("ths_close_price_index",K$1,$A$3)=0,K1067,[1]!thsiFinD("ths_close_price_index",K$1,$A1068)/[1]!thsiFinD("ths_close_price_index",K$1,$A$3))</f>
        <v>1.0735245520306642</v>
      </c>
      <c r="L1068" s="75">
        <f>[1]!thsiFinD("ths_close_price_index",L$1,$A1068)</f>
        <v>2799.4960999999998</v>
      </c>
      <c r="M1068" s="75">
        <f>[1]!thsiFinD("ths_close_price_index",M$1,$A1068)</f>
        <v>11388.7444</v>
      </c>
      <c r="N1068" s="78">
        <f t="shared" si="66"/>
        <v>0.99918202230796982</v>
      </c>
      <c r="O1068" s="78">
        <f t="shared" si="66"/>
        <v>1.008813457542266</v>
      </c>
      <c r="P1068" s="73">
        <f t="shared" si="64"/>
        <v>0.99918202230796982</v>
      </c>
      <c r="Q1068" s="73">
        <f t="shared" si="65"/>
        <v>1.0255185414706636</v>
      </c>
    </row>
    <row r="1069" spans="1:17" ht="15.5" x14ac:dyDescent="0.35">
      <c r="A1069" s="80">
        <v>45427</v>
      </c>
      <c r="B1069" s="58" t="s">
        <v>4458</v>
      </c>
      <c r="C1069" s="58" t="s">
        <v>4459</v>
      </c>
      <c r="D1069" s="58" t="s">
        <v>4460</v>
      </c>
      <c r="E1069" s="58" t="s">
        <v>4461</v>
      </c>
      <c r="F1069" s="58" t="s">
        <v>4462</v>
      </c>
      <c r="G1069" s="58" t="s">
        <v>4463</v>
      </c>
      <c r="H1069" s="75">
        <f>[1]!thsiFinD("ths_close_price_index",H$1,$A1069)</f>
        <v>3626.0558999999998</v>
      </c>
      <c r="I1069" s="75">
        <f>[1]!thsiFinD("ths_close_price_index",I$1,$A1069)</f>
        <v>3926.4310999999998</v>
      </c>
      <c r="J1069" s="75">
        <f>[1]!thsiFinD("ths_close_price_index",J$1,$A1069)</f>
        <v>1323.2858000000001</v>
      </c>
      <c r="K1069" s="76">
        <f>IF([1]!thsiFinD("ths_close_price_index",K$1,$A1069)/[1]!thsiFinD("ths_close_price_index",K$1,$A$3)=0,K1068,[1]!thsiFinD("ths_close_price_index",K$1,$A1069)/[1]!thsiFinD("ths_close_price_index",K$1,$A$3))</f>
        <v>1.0665745349594855</v>
      </c>
      <c r="L1069" s="75">
        <f>[1]!thsiFinD("ths_close_price_index",L$1,$A1069)</f>
        <v>2769.9167000000002</v>
      </c>
      <c r="M1069" s="75">
        <f>[1]!thsiFinD("ths_close_price_index",M$1,$A1069)</f>
        <v>11218.415800000001</v>
      </c>
      <c r="N1069" s="78">
        <f t="shared" si="66"/>
        <v>0.98943402707365813</v>
      </c>
      <c r="O1069" s="78">
        <f t="shared" si="66"/>
        <v>0.98504412830618981</v>
      </c>
      <c r="P1069" s="73">
        <f t="shared" si="64"/>
        <v>0.98943402707365813</v>
      </c>
      <c r="Q1069" s="73">
        <f t="shared" si="65"/>
        <v>1.0146829403260229</v>
      </c>
    </row>
    <row r="1070" spans="1:17" ht="15.5" x14ac:dyDescent="0.35">
      <c r="A1070" s="80">
        <v>45428</v>
      </c>
      <c r="B1070" s="58" t="s">
        <v>4464</v>
      </c>
      <c r="C1070" s="58" t="s">
        <v>4465</v>
      </c>
      <c r="D1070" s="58" t="s">
        <v>4466</v>
      </c>
      <c r="E1070" s="58" t="s">
        <v>4467</v>
      </c>
      <c r="F1070" s="58" t="s">
        <v>4468</v>
      </c>
      <c r="G1070" s="58" t="s">
        <v>4469</v>
      </c>
      <c r="H1070" s="75">
        <f>[1]!thsiFinD("ths_close_price_index",H$1,$A1070)</f>
        <v>3640.3591999999999</v>
      </c>
      <c r="I1070" s="75">
        <f>[1]!thsiFinD("ths_close_price_index",I$1,$A1070)</f>
        <v>3933.8137999999999</v>
      </c>
      <c r="J1070" s="75">
        <f>[1]!thsiFinD("ths_close_price_index",J$1,$A1070)</f>
        <v>1324.6072999999999</v>
      </c>
      <c r="K1070" s="76">
        <f>IF([1]!thsiFinD("ths_close_price_index",K$1,$A1070)/[1]!thsiFinD("ths_close_price_index",K$1,$A$3)=0,K1069,[1]!thsiFinD("ths_close_price_index",K$1,$A1070)/[1]!thsiFinD("ths_close_price_index",K$1,$A$3))</f>
        <v>1.0676396701313045</v>
      </c>
      <c r="L1070" s="75">
        <f>[1]!thsiFinD("ths_close_price_index",L$1,$A1070)</f>
        <v>2770.1518000000001</v>
      </c>
      <c r="M1070" s="75">
        <f>[1]!thsiFinD("ths_close_price_index",M$1,$A1070)</f>
        <v>11127.7994</v>
      </c>
      <c r="N1070" s="78">
        <f t="shared" si="66"/>
        <v>1.0000848761986236</v>
      </c>
      <c r="O1070" s="78">
        <f t="shared" si="66"/>
        <v>0.99192253152178578</v>
      </c>
      <c r="P1070" s="73">
        <f t="shared" si="64"/>
        <v>1.0000848761986236</v>
      </c>
      <c r="Q1070" s="73">
        <f t="shared" si="65"/>
        <v>1.014769062756806</v>
      </c>
    </row>
    <row r="1071" spans="1:17" ht="15.5" x14ac:dyDescent="0.35">
      <c r="A1071" s="80">
        <v>45429</v>
      </c>
      <c r="B1071" s="58" t="s">
        <v>4470</v>
      </c>
      <c r="C1071" s="58" t="s">
        <v>4471</v>
      </c>
      <c r="D1071" s="58" t="s">
        <v>4472</v>
      </c>
      <c r="E1071" s="58" t="s">
        <v>4473</v>
      </c>
      <c r="F1071" s="58" t="s">
        <v>4474</v>
      </c>
      <c r="G1071" s="58" t="s">
        <v>4475</v>
      </c>
      <c r="H1071" s="75">
        <f>[1]!thsiFinD("ths_close_price_index",H$1,$A1071)</f>
        <v>3677.9695999999999</v>
      </c>
      <c r="I1071" s="75">
        <f>[1]!thsiFinD("ths_close_price_index",I$1,$A1071)</f>
        <v>3976.5412000000001</v>
      </c>
      <c r="J1071" s="75">
        <f>[1]!thsiFinD("ths_close_price_index",J$1,$A1071)</f>
        <v>1333.5024000000001</v>
      </c>
      <c r="K1071" s="76">
        <f>IF([1]!thsiFinD("ths_close_price_index",K$1,$A1071)/[1]!thsiFinD("ths_close_price_index",K$1,$A$3)=0,K1070,[1]!thsiFinD("ths_close_price_index",K$1,$A1071)/[1]!thsiFinD("ths_close_price_index",K$1,$A$3))</f>
        <v>1.07480916227421</v>
      </c>
      <c r="L1071" s="75">
        <f>[1]!thsiFinD("ths_close_price_index",L$1,$A1071)</f>
        <v>2784.5286000000001</v>
      </c>
      <c r="M1071" s="75">
        <f>[1]!thsiFinD("ths_close_price_index",M$1,$A1071)</f>
        <v>11130.3622</v>
      </c>
      <c r="N1071" s="78">
        <f t="shared" si="66"/>
        <v>1.0051898960916148</v>
      </c>
      <c r="O1071" s="78">
        <f t="shared" si="66"/>
        <v>1.0002303060926854</v>
      </c>
      <c r="P1071" s="73">
        <f t="shared" si="64"/>
        <v>1.0051898960916148</v>
      </c>
      <c r="Q1071" s="73">
        <f t="shared" si="65"/>
        <v>1.0200356087494991</v>
      </c>
    </row>
    <row r="1072" spans="1:17" ht="15.5" x14ac:dyDescent="0.35">
      <c r="A1072" s="80">
        <v>45432</v>
      </c>
      <c r="B1072" s="58" t="s">
        <v>4476</v>
      </c>
      <c r="C1072" s="58" t="s">
        <v>4477</v>
      </c>
      <c r="D1072" s="58" t="s">
        <v>4478</v>
      </c>
      <c r="E1072" s="58" t="s">
        <v>4479</v>
      </c>
      <c r="F1072" s="58" t="s">
        <v>4480</v>
      </c>
      <c r="G1072" s="58" t="s">
        <v>4481</v>
      </c>
      <c r="H1072" s="75">
        <f>[1]!thsiFinD("ths_close_price_index",H$1,$A1072)</f>
        <v>3690.9623000000001</v>
      </c>
      <c r="I1072" s="75">
        <f>[1]!thsiFinD("ths_close_price_index",I$1,$A1072)</f>
        <v>3992.8643000000002</v>
      </c>
      <c r="J1072" s="75">
        <f>[1]!thsiFinD("ths_close_price_index",J$1,$A1072)</f>
        <v>1340.4425000000001</v>
      </c>
      <c r="K1072" s="76">
        <f>IF([1]!thsiFinD("ths_close_price_index",K$1,$A1072)/[1]!thsiFinD("ths_close_price_index",K$1,$A$3)=0,K1071,[1]!thsiFinD("ths_close_price_index",K$1,$A1072)/[1]!thsiFinD("ths_close_price_index",K$1,$A$3))</f>
        <v>1.0804029152866526</v>
      </c>
      <c r="L1072" s="75">
        <f>[1]!thsiFinD("ths_close_price_index",L$1,$A1072)</f>
        <v>2778.1723000000002</v>
      </c>
      <c r="M1072" s="75">
        <f>[1]!thsiFinD("ths_close_price_index",M$1,$A1072)</f>
        <v>11148.0501</v>
      </c>
      <c r="N1072" s="78">
        <f t="shared" si="66"/>
        <v>0.99771727968604818</v>
      </c>
      <c r="O1072" s="78">
        <f t="shared" si="66"/>
        <v>1.0015891576286708</v>
      </c>
      <c r="P1072" s="73">
        <f t="shared" si="64"/>
        <v>0.99771727968604818</v>
      </c>
      <c r="Q1072" s="73">
        <f t="shared" si="65"/>
        <v>1.0177071527444523</v>
      </c>
    </row>
    <row r="1073" spans="1:17" ht="15.5" x14ac:dyDescent="0.35">
      <c r="A1073" s="80">
        <v>45433</v>
      </c>
      <c r="B1073" s="58" t="s">
        <v>4482</v>
      </c>
      <c r="C1073" s="58" t="s">
        <v>4483</v>
      </c>
      <c r="D1073" s="58" t="s">
        <v>4484</v>
      </c>
      <c r="E1073" s="58" t="s">
        <v>4485</v>
      </c>
      <c r="F1073" s="58" t="s">
        <v>4486</v>
      </c>
      <c r="G1073" s="58" t="s">
        <v>4487</v>
      </c>
      <c r="H1073" s="75">
        <f>[1]!thsiFinD("ths_close_price_index",H$1,$A1073)</f>
        <v>3676.1610999999998</v>
      </c>
      <c r="I1073" s="75">
        <f>[1]!thsiFinD("ths_close_price_index",I$1,$A1073)</f>
        <v>3972.6691999999998</v>
      </c>
      <c r="J1073" s="75">
        <f>[1]!thsiFinD("ths_close_price_index",J$1,$A1073)</f>
        <v>1330.713</v>
      </c>
      <c r="K1073" s="76">
        <f>IF([1]!thsiFinD("ths_close_price_index",K$1,$A1073)/[1]!thsiFinD("ths_close_price_index",K$1,$A$3)=0,K1072,[1]!thsiFinD("ths_close_price_index",K$1,$A1073)/[1]!thsiFinD("ths_close_price_index",K$1,$A$3))</f>
        <v>1.0725608928468375</v>
      </c>
      <c r="L1073" s="75">
        <f>[1]!thsiFinD("ths_close_price_index",L$1,$A1073)</f>
        <v>2759.1280999999999</v>
      </c>
      <c r="M1073" s="75">
        <f>[1]!thsiFinD("ths_close_price_index",M$1,$A1073)</f>
        <v>11049.000700000001</v>
      </c>
      <c r="N1073" s="78">
        <f t="shared" si="66"/>
        <v>0.99314506159319194</v>
      </c>
      <c r="O1073" s="78">
        <f t="shared" si="66"/>
        <v>0.99111509195675396</v>
      </c>
      <c r="P1073" s="73">
        <f t="shared" si="64"/>
        <v>0.99314506159319194</v>
      </c>
      <c r="Q1073" s="73">
        <f t="shared" si="65"/>
        <v>1.010730832896221</v>
      </c>
    </row>
    <row r="1074" spans="1:17" ht="15.5" x14ac:dyDescent="0.35">
      <c r="A1074" s="80">
        <v>45434</v>
      </c>
      <c r="B1074" s="58" t="s">
        <v>4488</v>
      </c>
      <c r="C1074" s="58" t="s">
        <v>4489</v>
      </c>
      <c r="D1074" s="58" t="s">
        <v>4490</v>
      </c>
      <c r="E1074" s="58" t="s">
        <v>4491</v>
      </c>
      <c r="F1074" s="58" t="s">
        <v>4492</v>
      </c>
      <c r="G1074" s="58" t="s">
        <v>4493</v>
      </c>
      <c r="H1074" s="75">
        <f>[1]!thsiFinD("ths_close_price_index",H$1,$A1074)</f>
        <v>3684.451</v>
      </c>
      <c r="I1074" s="75">
        <f>[1]!thsiFinD("ths_close_price_index",I$1,$A1074)</f>
        <v>3977.4027999999998</v>
      </c>
      <c r="J1074" s="75">
        <f>[1]!thsiFinD("ths_close_price_index",J$1,$A1074)</f>
        <v>1329.4974999999999</v>
      </c>
      <c r="K1074" s="76">
        <f>IF([1]!thsiFinD("ths_close_price_index",K$1,$A1074)/[1]!thsiFinD("ths_close_price_index",K$1,$A$3)=0,K1073,[1]!thsiFinD("ths_close_price_index",K$1,$A1074)/[1]!thsiFinD("ths_close_price_index",K$1,$A$3))</f>
        <v>1.0715811941700715</v>
      </c>
      <c r="L1074" s="75">
        <f>[1]!thsiFinD("ths_close_price_index",L$1,$A1074)</f>
        <v>2783.0230000000001</v>
      </c>
      <c r="M1074" s="75">
        <f>[1]!thsiFinD("ths_close_price_index",M$1,$A1074)</f>
        <v>10964.083199999999</v>
      </c>
      <c r="N1074" s="78">
        <f t="shared" si="66"/>
        <v>1.0086603083053665</v>
      </c>
      <c r="O1074" s="78">
        <f t="shared" si="66"/>
        <v>0.99231446333422701</v>
      </c>
      <c r="P1074" s="73">
        <f t="shared" si="64"/>
        <v>1.0086603083053665</v>
      </c>
      <c r="Q1074" s="73">
        <f t="shared" si="65"/>
        <v>1.0194840735228421</v>
      </c>
    </row>
    <row r="1075" spans="1:17" ht="15.5" x14ac:dyDescent="0.35">
      <c r="A1075" s="80">
        <v>45435</v>
      </c>
      <c r="B1075" s="58" t="s">
        <v>4494</v>
      </c>
      <c r="C1075" s="58" t="s">
        <v>4495</v>
      </c>
      <c r="D1075" s="58" t="s">
        <v>4496</v>
      </c>
      <c r="E1075" s="58" t="s">
        <v>4497</v>
      </c>
      <c r="F1075" s="58" t="s">
        <v>4498</v>
      </c>
      <c r="G1075" s="58" t="s">
        <v>4499</v>
      </c>
      <c r="H1075" s="75">
        <f>[1]!thsiFinD("ths_close_price_index",H$1,$A1075)</f>
        <v>3641.7917000000002</v>
      </c>
      <c r="I1075" s="75">
        <f>[1]!thsiFinD("ths_close_price_index",I$1,$A1075)</f>
        <v>3923.337</v>
      </c>
      <c r="J1075" s="75">
        <f>[1]!thsiFinD("ths_close_price_index",J$1,$A1075)</f>
        <v>1313.1950999999999</v>
      </c>
      <c r="K1075" s="76">
        <f>IF([1]!thsiFinD("ths_close_price_index",K$1,$A1075)/[1]!thsiFinD("ths_close_price_index",K$1,$A$3)=0,K1074,[1]!thsiFinD("ths_close_price_index",K$1,$A1075)/[1]!thsiFinD("ths_close_price_index",K$1,$A$3))</f>
        <v>1.0584413836327533</v>
      </c>
      <c r="L1075" s="75">
        <f>[1]!thsiFinD("ths_close_price_index",L$1,$A1075)</f>
        <v>2741.1801999999998</v>
      </c>
      <c r="M1075" s="75">
        <f>[1]!thsiFinD("ths_close_price_index",M$1,$A1075)</f>
        <v>10785.288</v>
      </c>
      <c r="N1075" s="78">
        <f t="shared" si="66"/>
        <v>0.98496498232317864</v>
      </c>
      <c r="O1075" s="78">
        <f t="shared" si="66"/>
        <v>0.98369264472564399</v>
      </c>
      <c r="P1075" s="73">
        <f t="shared" si="64"/>
        <v>0.98496498232317864</v>
      </c>
      <c r="Q1075" s="73">
        <f t="shared" si="65"/>
        <v>1.0041561124561884</v>
      </c>
    </row>
    <row r="1076" spans="1:17" ht="15.5" x14ac:dyDescent="0.35">
      <c r="A1076" s="80">
        <v>45436</v>
      </c>
      <c r="B1076" s="58" t="s">
        <v>4500</v>
      </c>
      <c r="C1076" s="58" t="s">
        <v>4501</v>
      </c>
      <c r="D1076" s="58" t="s">
        <v>4502</v>
      </c>
      <c r="E1076" s="58" t="s">
        <v>4503</v>
      </c>
      <c r="F1076" s="58" t="s">
        <v>4504</v>
      </c>
      <c r="G1076" s="58" t="s">
        <v>4505</v>
      </c>
      <c r="H1076" s="75">
        <f>[1]!thsiFinD("ths_close_price_index",H$1,$A1076)</f>
        <v>3601.4753999999998</v>
      </c>
      <c r="I1076" s="75">
        <f>[1]!thsiFinD("ths_close_price_index",I$1,$A1076)</f>
        <v>3881.864</v>
      </c>
      <c r="J1076" s="75">
        <f>[1]!thsiFinD("ths_close_price_index",J$1,$A1076)</f>
        <v>1298.9289000000001</v>
      </c>
      <c r="K1076" s="76">
        <f>IF([1]!thsiFinD("ths_close_price_index",K$1,$A1076)/[1]!thsiFinD("ths_close_price_index",K$1,$A$3)=0,K1075,[1]!thsiFinD("ths_close_price_index",K$1,$A1076)/[1]!thsiFinD("ths_close_price_index",K$1,$A$3))</f>
        <v>1.0469427598051275</v>
      </c>
      <c r="L1076" s="75">
        <f>[1]!thsiFinD("ths_close_price_index",L$1,$A1076)</f>
        <v>2708.5129000000002</v>
      </c>
      <c r="M1076" s="75">
        <f>[1]!thsiFinD("ths_close_price_index",M$1,$A1076)</f>
        <v>10703.441500000001</v>
      </c>
      <c r="N1076" s="78">
        <f t="shared" si="66"/>
        <v>0.98808276084877611</v>
      </c>
      <c r="O1076" s="78">
        <f t="shared" si="66"/>
        <v>0.99241128285123215</v>
      </c>
      <c r="P1076" s="73">
        <f t="shared" si="64"/>
        <v>0.98808276084877611</v>
      </c>
      <c r="Q1076" s="73">
        <f t="shared" si="65"/>
        <v>0.99218934391888469</v>
      </c>
    </row>
    <row r="1077" spans="1:17" ht="15.5" x14ac:dyDescent="0.35">
      <c r="A1077" s="80">
        <v>45439</v>
      </c>
      <c r="B1077" s="58" t="s">
        <v>4506</v>
      </c>
      <c r="C1077" s="58" t="s">
        <v>4507</v>
      </c>
      <c r="D1077" s="58" t="s">
        <v>4508</v>
      </c>
      <c r="E1077" s="58" t="s">
        <v>4509</v>
      </c>
      <c r="F1077" s="58" t="s">
        <v>4510</v>
      </c>
      <c r="G1077" s="58" t="s">
        <v>4511</v>
      </c>
      <c r="H1077" s="75">
        <f>[1]!thsiFinD("ths_close_price_index",H$1,$A1077)</f>
        <v>3635.7078999999999</v>
      </c>
      <c r="I1077" s="75">
        <f>[1]!thsiFinD("ths_close_price_index",I$1,$A1077)</f>
        <v>3920.1430999999998</v>
      </c>
      <c r="J1077" s="75">
        <f>[1]!thsiFinD("ths_close_price_index",J$1,$A1077)</f>
        <v>1312.0979</v>
      </c>
      <c r="K1077" s="76">
        <f>IF([1]!thsiFinD("ths_close_price_index",K$1,$A1077)/[1]!thsiFinD("ths_close_price_index",K$1,$A$3)=0,K1076,[1]!thsiFinD("ths_close_price_index",K$1,$A1077)/[1]!thsiFinD("ths_close_price_index",K$1,$A$3))</f>
        <v>1.0575570353084853</v>
      </c>
      <c r="L1077" s="75">
        <f>[1]!thsiFinD("ths_close_price_index",L$1,$A1077)</f>
        <v>2741.0070000000001</v>
      </c>
      <c r="M1077" s="75">
        <f>[1]!thsiFinD("ths_close_price_index",M$1,$A1077)</f>
        <v>10760.3562</v>
      </c>
      <c r="N1077" s="78">
        <f t="shared" si="66"/>
        <v>1.0119970261171729</v>
      </c>
      <c r="O1077" s="78">
        <f t="shared" si="66"/>
        <v>1.0053174205698232</v>
      </c>
      <c r="P1077" s="73">
        <f t="shared" si="64"/>
        <v>1.0119970261171729</v>
      </c>
      <c r="Q1077" s="73">
        <f t="shared" si="65"/>
        <v>1.0040926653910602</v>
      </c>
    </row>
    <row r="1078" spans="1:17" ht="15.5" x14ac:dyDescent="0.35">
      <c r="A1078" s="80">
        <v>45440</v>
      </c>
      <c r="B1078" s="58" t="s">
        <v>4512</v>
      </c>
      <c r="C1078" s="58" t="s">
        <v>4513</v>
      </c>
      <c r="D1078" s="58" t="s">
        <v>4514</v>
      </c>
      <c r="E1078" s="58" t="s">
        <v>4515</v>
      </c>
      <c r="F1078" s="58" t="s">
        <v>4516</v>
      </c>
      <c r="G1078" s="58" t="s">
        <v>4517</v>
      </c>
      <c r="H1078" s="75">
        <f>[1]!thsiFinD("ths_close_price_index",H$1,$A1078)</f>
        <v>3609.1723999999999</v>
      </c>
      <c r="I1078" s="75">
        <f>[1]!thsiFinD("ths_close_price_index",I$1,$A1078)</f>
        <v>3888.5414999999998</v>
      </c>
      <c r="J1078" s="75">
        <f>[1]!thsiFinD("ths_close_price_index",J$1,$A1078)</f>
        <v>1302.7961</v>
      </c>
      <c r="K1078" s="76">
        <f>IF([1]!thsiFinD("ths_close_price_index",K$1,$A1078)/[1]!thsiFinD("ths_close_price_index",K$1,$A$3)=0,K1077,[1]!thsiFinD("ths_close_price_index",K$1,$A1078)/[1]!thsiFinD("ths_close_price_index",K$1,$A$3))</f>
        <v>1.0500597410661636</v>
      </c>
      <c r="L1078" s="75">
        <f>[1]!thsiFinD("ths_close_price_index",L$1,$A1078)</f>
        <v>2708.5790000000002</v>
      </c>
      <c r="M1078" s="75">
        <f>[1]!thsiFinD("ths_close_price_index",M$1,$A1078)</f>
        <v>10631.807500000001</v>
      </c>
      <c r="N1078" s="78">
        <f t="shared" ref="N1078:O1093" si="67">L1078/L1077</f>
        <v>0.98816931149756282</v>
      </c>
      <c r="O1078" s="78">
        <f t="shared" si="67"/>
        <v>0.98805349027386291</v>
      </c>
      <c r="P1078" s="73">
        <f t="shared" si="64"/>
        <v>0.98816931149756282</v>
      </c>
      <c r="Q1078" s="73">
        <f t="shared" si="65"/>
        <v>0.9922135578392367</v>
      </c>
    </row>
    <row r="1079" spans="1:17" ht="15.5" x14ac:dyDescent="0.35">
      <c r="A1079" s="80">
        <v>45441</v>
      </c>
      <c r="B1079" s="58" t="s">
        <v>4518</v>
      </c>
      <c r="C1079" s="58" t="s">
        <v>4519</v>
      </c>
      <c r="D1079" s="58" t="s">
        <v>4520</v>
      </c>
      <c r="E1079" s="58" t="s">
        <v>4521</v>
      </c>
      <c r="F1079" s="58" t="s">
        <v>4522</v>
      </c>
      <c r="G1079" s="58" t="s">
        <v>4523</v>
      </c>
      <c r="H1079" s="75">
        <f>[1]!thsiFinD("ths_close_price_index",H$1,$A1079)</f>
        <v>3613.5223000000001</v>
      </c>
      <c r="I1079" s="75">
        <f>[1]!thsiFinD("ths_close_price_index",I$1,$A1079)</f>
        <v>3894.3040999999998</v>
      </c>
      <c r="J1079" s="75">
        <f>[1]!thsiFinD("ths_close_price_index",J$1,$A1079)</f>
        <v>1302.7170000000001</v>
      </c>
      <c r="K1079" s="76">
        <f>IF([1]!thsiFinD("ths_close_price_index",K$1,$A1079)/[1]!thsiFinD("ths_close_price_index",K$1,$A$3)=0,K1078,[1]!thsiFinD("ths_close_price_index",K$1,$A1079)/[1]!thsiFinD("ths_close_price_index",K$1,$A$3))</f>
        <v>1.0499959860967418</v>
      </c>
      <c r="L1079" s="75">
        <f>[1]!thsiFinD("ths_close_price_index",L$1,$A1079)</f>
        <v>2720.8681999999999</v>
      </c>
      <c r="M1079" s="75">
        <f>[1]!thsiFinD("ths_close_price_index",M$1,$A1079)</f>
        <v>10585.9342</v>
      </c>
      <c r="N1079" s="78">
        <f t="shared" si="67"/>
        <v>1.0045371392158027</v>
      </c>
      <c r="O1079" s="78">
        <f t="shared" si="67"/>
        <v>0.99568527740932089</v>
      </c>
      <c r="P1079" s="73">
        <f t="shared" si="64"/>
        <v>1.0045371392158027</v>
      </c>
      <c r="Q1079" s="73">
        <f t="shared" si="65"/>
        <v>0.9967153688829602</v>
      </c>
    </row>
    <row r="1080" spans="1:17" ht="15.5" x14ac:dyDescent="0.35">
      <c r="A1080" s="80">
        <v>45442</v>
      </c>
      <c r="B1080" s="58" t="s">
        <v>4524</v>
      </c>
      <c r="C1080" s="58" t="s">
        <v>4525</v>
      </c>
      <c r="D1080" s="58" t="s">
        <v>4526</v>
      </c>
      <c r="E1080" s="58" t="s">
        <v>4527</v>
      </c>
      <c r="F1080" s="58" t="s">
        <v>4528</v>
      </c>
      <c r="G1080" s="58" t="s">
        <v>4529</v>
      </c>
      <c r="H1080" s="75">
        <f>[1]!thsiFinD("ths_close_price_index",H$1,$A1080)</f>
        <v>3594.3121000000001</v>
      </c>
      <c r="I1080" s="75">
        <f>[1]!thsiFinD("ths_close_price_index",I$1,$A1080)</f>
        <v>3875.2195000000002</v>
      </c>
      <c r="J1080" s="75">
        <f>[1]!thsiFinD("ths_close_price_index",J$1,$A1080)</f>
        <v>1297.2308</v>
      </c>
      <c r="K1080" s="76">
        <f>IF([1]!thsiFinD("ths_close_price_index",K$1,$A1080)/[1]!thsiFinD("ths_close_price_index",K$1,$A$3)=0,K1079,[1]!thsiFinD("ths_close_price_index",K$1,$A1080)/[1]!thsiFinD("ths_close_price_index",K$1,$A$3))</f>
        <v>1.0455740832744682</v>
      </c>
      <c r="L1080" s="75">
        <f>[1]!thsiFinD("ths_close_price_index",L$1,$A1080)</f>
        <v>2727.5499</v>
      </c>
      <c r="M1080" s="75">
        <f>[1]!thsiFinD("ths_close_price_index",M$1,$A1080)</f>
        <v>10551.586600000001</v>
      </c>
      <c r="N1080" s="78">
        <f t="shared" si="67"/>
        <v>1.0024557235076657</v>
      </c>
      <c r="O1080" s="78">
        <f t="shared" si="67"/>
        <v>0.99675535485569156</v>
      </c>
      <c r="P1080" s="73">
        <f t="shared" si="64"/>
        <v>1.0024557235076657</v>
      </c>
      <c r="Q1080" s="73">
        <f t="shared" si="65"/>
        <v>0.99916302624477771</v>
      </c>
    </row>
    <row r="1081" spans="1:17" ht="15.5" x14ac:dyDescent="0.35">
      <c r="A1081" s="80">
        <v>45443</v>
      </c>
      <c r="B1081" s="58" t="s">
        <v>4530</v>
      </c>
      <c r="C1081" s="58" t="s">
        <v>4531</v>
      </c>
      <c r="D1081" s="58" t="s">
        <v>4532</v>
      </c>
      <c r="E1081" s="58" t="s">
        <v>4533</v>
      </c>
      <c r="F1081" s="58" t="s">
        <v>4534</v>
      </c>
      <c r="G1081" s="58" t="s">
        <v>4535</v>
      </c>
      <c r="H1081" s="75">
        <f>[1]!thsiFinD("ths_close_price_index",H$1,$A1081)</f>
        <v>3579.9247</v>
      </c>
      <c r="I1081" s="75">
        <f>[1]!thsiFinD("ths_close_price_index",I$1,$A1081)</f>
        <v>3863.6473999999998</v>
      </c>
      <c r="J1081" s="75">
        <f>[1]!thsiFinD("ths_close_price_index",J$1,$A1081)</f>
        <v>1294.6070999999999</v>
      </c>
      <c r="K1081" s="76">
        <f>IF([1]!thsiFinD("ths_close_price_index",K$1,$A1081)/[1]!thsiFinD("ths_close_price_index",K$1,$A$3)=0,K1080,[1]!thsiFinD("ths_close_price_index",K$1,$A1081)/[1]!thsiFinD("ths_close_price_index",K$1,$A$3))</f>
        <v>1.0434593688209666</v>
      </c>
      <c r="L1081" s="75">
        <f>[1]!thsiFinD("ths_close_price_index",L$1,$A1081)</f>
        <v>2710.6871999999998</v>
      </c>
      <c r="M1081" s="75">
        <f>[1]!thsiFinD("ths_close_price_index",M$1,$A1081)</f>
        <v>10553.999400000001</v>
      </c>
      <c r="N1081" s="78">
        <f t="shared" si="67"/>
        <v>0.99381763831341818</v>
      </c>
      <c r="O1081" s="78">
        <f t="shared" si="67"/>
        <v>1.0002286670328802</v>
      </c>
      <c r="P1081" s="73">
        <f t="shared" ref="P1081:P1144" si="68">100%*N1081</f>
        <v>0.99381763831341818</v>
      </c>
      <c r="Q1081" s="73">
        <f t="shared" si="65"/>
        <v>0.9929858390326729</v>
      </c>
    </row>
    <row r="1082" spans="1:17" ht="15.5" x14ac:dyDescent="0.35">
      <c r="A1082" s="80">
        <v>45446</v>
      </c>
      <c r="B1082" s="58" t="s">
        <v>4536</v>
      </c>
      <c r="C1082" s="58" t="s">
        <v>4537</v>
      </c>
      <c r="D1082" s="58" t="s">
        <v>4538</v>
      </c>
      <c r="E1082" s="58" t="s">
        <v>4539</v>
      </c>
      <c r="F1082" s="58" t="s">
        <v>4540</v>
      </c>
      <c r="G1082" s="58" t="s">
        <v>4541</v>
      </c>
      <c r="H1082" s="75">
        <f>[1]!thsiFinD("ths_close_price_index",H$1,$A1082)</f>
        <v>3588.7483000000002</v>
      </c>
      <c r="I1082" s="75">
        <f>[1]!thsiFinD("ths_close_price_index",I$1,$A1082)</f>
        <v>3864.3035</v>
      </c>
      <c r="J1082" s="75">
        <f>[1]!thsiFinD("ths_close_price_index",J$1,$A1082)</f>
        <v>1298.7561000000001</v>
      </c>
      <c r="K1082" s="76">
        <f>IF([1]!thsiFinD("ths_close_price_index",K$1,$A1082)/[1]!thsiFinD("ths_close_price_index",K$1,$A$3)=0,K1081,[1]!thsiFinD("ths_close_price_index",K$1,$A1082)/[1]!thsiFinD("ths_close_price_index",K$1,$A$3))</f>
        <v>1.0468034821980974</v>
      </c>
      <c r="L1082" s="75">
        <f>[1]!thsiFinD("ths_close_price_index",L$1,$A1082)</f>
        <v>2727.0882000000001</v>
      </c>
      <c r="M1082" s="75">
        <f>[1]!thsiFinD("ths_close_price_index",M$1,$A1082)</f>
        <v>10472.4337</v>
      </c>
      <c r="N1082" s="78">
        <f t="shared" si="67"/>
        <v>1.0060504952397311</v>
      </c>
      <c r="O1082" s="78">
        <f t="shared" si="67"/>
        <v>0.99227158379410174</v>
      </c>
      <c r="P1082" s="73">
        <f t="shared" si="68"/>
        <v>1.0060504952397311</v>
      </c>
      <c r="Q1082" s="73">
        <f t="shared" si="65"/>
        <v>0.99899389512486048</v>
      </c>
    </row>
    <row r="1083" spans="1:17" ht="15.5" x14ac:dyDescent="0.35">
      <c r="A1083" s="80">
        <v>45447</v>
      </c>
      <c r="B1083" s="58" t="s">
        <v>4542</v>
      </c>
      <c r="C1083" s="58" t="s">
        <v>4543</v>
      </c>
      <c r="D1083" s="58" t="s">
        <v>4544</v>
      </c>
      <c r="E1083" s="58" t="s">
        <v>4545</v>
      </c>
      <c r="F1083" s="58" t="s">
        <v>4546</v>
      </c>
      <c r="G1083" s="58" t="s">
        <v>4547</v>
      </c>
      <c r="H1083" s="75">
        <f>[1]!thsiFinD("ths_close_price_index",H$1,$A1083)</f>
        <v>3615.6714000000002</v>
      </c>
      <c r="I1083" s="75">
        <f>[1]!thsiFinD("ths_close_price_index",I$1,$A1083)</f>
        <v>3898.5731000000001</v>
      </c>
      <c r="J1083" s="75">
        <f>[1]!thsiFinD("ths_close_price_index",J$1,$A1083)</f>
        <v>1309.9755</v>
      </c>
      <c r="K1083" s="76">
        <f>IF([1]!thsiFinD("ths_close_price_index",K$1,$A1083)/[1]!thsiFinD("ths_close_price_index",K$1,$A$3)=0,K1082,[1]!thsiFinD("ths_close_price_index",K$1,$A1083)/[1]!thsiFinD("ths_close_price_index",K$1,$A$3))</f>
        <v>1.055846370996212</v>
      </c>
      <c r="L1083" s="75">
        <f>[1]!thsiFinD("ths_close_price_index",L$1,$A1083)</f>
        <v>2773.8624</v>
      </c>
      <c r="M1083" s="75">
        <f>[1]!thsiFinD("ths_close_price_index",M$1,$A1083)</f>
        <v>10661.389300000001</v>
      </c>
      <c r="N1083" s="78">
        <f t="shared" si="67"/>
        <v>1.0171517004840547</v>
      </c>
      <c r="O1083" s="78">
        <f t="shared" si="67"/>
        <v>1.0180431412041311</v>
      </c>
      <c r="P1083" s="73">
        <f t="shared" si="68"/>
        <v>1.0171517004840547</v>
      </c>
      <c r="Q1083" s="73">
        <f t="shared" si="65"/>
        <v>1.0161283391994411</v>
      </c>
    </row>
    <row r="1084" spans="1:17" ht="15.5" x14ac:dyDescent="0.35">
      <c r="A1084" s="80">
        <v>45448</v>
      </c>
      <c r="B1084" s="58" t="s">
        <v>4548</v>
      </c>
      <c r="C1084" s="58" t="s">
        <v>4549</v>
      </c>
      <c r="D1084" s="58" t="s">
        <v>4550</v>
      </c>
      <c r="E1084" s="58" t="s">
        <v>4551</v>
      </c>
      <c r="F1084" s="58" t="s">
        <v>4552</v>
      </c>
      <c r="G1084" s="58" t="s">
        <v>4553</v>
      </c>
      <c r="H1084" s="75">
        <f>[1]!thsiFinD("ths_close_price_index",H$1,$A1084)</f>
        <v>3594.7936</v>
      </c>
      <c r="I1084" s="75">
        <f>[1]!thsiFinD("ths_close_price_index",I$1,$A1084)</f>
        <v>3869.8784000000001</v>
      </c>
      <c r="J1084" s="75">
        <f>[1]!thsiFinD("ths_close_price_index",J$1,$A1084)</f>
        <v>1300.2177999999999</v>
      </c>
      <c r="K1084" s="76">
        <f>IF([1]!thsiFinD("ths_close_price_index",K$1,$A1084)/[1]!thsiFinD("ths_close_price_index",K$1,$A$3)=0,K1083,[1]!thsiFinD("ths_close_price_index",K$1,$A1084)/[1]!thsiFinD("ths_close_price_index",K$1,$A$3))</f>
        <v>1.0479816192246945</v>
      </c>
      <c r="L1084" s="75">
        <f>[1]!thsiFinD("ths_close_price_index",L$1,$A1084)</f>
        <v>2757.5987</v>
      </c>
      <c r="M1084" s="75">
        <f>[1]!thsiFinD("ths_close_price_index",M$1,$A1084)</f>
        <v>10612.0605</v>
      </c>
      <c r="N1084" s="78">
        <f t="shared" si="67"/>
        <v>0.99413680361361834</v>
      </c>
      <c r="O1084" s="78">
        <f t="shared" si="67"/>
        <v>0.99537313584450005</v>
      </c>
      <c r="P1084" s="73">
        <f t="shared" si="68"/>
        <v>0.99413680361361834</v>
      </c>
      <c r="Q1084" s="73">
        <f t="shared" ref="Q1084:Q1147" si="69">Q1083*P1084</f>
        <v>1.0101705791929469</v>
      </c>
    </row>
    <row r="1085" spans="1:17" ht="15.5" x14ac:dyDescent="0.35">
      <c r="A1085" s="80">
        <v>45449</v>
      </c>
      <c r="B1085" s="58" t="s">
        <v>4554</v>
      </c>
      <c r="C1085" s="58" t="s">
        <v>4555</v>
      </c>
      <c r="D1085" s="58" t="s">
        <v>4556</v>
      </c>
      <c r="E1085" s="58" t="s">
        <v>4557</v>
      </c>
      <c r="F1085" s="58" t="s">
        <v>4558</v>
      </c>
      <c r="G1085" s="58" t="s">
        <v>4559</v>
      </c>
      <c r="H1085" s="75">
        <f>[1]!thsiFinD("ths_close_price_index",H$1,$A1085)</f>
        <v>3592.2453999999998</v>
      </c>
      <c r="I1085" s="75">
        <f>[1]!thsiFinD("ths_close_price_index",I$1,$A1085)</f>
        <v>3858.6705999999999</v>
      </c>
      <c r="J1085" s="75">
        <f>[1]!thsiFinD("ths_close_price_index",J$1,$A1085)</f>
        <v>1296.1013</v>
      </c>
      <c r="K1085" s="76">
        <f>IF([1]!thsiFinD("ths_close_price_index",K$1,$A1085)/[1]!thsiFinD("ths_close_price_index",K$1,$A$3)=0,K1084,[1]!thsiFinD("ths_close_price_index",K$1,$A1085)/[1]!thsiFinD("ths_close_price_index",K$1,$A$3))</f>
        <v>1.0446637009993491</v>
      </c>
      <c r="L1085" s="75">
        <f>[1]!thsiFinD("ths_close_price_index",L$1,$A1085)</f>
        <v>2737.7527</v>
      </c>
      <c r="M1085" s="75">
        <f>[1]!thsiFinD("ths_close_price_index",M$1,$A1085)</f>
        <v>10494.530500000001</v>
      </c>
      <c r="N1085" s="78">
        <f t="shared" si="67"/>
        <v>0.99280315877723613</v>
      </c>
      <c r="O1085" s="78">
        <f t="shared" si="67"/>
        <v>0.98892486525119239</v>
      </c>
      <c r="P1085" s="73">
        <f t="shared" si="68"/>
        <v>0.99280315877723613</v>
      </c>
      <c r="Q1085" s="73">
        <f t="shared" si="69"/>
        <v>1.002900541926588</v>
      </c>
    </row>
    <row r="1086" spans="1:17" ht="15.5" x14ac:dyDescent="0.35">
      <c r="A1086" s="80">
        <v>45450</v>
      </c>
      <c r="B1086" s="58" t="s">
        <v>4560</v>
      </c>
      <c r="C1086" s="58" t="s">
        <v>4561</v>
      </c>
      <c r="D1086" s="58" t="s">
        <v>4562</v>
      </c>
      <c r="E1086" s="58" t="s">
        <v>4563</v>
      </c>
      <c r="F1086" s="58" t="s">
        <v>4564</v>
      </c>
      <c r="G1086" s="58" t="s">
        <v>4565</v>
      </c>
      <c r="H1086" s="75">
        <f>[1]!thsiFinD("ths_close_price_index",H$1,$A1086)</f>
        <v>3574.1143000000002</v>
      </c>
      <c r="I1086" s="75">
        <f>[1]!thsiFinD("ths_close_price_index",I$1,$A1086)</f>
        <v>3840.4198999999999</v>
      </c>
      <c r="J1086" s="75">
        <f>[1]!thsiFinD("ths_close_price_index",J$1,$A1086)</f>
        <v>1288.8477</v>
      </c>
      <c r="K1086" s="76">
        <f>IF([1]!thsiFinD("ths_close_price_index",K$1,$A1086)/[1]!thsiFinD("ths_close_price_index",K$1,$A$3)=0,K1085,[1]!thsiFinD("ths_close_price_index",K$1,$A1086)/[1]!thsiFinD("ths_close_price_index",K$1,$A$3))</f>
        <v>1.0388172655227634</v>
      </c>
      <c r="L1086" s="75">
        <f>[1]!thsiFinD("ths_close_price_index",L$1,$A1086)</f>
        <v>2698.1749</v>
      </c>
      <c r="M1086" s="75">
        <f>[1]!thsiFinD("ths_close_price_index",M$1,$A1086)</f>
        <v>10420.2215</v>
      </c>
      <c r="N1086" s="78">
        <f t="shared" si="67"/>
        <v>0.98554369063356229</v>
      </c>
      <c r="O1086" s="78">
        <f t="shared" si="67"/>
        <v>0.99291926399184782</v>
      </c>
      <c r="P1086" s="73">
        <f t="shared" si="68"/>
        <v>0.98554369063356229</v>
      </c>
      <c r="Q1086" s="73">
        <f t="shared" si="69"/>
        <v>0.9884023014287292</v>
      </c>
    </row>
    <row r="1087" spans="1:17" ht="15.5" x14ac:dyDescent="0.35">
      <c r="A1087" s="80">
        <v>45454</v>
      </c>
      <c r="B1087" s="58" t="s">
        <v>4566</v>
      </c>
      <c r="C1087" s="58" t="s">
        <v>4567</v>
      </c>
      <c r="D1087" s="58" t="s">
        <v>4568</v>
      </c>
      <c r="E1087" s="58" t="s">
        <v>4569</v>
      </c>
      <c r="F1087" s="58" t="s">
        <v>4570</v>
      </c>
      <c r="G1087" s="58" t="s">
        <v>4571</v>
      </c>
      <c r="H1087" s="75">
        <f>[1]!thsiFinD("ths_close_price_index",H$1,$A1087)</f>
        <v>3542.8771000000002</v>
      </c>
      <c r="I1087" s="75">
        <f>[1]!thsiFinD("ths_close_price_index",I$1,$A1087)</f>
        <v>3816.9265</v>
      </c>
      <c r="J1087" s="75">
        <f>[1]!thsiFinD("ths_close_price_index",J$1,$A1087)</f>
        <v>1286.758</v>
      </c>
      <c r="K1087" s="76">
        <f>IF([1]!thsiFinD("ths_close_price_index",K$1,$A1087)/[1]!thsiFinD("ths_close_price_index",K$1,$A$3)=0,K1086,[1]!thsiFinD("ths_close_price_index",K$1,$A1087)/[1]!thsiFinD("ths_close_price_index",K$1,$A$3))</f>
        <v>1.0371329575632093</v>
      </c>
      <c r="L1087" s="75">
        <f>[1]!thsiFinD("ths_close_price_index",L$1,$A1087)</f>
        <v>2714.4863999999998</v>
      </c>
      <c r="M1087" s="75">
        <f>[1]!thsiFinD("ths_close_price_index",M$1,$A1087)</f>
        <v>10527.989</v>
      </c>
      <c r="N1087" s="78">
        <f t="shared" si="67"/>
        <v>1.0060453827511329</v>
      </c>
      <c r="O1087" s="78">
        <f t="shared" si="67"/>
        <v>1.0103421505963188</v>
      </c>
      <c r="P1087" s="73">
        <f t="shared" si="68"/>
        <v>1.0060453827511329</v>
      </c>
      <c r="Q1087" s="73">
        <f t="shared" si="69"/>
        <v>0.99437757165296647</v>
      </c>
    </row>
    <row r="1088" spans="1:17" ht="15.5" x14ac:dyDescent="0.35">
      <c r="A1088" s="80">
        <v>45455</v>
      </c>
      <c r="B1088" s="58" t="s">
        <v>4572</v>
      </c>
      <c r="C1088" s="58" t="s">
        <v>4573</v>
      </c>
      <c r="D1088" s="58" t="s">
        <v>4574</v>
      </c>
      <c r="E1088" s="58" t="s">
        <v>4575</v>
      </c>
      <c r="F1088" s="58" t="s">
        <v>4576</v>
      </c>
      <c r="G1088" s="58" t="s">
        <v>4577</v>
      </c>
      <c r="H1088" s="75">
        <f>[1]!thsiFinD("ths_close_price_index",H$1,$A1088)</f>
        <v>3544.1224999999999</v>
      </c>
      <c r="I1088" s="75">
        <f>[1]!thsiFinD("ths_close_price_index",I$1,$A1088)</f>
        <v>3820.8132000000001</v>
      </c>
      <c r="J1088" s="75">
        <f>[1]!thsiFinD("ths_close_price_index",J$1,$A1088)</f>
        <v>1288.1668999999999</v>
      </c>
      <c r="K1088" s="76">
        <f>IF([1]!thsiFinD("ths_close_price_index",K$1,$A1088)/[1]!thsiFinD("ths_close_price_index",K$1,$A$3)=0,K1087,[1]!thsiFinD("ths_close_price_index",K$1,$A1088)/[1]!thsiFinD("ths_close_price_index",K$1,$A$3))</f>
        <v>1.0382685375432139</v>
      </c>
      <c r="L1088" s="75">
        <f>[1]!thsiFinD("ths_close_price_index",L$1,$A1088)</f>
        <v>2707.7923999999998</v>
      </c>
      <c r="M1088" s="75">
        <f>[1]!thsiFinD("ths_close_price_index",M$1,$A1088)</f>
        <v>10500.9761</v>
      </c>
      <c r="N1088" s="78">
        <f t="shared" si="67"/>
        <v>0.99753397180402159</v>
      </c>
      <c r="O1088" s="78">
        <f t="shared" si="67"/>
        <v>0.99743418234954462</v>
      </c>
      <c r="P1088" s="73">
        <f t="shared" si="68"/>
        <v>0.99753397180402159</v>
      </c>
      <c r="Q1088" s="73">
        <f t="shared" si="69"/>
        <v>0.99192540852382172</v>
      </c>
    </row>
    <row r="1089" spans="1:17" ht="15.5" x14ac:dyDescent="0.35">
      <c r="A1089" s="80">
        <v>45456</v>
      </c>
      <c r="B1089" s="58" t="s">
        <v>4578</v>
      </c>
      <c r="C1089" s="58" t="s">
        <v>4579</v>
      </c>
      <c r="D1089" s="58" t="s">
        <v>4580</v>
      </c>
      <c r="E1089" s="58" t="s">
        <v>4581</v>
      </c>
      <c r="F1089" s="58" t="s">
        <v>4582</v>
      </c>
      <c r="G1089" s="58" t="s">
        <v>4583</v>
      </c>
      <c r="H1089" s="75">
        <f>[1]!thsiFinD("ths_close_price_index",H$1,$A1089)</f>
        <v>3526.1306</v>
      </c>
      <c r="I1089" s="75">
        <f>[1]!thsiFinD("ths_close_price_index",I$1,$A1089)</f>
        <v>3799.2168000000001</v>
      </c>
      <c r="J1089" s="75">
        <f>[1]!thsiFinD("ths_close_price_index",J$1,$A1089)</f>
        <v>1285.8577</v>
      </c>
      <c r="K1089" s="76">
        <f>IF([1]!thsiFinD("ths_close_price_index",K$1,$A1089)/[1]!thsiFinD("ths_close_price_index",K$1,$A$3)=0,K1088,[1]!thsiFinD("ths_close_price_index",K$1,$A1089)/[1]!thsiFinD("ths_close_price_index",K$1,$A$3))</f>
        <v>1.0364073115585262</v>
      </c>
      <c r="L1089" s="75">
        <f>[1]!thsiFinD("ths_close_price_index",L$1,$A1089)</f>
        <v>2705.9648999999999</v>
      </c>
      <c r="M1089" s="75">
        <f>[1]!thsiFinD("ths_close_price_index",M$1,$A1089)</f>
        <v>10401.625899999999</v>
      </c>
      <c r="N1089" s="78">
        <f t="shared" si="67"/>
        <v>0.99932509597116825</v>
      </c>
      <c r="O1089" s="78">
        <f t="shared" si="67"/>
        <v>0.99053895570717465</v>
      </c>
      <c r="P1089" s="73">
        <f t="shared" si="68"/>
        <v>0.99932509597116825</v>
      </c>
      <c r="Q1089" s="73">
        <f t="shared" si="69"/>
        <v>0.99125595406930844</v>
      </c>
    </row>
    <row r="1090" spans="1:17" ht="15.5" x14ac:dyDescent="0.35">
      <c r="A1090" s="80">
        <v>45457</v>
      </c>
      <c r="B1090" s="58" t="s">
        <v>4584</v>
      </c>
      <c r="C1090" s="58" t="s">
        <v>4585</v>
      </c>
      <c r="D1090" s="58" t="s">
        <v>4586</v>
      </c>
      <c r="E1090" s="58" t="s">
        <v>4587</v>
      </c>
      <c r="F1090" s="58" t="s">
        <v>4588</v>
      </c>
      <c r="G1090" s="58" t="s">
        <v>4589</v>
      </c>
      <c r="H1090" s="75">
        <f>[1]!thsiFinD("ths_close_price_index",H$1,$A1090)</f>
        <v>3541.5331000000001</v>
      </c>
      <c r="I1090" s="75">
        <f>[1]!thsiFinD("ths_close_price_index",I$1,$A1090)</f>
        <v>3815.0313999999998</v>
      </c>
      <c r="J1090" s="75">
        <f>[1]!thsiFinD("ths_close_price_index",J$1,$A1090)</f>
        <v>1288.3791000000001</v>
      </c>
      <c r="K1090" s="76">
        <f>IF([1]!thsiFinD("ths_close_price_index",K$1,$A1090)/[1]!thsiFinD("ths_close_price_index",K$1,$A$3)=0,K1089,[1]!thsiFinD("ths_close_price_index",K$1,$A1090)/[1]!thsiFinD("ths_close_price_index",K$1,$A$3))</f>
        <v>1.0384395717342545</v>
      </c>
      <c r="L1090" s="75">
        <f>[1]!thsiFinD("ths_close_price_index",L$1,$A1090)</f>
        <v>2716.0441000000001</v>
      </c>
      <c r="M1090" s="75">
        <f>[1]!thsiFinD("ths_close_price_index",M$1,$A1090)</f>
        <v>10315.2646</v>
      </c>
      <c r="N1090" s="78">
        <f t="shared" si="67"/>
        <v>1.0037248081081909</v>
      </c>
      <c r="O1090" s="78">
        <f t="shared" si="67"/>
        <v>0.99169732685733303</v>
      </c>
      <c r="P1090" s="73">
        <f t="shared" si="68"/>
        <v>1.0037248081081909</v>
      </c>
      <c r="Q1090" s="73">
        <f t="shared" si="69"/>
        <v>0.9949481922843183</v>
      </c>
    </row>
    <row r="1091" spans="1:17" ht="15.5" x14ac:dyDescent="0.35">
      <c r="A1091" s="80">
        <v>45460</v>
      </c>
      <c r="B1091" s="58" t="s">
        <v>4590</v>
      </c>
      <c r="C1091" s="58" t="s">
        <v>4591</v>
      </c>
      <c r="D1091" s="58" t="s">
        <v>4592</v>
      </c>
      <c r="E1091" s="58" t="s">
        <v>4593</v>
      </c>
      <c r="F1091" s="58" t="s">
        <v>4594</v>
      </c>
      <c r="G1091" s="58" t="s">
        <v>4595</v>
      </c>
      <c r="H1091" s="75">
        <f>[1]!thsiFinD("ths_close_price_index",H$1,$A1091)</f>
        <v>3536.1986000000002</v>
      </c>
      <c r="I1091" s="75">
        <f>[1]!thsiFinD("ths_close_price_index",I$1,$A1091)</f>
        <v>3809.6388999999999</v>
      </c>
      <c r="J1091" s="75">
        <f>[1]!thsiFinD("ths_close_price_index",J$1,$A1091)</f>
        <v>1289.7276999999999</v>
      </c>
      <c r="K1091" s="76">
        <f>IF([1]!thsiFinD("ths_close_price_index",K$1,$A1091)/[1]!thsiFinD("ths_close_price_index",K$1,$A$3)=0,K1090,[1]!thsiFinD("ths_close_price_index",K$1,$A1091)/[1]!thsiFinD("ths_close_price_index",K$1,$A$3))</f>
        <v>1.0395265496326391</v>
      </c>
      <c r="L1091" s="75">
        <f>[1]!thsiFinD("ths_close_price_index",L$1,$A1091)</f>
        <v>2754.8395</v>
      </c>
      <c r="M1091" s="75">
        <f>[1]!thsiFinD("ths_close_price_index",M$1,$A1091)</f>
        <v>10313.6983</v>
      </c>
      <c r="N1091" s="78">
        <f t="shared" si="67"/>
        <v>1.0142837886910598</v>
      </c>
      <c r="O1091" s="78">
        <f t="shared" si="67"/>
        <v>0.99984815707005714</v>
      </c>
      <c r="P1091" s="73">
        <f t="shared" si="68"/>
        <v>1.0142837886910598</v>
      </c>
      <c r="Q1091" s="73">
        <f t="shared" si="69"/>
        <v>1.0091598220214595</v>
      </c>
    </row>
    <row r="1092" spans="1:17" ht="15.5" x14ac:dyDescent="0.35">
      <c r="A1092" s="80">
        <v>45461</v>
      </c>
      <c r="B1092" s="58" t="s">
        <v>4596</v>
      </c>
      <c r="C1092" s="58" t="s">
        <v>4597</v>
      </c>
      <c r="D1092" s="58" t="s">
        <v>4598</v>
      </c>
      <c r="E1092" s="58" t="s">
        <v>4599</v>
      </c>
      <c r="F1092" s="58" t="s">
        <v>4600</v>
      </c>
      <c r="G1092" s="58" t="s">
        <v>4601</v>
      </c>
      <c r="H1092" s="75">
        <f>[1]!thsiFinD("ths_close_price_index",H$1,$A1092)</f>
        <v>3545.5902000000001</v>
      </c>
      <c r="I1092" s="75">
        <f>[1]!thsiFinD("ths_close_price_index",I$1,$A1092)</f>
        <v>3821.6192999999998</v>
      </c>
      <c r="J1092" s="75">
        <f>[1]!thsiFinD("ths_close_price_index",J$1,$A1092)</f>
        <v>1292.1094000000001</v>
      </c>
      <c r="K1092" s="76">
        <f>IF([1]!thsiFinD("ths_close_price_index",K$1,$A1092)/[1]!thsiFinD("ths_close_price_index",K$1,$A$3)=0,K1091,[1]!thsiFinD("ths_close_price_index",K$1,$A1092)/[1]!thsiFinD("ths_close_price_index",K$1,$A$3))</f>
        <v>1.0414462109559248</v>
      </c>
      <c r="L1092" s="75">
        <f>[1]!thsiFinD("ths_close_price_index",L$1,$A1092)</f>
        <v>2771.8310999999999</v>
      </c>
      <c r="M1092" s="75">
        <f>[1]!thsiFinD("ths_close_price_index",M$1,$A1092)</f>
        <v>10233.971299999999</v>
      </c>
      <c r="N1092" s="78">
        <f t="shared" si="67"/>
        <v>1.0061679092375435</v>
      </c>
      <c r="O1092" s="78">
        <f t="shared" si="67"/>
        <v>0.99226979521012348</v>
      </c>
      <c r="P1092" s="73">
        <f t="shared" si="68"/>
        <v>1.0061679092375435</v>
      </c>
      <c r="Q1092" s="73">
        <f t="shared" si="69"/>
        <v>1.0153842282098635</v>
      </c>
    </row>
    <row r="1093" spans="1:17" ht="15.5" x14ac:dyDescent="0.35">
      <c r="A1093" s="80">
        <v>45462</v>
      </c>
      <c r="B1093" s="58" t="s">
        <v>4602</v>
      </c>
      <c r="C1093" s="58" t="s">
        <v>4603</v>
      </c>
      <c r="D1093" s="58" t="s">
        <v>4604</v>
      </c>
      <c r="E1093" s="58" t="s">
        <v>4605</v>
      </c>
      <c r="F1093" s="58" t="s">
        <v>4606</v>
      </c>
      <c r="G1093" s="58" t="s">
        <v>4607</v>
      </c>
      <c r="H1093" s="75">
        <f>[1]!thsiFinD("ths_close_price_index",H$1,$A1093)</f>
        <v>3528.7489999999998</v>
      </c>
      <c r="I1093" s="75">
        <f>[1]!thsiFinD("ths_close_price_index",I$1,$A1093)</f>
        <v>3796.4874</v>
      </c>
      <c r="J1093" s="75">
        <f>[1]!thsiFinD("ths_close_price_index",J$1,$A1093)</f>
        <v>1286.2271000000001</v>
      </c>
      <c r="K1093" s="76">
        <f>IF([1]!thsiFinD("ths_close_price_index",K$1,$A1093)/[1]!thsiFinD("ths_close_price_index",K$1,$A$3)=0,K1092,[1]!thsiFinD("ths_close_price_index",K$1,$A1093)/[1]!thsiFinD("ths_close_price_index",K$1,$A$3))</f>
        <v>1.03670504968374</v>
      </c>
      <c r="L1093" s="75">
        <f>[1]!thsiFinD("ths_close_price_index",L$1,$A1093)</f>
        <v>2748.4919</v>
      </c>
      <c r="M1093" s="75">
        <f>[1]!thsiFinD("ths_close_price_index",M$1,$A1093)</f>
        <v>10106.0771</v>
      </c>
      <c r="N1093" s="78">
        <f t="shared" si="67"/>
        <v>0.99157986213517846</v>
      </c>
      <c r="O1093" s="78">
        <f t="shared" si="67"/>
        <v>0.98750297452954561</v>
      </c>
      <c r="P1093" s="73">
        <f t="shared" si="68"/>
        <v>0.99157986213517846</v>
      </c>
      <c r="Q1093" s="73">
        <f t="shared" si="69"/>
        <v>1.0068345530225711</v>
      </c>
    </row>
    <row r="1094" spans="1:17" ht="15.5" x14ac:dyDescent="0.35">
      <c r="A1094" s="80">
        <v>45463</v>
      </c>
      <c r="B1094" s="58" t="s">
        <v>4608</v>
      </c>
      <c r="C1094" s="58" t="s">
        <v>4609</v>
      </c>
      <c r="D1094" s="58" t="s">
        <v>4610</v>
      </c>
      <c r="E1094" s="58" t="s">
        <v>4611</v>
      </c>
      <c r="F1094" s="58" t="s">
        <v>4612</v>
      </c>
      <c r="G1094" s="58" t="s">
        <v>4613</v>
      </c>
      <c r="H1094" s="75">
        <f>[1]!thsiFinD("ths_close_price_index",H$1,$A1094)</f>
        <v>3503.2817</v>
      </c>
      <c r="I1094" s="75">
        <f>[1]!thsiFinD("ths_close_price_index",I$1,$A1094)</f>
        <v>3762.1596</v>
      </c>
      <c r="J1094" s="75">
        <f>[1]!thsiFinD("ths_close_price_index",J$1,$A1094)</f>
        <v>1276.8796</v>
      </c>
      <c r="K1094" s="76">
        <f>IF([1]!thsiFinD("ths_close_price_index",K$1,$A1094)/[1]!thsiFinD("ths_close_price_index",K$1,$A$3)=0,K1093,[1]!thsiFinD("ths_close_price_index",K$1,$A1094)/[1]!thsiFinD("ths_close_price_index",K$1,$A$3))</f>
        <v>1.0291709210279849</v>
      </c>
      <c r="L1094" s="75">
        <f>[1]!thsiFinD("ths_close_price_index",L$1,$A1094)</f>
        <v>2706.2613999999999</v>
      </c>
      <c r="M1094" s="75">
        <f>[1]!thsiFinD("ths_close_price_index",M$1,$A1094)</f>
        <v>9946.7041000000008</v>
      </c>
      <c r="N1094" s="78">
        <f t="shared" ref="N1094:O1110" si="70">L1094/L1093</f>
        <v>0.98463502839502637</v>
      </c>
      <c r="O1094" s="78">
        <f t="shared" si="70"/>
        <v>0.98422998375898008</v>
      </c>
      <c r="P1094" s="73">
        <f t="shared" si="68"/>
        <v>0.98463502839502637</v>
      </c>
      <c r="Q1094" s="73">
        <f t="shared" si="69"/>
        <v>0.99136456870447298</v>
      </c>
    </row>
    <row r="1095" spans="1:17" ht="15.5" x14ac:dyDescent="0.35">
      <c r="A1095" s="80">
        <v>45464</v>
      </c>
      <c r="B1095" s="58" t="s">
        <v>4614</v>
      </c>
      <c r="C1095" s="58" t="s">
        <v>4615</v>
      </c>
      <c r="D1095" s="58" t="s">
        <v>4616</v>
      </c>
      <c r="E1095" s="58" t="s">
        <v>4617</v>
      </c>
      <c r="F1095" s="58" t="s">
        <v>4618</v>
      </c>
      <c r="G1095" s="58" t="s">
        <v>4619</v>
      </c>
      <c r="H1095" s="75">
        <f>[1]!thsiFinD("ths_close_price_index",H$1,$A1095)</f>
        <v>3495.6197999999999</v>
      </c>
      <c r="I1095" s="75">
        <f>[1]!thsiFinD("ths_close_price_index",I$1,$A1095)</f>
        <v>3757.4762999999998</v>
      </c>
      <c r="J1095" s="75">
        <f>[1]!thsiFinD("ths_close_price_index",J$1,$A1095)</f>
        <v>1273.2909999999999</v>
      </c>
      <c r="K1095" s="76">
        <f>IF([1]!thsiFinD("ths_close_price_index",K$1,$A1095)/[1]!thsiFinD("ths_close_price_index",K$1,$A$3)=0,K1094,[1]!thsiFinD("ths_close_price_index",K$1,$A1095)/[1]!thsiFinD("ths_close_price_index",K$1,$A$3))</f>
        <v>1.0262784926680979</v>
      </c>
      <c r="L1095" s="75">
        <f>[1]!thsiFinD("ths_close_price_index",L$1,$A1095)</f>
        <v>2724.0066000000002</v>
      </c>
      <c r="M1095" s="75">
        <f>[1]!thsiFinD("ths_close_price_index",M$1,$A1095)</f>
        <v>9996.1844999999994</v>
      </c>
      <c r="N1095" s="78">
        <f t="shared" si="70"/>
        <v>1.006557090161357</v>
      </c>
      <c r="O1095" s="78">
        <f t="shared" si="70"/>
        <v>1.0049745523243221</v>
      </c>
      <c r="P1095" s="73">
        <f t="shared" si="68"/>
        <v>1.006557090161357</v>
      </c>
      <c r="Q1095" s="73">
        <f t="shared" si="69"/>
        <v>0.997865035564243</v>
      </c>
    </row>
    <row r="1096" spans="1:17" ht="15.5" x14ac:dyDescent="0.35">
      <c r="A1096" s="80">
        <v>45467</v>
      </c>
      <c r="B1096" s="58" t="s">
        <v>4620</v>
      </c>
      <c r="C1096" s="58" t="s">
        <v>4621</v>
      </c>
      <c r="D1096" s="58" t="s">
        <v>4622</v>
      </c>
      <c r="E1096" s="58" t="s">
        <v>4623</v>
      </c>
      <c r="F1096" s="58" t="s">
        <v>4624</v>
      </c>
      <c r="G1096" s="58" t="s">
        <v>4625</v>
      </c>
      <c r="H1096" s="75">
        <f>[1]!thsiFinD("ths_close_price_index",H$1,$A1096)</f>
        <v>3476.8101999999999</v>
      </c>
      <c r="I1096" s="75">
        <f>[1]!thsiFinD("ths_close_price_index",I$1,$A1096)</f>
        <v>3721.8896</v>
      </c>
      <c r="J1096" s="75">
        <f>[1]!thsiFinD("ths_close_price_index",J$1,$A1096)</f>
        <v>1258.3068000000001</v>
      </c>
      <c r="K1096" s="76">
        <f>IF([1]!thsiFinD("ths_close_price_index",K$1,$A1096)/[1]!thsiFinD("ths_close_price_index",K$1,$A$3)=0,K1095,[1]!thsiFinD("ths_close_price_index",K$1,$A1096)/[1]!thsiFinD("ths_close_price_index",K$1,$A$3))</f>
        <v>1.014201157487187</v>
      </c>
      <c r="L1096" s="75">
        <f>[1]!thsiFinD("ths_close_price_index",L$1,$A1096)</f>
        <v>2682.2195999999999</v>
      </c>
      <c r="M1096" s="75">
        <f>[1]!thsiFinD("ths_close_price_index",M$1,$A1096)</f>
        <v>9787.7626</v>
      </c>
      <c r="N1096" s="78">
        <f t="shared" si="70"/>
        <v>0.98465972879801378</v>
      </c>
      <c r="O1096" s="78">
        <f t="shared" si="70"/>
        <v>0.97914985462703297</v>
      </c>
      <c r="P1096" s="73">
        <f t="shared" si="68"/>
        <v>0.98465972879801378</v>
      </c>
      <c r="Q1096" s="73">
        <f t="shared" si="69"/>
        <v>0.9825575152957079</v>
      </c>
    </row>
    <row r="1097" spans="1:17" ht="15.5" x14ac:dyDescent="0.35">
      <c r="A1097" s="80">
        <v>45468</v>
      </c>
      <c r="B1097" s="58" t="s">
        <v>4626</v>
      </c>
      <c r="C1097" s="58" t="s">
        <v>4627</v>
      </c>
      <c r="D1097" s="58" t="s">
        <v>4628</v>
      </c>
      <c r="E1097" s="58" t="s">
        <v>4629</v>
      </c>
      <c r="F1097" s="58" t="s">
        <v>4630</v>
      </c>
      <c r="G1097" s="58" t="s">
        <v>4631</v>
      </c>
      <c r="H1097" s="75">
        <f>[1]!thsiFinD("ths_close_price_index",H$1,$A1097)</f>
        <v>3457.9023000000002</v>
      </c>
      <c r="I1097" s="75">
        <f>[1]!thsiFinD("ths_close_price_index",I$1,$A1097)</f>
        <v>3698.4385000000002</v>
      </c>
      <c r="J1097" s="75">
        <f>[1]!thsiFinD("ths_close_price_index",J$1,$A1097)</f>
        <v>1249.2202</v>
      </c>
      <c r="K1097" s="76">
        <f>IF([1]!thsiFinD("ths_close_price_index",K$1,$A1097)/[1]!thsiFinD("ths_close_price_index",K$1,$A$3)=0,K1096,[1]!thsiFinD("ths_close_price_index",K$1,$A1097)/[1]!thsiFinD("ths_close_price_index",K$1,$A$3))</f>
        <v>1.0068773154499167</v>
      </c>
      <c r="L1097" s="75">
        <f>[1]!thsiFinD("ths_close_price_index",L$1,$A1097)</f>
        <v>2637.7161999999998</v>
      </c>
      <c r="M1097" s="75">
        <f>[1]!thsiFinD("ths_close_price_index",M$1,$A1097)</f>
        <v>9716.5303999999996</v>
      </c>
      <c r="N1097" s="78">
        <f t="shared" si="70"/>
        <v>0.98340799537815615</v>
      </c>
      <c r="O1097" s="78">
        <f t="shared" si="70"/>
        <v>0.99272232042080788</v>
      </c>
      <c r="P1097" s="73">
        <f t="shared" si="68"/>
        <v>0.98340799537815615</v>
      </c>
      <c r="Q1097" s="73">
        <f t="shared" si="69"/>
        <v>0.96625491646069406</v>
      </c>
    </row>
    <row r="1098" spans="1:17" ht="15.5" x14ac:dyDescent="0.35">
      <c r="A1098" s="80">
        <v>45469</v>
      </c>
      <c r="B1098" s="58" t="s">
        <v>4632</v>
      </c>
      <c r="C1098" s="58" t="s">
        <v>4633</v>
      </c>
      <c r="D1098" s="58" t="s">
        <v>4634</v>
      </c>
      <c r="E1098" s="58" t="s">
        <v>4635</v>
      </c>
      <c r="F1098" s="58" t="s">
        <v>4636</v>
      </c>
      <c r="G1098" s="58" t="s">
        <v>4637</v>
      </c>
      <c r="H1098" s="75">
        <f>[1]!thsiFinD("ths_close_price_index",H$1,$A1098)</f>
        <v>3480.2647999999999</v>
      </c>
      <c r="I1098" s="75">
        <f>[1]!thsiFinD("ths_close_price_index",I$1,$A1098)</f>
        <v>3729.8179</v>
      </c>
      <c r="J1098" s="75">
        <f>[1]!thsiFinD("ths_close_price_index",J$1,$A1098)</f>
        <v>1260.6310000000001</v>
      </c>
      <c r="K1098" s="76">
        <f>IF([1]!thsiFinD("ths_close_price_index",K$1,$A1098)/[1]!thsiFinD("ths_close_price_index",K$1,$A$3)=0,K1097,[1]!thsiFinD("ths_close_price_index",K$1,$A1098)/[1]!thsiFinD("ths_close_price_index",K$1,$A$3))</f>
        <v>1.0160744735419296</v>
      </c>
      <c r="L1098" s="75">
        <f>[1]!thsiFinD("ths_close_price_index",L$1,$A1098)</f>
        <v>2699.6671999999999</v>
      </c>
      <c r="M1098" s="75">
        <f>[1]!thsiFinD("ths_close_price_index",M$1,$A1098)</f>
        <v>9919.3713000000007</v>
      </c>
      <c r="N1098" s="78">
        <f t="shared" si="70"/>
        <v>1.0234866055718959</v>
      </c>
      <c r="O1098" s="78">
        <f t="shared" si="70"/>
        <v>1.0208758570857763</v>
      </c>
      <c r="P1098" s="73">
        <f t="shared" si="68"/>
        <v>1.0234866055718959</v>
      </c>
      <c r="Q1098" s="73">
        <f t="shared" si="69"/>
        <v>0.98894896456551151</v>
      </c>
    </row>
    <row r="1099" spans="1:17" ht="15.5" x14ac:dyDescent="0.35">
      <c r="A1099" s="80">
        <v>45470</v>
      </c>
      <c r="B1099" s="58" t="s">
        <v>4638</v>
      </c>
      <c r="C1099" s="58" t="s">
        <v>4639</v>
      </c>
      <c r="D1099" s="58" t="s">
        <v>4640</v>
      </c>
      <c r="E1099" s="58" t="s">
        <v>4641</v>
      </c>
      <c r="F1099" s="58" t="s">
        <v>4642</v>
      </c>
      <c r="G1099" s="58" t="s">
        <v>4643</v>
      </c>
      <c r="H1099" s="75">
        <f>[1]!thsiFinD("ths_close_price_index",H$1,$A1099)</f>
        <v>3454.1174999999998</v>
      </c>
      <c r="I1099" s="75">
        <f>[1]!thsiFinD("ths_close_price_index",I$1,$A1099)</f>
        <v>3691.5466999999999</v>
      </c>
      <c r="J1099" s="75">
        <f>[1]!thsiFinD("ths_close_price_index",J$1,$A1099)</f>
        <v>1243.3018999999999</v>
      </c>
      <c r="K1099" s="76">
        <f>IF([1]!thsiFinD("ths_close_price_index",K$1,$A1099)/[1]!thsiFinD("ths_close_price_index",K$1,$A$3)=0,K1098,[1]!thsiFinD("ths_close_price_index",K$1,$A1099)/[1]!thsiFinD("ths_close_price_index",K$1,$A$3))</f>
        <v>1.0021071380096005</v>
      </c>
      <c r="L1099" s="75">
        <f>[1]!thsiFinD("ths_close_price_index",L$1,$A1099)</f>
        <v>2672.5983999999999</v>
      </c>
      <c r="M1099" s="75">
        <f>[1]!thsiFinD("ths_close_price_index",M$1,$A1099)</f>
        <v>9711.4925000000003</v>
      </c>
      <c r="N1099" s="78">
        <f t="shared" si="70"/>
        <v>0.98997328263276307</v>
      </c>
      <c r="O1099" s="78">
        <f t="shared" si="70"/>
        <v>0.9790431476236805</v>
      </c>
      <c r="P1099" s="73">
        <f t="shared" si="68"/>
        <v>0.98997328263276307</v>
      </c>
      <c r="Q1099" s="73">
        <f t="shared" si="69"/>
        <v>0.97903305280719155</v>
      </c>
    </row>
    <row r="1100" spans="1:17" ht="15.5" x14ac:dyDescent="0.35">
      <c r="A1100" s="80">
        <v>45471</v>
      </c>
      <c r="B1100" s="58" t="s">
        <v>4644</v>
      </c>
      <c r="C1100" s="58" t="s">
        <v>4645</v>
      </c>
      <c r="D1100" s="58" t="s">
        <v>4646</v>
      </c>
      <c r="E1100" s="58" t="s">
        <v>4647</v>
      </c>
      <c r="F1100" s="58" t="s">
        <v>4648</v>
      </c>
      <c r="G1100" s="58" t="s">
        <v>4649</v>
      </c>
      <c r="H1100" s="75">
        <f>[1]!thsiFinD("ths_close_price_index",H$1,$A1100)</f>
        <v>3461.6570000000002</v>
      </c>
      <c r="I1100" s="75">
        <f>[1]!thsiFinD("ths_close_price_index",I$1,$A1100)</f>
        <v>3700.3494999999998</v>
      </c>
      <c r="J1100" s="75">
        <f>[1]!thsiFinD("ths_close_price_index",J$1,$A1100)</f>
        <v>1246.396</v>
      </c>
      <c r="K1100" s="76">
        <f>IF([1]!thsiFinD("ths_close_price_index",K$1,$A1100)/[1]!thsiFinD("ths_close_price_index",K$1,$A$3)=0,K1099,[1]!thsiFinD("ths_close_price_index",K$1,$A1100)/[1]!thsiFinD("ths_close_price_index",K$1,$A$3))</f>
        <v>1.0046009970600174</v>
      </c>
      <c r="L1100" s="75">
        <f>[1]!thsiFinD("ths_close_price_index",L$1,$A1100)</f>
        <v>2694.5843</v>
      </c>
      <c r="M1100" s="75">
        <f>[1]!thsiFinD("ths_close_price_index",M$1,$A1100)</f>
        <v>9606.1915000000008</v>
      </c>
      <c r="N1100" s="78">
        <f t="shared" si="70"/>
        <v>1.0082264136654426</v>
      </c>
      <c r="O1100" s="78">
        <f t="shared" si="70"/>
        <v>0.98915707343644665</v>
      </c>
      <c r="P1100" s="73">
        <f t="shared" si="68"/>
        <v>1.0082264136654426</v>
      </c>
      <c r="Q1100" s="73">
        <f t="shared" si="69"/>
        <v>0.98708698369172465</v>
      </c>
    </row>
    <row r="1101" spans="1:17" ht="15.5" x14ac:dyDescent="0.35">
      <c r="A1101" s="80">
        <v>45474</v>
      </c>
      <c r="B1101" s="58" t="s">
        <v>4650</v>
      </c>
      <c r="C1101" s="58" t="s">
        <v>4651</v>
      </c>
      <c r="D1101" s="58" t="s">
        <v>4652</v>
      </c>
      <c r="E1101" s="58" t="s">
        <v>4653</v>
      </c>
      <c r="F1101" s="58" t="s">
        <v>4654</v>
      </c>
      <c r="G1101" s="58" t="s">
        <v>4655</v>
      </c>
      <c r="H1101" s="75">
        <f>[1]!thsiFinD("ths_close_price_index",H$1,$A1101)</f>
        <v>3478.1826999999998</v>
      </c>
      <c r="I1101" s="75">
        <f>[1]!thsiFinD("ths_close_price_index",I$1,$A1101)</f>
        <v>3724.9114</v>
      </c>
      <c r="J1101" s="75">
        <f>[1]!thsiFinD("ths_close_price_index",J$1,$A1101)</f>
        <v>1252.2454</v>
      </c>
      <c r="K1101" s="76">
        <f>IF([1]!thsiFinD("ths_close_price_index",K$1,$A1101)/[1]!thsiFinD("ths_close_price_index",K$1,$A$3)=0,K1100,[1]!thsiFinD("ths_close_price_index",K$1,$A1101)/[1]!thsiFinD("ths_close_price_index",K$1,$A$3))</f>
        <v>1.0093156407785491</v>
      </c>
      <c r="L1101" s="75">
        <f>[1]!thsiFinD("ths_close_price_index",L$1,$A1101)</f>
        <v>2696.0136000000002</v>
      </c>
      <c r="M1101" s="75">
        <f>[1]!thsiFinD("ths_close_price_index",M$1,$A1101)</f>
        <v>9707.6725999999999</v>
      </c>
      <c r="N1101" s="78">
        <f t="shared" si="70"/>
        <v>1.0005304343233945</v>
      </c>
      <c r="O1101" s="78">
        <f t="shared" si="70"/>
        <v>1.0105641346000649</v>
      </c>
      <c r="P1101" s="73">
        <f t="shared" si="68"/>
        <v>1.0005304343233945</v>
      </c>
      <c r="Q1101" s="73">
        <f t="shared" si="69"/>
        <v>0.98761056850805073</v>
      </c>
    </row>
    <row r="1102" spans="1:17" ht="15.5" x14ac:dyDescent="0.35">
      <c r="A1102" s="80">
        <v>45475</v>
      </c>
      <c r="B1102" s="58" t="s">
        <v>4656</v>
      </c>
      <c r="C1102" s="58" t="s">
        <v>4657</v>
      </c>
      <c r="D1102" s="58" t="s">
        <v>4658</v>
      </c>
      <c r="E1102" s="58" t="s">
        <v>4659</v>
      </c>
      <c r="F1102" s="58" t="s">
        <v>4660</v>
      </c>
      <c r="G1102" s="58" t="s">
        <v>4661</v>
      </c>
      <c r="H1102" s="75">
        <f>[1]!thsiFinD("ths_close_price_index",H$1,$A1102)</f>
        <v>3471.7856999999999</v>
      </c>
      <c r="I1102" s="75">
        <f>[1]!thsiFinD("ths_close_price_index",I$1,$A1102)</f>
        <v>3709.7211000000002</v>
      </c>
      <c r="J1102" s="75">
        <f>[1]!thsiFinD("ths_close_price_index",J$1,$A1102)</f>
        <v>1242.4262000000001</v>
      </c>
      <c r="K1102" s="76">
        <f>IF([1]!thsiFinD("ths_close_price_index",K$1,$A1102)/[1]!thsiFinD("ths_close_price_index",K$1,$A$3)=0,K1101,[1]!thsiFinD("ths_close_price_index",K$1,$A1102)/[1]!thsiFinD("ths_close_price_index",K$1,$A$3))</f>
        <v>1.0014013197198071</v>
      </c>
      <c r="L1102" s="75">
        <f>[1]!thsiFinD("ths_close_price_index",L$1,$A1102)</f>
        <v>2658.8732</v>
      </c>
      <c r="M1102" s="75">
        <f>[1]!thsiFinD("ths_close_price_index",M$1,$A1102)</f>
        <v>9594.6798999999992</v>
      </c>
      <c r="N1102" s="78">
        <f t="shared" si="70"/>
        <v>0.9862239567337493</v>
      </c>
      <c r="O1102" s="78">
        <f t="shared" si="70"/>
        <v>0.98836047478568645</v>
      </c>
      <c r="P1102" s="73">
        <f t="shared" si="68"/>
        <v>0.9862239567337493</v>
      </c>
      <c r="Q1102" s="73">
        <f t="shared" si="69"/>
        <v>0.97400520258607737</v>
      </c>
    </row>
    <row r="1103" spans="1:17" ht="15.5" x14ac:dyDescent="0.35">
      <c r="A1103" s="80">
        <v>45476</v>
      </c>
      <c r="B1103" s="58" t="s">
        <v>4662</v>
      </c>
      <c r="C1103" s="58" t="s">
        <v>4663</v>
      </c>
      <c r="D1103" s="58" t="s">
        <v>4664</v>
      </c>
      <c r="E1103" s="58" t="s">
        <v>4665</v>
      </c>
      <c r="F1103" s="58" t="s">
        <v>4666</v>
      </c>
      <c r="G1103" s="58" t="s">
        <v>4667</v>
      </c>
      <c r="H1103" s="75">
        <f>[1]!thsiFinD("ths_close_price_index",H$1,$A1103)</f>
        <v>3463.4141</v>
      </c>
      <c r="I1103" s="75">
        <f>[1]!thsiFinD("ths_close_price_index",I$1,$A1103)</f>
        <v>3695.7858000000001</v>
      </c>
      <c r="J1103" s="75">
        <f>[1]!thsiFinD("ths_close_price_index",J$1,$A1103)</f>
        <v>1237.3743999999999</v>
      </c>
      <c r="K1103" s="76">
        <f>IF([1]!thsiFinD("ths_close_price_index",K$1,$A1103)/[1]!thsiFinD("ths_close_price_index",K$1,$A$3)=0,K1102,[1]!thsiFinD("ths_close_price_index",K$1,$A1103)/[1]!thsiFinD("ths_close_price_index",K$1,$A$3))</f>
        <v>0.99732954532631735</v>
      </c>
      <c r="L1103" s="75">
        <f>[1]!thsiFinD("ths_close_price_index",L$1,$A1103)</f>
        <v>2649.9249</v>
      </c>
      <c r="M1103" s="75">
        <f>[1]!thsiFinD("ths_close_price_index",M$1,$A1103)</f>
        <v>9456.4419999999991</v>
      </c>
      <c r="N1103" s="78">
        <f t="shared" si="70"/>
        <v>0.99663455180939053</v>
      </c>
      <c r="O1103" s="78">
        <f t="shared" si="70"/>
        <v>0.98559223429642506</v>
      </c>
      <c r="P1103" s="73">
        <f t="shared" si="68"/>
        <v>0.99663455180939053</v>
      </c>
      <c r="Q1103" s="73">
        <f t="shared" si="69"/>
        <v>0.9707272385393898</v>
      </c>
    </row>
    <row r="1104" spans="1:17" ht="15.5" x14ac:dyDescent="0.35">
      <c r="A1104" s="80">
        <v>45477</v>
      </c>
      <c r="B1104" s="58" t="s">
        <v>4668</v>
      </c>
      <c r="C1104" s="58" t="s">
        <v>4669</v>
      </c>
      <c r="D1104" s="58" t="s">
        <v>4670</v>
      </c>
      <c r="E1104" s="58" t="s">
        <v>4671</v>
      </c>
      <c r="F1104" s="58" t="s">
        <v>4672</v>
      </c>
      <c r="G1104" s="58" t="s">
        <v>4673</v>
      </c>
      <c r="H1104" s="75">
        <f>[1]!thsiFinD("ths_close_price_index",H$1,$A1104)</f>
        <v>3445.8128000000002</v>
      </c>
      <c r="I1104" s="75">
        <f>[1]!thsiFinD("ths_close_price_index",I$1,$A1104)</f>
        <v>3667.3546999999999</v>
      </c>
      <c r="J1104" s="75">
        <f>[1]!thsiFinD("ths_close_price_index",J$1,$A1104)</f>
        <v>1228.9203</v>
      </c>
      <c r="K1104" s="76">
        <f>IF([1]!thsiFinD("ths_close_price_index",K$1,$A1104)/[1]!thsiFinD("ths_close_price_index",K$1,$A$3)=0,K1103,[1]!thsiFinD("ths_close_price_index",K$1,$A1104)/[1]!thsiFinD("ths_close_price_index",K$1,$A$3))</f>
        <v>0.99051550124302046</v>
      </c>
      <c r="L1104" s="75">
        <f>[1]!thsiFinD("ths_close_price_index",L$1,$A1104)</f>
        <v>2625.6556999999998</v>
      </c>
      <c r="M1104" s="75">
        <f>[1]!thsiFinD("ths_close_price_index",M$1,$A1104)</f>
        <v>9264.5537999999997</v>
      </c>
      <c r="N1104" s="78">
        <f t="shared" si="70"/>
        <v>0.99084155177378797</v>
      </c>
      <c r="O1104" s="78">
        <f t="shared" si="70"/>
        <v>0.97970820314871077</v>
      </c>
      <c r="P1104" s="73">
        <f t="shared" si="68"/>
        <v>0.99084155177378797</v>
      </c>
      <c r="Q1104" s="73">
        <f t="shared" si="69"/>
        <v>0.96183688338345297</v>
      </c>
    </row>
    <row r="1105" spans="1:17" ht="15.5" x14ac:dyDescent="0.35">
      <c r="A1105" s="80">
        <v>45478</v>
      </c>
      <c r="B1105" s="58" t="s">
        <v>4674</v>
      </c>
      <c r="C1105" s="58" t="s">
        <v>4675</v>
      </c>
      <c r="D1105" s="58" t="s">
        <v>4676</v>
      </c>
      <c r="E1105" s="58" t="s">
        <v>4677</v>
      </c>
      <c r="F1105" s="58" t="s">
        <v>4678</v>
      </c>
      <c r="G1105" s="58" t="s">
        <v>4679</v>
      </c>
      <c r="H1105" s="75">
        <f>[1]!thsiFinD("ths_close_price_index",H$1,$A1105)</f>
        <v>3431.0605</v>
      </c>
      <c r="I1105" s="75">
        <f>[1]!thsiFinD("ths_close_price_index",I$1,$A1105)</f>
        <v>3661.4893999999999</v>
      </c>
      <c r="J1105" s="75">
        <f>[1]!thsiFinD("ths_close_price_index",J$1,$A1105)</f>
        <v>1232.1950999999999</v>
      </c>
      <c r="K1105" s="76">
        <f>IF([1]!thsiFinD("ths_close_price_index",K$1,$A1105)/[1]!thsiFinD("ths_close_price_index",K$1,$A$3)=0,K1104,[1]!thsiFinD("ths_close_price_index",K$1,$A1105)/[1]!thsiFinD("ths_close_price_index",K$1,$A$3))</f>
        <v>0.9931550053373629</v>
      </c>
      <c r="L1105" s="75">
        <f>[1]!thsiFinD("ths_close_price_index",L$1,$A1105)</f>
        <v>2642.2822999999999</v>
      </c>
      <c r="M1105" s="75">
        <f>[1]!thsiFinD("ths_close_price_index",M$1,$A1105)</f>
        <v>9565.1934000000001</v>
      </c>
      <c r="N1105" s="78">
        <f t="shared" si="70"/>
        <v>1.0063323610936499</v>
      </c>
      <c r="O1105" s="78">
        <f t="shared" si="70"/>
        <v>1.0324505212544612</v>
      </c>
      <c r="P1105" s="73">
        <f t="shared" si="68"/>
        <v>1.0063323610936499</v>
      </c>
      <c r="Q1105" s="73">
        <f t="shared" si="69"/>
        <v>0.96792758184222782</v>
      </c>
    </row>
    <row r="1106" spans="1:17" ht="15.5" x14ac:dyDescent="0.35">
      <c r="A1106" s="80">
        <v>45481</v>
      </c>
      <c r="B1106" s="58" t="s">
        <v>4680</v>
      </c>
      <c r="C1106" s="58" t="s">
        <v>4681</v>
      </c>
      <c r="D1106" s="58" t="s">
        <v>4682</v>
      </c>
      <c r="E1106" s="58" t="s">
        <v>4683</v>
      </c>
      <c r="F1106" s="58" t="s">
        <v>4684</v>
      </c>
      <c r="G1106" s="58" t="s">
        <v>4685</v>
      </c>
      <c r="H1106" s="75">
        <f>[1]!thsiFinD("ths_close_price_index",H$1,$A1106)</f>
        <v>3401.7604000000001</v>
      </c>
      <c r="I1106" s="75">
        <f>[1]!thsiFinD("ths_close_price_index",I$1,$A1106)</f>
        <v>3622.518</v>
      </c>
      <c r="J1106" s="75">
        <f>[1]!thsiFinD("ths_close_price_index",J$1,$A1106)</f>
        <v>1218.4972</v>
      </c>
      <c r="K1106" s="76">
        <f>IF([1]!thsiFinD("ths_close_price_index",K$1,$A1106)/[1]!thsiFinD("ths_close_price_index",K$1,$A$3)=0,K1105,[1]!thsiFinD("ths_close_price_index",K$1,$A1106)/[1]!thsiFinD("ths_close_price_index",K$1,$A$3))</f>
        <v>0.98211443396387621</v>
      </c>
      <c r="L1106" s="75">
        <f>[1]!thsiFinD("ths_close_price_index",L$1,$A1106)</f>
        <v>2616.4474</v>
      </c>
      <c r="M1106" s="75">
        <f>[1]!thsiFinD("ths_close_price_index",M$1,$A1106)</f>
        <v>9295.1589000000004</v>
      </c>
      <c r="N1106" s="78">
        <f t="shared" si="70"/>
        <v>0.99022250574815573</v>
      </c>
      <c r="O1106" s="78">
        <f t="shared" si="70"/>
        <v>0.97176904964618904</v>
      </c>
      <c r="P1106" s="73">
        <f t="shared" si="68"/>
        <v>0.99022250574815573</v>
      </c>
      <c r="Q1106" s="73">
        <f t="shared" si="69"/>
        <v>0.9584636754745639</v>
      </c>
    </row>
    <row r="1107" spans="1:17" ht="15.5" x14ac:dyDescent="0.35">
      <c r="A1107" s="80">
        <v>45482</v>
      </c>
      <c r="B1107" s="58" t="s">
        <v>4686</v>
      </c>
      <c r="C1107" s="58" t="s">
        <v>4687</v>
      </c>
      <c r="D1107" s="58" t="s">
        <v>4688</v>
      </c>
      <c r="E1107" s="58" t="s">
        <v>4689</v>
      </c>
      <c r="F1107" s="58" t="s">
        <v>4690</v>
      </c>
      <c r="G1107" s="58" t="s">
        <v>4691</v>
      </c>
      <c r="H1107" s="75">
        <f>[1]!thsiFinD("ths_close_price_index",H$1,$A1107)</f>
        <v>3439.8110999999999</v>
      </c>
      <c r="I1107" s="75">
        <f>[1]!thsiFinD("ths_close_price_index",I$1,$A1107)</f>
        <v>3670.4946</v>
      </c>
      <c r="J1107" s="75">
        <f>[1]!thsiFinD("ths_close_price_index",J$1,$A1107)</f>
        <v>1234.6288</v>
      </c>
      <c r="K1107" s="76">
        <f>IF([1]!thsiFinD("ths_close_price_index",K$1,$A1107)/[1]!thsiFinD("ths_close_price_index",K$1,$A$3)=0,K1106,[1]!thsiFinD("ths_close_price_index",K$1,$A1107)/[1]!thsiFinD("ths_close_price_index",K$1,$A$3))</f>
        <v>0.9951165789035048</v>
      </c>
      <c r="L1107" s="75">
        <f>[1]!thsiFinD("ths_close_price_index",L$1,$A1107)</f>
        <v>2682.6419999999998</v>
      </c>
      <c r="M1107" s="75">
        <f>[1]!thsiFinD("ths_close_price_index",M$1,$A1107)</f>
        <v>9300.5367999999999</v>
      </c>
      <c r="N1107" s="78">
        <f t="shared" si="70"/>
        <v>1.0252994193577138</v>
      </c>
      <c r="O1107" s="78">
        <f t="shared" si="70"/>
        <v>1.0005785699908798</v>
      </c>
      <c r="P1107" s="73">
        <f t="shared" si="68"/>
        <v>1.0252994193577138</v>
      </c>
      <c r="Q1107" s="73">
        <f t="shared" si="69"/>
        <v>0.98271224993953066</v>
      </c>
    </row>
    <row r="1108" spans="1:17" ht="15.5" x14ac:dyDescent="0.35">
      <c r="A1108" s="80">
        <v>45483</v>
      </c>
      <c r="B1108" s="58" t="s">
        <v>4692</v>
      </c>
      <c r="C1108" s="58" t="s">
        <v>4693</v>
      </c>
      <c r="D1108" s="58" t="s">
        <v>4694</v>
      </c>
      <c r="E1108" s="58" t="s">
        <v>4695</v>
      </c>
      <c r="F1108" s="58" t="s">
        <v>4696</v>
      </c>
      <c r="G1108" s="58" t="s">
        <v>4697</v>
      </c>
      <c r="H1108" s="75">
        <f>[1]!thsiFinD("ths_close_price_index",H$1,$A1108)</f>
        <v>3428.9657000000002</v>
      </c>
      <c r="I1108" s="75">
        <f>[1]!thsiFinD("ths_close_price_index",I$1,$A1108)</f>
        <v>3655.6673999999998</v>
      </c>
      <c r="J1108" s="75">
        <f>[1]!thsiFinD("ths_close_price_index",J$1,$A1108)</f>
        <v>1230</v>
      </c>
      <c r="K1108" s="76">
        <f>IF([1]!thsiFinD("ths_close_price_index",K$1,$A1108)/[1]!thsiFinD("ths_close_price_index",K$1,$A$3)=0,K1107,[1]!thsiFinD("ths_close_price_index",K$1,$A1108)/[1]!thsiFinD("ths_close_price_index",K$1,$A$3))</f>
        <v>0.99138574448555783</v>
      </c>
      <c r="L1108" s="75">
        <f>[1]!thsiFinD("ths_close_price_index",L$1,$A1108)</f>
        <v>2688.0052000000001</v>
      </c>
      <c r="M1108" s="75">
        <f>[1]!thsiFinD("ths_close_price_index",M$1,$A1108)</f>
        <v>9287.3050000000003</v>
      </c>
      <c r="N1108" s="78">
        <f t="shared" si="70"/>
        <v>1.001999223153891</v>
      </c>
      <c r="O1108" s="78">
        <f t="shared" si="70"/>
        <v>0.99857730792485011</v>
      </c>
      <c r="P1108" s="73">
        <f t="shared" si="68"/>
        <v>1.001999223153891</v>
      </c>
      <c r="Q1108" s="73">
        <f t="shared" si="69"/>
        <v>0.98467691102322208</v>
      </c>
    </row>
    <row r="1109" spans="1:17" ht="15.5" x14ac:dyDescent="0.35">
      <c r="A1109" s="80">
        <v>45484</v>
      </c>
      <c r="B1109" s="58" t="s">
        <v>4698</v>
      </c>
      <c r="C1109" s="58" t="s">
        <v>4699</v>
      </c>
      <c r="D1109" s="58" t="s">
        <v>4700</v>
      </c>
      <c r="E1109" s="58" t="s">
        <v>4701</v>
      </c>
      <c r="F1109" s="58" t="s">
        <v>4702</v>
      </c>
      <c r="G1109" s="58" t="s">
        <v>4703</v>
      </c>
      <c r="H1109" s="75">
        <f>[1]!thsiFinD("ths_close_price_index",H$1,$A1109)</f>
        <v>3468.1689999999999</v>
      </c>
      <c r="I1109" s="75">
        <f>[1]!thsiFinD("ths_close_price_index",I$1,$A1109)</f>
        <v>3704.9962999999998</v>
      </c>
      <c r="J1109" s="75">
        <f>[1]!thsiFinD("ths_close_price_index",J$1,$A1109)</f>
        <v>1248.1130000000001</v>
      </c>
      <c r="K1109" s="76">
        <f>IF([1]!thsiFinD("ths_close_price_index",K$1,$A1109)/[1]!thsiFinD("ths_close_price_index",K$1,$A$3)=0,K1108,[1]!thsiFinD("ths_close_price_index",K$1,$A1109)/[1]!thsiFinD("ths_close_price_index",K$1,$A$3))</f>
        <v>1.0059849070789457</v>
      </c>
      <c r="L1109" s="75">
        <f>[1]!thsiFinD("ths_close_price_index",L$1,$A1109)</f>
        <v>2737.0273000000002</v>
      </c>
      <c r="M1109" s="75">
        <f>[1]!thsiFinD("ths_close_price_index",M$1,$A1109)</f>
        <v>9496.6116000000002</v>
      </c>
      <c r="N1109" s="78">
        <f t="shared" si="70"/>
        <v>1.0182373531122633</v>
      </c>
      <c r="O1109" s="78">
        <f t="shared" si="70"/>
        <v>1.0225368500334597</v>
      </c>
      <c r="P1109" s="73">
        <f t="shared" si="68"/>
        <v>1.0182373531122633</v>
      </c>
      <c r="Q1109" s="73">
        <f t="shared" si="69"/>
        <v>1.0026348115510453</v>
      </c>
    </row>
    <row r="1110" spans="1:17" ht="15.5" x14ac:dyDescent="0.35">
      <c r="A1110" s="80">
        <v>45485</v>
      </c>
      <c r="B1110" s="58" t="s">
        <v>4704</v>
      </c>
      <c r="C1110" s="58" t="s">
        <v>4705</v>
      </c>
      <c r="D1110" s="58" t="s">
        <v>4706</v>
      </c>
      <c r="E1110" s="58" t="s">
        <v>4707</v>
      </c>
      <c r="F1110" s="58" t="s">
        <v>4708</v>
      </c>
      <c r="G1110" s="58" t="s">
        <v>4709</v>
      </c>
      <c r="H1110" s="75">
        <f>[1]!thsiFinD("ths_close_price_index",H$1,$A1110)</f>
        <v>3472.4014000000002</v>
      </c>
      <c r="I1110" s="75">
        <f>[1]!thsiFinD("ths_close_price_index",I$1,$A1110)</f>
        <v>3704.5689000000002</v>
      </c>
      <c r="J1110" s="75">
        <f>[1]!thsiFinD("ths_close_price_index",J$1,$A1110)</f>
        <v>1249.5356999999999</v>
      </c>
      <c r="K1110" s="76">
        <f>IF([1]!thsiFinD("ths_close_price_index",K$1,$A1110)/[1]!thsiFinD("ths_close_price_index",K$1,$A$3)=0,K1109,[1]!thsiFinD("ths_close_price_index",K$1,$A1110)/[1]!thsiFinD("ths_close_price_index",K$1,$A$3))</f>
        <v>1.0071316099234005</v>
      </c>
      <c r="L1110" s="75">
        <f>[1]!thsiFinD("ths_close_price_index",L$1,$A1110)</f>
        <v>2729.9337999999998</v>
      </c>
      <c r="M1110" s="75">
        <f>[1]!thsiFinD("ths_close_price_index",M$1,$A1110)</f>
        <v>9539.2050999999992</v>
      </c>
      <c r="N1110" s="78">
        <f t="shared" si="70"/>
        <v>0.99740831960280396</v>
      </c>
      <c r="O1110" s="78">
        <f t="shared" si="70"/>
        <v>1.004485126042219</v>
      </c>
      <c r="P1110" s="73">
        <f t="shared" si="68"/>
        <v>0.99740831960280396</v>
      </c>
      <c r="Q1110" s="73">
        <f t="shared" si="69"/>
        <v>1.0000363025644021</v>
      </c>
    </row>
    <row r="1111" spans="1:17" ht="15.5" x14ac:dyDescent="0.35">
      <c r="A1111" s="80">
        <v>45488</v>
      </c>
      <c r="B1111" s="58" t="s">
        <v>4710</v>
      </c>
      <c r="C1111" s="58" t="s">
        <v>4711</v>
      </c>
      <c r="D1111" s="58" t="s">
        <v>4712</v>
      </c>
      <c r="E1111" s="58" t="s">
        <v>4713</v>
      </c>
      <c r="F1111" s="58" t="s">
        <v>4714</v>
      </c>
      <c r="G1111" s="58" t="s">
        <v>4715</v>
      </c>
      <c r="H1111" s="75">
        <f>[1]!thsiFinD("ths_close_price_index",H$1,$A1111)</f>
        <v>3476.2467000000001</v>
      </c>
      <c r="I1111" s="75">
        <f>[1]!thsiFinD("ths_close_price_index",I$1,$A1111)</f>
        <v>3701.0007000000001</v>
      </c>
      <c r="J1111" s="75">
        <f>[1]!thsiFinD("ths_close_price_index",J$1,$A1111)</f>
        <v>1244.4002</v>
      </c>
      <c r="K1111" s="76">
        <f>IF([1]!thsiFinD("ths_close_price_index",K$1,$A1111)/[1]!thsiFinD("ths_close_price_index",K$1,$A$3)=0,K1110,[1]!thsiFinD("ths_close_price_index",K$1,$A1111)/[1]!thsiFinD("ths_close_price_index",K$1,$A$3))</f>
        <v>1.0029923729390058</v>
      </c>
      <c r="L1111" s="75">
        <f>[1]!thsiFinD("ths_close_price_index",L$1,$A1111)</f>
        <v>2700.0441000000001</v>
      </c>
      <c r="M1111" s="75">
        <f>[1]!thsiFinD("ths_close_price_index",M$1,$A1111)</f>
        <v>9434.1947</v>
      </c>
      <c r="N1111" s="78">
        <f t="shared" ref="N1111:O1130" si="71">L1111/L1110</f>
        <v>0.98905112644123472</v>
      </c>
      <c r="O1111" s="78">
        <f t="shared" si="71"/>
        <v>0.98899170330240627</v>
      </c>
      <c r="P1111" s="73">
        <f t="shared" si="68"/>
        <v>0.98905112644123472</v>
      </c>
      <c r="Q1111" s="73">
        <f t="shared" si="69"/>
        <v>0.98908703153344935</v>
      </c>
    </row>
    <row r="1112" spans="1:17" ht="15.5" x14ac:dyDescent="0.35">
      <c r="A1112" s="80">
        <v>45489</v>
      </c>
      <c r="B1112" s="58" t="s">
        <v>4716</v>
      </c>
      <c r="C1112" s="58" t="s">
        <v>4717</v>
      </c>
      <c r="D1112" s="58" t="s">
        <v>4718</v>
      </c>
      <c r="E1112" s="58" t="s">
        <v>4719</v>
      </c>
      <c r="F1112" s="58" t="s">
        <v>4720</v>
      </c>
      <c r="G1112" s="58" t="s">
        <v>4721</v>
      </c>
      <c r="H1112" s="75">
        <f>[1]!thsiFinD("ths_close_price_index",H$1,$A1112)</f>
        <v>3498.2827000000002</v>
      </c>
      <c r="I1112" s="75">
        <f>[1]!thsiFinD("ths_close_price_index",I$1,$A1112)</f>
        <v>3721.3692000000001</v>
      </c>
      <c r="J1112" s="75">
        <f>[1]!thsiFinD("ths_close_price_index",J$1,$A1112)</f>
        <v>1249.7123999999999</v>
      </c>
      <c r="K1112" s="76">
        <f>IF([1]!thsiFinD("ths_close_price_index",K$1,$A1112)/[1]!thsiFinD("ths_close_price_index",K$1,$A$3)=0,K1111,[1]!thsiFinD("ths_close_price_index",K$1,$A1112)/[1]!thsiFinD("ths_close_price_index",K$1,$A$3))</f>
        <v>1.0072740309486448</v>
      </c>
      <c r="L1112" s="75">
        <f>[1]!thsiFinD("ths_close_price_index",L$1,$A1112)</f>
        <v>2759.5803999999998</v>
      </c>
      <c r="M1112" s="75">
        <f>[1]!thsiFinD("ths_close_price_index",M$1,$A1112)</f>
        <v>9426.6692000000003</v>
      </c>
      <c r="N1112" s="78">
        <f t="shared" si="71"/>
        <v>1.0220501213294997</v>
      </c>
      <c r="O1112" s="78">
        <f t="shared" si="71"/>
        <v>0.9992023166534818</v>
      </c>
      <c r="P1112" s="73">
        <f t="shared" si="68"/>
        <v>1.0220501213294997</v>
      </c>
      <c r="Q1112" s="73">
        <f t="shared" si="69"/>
        <v>1.0108965205841967</v>
      </c>
    </row>
    <row r="1113" spans="1:17" ht="15.5" x14ac:dyDescent="0.35">
      <c r="A1113" s="80">
        <v>45490</v>
      </c>
      <c r="B1113" s="58" t="s">
        <v>4722</v>
      </c>
      <c r="C1113" s="58" t="s">
        <v>4723</v>
      </c>
      <c r="D1113" s="58" t="s">
        <v>4724</v>
      </c>
      <c r="E1113" s="58" t="s">
        <v>4725</v>
      </c>
      <c r="F1113" s="58" t="s">
        <v>4726</v>
      </c>
      <c r="G1113" s="58" t="s">
        <v>4727</v>
      </c>
      <c r="H1113" s="75">
        <f>[1]!thsiFinD("ths_close_price_index",H$1,$A1113)</f>
        <v>3501.5835999999999</v>
      </c>
      <c r="I1113" s="75">
        <f>[1]!thsiFinD("ths_close_price_index",I$1,$A1113)</f>
        <v>3716.1806999999999</v>
      </c>
      <c r="J1113" s="75">
        <f>[1]!thsiFinD("ths_close_price_index",J$1,$A1113)</f>
        <v>1243.5735</v>
      </c>
      <c r="K1113" s="76">
        <f>IF([1]!thsiFinD("ths_close_price_index",K$1,$A1113)/[1]!thsiFinD("ths_close_price_index",K$1,$A$3)=0,K1112,[1]!thsiFinD("ths_close_price_index",K$1,$A1113)/[1]!thsiFinD("ths_close_price_index",K$1,$A$3))</f>
        <v>1.0023260488780577</v>
      </c>
      <c r="L1113" s="75">
        <f>[1]!thsiFinD("ths_close_price_index",L$1,$A1113)</f>
        <v>2732.1518000000001</v>
      </c>
      <c r="M1113" s="75">
        <f>[1]!thsiFinD("ths_close_price_index",M$1,$A1113)</f>
        <v>9559.9832999999999</v>
      </c>
      <c r="N1113" s="78">
        <f t="shared" si="71"/>
        <v>0.99006059037091299</v>
      </c>
      <c r="O1113" s="78">
        <f t="shared" si="71"/>
        <v>1.0141422274582415</v>
      </c>
      <c r="P1113" s="73">
        <f t="shared" si="68"/>
        <v>0.99006059037091299</v>
      </c>
      <c r="Q1113" s="73">
        <f t="shared" si="69"/>
        <v>1.0008488059734915</v>
      </c>
    </row>
    <row r="1114" spans="1:17" ht="15.5" x14ac:dyDescent="0.35">
      <c r="A1114" s="80">
        <v>45491</v>
      </c>
      <c r="B1114" s="58" t="s">
        <v>4728</v>
      </c>
      <c r="C1114" s="58" t="s">
        <v>4729</v>
      </c>
      <c r="D1114" s="58" t="s">
        <v>4730</v>
      </c>
      <c r="E1114" s="58" t="s">
        <v>4731</v>
      </c>
      <c r="F1114" s="58" t="s">
        <v>4732</v>
      </c>
      <c r="G1114" s="58" t="s">
        <v>4733</v>
      </c>
      <c r="H1114" s="75">
        <f>[1]!thsiFinD("ths_close_price_index",H$1,$A1114)</f>
        <v>3520.931</v>
      </c>
      <c r="I1114" s="75">
        <f>[1]!thsiFinD("ths_close_price_index",I$1,$A1114)</f>
        <v>3735.6410000000001</v>
      </c>
      <c r="J1114" s="75">
        <f>[1]!thsiFinD("ths_close_price_index",J$1,$A1114)</f>
        <v>1250.4630999999999</v>
      </c>
      <c r="K1114" s="76">
        <f>IF([1]!thsiFinD("ths_close_price_index",K$1,$A1114)/[1]!thsiFinD("ths_close_price_index",K$1,$A$3)=0,K1113,[1]!thsiFinD("ths_close_price_index",K$1,$A1114)/[1]!thsiFinD("ths_close_price_index",K$1,$A$3))</f>
        <v>1.0078790986546493</v>
      </c>
      <c r="L1114" s="75">
        <f>[1]!thsiFinD("ths_close_price_index",L$1,$A1114)</f>
        <v>2725.7157999999999</v>
      </c>
      <c r="M1114" s="75">
        <f>[1]!thsiFinD("ths_close_price_index",M$1,$A1114)</f>
        <v>9646.4076999999997</v>
      </c>
      <c r="N1114" s="78">
        <f t="shared" si="71"/>
        <v>0.99764434757980869</v>
      </c>
      <c r="O1114" s="78">
        <f t="shared" si="71"/>
        <v>1.0090402249970458</v>
      </c>
      <c r="P1114" s="73">
        <f t="shared" si="68"/>
        <v>0.99764434757980869</v>
      </c>
      <c r="Q1114" s="73">
        <f t="shared" si="69"/>
        <v>0.99849115406145439</v>
      </c>
    </row>
    <row r="1115" spans="1:17" ht="15.5" x14ac:dyDescent="0.35">
      <c r="A1115" s="80">
        <v>45492</v>
      </c>
      <c r="B1115" s="58" t="s">
        <v>4734</v>
      </c>
      <c r="C1115" s="58" t="s">
        <v>4735</v>
      </c>
      <c r="D1115" s="58" t="s">
        <v>4736</v>
      </c>
      <c r="E1115" s="58" t="s">
        <v>4737</v>
      </c>
      <c r="F1115" s="58" t="s">
        <v>4738</v>
      </c>
      <c r="G1115" s="58" t="s">
        <v>4739</v>
      </c>
      <c r="H1115" s="75">
        <f>[1]!thsiFinD("ths_close_price_index",H$1,$A1115)</f>
        <v>3539.0156000000002</v>
      </c>
      <c r="I1115" s="75">
        <f>[1]!thsiFinD("ths_close_price_index",I$1,$A1115)</f>
        <v>3749.0744</v>
      </c>
      <c r="J1115" s="75">
        <f>[1]!thsiFinD("ths_close_price_index",J$1,$A1115)</f>
        <v>1250.9851000000001</v>
      </c>
      <c r="K1115" s="76">
        <f>IF([1]!thsiFinD("ths_close_price_index",K$1,$A1115)/[1]!thsiFinD("ths_close_price_index",K$1,$A$3)=0,K1114,[1]!thsiFinD("ths_close_price_index",K$1,$A1115)/[1]!thsiFinD("ths_close_price_index",K$1,$A$3))</f>
        <v>1.008299833092553</v>
      </c>
      <c r="L1115" s="75">
        <f>[1]!thsiFinD("ths_close_price_index",L$1,$A1115)</f>
        <v>2740.8314</v>
      </c>
      <c r="M1115" s="75">
        <f>[1]!thsiFinD("ths_close_price_index",M$1,$A1115)</f>
        <v>9671.4619999999995</v>
      </c>
      <c r="N1115" s="78">
        <f t="shared" si="71"/>
        <v>1.005545552474693</v>
      </c>
      <c r="O1115" s="78">
        <f t="shared" si="71"/>
        <v>1.0025972673744652</v>
      </c>
      <c r="P1115" s="73">
        <f t="shared" si="68"/>
        <v>1.005545552474693</v>
      </c>
      <c r="Q1115" s="73">
        <f t="shared" si="69"/>
        <v>1.004028339151819</v>
      </c>
    </row>
    <row r="1116" spans="1:17" ht="15.5" x14ac:dyDescent="0.35">
      <c r="A1116" s="80">
        <v>45495</v>
      </c>
      <c r="B1116" s="58" t="s">
        <v>4740</v>
      </c>
      <c r="C1116" s="58" t="s">
        <v>4741</v>
      </c>
      <c r="D1116" s="58" t="s">
        <v>4742</v>
      </c>
      <c r="E1116" s="58" t="s">
        <v>4743</v>
      </c>
      <c r="F1116" s="58" t="s">
        <v>4744</v>
      </c>
      <c r="G1116" s="58" t="s">
        <v>4745</v>
      </c>
      <c r="H1116" s="75">
        <f>[1]!thsiFinD("ths_close_price_index",H$1,$A1116)</f>
        <v>3514.9249</v>
      </c>
      <c r="I1116" s="75">
        <f>[1]!thsiFinD("ths_close_price_index",I$1,$A1116)</f>
        <v>3728.6325000000002</v>
      </c>
      <c r="J1116" s="75">
        <f>[1]!thsiFinD("ths_close_price_index",J$1,$A1116)</f>
        <v>1248.3947000000001</v>
      </c>
      <c r="K1116" s="76">
        <f>IF([1]!thsiFinD("ths_close_price_index",K$1,$A1116)/[1]!thsiFinD("ths_close_price_index",K$1,$A$3)=0,K1115,[1]!thsiFinD("ths_close_price_index",K$1,$A1116)/[1]!thsiFinD("ths_close_price_index",K$1,$A$3))</f>
        <v>1.006211958594573</v>
      </c>
      <c r="L1116" s="75">
        <f>[1]!thsiFinD("ths_close_price_index",L$1,$A1116)</f>
        <v>2740.9767000000002</v>
      </c>
      <c r="M1116" s="75">
        <f>[1]!thsiFinD("ths_close_price_index",M$1,$A1116)</f>
        <v>9724.6589999999997</v>
      </c>
      <c r="N1116" s="78">
        <f t="shared" si="71"/>
        <v>1.0000530131112773</v>
      </c>
      <c r="O1116" s="78">
        <f t="shared" si="71"/>
        <v>1.005500409348659</v>
      </c>
      <c r="P1116" s="73">
        <f t="shared" si="68"/>
        <v>1.0000530131112773</v>
      </c>
      <c r="Q1116" s="73">
        <f t="shared" si="69"/>
        <v>1.0040815658178879</v>
      </c>
    </row>
    <row r="1117" spans="1:17" ht="15.5" x14ac:dyDescent="0.35">
      <c r="A1117" s="80">
        <v>45496</v>
      </c>
      <c r="B1117" s="58" t="s">
        <v>4746</v>
      </c>
      <c r="C1117" s="58" t="s">
        <v>4747</v>
      </c>
      <c r="D1117" s="58" t="s">
        <v>4748</v>
      </c>
      <c r="E1117" s="58" t="s">
        <v>4749</v>
      </c>
      <c r="F1117" s="58" t="s">
        <v>4750</v>
      </c>
      <c r="G1117" s="58" t="s">
        <v>4751</v>
      </c>
      <c r="H1117" s="75">
        <f>[1]!thsiFinD("ths_close_price_index",H$1,$A1117)</f>
        <v>3439.8779</v>
      </c>
      <c r="I1117" s="75">
        <f>[1]!thsiFinD("ths_close_price_index",I$1,$A1117)</f>
        <v>3641.6574999999998</v>
      </c>
      <c r="J1117" s="75">
        <f>[1]!thsiFinD("ths_close_price_index",J$1,$A1117)</f>
        <v>1216.4465</v>
      </c>
      <c r="K1117" s="76">
        <f>IF([1]!thsiFinD("ths_close_price_index",K$1,$A1117)/[1]!thsiFinD("ths_close_price_index",K$1,$A$3)=0,K1116,[1]!thsiFinD("ths_close_price_index",K$1,$A1117)/[1]!thsiFinD("ths_close_price_index",K$1,$A$3))</f>
        <v>0.98046156018646435</v>
      </c>
      <c r="L1117" s="75">
        <f>[1]!thsiFinD("ths_close_price_index",L$1,$A1117)</f>
        <v>2651.6016</v>
      </c>
      <c r="M1117" s="75">
        <f>[1]!thsiFinD("ths_close_price_index",M$1,$A1117)</f>
        <v>9360.5526000000009</v>
      </c>
      <c r="N1117" s="78">
        <f t="shared" si="71"/>
        <v>0.96739297346088338</v>
      </c>
      <c r="O1117" s="78">
        <f t="shared" si="71"/>
        <v>0.96255844035251015</v>
      </c>
      <c r="P1117" s="73">
        <f t="shared" si="68"/>
        <v>0.96739297346088338</v>
      </c>
      <c r="Q1117" s="73">
        <f t="shared" si="69"/>
        <v>0.97134145155382623</v>
      </c>
    </row>
    <row r="1118" spans="1:17" ht="15.5" x14ac:dyDescent="0.35">
      <c r="A1118" s="80">
        <v>45497</v>
      </c>
      <c r="B1118" s="58" t="s">
        <v>4752</v>
      </c>
      <c r="C1118" s="58" t="s">
        <v>4753</v>
      </c>
      <c r="D1118" s="58" t="s">
        <v>4754</v>
      </c>
      <c r="E1118" s="58" t="s">
        <v>4755</v>
      </c>
      <c r="F1118" s="58" t="s">
        <v>4756</v>
      </c>
      <c r="G1118" s="58" t="s">
        <v>4757</v>
      </c>
      <c r="H1118" s="75">
        <f>[1]!thsiFinD("ths_close_price_index",H$1,$A1118)</f>
        <v>3418.1662999999999</v>
      </c>
      <c r="I1118" s="75">
        <f>[1]!thsiFinD("ths_close_price_index",I$1,$A1118)</f>
        <v>3613.9987999999998</v>
      </c>
      <c r="J1118" s="75">
        <f>[1]!thsiFinD("ths_close_price_index",J$1,$A1118)</f>
        <v>1205.1967999999999</v>
      </c>
      <c r="K1118" s="76">
        <f>IF([1]!thsiFinD("ths_close_price_index",K$1,$A1118)/[1]!thsiFinD("ths_close_price_index",K$1,$A$3)=0,K1117,[1]!thsiFinD("ths_close_price_index",K$1,$A1118)/[1]!thsiFinD("ths_close_price_index",K$1,$A$3))</f>
        <v>0.97139424944683894</v>
      </c>
      <c r="L1118" s="75">
        <f>[1]!thsiFinD("ths_close_price_index",L$1,$A1118)</f>
        <v>2620.5302999999999</v>
      </c>
      <c r="M1118" s="75">
        <f>[1]!thsiFinD("ths_close_price_index",M$1,$A1118)</f>
        <v>9225.3741000000009</v>
      </c>
      <c r="N1118" s="78">
        <f t="shared" si="71"/>
        <v>0.98828206318777301</v>
      </c>
      <c r="O1118" s="78">
        <f t="shared" si="71"/>
        <v>0.9855587051559328</v>
      </c>
      <c r="P1118" s="73">
        <f t="shared" si="68"/>
        <v>0.98828206318777301</v>
      </c>
      <c r="Q1118" s="73">
        <f t="shared" si="69"/>
        <v>0.95995933380142162</v>
      </c>
    </row>
    <row r="1119" spans="1:17" ht="15.5" x14ac:dyDescent="0.35">
      <c r="A1119" s="80">
        <v>45498</v>
      </c>
      <c r="B1119" s="58" t="s">
        <v>4758</v>
      </c>
      <c r="C1119" s="58" t="s">
        <v>4759</v>
      </c>
      <c r="D1119" s="58" t="s">
        <v>4760</v>
      </c>
      <c r="E1119" s="58" t="s">
        <v>4761</v>
      </c>
      <c r="F1119" s="58" t="s">
        <v>4762</v>
      </c>
      <c r="G1119" s="58" t="s">
        <v>4763</v>
      </c>
      <c r="H1119" s="75">
        <f>[1]!thsiFinD("ths_close_price_index",H$1,$A1119)</f>
        <v>3399.2716</v>
      </c>
      <c r="I1119" s="75">
        <f>[1]!thsiFinD("ths_close_price_index",I$1,$A1119)</f>
        <v>3598.3694999999998</v>
      </c>
      <c r="J1119" s="75">
        <f>[1]!thsiFinD("ths_close_price_index",J$1,$A1119)</f>
        <v>1196.4286</v>
      </c>
      <c r="K1119" s="76">
        <f>IF([1]!thsiFinD("ths_close_price_index",K$1,$A1119)/[1]!thsiFinD("ths_close_price_index",K$1,$A$3)=0,K1118,[1]!thsiFinD("ths_close_price_index",K$1,$A1119)/[1]!thsiFinD("ths_close_price_index",K$1,$A$3))</f>
        <v>0.96432703929659647</v>
      </c>
      <c r="L1119" s="75">
        <f>[1]!thsiFinD("ths_close_price_index",L$1,$A1119)</f>
        <v>2612.0029</v>
      </c>
      <c r="M1119" s="75">
        <f>[1]!thsiFinD("ths_close_price_index",M$1,$A1119)</f>
        <v>9229.5205999999998</v>
      </c>
      <c r="N1119" s="78">
        <f t="shared" si="71"/>
        <v>0.99674592581509169</v>
      </c>
      <c r="O1119" s="78">
        <f t="shared" si="71"/>
        <v>1.0004494668676904</v>
      </c>
      <c r="P1119" s="73">
        <f t="shared" si="68"/>
        <v>0.99674592581509169</v>
      </c>
      <c r="Q1119" s="73">
        <f t="shared" si="69"/>
        <v>0.9568355549147366</v>
      </c>
    </row>
    <row r="1120" spans="1:17" ht="15.5" x14ac:dyDescent="0.35">
      <c r="A1120" s="80">
        <v>45499</v>
      </c>
      <c r="B1120" s="58" t="s">
        <v>4764</v>
      </c>
      <c r="C1120" s="58" t="s">
        <v>4765</v>
      </c>
      <c r="D1120" s="58" t="s">
        <v>4766</v>
      </c>
      <c r="E1120" s="58" t="s">
        <v>4767</v>
      </c>
      <c r="F1120" s="58" t="s">
        <v>4768</v>
      </c>
      <c r="G1120" s="58" t="s">
        <v>4769</v>
      </c>
      <c r="H1120" s="75">
        <f>[1]!thsiFinD("ths_close_price_index",H$1,$A1120)</f>
        <v>3409.2930999999999</v>
      </c>
      <c r="I1120" s="75">
        <f>[1]!thsiFinD("ths_close_price_index",I$1,$A1120)</f>
        <v>3619.6974</v>
      </c>
      <c r="J1120" s="75">
        <f>[1]!thsiFinD("ths_close_price_index",J$1,$A1120)</f>
        <v>1205.8215</v>
      </c>
      <c r="K1120" s="76">
        <f>IF([1]!thsiFinD("ths_close_price_index",K$1,$A1120)/[1]!thsiFinD("ths_close_price_index",K$1,$A$3)=0,K1119,[1]!thsiFinD("ths_close_price_index",K$1,$A1120)/[1]!thsiFinD("ths_close_price_index",K$1,$A$3))</f>
        <v>0.97189776056438382</v>
      </c>
      <c r="L1120" s="75">
        <f>[1]!thsiFinD("ths_close_price_index",L$1,$A1120)</f>
        <v>2637.4216999999999</v>
      </c>
      <c r="M1120" s="75">
        <f>[1]!thsiFinD("ths_close_price_index",M$1,$A1120)</f>
        <v>9248.7533999999996</v>
      </c>
      <c r="N1120" s="78">
        <f t="shared" si="71"/>
        <v>1.0097315359029655</v>
      </c>
      <c r="O1120" s="78">
        <f t="shared" si="71"/>
        <v>1.0020838352102492</v>
      </c>
      <c r="P1120" s="73">
        <f t="shared" si="68"/>
        <v>1.0097315359029655</v>
      </c>
      <c r="Q1120" s="73">
        <f t="shared" si="69"/>
        <v>0.96614703447062322</v>
      </c>
    </row>
    <row r="1121" spans="1:17" ht="15.5" x14ac:dyDescent="0.35">
      <c r="A1121" s="80">
        <v>45502</v>
      </c>
      <c r="B1121" s="58" t="s">
        <v>4770</v>
      </c>
      <c r="C1121" s="58" t="s">
        <v>4771</v>
      </c>
      <c r="D1121" s="58" t="s">
        <v>4772</v>
      </c>
      <c r="E1121" s="58" t="s">
        <v>4773</v>
      </c>
      <c r="F1121" s="58" t="s">
        <v>4774</v>
      </c>
      <c r="G1121" s="58" t="s">
        <v>4775</v>
      </c>
      <c r="H1121" s="75">
        <f>[1]!thsiFinD("ths_close_price_index",H$1,$A1121)</f>
        <v>3390.7420000000002</v>
      </c>
      <c r="I1121" s="75">
        <f>[1]!thsiFinD("ths_close_price_index",I$1,$A1121)</f>
        <v>3599.6713</v>
      </c>
      <c r="J1121" s="75">
        <f>[1]!thsiFinD("ths_close_price_index",J$1,$A1121)</f>
        <v>1198.2801999999999</v>
      </c>
      <c r="K1121" s="76">
        <f>IF([1]!thsiFinD("ths_close_price_index",K$1,$A1121)/[1]!thsiFinD("ths_close_price_index",K$1,$A$3)=0,K1120,[1]!thsiFinD("ths_close_price_index",K$1,$A1121)/[1]!thsiFinD("ths_close_price_index",K$1,$A$3))</f>
        <v>0.9658194375441489</v>
      </c>
      <c r="L1121" s="75">
        <f>[1]!thsiFinD("ths_close_price_index",L$1,$A1121)</f>
        <v>2611.1621</v>
      </c>
      <c r="M1121" s="75">
        <f>[1]!thsiFinD("ths_close_price_index",M$1,$A1121)</f>
        <v>9124.1679000000004</v>
      </c>
      <c r="N1121" s="78">
        <f t="shared" si="71"/>
        <v>0.99004345797261017</v>
      </c>
      <c r="O1121" s="78">
        <f t="shared" si="71"/>
        <v>0.98652948190834033</v>
      </c>
      <c r="P1121" s="73">
        <f t="shared" si="68"/>
        <v>0.99004345797261017</v>
      </c>
      <c r="Q1121" s="73">
        <f t="shared" si="69"/>
        <v>0.95652755091727837</v>
      </c>
    </row>
    <row r="1122" spans="1:17" ht="15.5" x14ac:dyDescent="0.35">
      <c r="A1122" s="80">
        <v>45503</v>
      </c>
      <c r="B1122" s="58" t="s">
        <v>4776</v>
      </c>
      <c r="C1122" s="58" t="s">
        <v>4777</v>
      </c>
      <c r="D1122" s="58" t="s">
        <v>4778</v>
      </c>
      <c r="E1122" s="58" t="s">
        <v>4779</v>
      </c>
      <c r="F1122" s="58" t="s">
        <v>4780</v>
      </c>
      <c r="G1122" s="58" t="s">
        <v>4781</v>
      </c>
      <c r="H1122" s="75">
        <f>[1]!thsiFinD("ths_close_price_index",H$1,$A1122)</f>
        <v>3369.3820999999998</v>
      </c>
      <c r="I1122" s="75">
        <f>[1]!thsiFinD("ths_close_price_index",I$1,$A1122)</f>
        <v>3580.7640000000001</v>
      </c>
      <c r="J1122" s="75">
        <f>[1]!thsiFinD("ths_close_price_index",J$1,$A1122)</f>
        <v>1190.7854</v>
      </c>
      <c r="K1122" s="76">
        <f>IF([1]!thsiFinD("ths_close_price_index",K$1,$A1122)/[1]!thsiFinD("ths_close_price_index",K$1,$A$3)=0,K1121,[1]!thsiFinD("ths_close_price_index",K$1,$A1122)/[1]!thsiFinD("ths_close_price_index",K$1,$A$3))</f>
        <v>0.95977859374108354</v>
      </c>
      <c r="L1122" s="75">
        <f>[1]!thsiFinD("ths_close_price_index",L$1,$A1122)</f>
        <v>2591.5427</v>
      </c>
      <c r="M1122" s="75">
        <f>[1]!thsiFinD("ths_close_price_index",M$1,$A1122)</f>
        <v>9076.9786999999997</v>
      </c>
      <c r="N1122" s="78">
        <f t="shared" si="71"/>
        <v>0.99248633395835517</v>
      </c>
      <c r="O1122" s="78">
        <f t="shared" si="71"/>
        <v>0.99482810920215525</v>
      </c>
      <c r="P1122" s="73">
        <f t="shared" si="68"/>
        <v>0.99248633395835517</v>
      </c>
      <c r="Q1122" s="73">
        <f t="shared" si="69"/>
        <v>0.94934052234005351</v>
      </c>
    </row>
    <row r="1123" spans="1:17" ht="15.5" x14ac:dyDescent="0.35">
      <c r="A1123" s="80">
        <v>45504</v>
      </c>
      <c r="B1123" s="58" t="s">
        <v>4782</v>
      </c>
      <c r="C1123" s="58" t="s">
        <v>4783</v>
      </c>
      <c r="D1123" s="58" t="s">
        <v>4784</v>
      </c>
      <c r="E1123" s="58" t="s">
        <v>4785</v>
      </c>
      <c r="F1123" s="58" t="s">
        <v>4786</v>
      </c>
      <c r="G1123" s="58" t="s">
        <v>4787</v>
      </c>
      <c r="H1123" s="75">
        <f>[1]!thsiFinD("ths_close_price_index",H$1,$A1123)</f>
        <v>3442.0844000000002</v>
      </c>
      <c r="I1123" s="75">
        <f>[1]!thsiFinD("ths_close_price_index",I$1,$A1123)</f>
        <v>3674.1012000000001</v>
      </c>
      <c r="J1123" s="75">
        <f>[1]!thsiFinD("ths_close_price_index",J$1,$A1123)</f>
        <v>1224.1787999999999</v>
      </c>
      <c r="K1123" s="76">
        <f>IF([1]!thsiFinD("ths_close_price_index",K$1,$A1123)/[1]!thsiFinD("ths_close_price_index",K$1,$A$3)=0,K1122,[1]!thsiFinD("ths_close_price_index",K$1,$A1123)/[1]!thsiFinD("ths_close_price_index",K$1,$A$3))</f>
        <v>0.98669383009872902</v>
      </c>
      <c r="L1123" s="75">
        <f>[1]!thsiFinD("ths_close_price_index",L$1,$A1123)</f>
        <v>2676.2186000000002</v>
      </c>
      <c r="M1123" s="75">
        <f>[1]!thsiFinD("ths_close_price_index",M$1,$A1123)</f>
        <v>9540.5998999999993</v>
      </c>
      <c r="N1123" s="78">
        <f t="shared" si="71"/>
        <v>1.0326739358761097</v>
      </c>
      <c r="O1123" s="78">
        <f t="shared" si="71"/>
        <v>1.0510765988687403</v>
      </c>
      <c r="P1123" s="73">
        <f t="shared" si="68"/>
        <v>1.0326739358761097</v>
      </c>
      <c r="Q1123" s="73">
        <f t="shared" si="69"/>
        <v>0.98035921369158485</v>
      </c>
    </row>
    <row r="1124" spans="1:17" ht="15.5" x14ac:dyDescent="0.35">
      <c r="A1124" s="80">
        <v>45505</v>
      </c>
      <c r="B1124" s="58" t="s">
        <v>4788</v>
      </c>
      <c r="C1124" s="58" t="s">
        <v>4789</v>
      </c>
      <c r="D1124" s="58" t="s">
        <v>4790</v>
      </c>
      <c r="E1124" s="58" t="s">
        <v>4791</v>
      </c>
      <c r="F1124" s="58" t="s">
        <v>4792</v>
      </c>
      <c r="G1124" s="58" t="s">
        <v>4793</v>
      </c>
      <c r="H1124" s="75">
        <f>[1]!thsiFinD("ths_close_price_index",H$1,$A1124)</f>
        <v>3419.2665999999999</v>
      </c>
      <c r="I1124" s="75">
        <f>[1]!thsiFinD("ths_close_price_index",I$1,$A1124)</f>
        <v>3649.5488999999998</v>
      </c>
      <c r="J1124" s="75">
        <f>[1]!thsiFinD("ths_close_price_index",J$1,$A1124)</f>
        <v>1215.7943</v>
      </c>
      <c r="K1124" s="76">
        <f>IF([1]!thsiFinD("ths_close_price_index",K$1,$A1124)/[1]!thsiFinD("ths_close_price_index",K$1,$A$3)=0,K1123,[1]!thsiFinD("ths_close_price_index",K$1,$A1124)/[1]!thsiFinD("ths_close_price_index",K$1,$A$3))</f>
        <v>0.97993588394048592</v>
      </c>
      <c r="L1124" s="75">
        <f>[1]!thsiFinD("ths_close_price_index",L$1,$A1124)</f>
        <v>2663.6790000000001</v>
      </c>
      <c r="M1124" s="75">
        <f>[1]!thsiFinD("ths_close_price_index",M$1,$A1124)</f>
        <v>9445.8084999999992</v>
      </c>
      <c r="N1124" s="78">
        <f t="shared" si="71"/>
        <v>0.99531443358177096</v>
      </c>
      <c r="O1124" s="78">
        <f t="shared" si="71"/>
        <v>0.99006441932440747</v>
      </c>
      <c r="P1124" s="73">
        <f t="shared" si="68"/>
        <v>0.99531443358177096</v>
      </c>
      <c r="Q1124" s="73">
        <f t="shared" si="69"/>
        <v>0.97576567548211013</v>
      </c>
    </row>
    <row r="1125" spans="1:17" ht="15.5" x14ac:dyDescent="0.35">
      <c r="A1125" s="80">
        <v>45506</v>
      </c>
      <c r="B1125" s="58" t="s">
        <v>4794</v>
      </c>
      <c r="C1125" s="58" t="s">
        <v>4795</v>
      </c>
      <c r="D1125" s="58" t="s">
        <v>4796</v>
      </c>
      <c r="E1125" s="58" t="s">
        <v>4797</v>
      </c>
      <c r="F1125" s="58" t="s">
        <v>4798</v>
      </c>
      <c r="G1125" s="58" t="s">
        <v>4799</v>
      </c>
      <c r="H1125" s="75">
        <f>[1]!thsiFinD("ths_close_price_index",H$1,$A1125)</f>
        <v>3384.3919000000001</v>
      </c>
      <c r="I1125" s="75">
        <f>[1]!thsiFinD("ths_close_price_index",I$1,$A1125)</f>
        <v>3609.5401000000002</v>
      </c>
      <c r="J1125" s="75">
        <f>[1]!thsiFinD("ths_close_price_index",J$1,$A1125)</f>
        <v>1200.7331999999999</v>
      </c>
      <c r="K1125" s="76">
        <f>IF([1]!thsiFinD("ths_close_price_index",K$1,$A1125)/[1]!thsiFinD("ths_close_price_index",K$1,$A$3)=0,K1124,[1]!thsiFinD("ths_close_price_index",K$1,$A1125)/[1]!thsiFinD("ths_close_price_index",K$1,$A$3))</f>
        <v>0.96779656700042771</v>
      </c>
      <c r="L1125" s="75">
        <f>[1]!thsiFinD("ths_close_price_index",L$1,$A1125)</f>
        <v>2630.0221000000001</v>
      </c>
      <c r="M1125" s="75">
        <f>[1]!thsiFinD("ths_close_price_index",M$1,$A1125)</f>
        <v>9519.0370999999996</v>
      </c>
      <c r="N1125" s="78">
        <f t="shared" si="71"/>
        <v>0.98736450600841918</v>
      </c>
      <c r="O1125" s="78">
        <f t="shared" si="71"/>
        <v>1.0077524967820384</v>
      </c>
      <c r="P1125" s="73">
        <f t="shared" si="68"/>
        <v>0.98736450600841918</v>
      </c>
      <c r="Q1125" s="73">
        <f t="shared" si="69"/>
        <v>0.96343639415236515</v>
      </c>
    </row>
    <row r="1126" spans="1:17" ht="15.5" x14ac:dyDescent="0.35">
      <c r="A1126" s="80">
        <v>45509</v>
      </c>
      <c r="B1126" s="58" t="s">
        <v>4800</v>
      </c>
      <c r="C1126" s="58" t="s">
        <v>4801</v>
      </c>
      <c r="D1126" s="58" t="s">
        <v>4802</v>
      </c>
      <c r="E1126" s="58" t="s">
        <v>4803</v>
      </c>
      <c r="F1126" s="58" t="s">
        <v>4804</v>
      </c>
      <c r="G1126" s="58" t="s">
        <v>4805</v>
      </c>
      <c r="H1126" s="75">
        <f>[1]!thsiFinD("ths_close_price_index",H$1,$A1126)</f>
        <v>3343.3204999999998</v>
      </c>
      <c r="I1126" s="75">
        <f>[1]!thsiFinD("ths_close_price_index",I$1,$A1126)</f>
        <v>3558.8652999999999</v>
      </c>
      <c r="J1126" s="75">
        <f>[1]!thsiFinD("ths_close_price_index",J$1,$A1126)</f>
        <v>1181.3351</v>
      </c>
      <c r="K1126" s="76">
        <f>IF([1]!thsiFinD("ths_close_price_index",K$1,$A1126)/[1]!thsiFinD("ths_close_price_index",K$1,$A$3)=0,K1125,[1]!thsiFinD("ths_close_price_index",K$1,$A1126)/[1]!thsiFinD("ths_close_price_index",K$1,$A$3))</f>
        <v>0.9521616078052203</v>
      </c>
      <c r="L1126" s="75">
        <f>[1]!thsiFinD("ths_close_price_index",L$1,$A1126)</f>
        <v>2544.7977000000001</v>
      </c>
      <c r="M1126" s="75">
        <f>[1]!thsiFinD("ths_close_price_index",M$1,$A1126)</f>
        <v>9488.7293000000009</v>
      </c>
      <c r="N1126" s="78">
        <f t="shared" si="71"/>
        <v>0.96759555746698855</v>
      </c>
      <c r="O1126" s="78">
        <f t="shared" si="71"/>
        <v>0.99681608552612966</v>
      </c>
      <c r="P1126" s="73">
        <f t="shared" si="68"/>
        <v>0.96759555746698855</v>
      </c>
      <c r="Q1126" s="73">
        <f t="shared" si="69"/>
        <v>0.93221677488384302</v>
      </c>
    </row>
    <row r="1127" spans="1:17" ht="15.5" x14ac:dyDescent="0.35">
      <c r="A1127" s="80">
        <v>45510</v>
      </c>
      <c r="B1127" s="58" t="s">
        <v>4806</v>
      </c>
      <c r="C1127" s="58" t="s">
        <v>4807</v>
      </c>
      <c r="D1127" s="58" t="s">
        <v>4808</v>
      </c>
      <c r="E1127" s="58" t="s">
        <v>4809</v>
      </c>
      <c r="F1127" s="58" t="s">
        <v>4810</v>
      </c>
      <c r="G1127" s="58" t="s">
        <v>4811</v>
      </c>
      <c r="H1127" s="75">
        <f>[1]!thsiFinD("ths_close_price_index",H$1,$A1127)</f>
        <v>3342.9789000000001</v>
      </c>
      <c r="I1127" s="75">
        <f>[1]!thsiFinD("ths_close_price_index",I$1,$A1127)</f>
        <v>3569.2651000000001</v>
      </c>
      <c r="J1127" s="75">
        <f>[1]!thsiFinD("ths_close_price_index",J$1,$A1127)</f>
        <v>1189.8876</v>
      </c>
      <c r="K1127" s="76">
        <f>IF([1]!thsiFinD("ths_close_price_index",K$1,$A1127)/[1]!thsiFinD("ths_close_price_index",K$1,$A$3)=0,K1126,[1]!thsiFinD("ths_close_price_index",K$1,$A1127)/[1]!thsiFinD("ths_close_price_index",K$1,$A$3))</f>
        <v>0.95905496274807622</v>
      </c>
      <c r="L1127" s="75">
        <f>[1]!thsiFinD("ths_close_price_index",L$1,$A1127)</f>
        <v>2567.8818999999999</v>
      </c>
      <c r="M1127" s="75">
        <f>[1]!thsiFinD("ths_close_price_index",M$1,$A1127)</f>
        <v>9645.4508999999998</v>
      </c>
      <c r="N1127" s="78">
        <f t="shared" si="71"/>
        <v>1.0090711336307794</v>
      </c>
      <c r="O1127" s="78">
        <f t="shared" si="71"/>
        <v>1.0165166056534038</v>
      </c>
      <c r="P1127" s="73">
        <f t="shared" si="68"/>
        <v>1.0090711336307794</v>
      </c>
      <c r="Q1127" s="73">
        <f t="shared" si="69"/>
        <v>0.94067303782166856</v>
      </c>
    </row>
    <row r="1128" spans="1:17" ht="15.5" x14ac:dyDescent="0.35">
      <c r="A1128" s="80">
        <v>45511</v>
      </c>
      <c r="B1128" s="58" t="s">
        <v>4812</v>
      </c>
      <c r="C1128" s="58" t="s">
        <v>4813</v>
      </c>
      <c r="D1128" s="58" t="s">
        <v>4814</v>
      </c>
      <c r="E1128" s="58" t="s">
        <v>4815</v>
      </c>
      <c r="F1128" s="58" t="s">
        <v>4816</v>
      </c>
      <c r="G1128" s="58" t="s">
        <v>4817</v>
      </c>
      <c r="H1128" s="75">
        <f>[1]!thsiFinD("ths_close_price_index",H$1,$A1128)</f>
        <v>3341.489</v>
      </c>
      <c r="I1128" s="75">
        <f>[1]!thsiFinD("ths_close_price_index",I$1,$A1128)</f>
        <v>3568.2896999999998</v>
      </c>
      <c r="J1128" s="75">
        <f>[1]!thsiFinD("ths_close_price_index",J$1,$A1128)</f>
        <v>1191.7360000000001</v>
      </c>
      <c r="K1128" s="76">
        <f>IF([1]!thsiFinD("ths_close_price_index",K$1,$A1128)/[1]!thsiFinD("ths_close_price_index",K$1,$A$3)=0,K1127,[1]!thsiFinD("ths_close_price_index",K$1,$A1128)/[1]!thsiFinD("ths_close_price_index",K$1,$A$3))</f>
        <v>0.9605447817806837</v>
      </c>
      <c r="L1128" s="75">
        <f>[1]!thsiFinD("ths_close_price_index",L$1,$A1128)</f>
        <v>2551.2184000000002</v>
      </c>
      <c r="M1128" s="75">
        <f>[1]!thsiFinD("ths_close_price_index",M$1,$A1128)</f>
        <v>9571.8215</v>
      </c>
      <c r="N1128" s="78">
        <f t="shared" si="71"/>
        <v>0.99351079969838185</v>
      </c>
      <c r="O1128" s="78">
        <f t="shared" si="71"/>
        <v>0.9923664118180312</v>
      </c>
      <c r="P1128" s="73">
        <f t="shared" si="68"/>
        <v>0.99351079969838185</v>
      </c>
      <c r="Q1128" s="73">
        <f t="shared" si="69"/>
        <v>0.93456882206091207</v>
      </c>
    </row>
    <row r="1129" spans="1:17" ht="15.5" x14ac:dyDescent="0.35">
      <c r="A1129" s="80">
        <v>45512</v>
      </c>
      <c r="B1129" s="58" t="s">
        <v>4818</v>
      </c>
      <c r="C1129" s="58" t="s">
        <v>4819</v>
      </c>
      <c r="D1129" s="58" t="s">
        <v>4820</v>
      </c>
      <c r="E1129" s="58" t="s">
        <v>4821</v>
      </c>
      <c r="F1129" s="58" t="s">
        <v>4822</v>
      </c>
      <c r="G1129" s="58" t="s">
        <v>4823</v>
      </c>
      <c r="H1129" s="75">
        <f>[1]!thsiFinD("ths_close_price_index",H$1,$A1129)</f>
        <v>3342.9369000000002</v>
      </c>
      <c r="I1129" s="75">
        <f>[1]!thsiFinD("ths_close_price_index",I$1,$A1129)</f>
        <v>3570.1761999999999</v>
      </c>
      <c r="J1129" s="75">
        <f>[1]!thsiFinD("ths_close_price_index",J$1,$A1129)</f>
        <v>1192.0985000000001</v>
      </c>
      <c r="K1129" s="76">
        <f>IF([1]!thsiFinD("ths_close_price_index",K$1,$A1129)/[1]!thsiFinD("ths_close_price_index",K$1,$A$3)=0,K1128,[1]!thsiFinD("ths_close_price_index",K$1,$A1129)/[1]!thsiFinD("ths_close_price_index",K$1,$A$3))</f>
        <v>0.96083695847367223</v>
      </c>
      <c r="L1129" s="75">
        <f>[1]!thsiFinD("ths_close_price_index",L$1,$A1129)</f>
        <v>2559.0245</v>
      </c>
      <c r="M1129" s="75">
        <f>[1]!thsiFinD("ths_close_price_index",M$1,$A1129)</f>
        <v>9628.1903000000002</v>
      </c>
      <c r="N1129" s="78">
        <f t="shared" si="71"/>
        <v>1.0030597537239461</v>
      </c>
      <c r="O1129" s="78">
        <f t="shared" si="71"/>
        <v>1.0058890358538342</v>
      </c>
      <c r="P1129" s="73">
        <f t="shared" si="68"/>
        <v>1.0030597537239461</v>
      </c>
      <c r="Q1129" s="73">
        <f t="shared" si="69"/>
        <v>0.93742837249449684</v>
      </c>
    </row>
    <row r="1130" spans="1:17" ht="15.5" x14ac:dyDescent="0.35">
      <c r="A1130" s="80">
        <v>45513</v>
      </c>
      <c r="B1130" s="58" t="s">
        <v>4824</v>
      </c>
      <c r="C1130" s="58" t="s">
        <v>4825</v>
      </c>
      <c r="D1130" s="58" t="s">
        <v>4826</v>
      </c>
      <c r="E1130" s="58" t="s">
        <v>4827</v>
      </c>
      <c r="F1130" s="58" t="s">
        <v>4828</v>
      </c>
      <c r="G1130" s="58" t="s">
        <v>4829</v>
      </c>
      <c r="H1130" s="75">
        <f>[1]!thsiFinD("ths_close_price_index",H$1,$A1130)</f>
        <v>3331.6273999999999</v>
      </c>
      <c r="I1130" s="75">
        <f>[1]!thsiFinD("ths_close_price_index",I$1,$A1130)</f>
        <v>3554.4578000000001</v>
      </c>
      <c r="J1130" s="75">
        <f>[1]!thsiFinD("ths_close_price_index",J$1,$A1130)</f>
        <v>1188.5746999999999</v>
      </c>
      <c r="K1130" s="76">
        <f>IF([1]!thsiFinD("ths_close_price_index",K$1,$A1130)/[1]!thsiFinD("ths_close_price_index",K$1,$A$3)=0,K1129,[1]!thsiFinD("ths_close_price_index",K$1,$A1130)/[1]!thsiFinD("ths_close_price_index",K$1,$A$3))</f>
        <v>0.95799675921642158</v>
      </c>
      <c r="L1130" s="75">
        <f>[1]!thsiFinD("ths_close_price_index",L$1,$A1130)</f>
        <v>2546.6527999999998</v>
      </c>
      <c r="M1130" s="75">
        <f>[1]!thsiFinD("ths_close_price_index",M$1,$A1130)</f>
        <v>9461.7688999999991</v>
      </c>
      <c r="N1130" s="78">
        <f t="shared" si="71"/>
        <v>0.99516546246431004</v>
      </c>
      <c r="O1130" s="78">
        <f t="shared" si="71"/>
        <v>0.98271519415232156</v>
      </c>
      <c r="P1130" s="73">
        <f t="shared" si="68"/>
        <v>0.99516546246431004</v>
      </c>
      <c r="Q1130" s="73">
        <f t="shared" si="69"/>
        <v>0.93289633984065146</v>
      </c>
    </row>
    <row r="1131" spans="1:17" ht="15.5" x14ac:dyDescent="0.35">
      <c r="A1131" s="80">
        <v>45516</v>
      </c>
      <c r="B1131" s="58" t="s">
        <v>4830</v>
      </c>
      <c r="C1131" s="58" t="s">
        <v>4831</v>
      </c>
      <c r="D1131" s="58" t="s">
        <v>4832</v>
      </c>
      <c r="E1131" s="58" t="s">
        <v>4833</v>
      </c>
      <c r="F1131" s="58" t="s">
        <v>4834</v>
      </c>
      <c r="G1131" s="58" t="s">
        <v>4835</v>
      </c>
      <c r="H1131" s="75">
        <f>[1]!thsiFinD("ths_close_price_index",H$1,$A1131)</f>
        <v>3325.8645000000001</v>
      </c>
      <c r="I1131" s="75">
        <f>[1]!thsiFinD("ths_close_price_index",I$1,$A1131)</f>
        <v>3548.6869000000002</v>
      </c>
      <c r="J1131" s="75">
        <f>[1]!thsiFinD("ths_close_price_index",J$1,$A1131)</f>
        <v>1187.8563999999999</v>
      </c>
      <c r="K1131" s="76">
        <f>IF([1]!thsiFinD("ths_close_price_index",K$1,$A1131)/[1]!thsiFinD("ths_close_price_index",K$1,$A$3)=0,K1130,[1]!thsiFinD("ths_close_price_index",K$1,$A1131)/[1]!thsiFinD("ths_close_price_index",K$1,$A$3))</f>
        <v>0.95741780606173543</v>
      </c>
      <c r="L1131" s="75">
        <f>[1]!thsiFinD("ths_close_price_index",L$1,$A1131)</f>
        <v>2546.7591000000002</v>
      </c>
      <c r="M1131" s="75">
        <f>[1]!thsiFinD("ths_close_price_index",M$1,$A1131)</f>
        <v>9579.9200999999994</v>
      </c>
      <c r="N1131" s="78">
        <f t="shared" ref="N1131:O1146" si="72">L1131/L1130</f>
        <v>1.0000417410649776</v>
      </c>
      <c r="O1131" s="78">
        <f t="shared" si="72"/>
        <v>1.0124872210734295</v>
      </c>
      <c r="P1131" s="73">
        <f t="shared" si="68"/>
        <v>1.0000417410649776</v>
      </c>
      <c r="Q1131" s="73">
        <f t="shared" si="69"/>
        <v>0.93293527992739012</v>
      </c>
    </row>
    <row r="1132" spans="1:17" ht="15.5" x14ac:dyDescent="0.35">
      <c r="A1132" s="80">
        <v>45517</v>
      </c>
      <c r="B1132" s="58" t="s">
        <v>4836</v>
      </c>
      <c r="C1132" s="58" t="s">
        <v>4837</v>
      </c>
      <c r="D1132" s="58" t="s">
        <v>4838</v>
      </c>
      <c r="E1132" s="58" t="s">
        <v>4839</v>
      </c>
      <c r="F1132" s="58" t="s">
        <v>4840</v>
      </c>
      <c r="G1132" s="58" t="s">
        <v>4841</v>
      </c>
      <c r="H1132" s="75">
        <f>[1]!thsiFinD("ths_close_price_index",H$1,$A1132)</f>
        <v>3334.3903</v>
      </c>
      <c r="I1132" s="75">
        <f>[1]!thsiFinD("ths_close_price_index",I$1,$A1132)</f>
        <v>3558.8323999999998</v>
      </c>
      <c r="J1132" s="75">
        <f>[1]!thsiFinD("ths_close_price_index",J$1,$A1132)</f>
        <v>1190.8089</v>
      </c>
      <c r="K1132" s="76">
        <f>IF([1]!thsiFinD("ths_close_price_index",K$1,$A1132)/[1]!thsiFinD("ths_close_price_index",K$1,$A$3)=0,K1131,[1]!thsiFinD("ths_close_price_index",K$1,$A1132)/[1]!thsiFinD("ths_close_price_index",K$1,$A$3))</f>
        <v>0.95979753485083596</v>
      </c>
      <c r="L1132" s="75">
        <f>[1]!thsiFinD("ths_close_price_index",L$1,$A1132)</f>
        <v>2553.5362</v>
      </c>
      <c r="M1132" s="75">
        <f>[1]!thsiFinD("ths_close_price_index",M$1,$A1132)</f>
        <v>9524.5382000000009</v>
      </c>
      <c r="N1132" s="78">
        <f t="shared" si="72"/>
        <v>1.0026610683358312</v>
      </c>
      <c r="O1132" s="78">
        <f t="shared" si="72"/>
        <v>0.99421896013516875</v>
      </c>
      <c r="P1132" s="73">
        <f t="shared" si="68"/>
        <v>1.0026610683358312</v>
      </c>
      <c r="Q1132" s="73">
        <f t="shared" si="69"/>
        <v>0.9354178844601847</v>
      </c>
    </row>
    <row r="1133" spans="1:17" ht="15.5" x14ac:dyDescent="0.35">
      <c r="A1133" s="80">
        <v>45518</v>
      </c>
      <c r="B1133" s="58" t="s">
        <v>4842</v>
      </c>
      <c r="C1133" s="58" t="s">
        <v>4843</v>
      </c>
      <c r="D1133" s="58" t="s">
        <v>4844</v>
      </c>
      <c r="E1133" s="58" t="s">
        <v>4845</v>
      </c>
      <c r="F1133" s="58" t="s">
        <v>4846</v>
      </c>
      <c r="G1133" s="58" t="s">
        <v>4847</v>
      </c>
      <c r="H1133" s="75">
        <f>[1]!thsiFinD("ths_close_price_index",H$1,$A1133)</f>
        <v>3309.2388999999998</v>
      </c>
      <c r="I1133" s="75">
        <f>[1]!thsiFinD("ths_close_price_index",I$1,$A1133)</f>
        <v>3526.5376999999999</v>
      </c>
      <c r="J1133" s="75">
        <f>[1]!thsiFinD("ths_close_price_index",J$1,$A1133)</f>
        <v>1178.3073999999999</v>
      </c>
      <c r="K1133" s="76">
        <f>IF([1]!thsiFinD("ths_close_price_index",K$1,$A1133)/[1]!thsiFinD("ths_close_price_index",K$1,$A$3)=0,K1132,[1]!thsiFinD("ths_close_price_index",K$1,$A1133)/[1]!thsiFinD("ths_close_price_index",K$1,$A$3))</f>
        <v>0.94972126746491214</v>
      </c>
      <c r="L1133" s="75">
        <f>[1]!thsiFinD("ths_close_price_index",L$1,$A1133)</f>
        <v>2525.5884000000001</v>
      </c>
      <c r="M1133" s="75">
        <f>[1]!thsiFinD("ths_close_price_index",M$1,$A1133)</f>
        <v>9376.2157000000007</v>
      </c>
      <c r="N1133" s="78">
        <f t="shared" si="72"/>
        <v>0.98905525600146182</v>
      </c>
      <c r="O1133" s="78">
        <f t="shared" si="72"/>
        <v>0.98442732898063234</v>
      </c>
      <c r="P1133" s="73">
        <f t="shared" si="68"/>
        <v>0.98905525600146182</v>
      </c>
      <c r="Q1133" s="73">
        <f t="shared" si="69"/>
        <v>0.92517997518311379</v>
      </c>
    </row>
    <row r="1134" spans="1:17" ht="15.5" x14ac:dyDescent="0.35">
      <c r="A1134" s="80">
        <v>45519</v>
      </c>
      <c r="B1134" s="58" t="s">
        <v>4848</v>
      </c>
      <c r="C1134" s="58" t="s">
        <v>4849</v>
      </c>
      <c r="D1134" s="58" t="s">
        <v>4850</v>
      </c>
      <c r="E1134" s="58" t="s">
        <v>4851</v>
      </c>
      <c r="F1134" s="58" t="s">
        <v>4852</v>
      </c>
      <c r="G1134" s="58" t="s">
        <v>4853</v>
      </c>
      <c r="H1134" s="75">
        <f>[1]!thsiFinD("ths_close_price_index",H$1,$A1134)</f>
        <v>3341.953</v>
      </c>
      <c r="I1134" s="75">
        <f>[1]!thsiFinD("ths_close_price_index",I$1,$A1134)</f>
        <v>3558.6185</v>
      </c>
      <c r="J1134" s="75">
        <f>[1]!thsiFinD("ths_close_price_index",J$1,$A1134)</f>
        <v>1183.4665</v>
      </c>
      <c r="K1134" s="76">
        <f>IF([1]!thsiFinD("ths_close_price_index",K$1,$A1134)/[1]!thsiFinD("ths_close_price_index",K$1,$A$3)=0,K1133,[1]!thsiFinD("ths_close_price_index",K$1,$A1134)/[1]!thsiFinD("ths_close_price_index",K$1,$A$3))</f>
        <v>0.95387952615952643</v>
      </c>
      <c r="L1134" s="75">
        <f>[1]!thsiFinD("ths_close_price_index",L$1,$A1134)</f>
        <v>2543.8254999999999</v>
      </c>
      <c r="M1134" s="75">
        <f>[1]!thsiFinD("ths_close_price_index",M$1,$A1134)</f>
        <v>9420.4071999999996</v>
      </c>
      <c r="N1134" s="78">
        <f t="shared" si="72"/>
        <v>1.0072209311699403</v>
      </c>
      <c r="O1134" s="78">
        <f t="shared" si="72"/>
        <v>1.0047131488239971</v>
      </c>
      <c r="P1134" s="73">
        <f t="shared" si="68"/>
        <v>1.0072209311699403</v>
      </c>
      <c r="Q1134" s="73">
        <f t="shared" si="69"/>
        <v>0.93186063610371805</v>
      </c>
    </row>
    <row r="1135" spans="1:17" ht="15.5" x14ac:dyDescent="0.35">
      <c r="A1135" s="80">
        <v>45520</v>
      </c>
      <c r="B1135" s="58" t="s">
        <v>4854</v>
      </c>
      <c r="C1135" s="58" t="s">
        <v>4855</v>
      </c>
      <c r="D1135" s="58" t="s">
        <v>4856</v>
      </c>
      <c r="E1135" s="58" t="s">
        <v>4857</v>
      </c>
      <c r="F1135" s="58" t="s">
        <v>4858</v>
      </c>
      <c r="G1135" s="58" t="s">
        <v>4859</v>
      </c>
      <c r="H1135" s="75">
        <f>[1]!thsiFinD("ths_close_price_index",H$1,$A1135)</f>
        <v>3345.634</v>
      </c>
      <c r="I1135" s="75">
        <f>[1]!thsiFinD("ths_close_price_index",I$1,$A1135)</f>
        <v>3556.3188</v>
      </c>
      <c r="J1135" s="75">
        <f>[1]!thsiFinD("ths_close_price_index",J$1,$A1135)</f>
        <v>1184.3297</v>
      </c>
      <c r="K1135" s="76">
        <f>IF([1]!thsiFinD("ths_close_price_index",K$1,$A1135)/[1]!thsiFinD("ths_close_price_index",K$1,$A$3)=0,K1134,[1]!thsiFinD("ths_close_price_index",K$1,$A1135)/[1]!thsiFinD("ths_close_price_index",K$1,$A$3))</f>
        <v>0.95457526939094095</v>
      </c>
      <c r="L1135" s="75">
        <f>[1]!thsiFinD("ths_close_price_index",L$1,$A1135)</f>
        <v>2546.1894000000002</v>
      </c>
      <c r="M1135" s="75">
        <f>[1]!thsiFinD("ths_close_price_index",M$1,$A1135)</f>
        <v>9427.9081999999999</v>
      </c>
      <c r="N1135" s="78">
        <f t="shared" si="72"/>
        <v>1.0009292697160244</v>
      </c>
      <c r="O1135" s="78">
        <f t="shared" si="72"/>
        <v>1.0007962500814189</v>
      </c>
      <c r="P1135" s="73">
        <f t="shared" si="68"/>
        <v>1.0009292697160244</v>
      </c>
      <c r="Q1135" s="73">
        <f t="shared" si="69"/>
        <v>0.93272658597240443</v>
      </c>
    </row>
    <row r="1136" spans="1:17" ht="15.5" x14ac:dyDescent="0.35">
      <c r="A1136" s="80">
        <v>45523</v>
      </c>
      <c r="B1136" s="58" t="s">
        <v>4860</v>
      </c>
      <c r="C1136" s="58" t="s">
        <v>4861</v>
      </c>
      <c r="D1136" s="58" t="s">
        <v>4862</v>
      </c>
      <c r="E1136" s="58" t="s">
        <v>4863</v>
      </c>
      <c r="F1136" s="58" t="s">
        <v>4864</v>
      </c>
      <c r="G1136" s="58" t="s">
        <v>4865</v>
      </c>
      <c r="H1136" s="75">
        <f>[1]!thsiFinD("ths_close_price_index",H$1,$A1136)</f>
        <v>3356.9677000000001</v>
      </c>
      <c r="I1136" s="75">
        <f>[1]!thsiFinD("ths_close_price_index",I$1,$A1136)</f>
        <v>3567.7591000000002</v>
      </c>
      <c r="J1136" s="75">
        <f>[1]!thsiFinD("ths_close_price_index",J$1,$A1136)</f>
        <v>1185.421</v>
      </c>
      <c r="K1136" s="76">
        <f>IF([1]!thsiFinD("ths_close_price_index",K$1,$A1136)/[1]!thsiFinD("ths_close_price_index",K$1,$A$3)=0,K1135,[1]!thsiFinD("ths_close_price_index",K$1,$A1136)/[1]!thsiFinD("ths_close_price_index",K$1,$A$3))</f>
        <v>0.95545486228765408</v>
      </c>
      <c r="L1136" s="75">
        <f>[1]!thsiFinD("ths_close_price_index",L$1,$A1136)</f>
        <v>2536.4623999999999</v>
      </c>
      <c r="M1136" s="75">
        <f>[1]!thsiFinD("ths_close_price_index",M$1,$A1136)</f>
        <v>9347.2342000000008</v>
      </c>
      <c r="N1136" s="78">
        <f t="shared" si="72"/>
        <v>0.99617978144123909</v>
      </c>
      <c r="O1136" s="78">
        <f t="shared" si="72"/>
        <v>0.99144306475109722</v>
      </c>
      <c r="P1136" s="73">
        <f t="shared" si="68"/>
        <v>0.99617978144123909</v>
      </c>
      <c r="Q1136" s="73">
        <f t="shared" si="69"/>
        <v>0.92916336655842291</v>
      </c>
    </row>
    <row r="1137" spans="1:17" ht="15.5" x14ac:dyDescent="0.35">
      <c r="A1137" s="80">
        <v>45524</v>
      </c>
      <c r="B1137" s="58" t="s">
        <v>4866</v>
      </c>
      <c r="C1137" s="58" t="s">
        <v>4867</v>
      </c>
      <c r="D1137" s="58" t="s">
        <v>4868</v>
      </c>
      <c r="E1137" s="58" t="s">
        <v>4869</v>
      </c>
      <c r="F1137" s="58" t="s">
        <v>4870</v>
      </c>
      <c r="G1137" s="58" t="s">
        <v>4871</v>
      </c>
      <c r="H1137" s="75">
        <f>[1]!thsiFinD("ths_close_price_index",H$1,$A1137)</f>
        <v>3332.7033999999999</v>
      </c>
      <c r="I1137" s="75">
        <f>[1]!thsiFinD("ths_close_price_index",I$1,$A1137)</f>
        <v>3533.1376</v>
      </c>
      <c r="J1137" s="75">
        <f>[1]!thsiFinD("ths_close_price_index",J$1,$A1137)</f>
        <v>1173.4174</v>
      </c>
      <c r="K1137" s="76">
        <f>IF([1]!thsiFinD("ths_close_price_index",K$1,$A1137)/[1]!thsiFinD("ths_close_price_index",K$1,$A$3)=0,K1136,[1]!thsiFinD("ths_close_price_index",K$1,$A1137)/[1]!thsiFinD("ths_close_price_index",K$1,$A$3))</f>
        <v>0.94577990462707939</v>
      </c>
      <c r="L1137" s="75">
        <f>[1]!thsiFinD("ths_close_price_index",L$1,$A1137)</f>
        <v>2509.4985999999999</v>
      </c>
      <c r="M1137" s="75">
        <f>[1]!thsiFinD("ths_close_price_index",M$1,$A1137)</f>
        <v>9175.5794999999998</v>
      </c>
      <c r="N1137" s="78">
        <f t="shared" si="72"/>
        <v>0.98936952505189901</v>
      </c>
      <c r="O1137" s="78">
        <f t="shared" si="72"/>
        <v>0.98163577628128751</v>
      </c>
      <c r="P1137" s="73">
        <f t="shared" si="68"/>
        <v>0.98936952505189901</v>
      </c>
      <c r="Q1137" s="73">
        <f t="shared" si="69"/>
        <v>0.9192859186675304</v>
      </c>
    </row>
    <row r="1138" spans="1:17" ht="15.5" x14ac:dyDescent="0.35">
      <c r="A1138" s="80">
        <v>45525</v>
      </c>
      <c r="B1138" s="58" t="s">
        <v>4872</v>
      </c>
      <c r="C1138" s="58" t="s">
        <v>4873</v>
      </c>
      <c r="D1138" s="58" t="s">
        <v>4874</v>
      </c>
      <c r="E1138" s="58" t="s">
        <v>4875</v>
      </c>
      <c r="F1138" s="58" t="s">
        <v>4876</v>
      </c>
      <c r="G1138" s="58" t="s">
        <v>4877</v>
      </c>
      <c r="H1138" s="75">
        <f>[1]!thsiFinD("ths_close_price_index",H$1,$A1138)</f>
        <v>3321.6350000000002</v>
      </c>
      <c r="I1138" s="75">
        <f>[1]!thsiFinD("ths_close_price_index",I$1,$A1138)</f>
        <v>3521.4778999999999</v>
      </c>
      <c r="J1138" s="75">
        <f>[1]!thsiFinD("ths_close_price_index",J$1,$A1138)</f>
        <v>1170.7756999999999</v>
      </c>
      <c r="K1138" s="76">
        <f>IF([1]!thsiFinD("ths_close_price_index",K$1,$A1138)/[1]!thsiFinD("ths_close_price_index",K$1,$A$3)=0,K1137,[1]!thsiFinD("ths_close_price_index",K$1,$A1138)/[1]!thsiFinD("ths_close_price_index",K$1,$A$3))</f>
        <v>0.9436506820895123</v>
      </c>
      <c r="L1138" s="75">
        <f>[1]!thsiFinD("ths_close_price_index",L$1,$A1138)</f>
        <v>2510.9432999999999</v>
      </c>
      <c r="M1138" s="75">
        <f>[1]!thsiFinD("ths_close_price_index",M$1,$A1138)</f>
        <v>9095.6522000000004</v>
      </c>
      <c r="N1138" s="78">
        <f t="shared" si="72"/>
        <v>1.0005756926901652</v>
      </c>
      <c r="O1138" s="78">
        <f t="shared" si="72"/>
        <v>0.99128912784200718</v>
      </c>
      <c r="P1138" s="73">
        <f t="shared" si="68"/>
        <v>1.0005756926901652</v>
      </c>
      <c r="Q1138" s="73">
        <f t="shared" si="69"/>
        <v>0.91981514485107907</v>
      </c>
    </row>
    <row r="1139" spans="1:17" ht="15.5" x14ac:dyDescent="0.35">
      <c r="A1139" s="80">
        <v>45526</v>
      </c>
      <c r="B1139" s="58" t="s">
        <v>4878</v>
      </c>
      <c r="C1139" s="58" t="s">
        <v>4879</v>
      </c>
      <c r="D1139" s="58" t="s">
        <v>4880</v>
      </c>
      <c r="E1139" s="58" t="s">
        <v>4881</v>
      </c>
      <c r="F1139" s="58" t="s">
        <v>4882</v>
      </c>
      <c r="G1139" s="58" t="s">
        <v>4883</v>
      </c>
      <c r="H1139" s="75">
        <f>[1]!thsiFinD("ths_close_price_index",H$1,$A1139)</f>
        <v>3313.1356999999998</v>
      </c>
      <c r="I1139" s="75">
        <f>[1]!thsiFinD("ths_close_price_index",I$1,$A1139)</f>
        <v>3504.5884999999998</v>
      </c>
      <c r="J1139" s="75">
        <f>[1]!thsiFinD("ths_close_price_index",J$1,$A1139)</f>
        <v>1166.3122000000001</v>
      </c>
      <c r="K1139" s="76">
        <f>IF([1]!thsiFinD("ths_close_price_index",K$1,$A1139)/[1]!thsiFinD("ths_close_price_index",K$1,$A$3)=0,K1138,[1]!thsiFinD("ths_close_price_index",K$1,$A1139)/[1]!thsiFinD("ths_close_price_index",K$1,$A$3))</f>
        <v>0.94005308024356826</v>
      </c>
      <c r="L1139" s="75">
        <f>[1]!thsiFinD("ths_close_price_index",L$1,$A1139)</f>
        <v>2492.4499000000001</v>
      </c>
      <c r="M1139" s="75">
        <f>[1]!thsiFinD("ths_close_price_index",M$1,$A1139)</f>
        <v>9005.4071999999996</v>
      </c>
      <c r="N1139" s="78">
        <f t="shared" si="72"/>
        <v>0.99263487948931395</v>
      </c>
      <c r="O1139" s="78">
        <f t="shared" si="72"/>
        <v>0.99007822660589406</v>
      </c>
      <c r="P1139" s="73">
        <f t="shared" si="68"/>
        <v>0.99263487948931395</v>
      </c>
      <c r="Q1139" s="73">
        <f t="shared" si="69"/>
        <v>0.91304059546169669</v>
      </c>
    </row>
    <row r="1140" spans="1:17" ht="15.5" x14ac:dyDescent="0.35">
      <c r="A1140" s="80">
        <v>45527</v>
      </c>
      <c r="B1140" s="58" t="s">
        <v>4884</v>
      </c>
      <c r="C1140" s="58" t="s">
        <v>4885</v>
      </c>
      <c r="D1140" s="58" t="s">
        <v>4886</v>
      </c>
      <c r="E1140" s="58" t="s">
        <v>4887</v>
      </c>
      <c r="F1140" s="58" t="s">
        <v>4888</v>
      </c>
      <c r="G1140" s="58" t="s">
        <v>4889</v>
      </c>
      <c r="H1140" s="75">
        <f>[1]!thsiFinD("ths_close_price_index",H$1,$A1140)</f>
        <v>3327.1905000000002</v>
      </c>
      <c r="I1140" s="75">
        <f>[1]!thsiFinD("ths_close_price_index",I$1,$A1140)</f>
        <v>3516.5463</v>
      </c>
      <c r="J1140" s="75">
        <f>[1]!thsiFinD("ths_close_price_index",J$1,$A1140)</f>
        <v>1166.2856999999999</v>
      </c>
      <c r="K1140" s="76">
        <f>IF([1]!thsiFinD("ths_close_price_index",K$1,$A1140)/[1]!thsiFinD("ths_close_price_index",K$1,$A$3)=0,K1139,[1]!thsiFinD("ths_close_price_index",K$1,$A1140)/[1]!thsiFinD("ths_close_price_index",K$1,$A$3))</f>
        <v>0.94003172111980482</v>
      </c>
      <c r="L1140" s="75">
        <f>[1]!thsiFinD("ths_close_price_index",L$1,$A1140)</f>
        <v>2488.5542999999998</v>
      </c>
      <c r="M1140" s="75">
        <f>[1]!thsiFinD("ths_close_price_index",M$1,$A1140)</f>
        <v>8958.3019999999997</v>
      </c>
      <c r="N1140" s="78">
        <f t="shared" si="72"/>
        <v>0.9984370397976704</v>
      </c>
      <c r="O1140" s="78">
        <f t="shared" si="72"/>
        <v>0.99476923153458297</v>
      </c>
      <c r="P1140" s="73">
        <f t="shared" si="68"/>
        <v>0.9984370397976704</v>
      </c>
      <c r="Q1140" s="73">
        <f t="shared" si="69"/>
        <v>0.91161354934787875</v>
      </c>
    </row>
    <row r="1141" spans="1:17" ht="15.5" x14ac:dyDescent="0.35">
      <c r="A1141" s="80">
        <v>45530</v>
      </c>
      <c r="B1141" s="58" t="s">
        <v>4890</v>
      </c>
      <c r="C1141" s="58" t="s">
        <v>4891</v>
      </c>
      <c r="D1141" s="58" t="s">
        <v>4892</v>
      </c>
      <c r="E1141" s="58" t="s">
        <v>4893</v>
      </c>
      <c r="F1141" s="58" t="s">
        <v>4894</v>
      </c>
      <c r="G1141" s="58" t="s">
        <v>4895</v>
      </c>
      <c r="H1141" s="75">
        <f>[1]!thsiFinD("ths_close_price_index",H$1,$A1141)</f>
        <v>3324.2231000000002</v>
      </c>
      <c r="I1141" s="75">
        <f>[1]!thsiFinD("ths_close_price_index",I$1,$A1141)</f>
        <v>3515.5324999999998</v>
      </c>
      <c r="J1141" s="75">
        <f>[1]!thsiFinD("ths_close_price_index",J$1,$A1141)</f>
        <v>1165.3626999999999</v>
      </c>
      <c r="K1141" s="76">
        <f>IF([1]!thsiFinD("ths_close_price_index",K$1,$A1141)/[1]!thsiFinD("ths_close_price_index",K$1,$A$3)=0,K1140,[1]!thsiFinD("ths_close_price_index",K$1,$A1141)/[1]!thsiFinD("ths_close_price_index",K$1,$A$3))</f>
        <v>0.93928777880910552</v>
      </c>
      <c r="L1141" s="75">
        <f>[1]!thsiFinD("ths_close_price_index",L$1,$A1141)</f>
        <v>2476.0236</v>
      </c>
      <c r="M1141" s="75">
        <f>[1]!thsiFinD("ths_close_price_index",M$1,$A1141)</f>
        <v>8915.1988999999994</v>
      </c>
      <c r="N1141" s="78">
        <f t="shared" si="72"/>
        <v>0.99496466683487683</v>
      </c>
      <c r="O1141" s="78">
        <f t="shared" si="72"/>
        <v>0.99518847433364044</v>
      </c>
      <c r="P1141" s="73">
        <f t="shared" si="68"/>
        <v>0.99496466683487683</v>
      </c>
      <c r="Q1141" s="73">
        <f t="shared" si="69"/>
        <v>0.90702327140907169</v>
      </c>
    </row>
    <row r="1142" spans="1:17" ht="15.5" x14ac:dyDescent="0.35">
      <c r="A1142" s="80">
        <v>45531</v>
      </c>
      <c r="B1142" s="58" t="s">
        <v>4896</v>
      </c>
      <c r="C1142" s="58" t="s">
        <v>4897</v>
      </c>
      <c r="D1142" s="58" t="s">
        <v>4898</v>
      </c>
      <c r="E1142" s="58" t="s">
        <v>4899</v>
      </c>
      <c r="F1142" s="58" t="s">
        <v>4900</v>
      </c>
      <c r="G1142" s="58" t="s">
        <v>4901</v>
      </c>
      <c r="H1142" s="75">
        <f>[1]!thsiFinD("ths_close_price_index",H$1,$A1142)</f>
        <v>3305.3337999999999</v>
      </c>
      <c r="I1142" s="75">
        <f>[1]!thsiFinD("ths_close_price_index",I$1,$A1142)</f>
        <v>3491.1959999999999</v>
      </c>
      <c r="J1142" s="75">
        <f>[1]!thsiFinD("ths_close_price_index",J$1,$A1142)</f>
        <v>1159.0374999999999</v>
      </c>
      <c r="K1142" s="76">
        <f>IF([1]!thsiFinD("ths_close_price_index",K$1,$A1142)/[1]!thsiFinD("ths_close_price_index",K$1,$A$3)=0,K1141,[1]!thsiFinD("ths_close_price_index",K$1,$A1142)/[1]!thsiFinD("ths_close_price_index",K$1,$A$3))</f>
        <v>0.9341896380684388</v>
      </c>
      <c r="L1142" s="75">
        <f>[1]!thsiFinD("ths_close_price_index",L$1,$A1142)</f>
        <v>2443.5459999999998</v>
      </c>
      <c r="M1142" s="75">
        <f>[1]!thsiFinD("ths_close_price_index",M$1,$A1142)</f>
        <v>8939.1098999999995</v>
      </c>
      <c r="N1142" s="78">
        <f t="shared" si="72"/>
        <v>0.98688316217987582</v>
      </c>
      <c r="O1142" s="78">
        <f t="shared" si="72"/>
        <v>1.0026820489669614</v>
      </c>
      <c r="P1142" s="73">
        <f t="shared" si="68"/>
        <v>0.98688316217987582</v>
      </c>
      <c r="Q1142" s="73">
        <f t="shared" si="69"/>
        <v>0.89512599425892037</v>
      </c>
    </row>
    <row r="1143" spans="1:17" ht="15.5" x14ac:dyDescent="0.35">
      <c r="A1143" s="80">
        <v>45532</v>
      </c>
      <c r="B1143" s="58" t="s">
        <v>4902</v>
      </c>
      <c r="C1143" s="58" t="s">
        <v>4903</v>
      </c>
      <c r="D1143" s="58" t="s">
        <v>4904</v>
      </c>
      <c r="E1143" s="58" t="s">
        <v>4905</v>
      </c>
      <c r="F1143" s="58" t="s">
        <v>4906</v>
      </c>
      <c r="G1143" s="58" t="s">
        <v>4907</v>
      </c>
      <c r="H1143" s="75">
        <f>[1]!thsiFinD("ths_close_price_index",H$1,$A1143)</f>
        <v>3286.4956000000002</v>
      </c>
      <c r="I1143" s="75">
        <f>[1]!thsiFinD("ths_close_price_index",I$1,$A1143)</f>
        <v>3476.9886000000001</v>
      </c>
      <c r="J1143" s="75">
        <f>[1]!thsiFinD("ths_close_price_index",J$1,$A1143)</f>
        <v>1154.6691000000001</v>
      </c>
      <c r="K1143" s="76">
        <f>IF([1]!thsiFinD("ths_close_price_index",K$1,$A1143)/[1]!thsiFinD("ths_close_price_index",K$1,$A$3)=0,K1142,[1]!thsiFinD("ths_close_price_index",K$1,$A1143)/[1]!thsiFinD("ths_close_price_index",K$1,$A$3))</f>
        <v>0.93066868726664154</v>
      </c>
      <c r="L1143" s="75">
        <f>[1]!thsiFinD("ths_close_price_index",L$1,$A1143)</f>
        <v>2447.0715</v>
      </c>
      <c r="M1143" s="75">
        <f>[1]!thsiFinD("ths_close_price_index",M$1,$A1143)</f>
        <v>8950.3803000000007</v>
      </c>
      <c r="N1143" s="78">
        <f t="shared" si="72"/>
        <v>1.0014427802873367</v>
      </c>
      <c r="O1143" s="78">
        <f t="shared" si="72"/>
        <v>1.0012607966705949</v>
      </c>
      <c r="P1143" s="73">
        <f t="shared" si="68"/>
        <v>1.0014427802873367</v>
      </c>
      <c r="Q1143" s="73">
        <f t="shared" si="69"/>
        <v>0.89641746439811976</v>
      </c>
    </row>
    <row r="1144" spans="1:17" ht="15.5" x14ac:dyDescent="0.35">
      <c r="A1144" s="80">
        <v>45533</v>
      </c>
      <c r="B1144" s="58" t="s">
        <v>4908</v>
      </c>
      <c r="C1144" s="58" t="s">
        <v>4909</v>
      </c>
      <c r="D1144" s="58" t="s">
        <v>4910</v>
      </c>
      <c r="E1144" s="58" t="s">
        <v>4911</v>
      </c>
      <c r="F1144" s="58" t="s">
        <v>4912</v>
      </c>
      <c r="G1144" s="58" t="s">
        <v>4913</v>
      </c>
      <c r="H1144" s="75">
        <f>[1]!thsiFinD("ths_close_price_index",H$1,$A1144)</f>
        <v>3277.6812</v>
      </c>
      <c r="I1144" s="75">
        <f>[1]!thsiFinD("ths_close_price_index",I$1,$A1144)</f>
        <v>3480.7826</v>
      </c>
      <c r="J1144" s="75">
        <f>[1]!thsiFinD("ths_close_price_index",J$1,$A1144)</f>
        <v>1162.6088999999999</v>
      </c>
      <c r="K1144" s="76">
        <f>IF([1]!thsiFinD("ths_close_price_index",K$1,$A1144)/[1]!thsiFinD("ths_close_price_index",K$1,$A$3)=0,K1143,[1]!thsiFinD("ths_close_price_index",K$1,$A1144)/[1]!thsiFinD("ths_close_price_index",K$1,$A$3))</f>
        <v>0.93706820314799633</v>
      </c>
      <c r="L1144" s="75">
        <f>[1]!thsiFinD("ths_close_price_index",L$1,$A1144)</f>
        <v>2482.4409000000001</v>
      </c>
      <c r="M1144" s="75">
        <f>[1]!thsiFinD("ths_close_price_index",M$1,$A1144)</f>
        <v>9081.3220000000001</v>
      </c>
      <c r="N1144" s="78">
        <f t="shared" si="72"/>
        <v>1.0144537664714741</v>
      </c>
      <c r="O1144" s="78">
        <f t="shared" si="72"/>
        <v>1.0146297359007193</v>
      </c>
      <c r="P1144" s="73">
        <f t="shared" si="68"/>
        <v>1.0144537664714741</v>
      </c>
      <c r="Q1144" s="73">
        <f t="shared" si="69"/>
        <v>0.90937407308948115</v>
      </c>
    </row>
    <row r="1145" spans="1:17" ht="15.5" x14ac:dyDescent="0.35">
      <c r="A1145" s="80">
        <v>45534</v>
      </c>
      <c r="B1145" s="58" t="s">
        <v>4914</v>
      </c>
      <c r="C1145" s="58" t="s">
        <v>4915</v>
      </c>
      <c r="D1145" s="58" t="s">
        <v>4916</v>
      </c>
      <c r="E1145" s="58" t="s">
        <v>4917</v>
      </c>
      <c r="F1145" s="58" t="s">
        <v>4918</v>
      </c>
      <c r="G1145" s="58" t="s">
        <v>4919</v>
      </c>
      <c r="H1145" s="75">
        <f>[1]!thsiFinD("ths_close_price_index",H$1,$A1145)</f>
        <v>3321.4322999999999</v>
      </c>
      <c r="I1145" s="75">
        <f>[1]!thsiFinD("ths_close_price_index",I$1,$A1145)</f>
        <v>3531.0653000000002</v>
      </c>
      <c r="J1145" s="75">
        <f>[1]!thsiFinD("ths_close_price_index",J$1,$A1145)</f>
        <v>1180.6487999999999</v>
      </c>
      <c r="K1145" s="76">
        <f>IF([1]!thsiFinD("ths_close_price_index",K$1,$A1145)/[1]!thsiFinD("ths_close_price_index",K$1,$A$3)=0,K1144,[1]!thsiFinD("ths_close_price_index",K$1,$A1145)/[1]!thsiFinD("ths_close_price_index",K$1,$A$3))</f>
        <v>0.95160844679998413</v>
      </c>
      <c r="L1145" s="75">
        <f>[1]!thsiFinD("ths_close_price_index",L$1,$A1145)</f>
        <v>2554.4632000000001</v>
      </c>
      <c r="M1145" s="75">
        <f>[1]!thsiFinD("ths_close_price_index",M$1,$A1145)</f>
        <v>9133.4060000000009</v>
      </c>
      <c r="N1145" s="78">
        <f t="shared" si="72"/>
        <v>1.0290126947231655</v>
      </c>
      <c r="O1145" s="78">
        <f t="shared" si="72"/>
        <v>1.005735288320357</v>
      </c>
      <c r="P1145" s="73">
        <f t="shared" ref="P1145:P1208" si="73">100%*N1145</f>
        <v>1.0290126947231655</v>
      </c>
      <c r="Q1145" s="73">
        <f t="shared" si="69"/>
        <v>0.93575746546118788</v>
      </c>
    </row>
    <row r="1146" spans="1:17" ht="15.5" x14ac:dyDescent="0.35">
      <c r="A1146" s="80">
        <v>45537</v>
      </c>
      <c r="B1146" s="58" t="s">
        <v>4920</v>
      </c>
      <c r="C1146" s="58" t="s">
        <v>4921</v>
      </c>
      <c r="D1146" s="58" t="s">
        <v>4922</v>
      </c>
      <c r="E1146" s="58" t="s">
        <v>4923</v>
      </c>
      <c r="F1146" s="58" t="s">
        <v>4924</v>
      </c>
      <c r="G1146" s="58" t="s">
        <v>4925</v>
      </c>
      <c r="H1146" s="75">
        <f>[1]!thsiFinD("ths_close_price_index",H$1,$A1146)</f>
        <v>3265.011</v>
      </c>
      <c r="I1146" s="75">
        <f>[1]!thsiFinD("ths_close_price_index",I$1,$A1146)</f>
        <v>3468.5652</v>
      </c>
      <c r="J1146" s="75">
        <f>[1]!thsiFinD("ths_close_price_index",J$1,$A1146)</f>
        <v>1159.5188000000001</v>
      </c>
      <c r="K1146" s="76">
        <f>IF([1]!thsiFinD("ths_close_price_index",K$1,$A1146)/[1]!thsiFinD("ths_close_price_index",K$1,$A$3)=0,K1145,[1]!thsiFinD("ths_close_price_index",K$1,$A1146)/[1]!thsiFinD("ths_close_price_index",K$1,$A$3))</f>
        <v>0.9345775681162608</v>
      </c>
      <c r="L1146" s="75">
        <f>[1]!thsiFinD("ths_close_price_index",L$1,$A1146)</f>
        <v>2496.8204000000001</v>
      </c>
      <c r="M1146" s="75">
        <f>[1]!thsiFinD("ths_close_price_index",M$1,$A1146)</f>
        <v>8932.9964</v>
      </c>
      <c r="N1146" s="78">
        <f t="shared" si="72"/>
        <v>0.97743447625317126</v>
      </c>
      <c r="O1146" s="78">
        <f t="shared" si="72"/>
        <v>0.9780575176445675</v>
      </c>
      <c r="P1146" s="73">
        <f t="shared" si="73"/>
        <v>0.97743447625317126</v>
      </c>
      <c r="Q1146" s="73">
        <f t="shared" si="69"/>
        <v>0.91464160815305118</v>
      </c>
    </row>
    <row r="1147" spans="1:17" ht="15.5" x14ac:dyDescent="0.35">
      <c r="A1147" s="80">
        <v>45538</v>
      </c>
      <c r="B1147" s="58" t="s">
        <v>4926</v>
      </c>
      <c r="C1147" s="58" t="s">
        <v>4927</v>
      </c>
      <c r="D1147" s="58" t="s">
        <v>4928</v>
      </c>
      <c r="E1147" s="58" t="s">
        <v>4929</v>
      </c>
      <c r="F1147" s="58" t="s">
        <v>4930</v>
      </c>
      <c r="G1147" s="58" t="s">
        <v>4931</v>
      </c>
      <c r="H1147" s="75">
        <f>[1]!thsiFinD("ths_close_price_index",H$1,$A1147)</f>
        <v>3273.4281999999998</v>
      </c>
      <c r="I1147" s="75">
        <f>[1]!thsiFinD("ths_close_price_index",I$1,$A1147)</f>
        <v>3484.6098999999999</v>
      </c>
      <c r="J1147" s="75">
        <f>[1]!thsiFinD("ths_close_price_index",J$1,$A1147)</f>
        <v>1167.1658</v>
      </c>
      <c r="K1147" s="76">
        <f>IF([1]!thsiFinD("ths_close_price_index",K$1,$A1147)/[1]!thsiFinD("ths_close_price_index",K$1,$A$3)=0,K1146,[1]!thsiFinD("ths_close_price_index",K$1,$A1147)/[1]!thsiFinD("ths_close_price_index",K$1,$A$3))</f>
        <v>0.94074108583014771</v>
      </c>
      <c r="L1147" s="75">
        <f>[1]!thsiFinD("ths_close_price_index",L$1,$A1147)</f>
        <v>2523.5463</v>
      </c>
      <c r="M1147" s="75">
        <f>[1]!thsiFinD("ths_close_price_index",M$1,$A1147)</f>
        <v>9008.5355</v>
      </c>
      <c r="N1147" s="78">
        <f t="shared" ref="N1147:O1175" si="74">L1147/L1146</f>
        <v>1.0107039737419639</v>
      </c>
      <c r="O1147" s="78">
        <f t="shared" si="74"/>
        <v>1.0084561883401184</v>
      </c>
      <c r="P1147" s="73">
        <f t="shared" si="73"/>
        <v>1.0107039737419639</v>
      </c>
      <c r="Q1147" s="73">
        <f t="shared" si="69"/>
        <v>0.92443190791002905</v>
      </c>
    </row>
    <row r="1148" spans="1:17" ht="15.5" x14ac:dyDescent="0.35">
      <c r="A1148" s="80">
        <v>45539</v>
      </c>
      <c r="B1148" s="58" t="s">
        <v>4932</v>
      </c>
      <c r="C1148" s="58" t="s">
        <v>4933</v>
      </c>
      <c r="D1148" s="58" t="s">
        <v>4934</v>
      </c>
      <c r="E1148" s="58" t="s">
        <v>4935</v>
      </c>
      <c r="F1148" s="58" t="s">
        <v>4936</v>
      </c>
      <c r="G1148" s="58" t="s">
        <v>4937</v>
      </c>
      <c r="H1148" s="75">
        <f>[1]!thsiFinD("ths_close_price_index",H$1,$A1148)</f>
        <v>3252.1649000000002</v>
      </c>
      <c r="I1148" s="75">
        <f>[1]!thsiFinD("ths_close_price_index",I$1,$A1148)</f>
        <v>3464.8739</v>
      </c>
      <c r="J1148" s="75">
        <f>[1]!thsiFinD("ths_close_price_index",J$1,$A1148)</f>
        <v>1161.1632</v>
      </c>
      <c r="K1148" s="76">
        <f>IF([1]!thsiFinD("ths_close_price_index",K$1,$A1148)/[1]!thsiFinD("ths_close_price_index",K$1,$A$3)=0,K1147,[1]!thsiFinD("ths_close_price_index",K$1,$A1148)/[1]!thsiFinD("ths_close_price_index",K$1,$A$3))</f>
        <v>0.93590296219612412</v>
      </c>
      <c r="L1148" s="75">
        <f>[1]!thsiFinD("ths_close_price_index",L$1,$A1148)</f>
        <v>2507.2651999999998</v>
      </c>
      <c r="M1148" s="75">
        <f>[1]!thsiFinD("ths_close_price_index",M$1,$A1148)</f>
        <v>9053.5753000000004</v>
      </c>
      <c r="N1148" s="78">
        <f t="shared" si="74"/>
        <v>0.99354832522787473</v>
      </c>
      <c r="O1148" s="78">
        <f t="shared" si="74"/>
        <v>1.0049996805807115</v>
      </c>
      <c r="P1148" s="73">
        <f t="shared" si="73"/>
        <v>0.99354832522787473</v>
      </c>
      <c r="Q1148" s="73">
        <f t="shared" ref="Q1148:Q1211" si="75">Q1147*P1148</f>
        <v>0.91846777389121825</v>
      </c>
    </row>
    <row r="1149" spans="1:17" ht="15.5" x14ac:dyDescent="0.35">
      <c r="A1149" s="80">
        <v>45540</v>
      </c>
      <c r="B1149" s="58" t="s">
        <v>4938</v>
      </c>
      <c r="C1149" s="58" t="s">
        <v>4939</v>
      </c>
      <c r="D1149" s="58" t="s">
        <v>4940</v>
      </c>
      <c r="E1149" s="58" t="s">
        <v>4941</v>
      </c>
      <c r="F1149" s="58" t="s">
        <v>4942</v>
      </c>
      <c r="G1149" s="58" t="s">
        <v>4943</v>
      </c>
      <c r="H1149" s="75">
        <f>[1]!thsiFinD("ths_close_price_index",H$1,$A1149)</f>
        <v>3257.7577999999999</v>
      </c>
      <c r="I1149" s="75">
        <f>[1]!thsiFinD("ths_close_price_index",I$1,$A1149)</f>
        <v>3472.9191999999998</v>
      </c>
      <c r="J1149" s="75">
        <f>[1]!thsiFinD("ths_close_price_index",J$1,$A1149)</f>
        <v>1163.287</v>
      </c>
      <c r="K1149" s="76">
        <f>IF([1]!thsiFinD("ths_close_price_index",K$1,$A1149)/[1]!thsiFinD("ths_close_price_index",K$1,$A$3)=0,K1148,[1]!thsiFinD("ths_close_price_index",K$1,$A1149)/[1]!thsiFinD("ths_close_price_index",K$1,$A$3))</f>
        <v>0.93761475491493596</v>
      </c>
      <c r="L1149" s="75">
        <f>[1]!thsiFinD("ths_close_price_index",L$1,$A1149)</f>
        <v>2509.9766</v>
      </c>
      <c r="M1149" s="75">
        <f>[1]!thsiFinD("ths_close_price_index",M$1,$A1149)</f>
        <v>9149.9634999999998</v>
      </c>
      <c r="N1149" s="78">
        <f t="shared" si="74"/>
        <v>1.00108141731477</v>
      </c>
      <c r="O1149" s="78">
        <f t="shared" si="74"/>
        <v>1.0106464238498132</v>
      </c>
      <c r="P1149" s="73">
        <f t="shared" si="73"/>
        <v>1.00108141731477</v>
      </c>
      <c r="Q1149" s="73">
        <f t="shared" si="75"/>
        <v>0.9194610208449624</v>
      </c>
    </row>
    <row r="1150" spans="1:17" ht="15.5" x14ac:dyDescent="0.35">
      <c r="A1150" s="80">
        <v>45541</v>
      </c>
      <c r="B1150" s="58" t="s">
        <v>4944</v>
      </c>
      <c r="C1150" s="58" t="s">
        <v>4945</v>
      </c>
      <c r="D1150" s="58" t="s">
        <v>4946</v>
      </c>
      <c r="E1150" s="58" t="s">
        <v>4947</v>
      </c>
      <c r="F1150" s="58" t="s">
        <v>4948</v>
      </c>
      <c r="G1150" s="58" t="s">
        <v>4949</v>
      </c>
      <c r="H1150" s="75">
        <f>[1]!thsiFinD("ths_close_price_index",H$1,$A1150)</f>
        <v>3231.3456999999999</v>
      </c>
      <c r="I1150" s="75">
        <f>[1]!thsiFinD("ths_close_price_index",I$1,$A1150)</f>
        <v>3439.8245000000002</v>
      </c>
      <c r="J1150" s="75">
        <f>[1]!thsiFinD("ths_close_price_index",J$1,$A1150)</f>
        <v>1149.6180999999999</v>
      </c>
      <c r="K1150" s="76">
        <f>IF([1]!thsiFinD("ths_close_price_index",K$1,$A1150)/[1]!thsiFinD("ths_close_price_index",K$1,$A$3)=0,K1149,[1]!thsiFinD("ths_close_price_index",K$1,$A1150)/[1]!thsiFinD("ths_close_price_index",K$1,$A$3))</f>
        <v>0.92659755767688812</v>
      </c>
      <c r="L1150" s="75">
        <f>[1]!thsiFinD("ths_close_price_index",L$1,$A1150)</f>
        <v>2465.5567000000001</v>
      </c>
      <c r="M1150" s="75">
        <f>[1]!thsiFinD("ths_close_price_index",M$1,$A1150)</f>
        <v>8993.6056000000008</v>
      </c>
      <c r="N1150" s="78">
        <f t="shared" si="74"/>
        <v>0.98230266369813968</v>
      </c>
      <c r="O1150" s="78">
        <f t="shared" si="74"/>
        <v>0.98291163675133797</v>
      </c>
      <c r="P1150" s="73">
        <f t="shared" si="73"/>
        <v>0.98230266369813968</v>
      </c>
      <c r="Q1150" s="73">
        <f t="shared" si="75"/>
        <v>0.9031890099426173</v>
      </c>
    </row>
    <row r="1151" spans="1:17" ht="15.5" x14ac:dyDescent="0.35">
      <c r="A1151" s="80">
        <v>45544</v>
      </c>
      <c r="B1151" s="58" t="s">
        <v>4950</v>
      </c>
      <c r="C1151" s="58" t="s">
        <v>4951</v>
      </c>
      <c r="D1151" s="58" t="s">
        <v>4952</v>
      </c>
      <c r="E1151" s="58" t="s">
        <v>4953</v>
      </c>
      <c r="F1151" s="58" t="s">
        <v>4954</v>
      </c>
      <c r="G1151" s="58" t="s">
        <v>4955</v>
      </c>
      <c r="H1151" s="75">
        <f>[1]!thsiFinD("ths_close_price_index",H$1,$A1151)</f>
        <v>3192.9515999999999</v>
      </c>
      <c r="I1151" s="75">
        <f>[1]!thsiFinD("ths_close_price_index",I$1,$A1151)</f>
        <v>3403.3874999999998</v>
      </c>
      <c r="J1151" s="75">
        <f>[1]!thsiFinD("ths_close_price_index",J$1,$A1151)</f>
        <v>1139.2882999999999</v>
      </c>
      <c r="K1151" s="76">
        <f>IF([1]!thsiFinD("ths_close_price_index",K$1,$A1151)/[1]!thsiFinD("ths_close_price_index",K$1,$A$3)=0,K1150,[1]!thsiFinD("ths_close_price_index",K$1,$A1151)/[1]!thsiFinD("ths_close_price_index",K$1,$A$3))</f>
        <v>0.91827169063348413</v>
      </c>
      <c r="L1151" s="75">
        <f>[1]!thsiFinD("ths_close_price_index",L$1,$A1151)</f>
        <v>2450.2737999999999</v>
      </c>
      <c r="M1151" s="75">
        <f>[1]!thsiFinD("ths_close_price_index",M$1,$A1151)</f>
        <v>8976.4423000000006</v>
      </c>
      <c r="N1151" s="78">
        <f t="shared" si="74"/>
        <v>0.99380144046170171</v>
      </c>
      <c r="O1151" s="78">
        <f t="shared" si="74"/>
        <v>0.99809161077732822</v>
      </c>
      <c r="P1151" s="73">
        <f t="shared" si="73"/>
        <v>0.99380144046170171</v>
      </c>
      <c r="Q1151" s="73">
        <f t="shared" si="75"/>
        <v>0.8975905390901513</v>
      </c>
    </row>
    <row r="1152" spans="1:17" ht="15.5" x14ac:dyDescent="0.35">
      <c r="A1152" s="80">
        <v>45545</v>
      </c>
      <c r="B1152" s="58" t="s">
        <v>4956</v>
      </c>
      <c r="C1152" s="58" t="s">
        <v>4957</v>
      </c>
      <c r="D1152" s="58" t="s">
        <v>4958</v>
      </c>
      <c r="E1152" s="58" t="s">
        <v>4959</v>
      </c>
      <c r="F1152" s="58" t="s">
        <v>4960</v>
      </c>
      <c r="G1152" s="58" t="s">
        <v>4961</v>
      </c>
      <c r="H1152" s="75">
        <f>[1]!thsiFinD("ths_close_price_index",H$1,$A1152)</f>
        <v>3195.7552000000001</v>
      </c>
      <c r="I1152" s="75">
        <f>[1]!thsiFinD("ths_close_price_index",I$1,$A1152)</f>
        <v>3405.7314000000001</v>
      </c>
      <c r="J1152" s="75">
        <f>[1]!thsiFinD("ths_close_price_index",J$1,$A1152)</f>
        <v>1140.0047</v>
      </c>
      <c r="K1152" s="76">
        <f>IF([1]!thsiFinD("ths_close_price_index",K$1,$A1152)/[1]!thsiFinD("ths_close_price_index",K$1,$A$3)=0,K1151,[1]!thsiFinD("ths_close_price_index",K$1,$A1152)/[1]!thsiFinD("ths_close_price_index",K$1,$A$3))</f>
        <v>0.91884911237929678</v>
      </c>
      <c r="L1152" s="75">
        <f>[1]!thsiFinD("ths_close_price_index",L$1,$A1152)</f>
        <v>2467.4506000000001</v>
      </c>
      <c r="M1152" s="75">
        <f>[1]!thsiFinD("ths_close_price_index",M$1,$A1152)</f>
        <v>8878.0118999999995</v>
      </c>
      <c r="N1152" s="78">
        <f t="shared" si="74"/>
        <v>1.0070101553548834</v>
      </c>
      <c r="O1152" s="78">
        <f t="shared" si="74"/>
        <v>0.98903458667583688</v>
      </c>
      <c r="P1152" s="73">
        <f t="shared" si="73"/>
        <v>1.0070101553548834</v>
      </c>
      <c r="Q1152" s="73">
        <f t="shared" si="75"/>
        <v>0.90388278821424672</v>
      </c>
    </row>
    <row r="1153" spans="1:17" ht="15.5" x14ac:dyDescent="0.35">
      <c r="A1153" s="80">
        <v>45546</v>
      </c>
      <c r="B1153" s="58" t="s">
        <v>4962</v>
      </c>
      <c r="C1153" s="58" t="s">
        <v>4963</v>
      </c>
      <c r="D1153" s="58" t="s">
        <v>4964</v>
      </c>
      <c r="E1153" s="58" t="s">
        <v>4965</v>
      </c>
      <c r="F1153" s="58" t="s">
        <v>4966</v>
      </c>
      <c r="G1153" s="58" t="s">
        <v>4967</v>
      </c>
      <c r="H1153" s="75">
        <f>[1]!thsiFinD("ths_close_price_index",H$1,$A1153)</f>
        <v>3186.1298999999999</v>
      </c>
      <c r="I1153" s="75">
        <f>[1]!thsiFinD("ths_close_price_index",I$1,$A1153)</f>
        <v>3399.3715000000002</v>
      </c>
      <c r="J1153" s="75">
        <f>[1]!thsiFinD("ths_close_price_index",J$1,$A1153)</f>
        <v>1142.8271</v>
      </c>
      <c r="K1153" s="76">
        <f>IF([1]!thsiFinD("ths_close_price_index",K$1,$A1153)/[1]!thsiFinD("ths_close_price_index",K$1,$A$3)=0,K1152,[1]!thsiFinD("ths_close_price_index",K$1,$A1153)/[1]!thsiFinD("ths_close_price_index",K$1,$A$3))</f>
        <v>0.92112397996078943</v>
      </c>
      <c r="L1153" s="75">
        <f>[1]!thsiFinD("ths_close_price_index",L$1,$A1153)</f>
        <v>2469.8258999999998</v>
      </c>
      <c r="M1153" s="75">
        <f>[1]!thsiFinD("ths_close_price_index",M$1,$A1153)</f>
        <v>8936.9390999999996</v>
      </c>
      <c r="N1153" s="78">
        <f t="shared" si="74"/>
        <v>1.0009626535177643</v>
      </c>
      <c r="O1153" s="78">
        <f t="shared" si="74"/>
        <v>1.0066374319682991</v>
      </c>
      <c r="P1153" s="73">
        <f t="shared" si="73"/>
        <v>1.0009626535177643</v>
      </c>
      <c r="Q1153" s="73">
        <f t="shared" si="75"/>
        <v>0.90475291415996772</v>
      </c>
    </row>
    <row r="1154" spans="1:17" ht="15.5" x14ac:dyDescent="0.35">
      <c r="A1154" s="80">
        <v>45547</v>
      </c>
      <c r="B1154" s="58" t="s">
        <v>4968</v>
      </c>
      <c r="C1154" s="58" t="s">
        <v>4969</v>
      </c>
      <c r="D1154" s="58" t="s">
        <v>4970</v>
      </c>
      <c r="E1154" s="58" t="s">
        <v>4971</v>
      </c>
      <c r="F1154" s="58" t="s">
        <v>4972</v>
      </c>
      <c r="G1154" s="58" t="s">
        <v>4973</v>
      </c>
      <c r="H1154" s="75">
        <f>[1]!thsiFinD("ths_close_price_index",H$1,$A1154)</f>
        <v>3172.4747000000002</v>
      </c>
      <c r="I1154" s="75">
        <f>[1]!thsiFinD("ths_close_price_index",I$1,$A1154)</f>
        <v>3384.9949000000001</v>
      </c>
      <c r="J1154" s="75">
        <f>[1]!thsiFinD("ths_close_price_index",J$1,$A1154)</f>
        <v>1136.8735999999999</v>
      </c>
      <c r="K1154" s="76">
        <f>IF([1]!thsiFinD("ths_close_price_index",K$1,$A1154)/[1]!thsiFinD("ths_close_price_index",K$1,$A$3)=0,K1153,[1]!thsiFinD("ths_close_price_index",K$1,$A1154)/[1]!thsiFinD("ths_close_price_index",K$1,$A$3))</f>
        <v>0.91632543115607823</v>
      </c>
      <c r="L1154" s="75">
        <f>[1]!thsiFinD("ths_close_price_index",L$1,$A1154)</f>
        <v>2445.9431</v>
      </c>
      <c r="M1154" s="75">
        <f>[1]!thsiFinD("ths_close_price_index",M$1,$A1154)</f>
        <v>8809.2438999999995</v>
      </c>
      <c r="N1154" s="78">
        <f t="shared" si="74"/>
        <v>0.9903301686163386</v>
      </c>
      <c r="O1154" s="78">
        <f t="shared" si="74"/>
        <v>0.98571152845832866</v>
      </c>
      <c r="P1154" s="73">
        <f t="shared" si="73"/>
        <v>0.9903301686163386</v>
      </c>
      <c r="Q1154" s="73">
        <f t="shared" si="75"/>
        <v>0.89600410603616454</v>
      </c>
    </row>
    <row r="1155" spans="1:17" ht="15.5" x14ac:dyDescent="0.35">
      <c r="A1155" s="80">
        <v>45548</v>
      </c>
      <c r="B1155" s="58" t="s">
        <v>4974</v>
      </c>
      <c r="C1155" s="58" t="s">
        <v>4975</v>
      </c>
      <c r="D1155" s="58" t="s">
        <v>4976</v>
      </c>
      <c r="E1155" s="58" t="s">
        <v>4977</v>
      </c>
      <c r="F1155" s="58" t="s">
        <v>4978</v>
      </c>
      <c r="G1155" s="58" t="s">
        <v>4979</v>
      </c>
      <c r="H1155" s="75">
        <f>[1]!thsiFinD("ths_close_price_index",H$1,$A1155)</f>
        <v>3159.2469999999998</v>
      </c>
      <c r="I1155" s="75">
        <f>[1]!thsiFinD("ths_close_price_index",I$1,$A1155)</f>
        <v>3365.8393999999998</v>
      </c>
      <c r="J1155" s="75">
        <f>[1]!thsiFinD("ths_close_price_index",J$1,$A1155)</f>
        <v>1130.9809</v>
      </c>
      <c r="K1155" s="76">
        <f>IF([1]!thsiFinD("ths_close_price_index",K$1,$A1155)/[1]!thsiFinD("ths_close_price_index",K$1,$A$3)=0,K1154,[1]!thsiFinD("ths_close_price_index",K$1,$A1155)/[1]!thsiFinD("ths_close_price_index",K$1,$A$3))</f>
        <v>0.91157588743532214</v>
      </c>
      <c r="L1155" s="75">
        <f>[1]!thsiFinD("ths_close_price_index",L$1,$A1155)</f>
        <v>2433.748</v>
      </c>
      <c r="M1155" s="75">
        <f>[1]!thsiFinD("ths_close_price_index",M$1,$A1155)</f>
        <v>8706.4295999999995</v>
      </c>
      <c r="N1155" s="78">
        <f t="shared" si="74"/>
        <v>0.9950141522098368</v>
      </c>
      <c r="O1155" s="78">
        <f t="shared" si="74"/>
        <v>0.98832881673306827</v>
      </c>
      <c r="P1155" s="73">
        <f t="shared" si="73"/>
        <v>0.9950141522098368</v>
      </c>
      <c r="Q1155" s="73">
        <f t="shared" si="75"/>
        <v>0.89153676594410702</v>
      </c>
    </row>
    <row r="1156" spans="1:17" ht="15.5" x14ac:dyDescent="0.35">
      <c r="A1156" s="80">
        <v>45553</v>
      </c>
      <c r="B1156" s="58" t="s">
        <v>4980</v>
      </c>
      <c r="C1156" s="58" t="s">
        <v>4981</v>
      </c>
      <c r="D1156" s="58" t="s">
        <v>4982</v>
      </c>
      <c r="E1156" s="58" t="s">
        <v>4983</v>
      </c>
      <c r="F1156" s="58" t="s">
        <v>4984</v>
      </c>
      <c r="G1156" s="58" t="s">
        <v>4985</v>
      </c>
      <c r="H1156" s="75">
        <f>[1]!thsiFinD("ths_close_price_index",H$1,$A1156)</f>
        <v>3171.0102000000002</v>
      </c>
      <c r="I1156" s="75">
        <f>[1]!thsiFinD("ths_close_price_index",I$1,$A1156)</f>
        <v>3377.4976000000001</v>
      </c>
      <c r="J1156" s="75">
        <f>[1]!thsiFinD("ths_close_price_index",J$1,$A1156)</f>
        <v>1133.9815000000001</v>
      </c>
      <c r="K1156" s="76">
        <f>IF([1]!thsiFinD("ths_close_price_index",K$1,$A1156)/[1]!thsiFinD("ths_close_price_index",K$1,$A$3)=0,K1155,[1]!thsiFinD("ths_close_price_index",K$1,$A1156)/[1]!thsiFinD("ths_close_price_index",K$1,$A$3))</f>
        <v>0.91399438504906483</v>
      </c>
      <c r="L1156" s="75">
        <f>[1]!thsiFinD("ths_close_price_index",L$1,$A1156)</f>
        <v>2418.3719999999998</v>
      </c>
      <c r="M1156" s="75">
        <f>[1]!thsiFinD("ths_close_price_index",M$1,$A1156)</f>
        <v>8687.5776000000005</v>
      </c>
      <c r="N1156" s="78">
        <f t="shared" si="74"/>
        <v>0.99368217251745039</v>
      </c>
      <c r="O1156" s="78">
        <f t="shared" si="74"/>
        <v>0.99783470367692417</v>
      </c>
      <c r="P1156" s="73">
        <f t="shared" si="73"/>
        <v>0.99368217251745039</v>
      </c>
      <c r="Q1156" s="73">
        <f t="shared" si="75"/>
        <v>0.885904190462522</v>
      </c>
    </row>
    <row r="1157" spans="1:17" ht="15.5" x14ac:dyDescent="0.35">
      <c r="A1157" s="80">
        <v>45554</v>
      </c>
      <c r="B1157" s="58" t="s">
        <v>4986</v>
      </c>
      <c r="C1157" s="58" t="s">
        <v>4987</v>
      </c>
      <c r="D1157" s="58" t="s">
        <v>4988</v>
      </c>
      <c r="E1157" s="58" t="s">
        <v>4989</v>
      </c>
      <c r="F1157" s="58" t="s">
        <v>4990</v>
      </c>
      <c r="G1157" s="58" t="s">
        <v>4991</v>
      </c>
      <c r="H1157" s="75">
        <f>[1]!thsiFinD("ths_close_price_index",H$1,$A1157)</f>
        <v>3196.0356999999999</v>
      </c>
      <c r="I1157" s="75">
        <f>[1]!thsiFinD("ths_close_price_index",I$1,$A1157)</f>
        <v>3408.3352</v>
      </c>
      <c r="J1157" s="75">
        <f>[1]!thsiFinD("ths_close_price_index",J$1,$A1157)</f>
        <v>1142.817</v>
      </c>
      <c r="K1157" s="76">
        <f>IF([1]!thsiFinD("ths_close_price_index",K$1,$A1157)/[1]!thsiFinD("ths_close_price_index",K$1,$A$3)=0,K1156,[1]!thsiFinD("ths_close_price_index",K$1,$A1157)/[1]!thsiFinD("ths_close_price_index",K$1,$A$3))</f>
        <v>0.92111583931361929</v>
      </c>
      <c r="L1157" s="75">
        <f>[1]!thsiFinD("ths_close_price_index",L$1,$A1157)</f>
        <v>2434.1235999999999</v>
      </c>
      <c r="M1157" s="75">
        <f>[1]!thsiFinD("ths_close_price_index",M$1,$A1157)</f>
        <v>8782.6136999999999</v>
      </c>
      <c r="N1157" s="78">
        <f t="shared" si="74"/>
        <v>1.0065133072992907</v>
      </c>
      <c r="O1157" s="78">
        <f t="shared" si="74"/>
        <v>1.0109393094802399</v>
      </c>
      <c r="P1157" s="73">
        <f t="shared" si="73"/>
        <v>1.0065133072992907</v>
      </c>
      <c r="Q1157" s="73">
        <f t="shared" si="75"/>
        <v>0.89167435669273376</v>
      </c>
    </row>
    <row r="1158" spans="1:17" ht="15.5" x14ac:dyDescent="0.35">
      <c r="A1158" s="80">
        <v>45555</v>
      </c>
      <c r="B1158" s="58" t="s">
        <v>4992</v>
      </c>
      <c r="C1158" s="58" t="s">
        <v>4993</v>
      </c>
      <c r="D1158" s="58" t="s">
        <v>4994</v>
      </c>
      <c r="E1158" s="58" t="s">
        <v>4995</v>
      </c>
      <c r="F1158" s="58" t="s">
        <v>4996</v>
      </c>
      <c r="G1158" s="58" t="s">
        <v>4997</v>
      </c>
      <c r="H1158" s="75">
        <f>[1]!thsiFinD("ths_close_price_index",H$1,$A1158)</f>
        <v>3201.0497</v>
      </c>
      <c r="I1158" s="75">
        <f>[1]!thsiFinD("ths_close_price_index",I$1,$A1158)</f>
        <v>3408.2260000000001</v>
      </c>
      <c r="J1158" s="75">
        <f>[1]!thsiFinD("ths_close_price_index",J$1,$A1158)</f>
        <v>1141.3182999999999</v>
      </c>
      <c r="K1158" s="76">
        <f>IF([1]!thsiFinD("ths_close_price_index",K$1,$A1158)/[1]!thsiFinD("ths_close_price_index",K$1,$A$3)=0,K1157,[1]!thsiFinD("ths_close_price_index",K$1,$A1158)/[1]!thsiFinD("ths_close_price_index",K$1,$A$3))</f>
        <v>0.91990788011422053</v>
      </c>
      <c r="L1158" s="75">
        <f>[1]!thsiFinD("ths_close_price_index",L$1,$A1158)</f>
        <v>2427.1922</v>
      </c>
      <c r="M1158" s="75">
        <f>[1]!thsiFinD("ths_close_price_index",M$1,$A1158)</f>
        <v>8677.3363000000008</v>
      </c>
      <c r="N1158" s="78">
        <f t="shared" si="74"/>
        <v>0.99715240425753238</v>
      </c>
      <c r="O1158" s="78">
        <f t="shared" si="74"/>
        <v>0.98801297613716077</v>
      </c>
      <c r="P1158" s="73">
        <f t="shared" si="73"/>
        <v>0.99715240425753238</v>
      </c>
      <c r="Q1158" s="73">
        <f t="shared" si="75"/>
        <v>0.88913522859094796</v>
      </c>
    </row>
    <row r="1159" spans="1:17" ht="15.5" x14ac:dyDescent="0.35">
      <c r="A1159" s="80">
        <v>45558</v>
      </c>
      <c r="B1159" s="58" t="s">
        <v>4998</v>
      </c>
      <c r="C1159" s="58" t="s">
        <v>4999</v>
      </c>
      <c r="D1159" s="58" t="s">
        <v>5000</v>
      </c>
      <c r="E1159" s="58" t="s">
        <v>5001</v>
      </c>
      <c r="F1159" s="58" t="s">
        <v>5002</v>
      </c>
      <c r="G1159" s="58" t="s">
        <v>5003</v>
      </c>
      <c r="H1159" s="75">
        <f>[1]!thsiFinD("ths_close_price_index",H$1,$A1159)</f>
        <v>3212.7638999999999</v>
      </c>
      <c r="I1159" s="75">
        <f>[1]!thsiFinD("ths_close_price_index",I$1,$A1159)</f>
        <v>3416.9169999999999</v>
      </c>
      <c r="J1159" s="75">
        <f>[1]!thsiFinD("ths_close_price_index",J$1,$A1159)</f>
        <v>1139.7298000000001</v>
      </c>
      <c r="K1159" s="76">
        <f>IF([1]!thsiFinD("ths_close_price_index",K$1,$A1159)/[1]!thsiFinD("ths_close_price_index",K$1,$A$3)=0,K1158,[1]!thsiFinD("ths_close_price_index",K$1,$A1159)/[1]!thsiFinD("ths_close_price_index",K$1,$A$3))</f>
        <v>0.91862754169542771</v>
      </c>
      <c r="L1159" s="75">
        <f>[1]!thsiFinD("ths_close_price_index",L$1,$A1159)</f>
        <v>2413.3472000000002</v>
      </c>
      <c r="M1159" s="75">
        <f>[1]!thsiFinD("ths_close_price_index",M$1,$A1159)</f>
        <v>8590.0759999999991</v>
      </c>
      <c r="N1159" s="78">
        <f t="shared" si="74"/>
        <v>0.99429587817561382</v>
      </c>
      <c r="O1159" s="78">
        <f t="shared" si="74"/>
        <v>0.9899438840465361</v>
      </c>
      <c r="P1159" s="73">
        <f t="shared" si="73"/>
        <v>0.99429587817561382</v>
      </c>
      <c r="Q1159" s="73">
        <f t="shared" si="75"/>
        <v>0.88406349292871178</v>
      </c>
    </row>
    <row r="1160" spans="1:17" ht="15.5" x14ac:dyDescent="0.35">
      <c r="A1160" s="80">
        <v>45559</v>
      </c>
      <c r="B1160" s="58" t="s">
        <v>5004</v>
      </c>
      <c r="C1160" s="58" t="s">
        <v>5005</v>
      </c>
      <c r="D1160" s="58" t="s">
        <v>5006</v>
      </c>
      <c r="E1160" s="58" t="s">
        <v>5007</v>
      </c>
      <c r="F1160" s="58" t="s">
        <v>5008</v>
      </c>
      <c r="G1160" s="58" t="s">
        <v>5009</v>
      </c>
      <c r="H1160" s="75">
        <f>[1]!thsiFinD("ths_close_price_index",H$1,$A1160)</f>
        <v>3351.9090000000001</v>
      </c>
      <c r="I1160" s="75">
        <f>[1]!thsiFinD("ths_close_price_index",I$1,$A1160)</f>
        <v>3564.9495999999999</v>
      </c>
      <c r="J1160" s="75">
        <f>[1]!thsiFinD("ths_close_price_index",J$1,$A1160)</f>
        <v>1180.7041999999999</v>
      </c>
      <c r="K1160" s="76">
        <f>IF([1]!thsiFinD("ths_close_price_index",K$1,$A1160)/[1]!thsiFinD("ths_close_price_index",K$1,$A$3)=0,K1159,[1]!thsiFinD("ths_close_price_index",K$1,$A1160)/[1]!thsiFinD("ths_close_price_index",K$1,$A$3))</f>
        <v>0.95165309945871945</v>
      </c>
      <c r="L1160" s="75">
        <f>[1]!thsiFinD("ths_close_price_index",L$1,$A1160)</f>
        <v>2495.4346999999998</v>
      </c>
      <c r="M1160" s="75">
        <f>[1]!thsiFinD("ths_close_price_index",M$1,$A1160)</f>
        <v>8895.5483000000004</v>
      </c>
      <c r="N1160" s="78">
        <f t="shared" si="74"/>
        <v>1.0340139620192237</v>
      </c>
      <c r="O1160" s="78">
        <f t="shared" si="74"/>
        <v>1.0355610707053118</v>
      </c>
      <c r="P1160" s="73">
        <f t="shared" si="73"/>
        <v>1.0340139620192237</v>
      </c>
      <c r="Q1160" s="73">
        <f t="shared" si="75"/>
        <v>0.91413399499977122</v>
      </c>
    </row>
    <row r="1161" spans="1:17" ht="15.5" x14ac:dyDescent="0.35">
      <c r="A1161" s="80">
        <v>45560</v>
      </c>
      <c r="B1161" s="58" t="s">
        <v>5010</v>
      </c>
      <c r="C1161" s="58" t="s">
        <v>5011</v>
      </c>
      <c r="D1161" s="58" t="s">
        <v>5012</v>
      </c>
      <c r="E1161" s="58" t="s">
        <v>5013</v>
      </c>
      <c r="F1161" s="58" t="s">
        <v>5014</v>
      </c>
      <c r="G1161" s="58" t="s">
        <v>5015</v>
      </c>
      <c r="H1161" s="75">
        <f>[1]!thsiFinD("ths_close_price_index",H$1,$A1161)</f>
        <v>3401.5329999999999</v>
      </c>
      <c r="I1161" s="75">
        <f>[1]!thsiFinD("ths_close_price_index",I$1,$A1161)</f>
        <v>3612.5612999999998</v>
      </c>
      <c r="J1161" s="75">
        <f>[1]!thsiFinD("ths_close_price_index",J$1,$A1161)</f>
        <v>1188.5099</v>
      </c>
      <c r="K1161" s="76">
        <f>IF([1]!thsiFinD("ths_close_price_index",K$1,$A1161)/[1]!thsiFinD("ths_close_price_index",K$1,$A$3)=0,K1160,[1]!thsiFinD("ths_close_price_index",K$1,$A1161)/[1]!thsiFinD("ths_close_price_index",K$1,$A$3))</f>
        <v>0.95794453011378533</v>
      </c>
      <c r="L1161" s="75">
        <f>[1]!thsiFinD("ths_close_price_index",L$1,$A1161)</f>
        <v>2515.4897000000001</v>
      </c>
      <c r="M1161" s="75">
        <f>[1]!thsiFinD("ths_close_price_index",M$1,$A1161)</f>
        <v>8985.7955000000002</v>
      </c>
      <c r="N1161" s="78">
        <f t="shared" si="74"/>
        <v>1.008036675934658</v>
      </c>
      <c r="O1161" s="78">
        <f t="shared" si="74"/>
        <v>1.0101452093739967</v>
      </c>
      <c r="P1161" s="73">
        <f t="shared" si="73"/>
        <v>1.008036675934658</v>
      </c>
      <c r="Q1161" s="73">
        <f t="shared" si="75"/>
        <v>0.9214805936784386</v>
      </c>
    </row>
    <row r="1162" spans="1:17" ht="15.5" x14ac:dyDescent="0.35">
      <c r="A1162" s="80">
        <v>45561</v>
      </c>
      <c r="B1162" s="58" t="s">
        <v>5016</v>
      </c>
      <c r="C1162" s="58" t="s">
        <v>5017</v>
      </c>
      <c r="D1162" s="58" t="s">
        <v>5018</v>
      </c>
      <c r="E1162" s="58" t="s">
        <v>5019</v>
      </c>
      <c r="F1162" s="58" t="s">
        <v>5020</v>
      </c>
      <c r="G1162" s="58" t="s">
        <v>5021</v>
      </c>
      <c r="H1162" s="75">
        <f>[1]!thsiFinD("ths_close_price_index",H$1,$A1162)</f>
        <v>3545.3204000000001</v>
      </c>
      <c r="I1162" s="75">
        <f>[1]!thsiFinD("ths_close_price_index",I$1,$A1162)</f>
        <v>3766.5261</v>
      </c>
      <c r="J1162" s="75">
        <f>[1]!thsiFinD("ths_close_price_index",J$1,$A1162)</f>
        <v>1233.5373</v>
      </c>
      <c r="K1162" s="76">
        <f>IF([1]!thsiFinD("ths_close_price_index",K$1,$A1162)/[1]!thsiFinD("ths_close_price_index",K$1,$A$3)=0,K1161,[1]!thsiFinD("ths_close_price_index",K$1,$A1162)/[1]!thsiFinD("ths_close_price_index",K$1,$A$3))</f>
        <v>0.99423682480585762</v>
      </c>
      <c r="L1162" s="75">
        <f>[1]!thsiFinD("ths_close_price_index",L$1,$A1162)</f>
        <v>2589.0763999999999</v>
      </c>
      <c r="M1162" s="75">
        <f>[1]!thsiFinD("ths_close_price_index",M$1,$A1162)</f>
        <v>9416.0174000000006</v>
      </c>
      <c r="N1162" s="78">
        <f t="shared" si="74"/>
        <v>1.0292534292626998</v>
      </c>
      <c r="O1162" s="78">
        <f t="shared" si="74"/>
        <v>1.0478779981138009</v>
      </c>
      <c r="P1162" s="73">
        <f t="shared" si="73"/>
        <v>1.0292534292626998</v>
      </c>
      <c r="Q1162" s="73">
        <f t="shared" si="75"/>
        <v>0.94843706104256142</v>
      </c>
    </row>
    <row r="1163" spans="1:17" ht="15.5" x14ac:dyDescent="0.35">
      <c r="A1163" s="80">
        <v>45562</v>
      </c>
      <c r="B1163" s="58" t="s">
        <v>5022</v>
      </c>
      <c r="C1163" s="58" t="s">
        <v>5023</v>
      </c>
      <c r="D1163" s="58" t="s">
        <v>5024</v>
      </c>
      <c r="E1163" s="58" t="s">
        <v>5025</v>
      </c>
      <c r="F1163" s="58" t="s">
        <v>5026</v>
      </c>
      <c r="G1163" s="58" t="s">
        <v>5027</v>
      </c>
      <c r="H1163" s="75">
        <f>[1]!thsiFinD("ths_close_price_index",H$1,$A1163)</f>
        <v>3703.6849000000002</v>
      </c>
      <c r="I1163" s="75">
        <f>[1]!thsiFinD("ths_close_price_index",I$1,$A1163)</f>
        <v>3942.8166000000001</v>
      </c>
      <c r="J1163" s="75">
        <f>[1]!thsiFinD("ths_close_price_index",J$1,$A1163)</f>
        <v>1291.9394</v>
      </c>
      <c r="K1163" s="76">
        <f>IF([1]!thsiFinD("ths_close_price_index",K$1,$A1163)/[1]!thsiFinD("ths_close_price_index",K$1,$A$3)=0,K1162,[1]!thsiFinD("ths_close_price_index",K$1,$A1163)/[1]!thsiFinD("ths_close_price_index",K$1,$A$3))</f>
        <v>1.0413091901619715</v>
      </c>
      <c r="L1163" s="75">
        <f>[1]!thsiFinD("ths_close_price_index",L$1,$A1163)</f>
        <v>2756.4666999999999</v>
      </c>
      <c r="M1163" s="75">
        <f>[1]!thsiFinD("ths_close_price_index",M$1,$A1163)</f>
        <v>10030.5062</v>
      </c>
      <c r="N1163" s="78">
        <f t="shared" si="74"/>
        <v>1.0646525146959742</v>
      </c>
      <c r="O1163" s="78">
        <f t="shared" si="74"/>
        <v>1.0652599473743538</v>
      </c>
      <c r="P1163" s="73">
        <f t="shared" si="73"/>
        <v>1.0646525146959742</v>
      </c>
      <c r="Q1163" s="73">
        <f t="shared" si="75"/>
        <v>1.0097559020698221</v>
      </c>
    </row>
    <row r="1164" spans="1:17" ht="15.5" x14ac:dyDescent="0.35">
      <c r="A1164" s="80">
        <v>45565</v>
      </c>
      <c r="B1164" s="58" t="s">
        <v>5028</v>
      </c>
      <c r="C1164" s="58" t="s">
        <v>5029</v>
      </c>
      <c r="D1164" s="58" t="s">
        <v>5030</v>
      </c>
      <c r="E1164" s="58" t="s">
        <v>5031</v>
      </c>
      <c r="F1164" s="58" t="s">
        <v>5032</v>
      </c>
      <c r="G1164" s="58" t="s">
        <v>5033</v>
      </c>
      <c r="H1164" s="75">
        <f>[1]!thsiFinD("ths_close_price_index",H$1,$A1164)</f>
        <v>4017.8544999999999</v>
      </c>
      <c r="I1164" s="75">
        <f>[1]!thsiFinD("ths_close_price_index",I$1,$A1164)</f>
        <v>4296.0826999999999</v>
      </c>
      <c r="J1164" s="75">
        <f>[1]!thsiFinD("ths_close_price_index",J$1,$A1164)</f>
        <v>1401.5473</v>
      </c>
      <c r="K1164" s="76">
        <f>IF([1]!thsiFinD("ths_close_price_index",K$1,$A1164)/[1]!thsiFinD("ths_close_price_index",K$1,$A$3)=0,K1163,[1]!thsiFinD("ths_close_price_index",K$1,$A1164)/[1]!thsiFinD("ths_close_price_index",K$1,$A$3))</f>
        <v>1.1296536694652224</v>
      </c>
      <c r="L1164" s="75">
        <f>[1]!thsiFinD("ths_close_price_index",L$1,$A1164)</f>
        <v>3038.4155999999998</v>
      </c>
      <c r="M1164" s="75">
        <f>[1]!thsiFinD("ths_close_price_index",M$1,$A1164)</f>
        <v>11175.595499999999</v>
      </c>
      <c r="N1164" s="78">
        <f t="shared" si="74"/>
        <v>1.1022863436006682</v>
      </c>
      <c r="O1164" s="78">
        <f t="shared" si="74"/>
        <v>1.1141606691793879</v>
      </c>
      <c r="P1164" s="73">
        <f t="shared" si="73"/>
        <v>1.1022863436006682</v>
      </c>
      <c r="Q1164" s="73">
        <f t="shared" si="75"/>
        <v>1.1130401412217388</v>
      </c>
    </row>
    <row r="1165" spans="1:17" ht="15.5" x14ac:dyDescent="0.35">
      <c r="A1165" s="80">
        <v>45573</v>
      </c>
      <c r="B1165" s="58" t="s">
        <v>5034</v>
      </c>
      <c r="C1165" s="58" t="s">
        <v>5035</v>
      </c>
      <c r="D1165" s="58" t="s">
        <v>5036</v>
      </c>
      <c r="E1165" s="58" t="s">
        <v>5037</v>
      </c>
      <c r="F1165" s="58" t="s">
        <v>5038</v>
      </c>
      <c r="G1165" s="58" t="s">
        <v>5039</v>
      </c>
      <c r="H1165" s="75">
        <f>[1]!thsiFinD("ths_close_price_index",H$1,$A1165)</f>
        <v>4256.0962</v>
      </c>
      <c r="I1165" s="75">
        <f>[1]!thsiFinD("ths_close_price_index",I$1,$A1165)</f>
        <v>4564.2898999999998</v>
      </c>
      <c r="J1165" s="75">
        <f>[1]!thsiFinD("ths_close_price_index",J$1,$A1165)</f>
        <v>1486.5869</v>
      </c>
      <c r="K1165" s="76">
        <f>IF([1]!thsiFinD("ths_close_price_index",K$1,$A1165)/[1]!thsiFinD("ths_close_price_index",K$1,$A$3)=0,K1164,[1]!thsiFinD("ths_close_price_index",K$1,$A1165)/[1]!thsiFinD("ths_close_price_index",K$1,$A$3))</f>
        <v>1.1981959842268111</v>
      </c>
      <c r="L1165" s="75">
        <f>[1]!thsiFinD("ths_close_price_index",L$1,$A1165)</f>
        <v>3317.3220000000001</v>
      </c>
      <c r="M1165" s="75">
        <f>[1]!thsiFinD("ths_close_price_index",M$1,$A1165)</f>
        <v>12126.4313</v>
      </c>
      <c r="N1165" s="78">
        <f t="shared" si="74"/>
        <v>1.0917933675695979</v>
      </c>
      <c r="O1165" s="78">
        <f t="shared" si="74"/>
        <v>1.0850814437584109</v>
      </c>
      <c r="P1165" s="73">
        <f t="shared" si="73"/>
        <v>1.0917933675695979</v>
      </c>
      <c r="Q1165" s="73">
        <f t="shared" si="75"/>
        <v>1.2152098440246231</v>
      </c>
    </row>
    <row r="1166" spans="1:17" ht="15.5" x14ac:dyDescent="0.35">
      <c r="A1166" s="80">
        <v>45574</v>
      </c>
      <c r="B1166" s="58" t="s">
        <v>5040</v>
      </c>
      <c r="C1166" s="58" t="s">
        <v>5041</v>
      </c>
      <c r="D1166" s="58" t="s">
        <v>5042</v>
      </c>
      <c r="E1166" s="58" t="s">
        <v>5043</v>
      </c>
      <c r="F1166" s="58" t="s">
        <v>5044</v>
      </c>
      <c r="G1166" s="58" t="s">
        <v>5045</v>
      </c>
      <c r="H1166" s="75">
        <f>[1]!thsiFinD("ths_close_price_index",H$1,$A1166)</f>
        <v>3955.9839000000002</v>
      </c>
      <c r="I1166" s="75">
        <f>[1]!thsiFinD("ths_close_price_index",I$1,$A1166)</f>
        <v>4245.0919999999996</v>
      </c>
      <c r="J1166" s="75">
        <f>[1]!thsiFinD("ths_close_price_index",J$1,$A1166)</f>
        <v>1395.0531000000001</v>
      </c>
      <c r="K1166" s="76">
        <f>IF([1]!thsiFinD("ths_close_price_index",K$1,$A1166)/[1]!thsiFinD("ths_close_price_index",K$1,$A$3)=0,K1165,[1]!thsiFinD("ths_close_price_index",K$1,$A1166)/[1]!thsiFinD("ths_close_price_index",K$1,$A$3))</f>
        <v>1.1244193139352727</v>
      </c>
      <c r="L1166" s="75">
        <f>[1]!thsiFinD("ths_close_price_index",L$1,$A1166)</f>
        <v>3128.7995999999998</v>
      </c>
      <c r="M1166" s="75">
        <f>[1]!thsiFinD("ths_close_price_index",M$1,$A1166)</f>
        <v>11084.581899999999</v>
      </c>
      <c r="N1166" s="78">
        <f t="shared" si="74"/>
        <v>0.94317030423938342</v>
      </c>
      <c r="O1166" s="78">
        <f t="shared" si="74"/>
        <v>0.91408441822451092</v>
      </c>
      <c r="P1166" s="73">
        <f t="shared" si="73"/>
        <v>0.94317030423938342</v>
      </c>
      <c r="Q1166" s="73">
        <f t="shared" si="75"/>
        <v>1.1461498383033975</v>
      </c>
    </row>
    <row r="1167" spans="1:17" ht="15.5" x14ac:dyDescent="0.35">
      <c r="A1167" s="80">
        <v>45575</v>
      </c>
      <c r="B1167" s="58" t="s">
        <v>5046</v>
      </c>
      <c r="C1167" s="58" t="s">
        <v>5047</v>
      </c>
      <c r="D1167" s="58" t="s">
        <v>5048</v>
      </c>
      <c r="E1167" s="58" t="s">
        <v>5049</v>
      </c>
      <c r="F1167" s="58" t="s">
        <v>5050</v>
      </c>
      <c r="G1167" s="58" t="s">
        <v>5051</v>
      </c>
      <c r="H1167" s="75">
        <f>[1]!thsiFinD("ths_close_price_index",H$1,$A1167)</f>
        <v>3997.7878999999998</v>
      </c>
      <c r="I1167" s="75">
        <f>[1]!thsiFinD("ths_close_price_index",I$1,$A1167)</f>
        <v>4270.1912000000002</v>
      </c>
      <c r="J1167" s="75">
        <f>[1]!thsiFinD("ths_close_price_index",J$1,$A1167)</f>
        <v>1400.3703</v>
      </c>
      <c r="K1167" s="76">
        <f>IF([1]!thsiFinD("ths_close_price_index",K$1,$A1167)/[1]!thsiFinD("ths_close_price_index",K$1,$A$3)=0,K1166,[1]!thsiFinD("ths_close_price_index",K$1,$A1167)/[1]!thsiFinD("ths_close_price_index",K$1,$A$3))</f>
        <v>1.1287050019682634</v>
      </c>
      <c r="L1167" s="75">
        <f>[1]!thsiFinD("ths_close_price_index",L$1,$A1167)</f>
        <v>3108.3348999999998</v>
      </c>
      <c r="M1167" s="75">
        <f>[1]!thsiFinD("ths_close_price_index",M$1,$A1167)</f>
        <v>11032.008900000001</v>
      </c>
      <c r="N1167" s="78">
        <f t="shared" si="74"/>
        <v>0.99345924871634472</v>
      </c>
      <c r="O1167" s="78">
        <f t="shared" si="74"/>
        <v>0.99525710572809256</v>
      </c>
      <c r="P1167" s="73">
        <f t="shared" si="73"/>
        <v>0.99345924871634472</v>
      </c>
      <c r="Q1167" s="73">
        <f t="shared" si="75"/>
        <v>1.1386531572772531</v>
      </c>
    </row>
    <row r="1168" spans="1:17" ht="15.5" x14ac:dyDescent="0.35">
      <c r="A1168" s="80">
        <v>45576</v>
      </c>
      <c r="B1168" s="58" t="s">
        <v>5052</v>
      </c>
      <c r="C1168" s="58" t="s">
        <v>5053</v>
      </c>
      <c r="D1168" s="58" t="s">
        <v>5054</v>
      </c>
      <c r="E1168" s="58" t="s">
        <v>5055</v>
      </c>
      <c r="F1168" s="58" t="s">
        <v>5056</v>
      </c>
      <c r="G1168" s="58" t="s">
        <v>5057</v>
      </c>
      <c r="H1168" s="75">
        <f>[1]!thsiFinD("ths_close_price_index",H$1,$A1168)</f>
        <v>3887.1669999999999</v>
      </c>
      <c r="I1168" s="75">
        <f>[1]!thsiFinD("ths_close_price_index",I$1,$A1168)</f>
        <v>4140.2934999999998</v>
      </c>
      <c r="J1168" s="75">
        <f>[1]!thsiFinD("ths_close_price_index",J$1,$A1168)</f>
        <v>1360.4935</v>
      </c>
      <c r="K1168" s="76">
        <f>IF([1]!thsiFinD("ths_close_price_index",K$1,$A1168)/[1]!thsiFinD("ths_close_price_index",K$1,$A$3)=0,K1167,[1]!thsiFinD("ths_close_price_index",K$1,$A1168)/[1]!thsiFinD("ths_close_price_index",K$1,$A$3))</f>
        <v>1.0965641149311076</v>
      </c>
      <c r="L1168" s="75">
        <f>[1]!thsiFinD("ths_close_price_index",L$1,$A1168)</f>
        <v>2970.3962999999999</v>
      </c>
      <c r="M1168" s="75">
        <f>[1]!thsiFinD("ths_close_price_index",M$1,$A1168)</f>
        <v>10498.874400000001</v>
      </c>
      <c r="N1168" s="78">
        <f t="shared" si="74"/>
        <v>0.95562299287634678</v>
      </c>
      <c r="O1168" s="78">
        <f t="shared" si="74"/>
        <v>0.95167385153215389</v>
      </c>
      <c r="P1168" s="73">
        <f t="shared" si="73"/>
        <v>0.95562299287634678</v>
      </c>
      <c r="Q1168" s="73">
        <f t="shared" si="75"/>
        <v>1.0881231380053902</v>
      </c>
    </row>
    <row r="1169" spans="1:17" ht="15.5" x14ac:dyDescent="0.35">
      <c r="A1169" s="80">
        <v>45579</v>
      </c>
      <c r="B1169" s="58" t="s">
        <v>5058</v>
      </c>
      <c r="C1169" s="58" t="s">
        <v>5059</v>
      </c>
      <c r="D1169" s="58" t="s">
        <v>5060</v>
      </c>
      <c r="E1169" s="58" t="s">
        <v>5061</v>
      </c>
      <c r="F1169" s="58" t="s">
        <v>5062</v>
      </c>
      <c r="G1169" s="58" t="s">
        <v>5063</v>
      </c>
      <c r="H1169" s="75">
        <f>[1]!thsiFinD("ths_close_price_index",H$1,$A1169)</f>
        <v>3961.3424</v>
      </c>
      <c r="I1169" s="75">
        <f>[1]!thsiFinD("ths_close_price_index",I$1,$A1169)</f>
        <v>4225.4772999999996</v>
      </c>
      <c r="J1169" s="75">
        <f>[1]!thsiFinD("ths_close_price_index",J$1,$A1169)</f>
        <v>1383.0054</v>
      </c>
      <c r="K1169" s="76">
        <f>IF([1]!thsiFinD("ths_close_price_index",K$1,$A1169)/[1]!thsiFinD("ths_close_price_index",K$1,$A$3)=0,K1168,[1]!thsiFinD("ths_close_price_index",K$1,$A1169)/[1]!thsiFinD("ths_close_price_index",K$1,$A$3))</f>
        <v>1.1147088114687371</v>
      </c>
      <c r="L1169" s="75">
        <f>[1]!thsiFinD("ths_close_price_index",L$1,$A1169)</f>
        <v>3035.2973999999999</v>
      </c>
      <c r="M1169" s="75">
        <f>[1]!thsiFinD("ths_close_price_index",M$1,$A1169)</f>
        <v>10618.8192</v>
      </c>
      <c r="N1169" s="78">
        <f t="shared" si="74"/>
        <v>1.0218493067743184</v>
      </c>
      <c r="O1169" s="78">
        <f t="shared" si="74"/>
        <v>1.0114245389962946</v>
      </c>
      <c r="P1169" s="73">
        <f t="shared" si="73"/>
        <v>1.0218493067743184</v>
      </c>
      <c r="Q1169" s="73">
        <f t="shared" si="75"/>
        <v>1.111897874255904</v>
      </c>
    </row>
    <row r="1170" spans="1:17" ht="15.5" x14ac:dyDescent="0.35">
      <c r="A1170" s="80">
        <v>45580</v>
      </c>
      <c r="B1170" s="58" t="s">
        <v>5064</v>
      </c>
      <c r="C1170" s="58" t="s">
        <v>5065</v>
      </c>
      <c r="D1170" s="58" t="s">
        <v>5066</v>
      </c>
      <c r="E1170" s="58" t="s">
        <v>5067</v>
      </c>
      <c r="F1170" s="58" t="s">
        <v>5068</v>
      </c>
      <c r="G1170" s="58" t="s">
        <v>5069</v>
      </c>
      <c r="H1170" s="75">
        <f>[1]!thsiFinD("ths_close_price_index",H$1,$A1170)</f>
        <v>3855.9949000000001</v>
      </c>
      <c r="I1170" s="75">
        <f>[1]!thsiFinD("ths_close_price_index",I$1,$A1170)</f>
        <v>4115.6463999999996</v>
      </c>
      <c r="J1170" s="75">
        <f>[1]!thsiFinD("ths_close_price_index",J$1,$A1170)</f>
        <v>1348.7203999999999</v>
      </c>
      <c r="K1170" s="76">
        <f>IF([1]!thsiFinD("ths_close_price_index",K$1,$A1170)/[1]!thsiFinD("ths_close_price_index",K$1,$A$3)=0,K1169,[1]!thsiFinD("ths_close_price_index",K$1,$A1170)/[1]!thsiFinD("ths_close_price_index",K$1,$A$3))</f>
        <v>1.0870749413470402</v>
      </c>
      <c r="L1170" s="75">
        <f>[1]!thsiFinD("ths_close_price_index",L$1,$A1170)</f>
        <v>2972.0880000000002</v>
      </c>
      <c r="M1170" s="75">
        <f>[1]!thsiFinD("ths_close_price_index",M$1,$A1170)</f>
        <v>10338.280000000001</v>
      </c>
      <c r="N1170" s="78">
        <f t="shared" si="74"/>
        <v>0.97917522019423875</v>
      </c>
      <c r="O1170" s="78">
        <f t="shared" si="74"/>
        <v>0.97358094203167156</v>
      </c>
      <c r="P1170" s="73">
        <f t="shared" si="73"/>
        <v>0.97917522019423875</v>
      </c>
      <c r="Q1170" s="73">
        <f t="shared" si="75"/>
        <v>1.0887428458580308</v>
      </c>
    </row>
    <row r="1171" spans="1:17" ht="15.5" x14ac:dyDescent="0.35">
      <c r="A1171" s="80">
        <v>45581</v>
      </c>
      <c r="B1171" s="58" t="s">
        <v>5070</v>
      </c>
      <c r="C1171" s="58" t="s">
        <v>5071</v>
      </c>
      <c r="D1171" s="58" t="s">
        <v>5072</v>
      </c>
      <c r="E1171" s="58" t="s">
        <v>5073</v>
      </c>
      <c r="F1171" s="58" t="s">
        <v>5074</v>
      </c>
      <c r="G1171" s="58" t="s">
        <v>5075</v>
      </c>
      <c r="H1171" s="75">
        <f>[1]!thsiFinD("ths_close_price_index",H$1,$A1171)</f>
        <v>3831.5889999999999</v>
      </c>
      <c r="I1171" s="75">
        <f>[1]!thsiFinD("ths_close_price_index",I$1,$A1171)</f>
        <v>4093.9427000000001</v>
      </c>
      <c r="J1171" s="75">
        <f>[1]!thsiFinD("ths_close_price_index",J$1,$A1171)</f>
        <v>1339.5148999999999</v>
      </c>
      <c r="K1171" s="76">
        <f>IF([1]!thsiFinD("ths_close_price_index",K$1,$A1171)/[1]!thsiFinD("ths_close_price_index",K$1,$A$3)=0,K1170,[1]!thsiFinD("ths_close_price_index",K$1,$A1171)/[1]!thsiFinD("ths_close_price_index",K$1,$A$3))</f>
        <v>1.0796552653544695</v>
      </c>
      <c r="L1171" s="75">
        <f>[1]!thsiFinD("ths_close_price_index",L$1,$A1171)</f>
        <v>2915.7624000000001</v>
      </c>
      <c r="M1171" s="75">
        <f>[1]!thsiFinD("ths_close_price_index",M$1,$A1171)</f>
        <v>10253.8213</v>
      </c>
      <c r="N1171" s="78">
        <f t="shared" si="74"/>
        <v>0.98104847501150705</v>
      </c>
      <c r="O1171" s="78">
        <f t="shared" si="74"/>
        <v>0.99183048824369224</v>
      </c>
      <c r="P1171" s="73">
        <f t="shared" si="73"/>
        <v>0.98104847501150705</v>
      </c>
      <c r="Q1171" s="73">
        <f t="shared" si="75"/>
        <v>1.0681095086087093</v>
      </c>
    </row>
    <row r="1172" spans="1:17" ht="15.5" x14ac:dyDescent="0.35">
      <c r="A1172" s="80">
        <v>45582</v>
      </c>
      <c r="B1172" s="58" t="s">
        <v>5076</v>
      </c>
      <c r="C1172" s="58" t="s">
        <v>5077</v>
      </c>
      <c r="D1172" s="58" t="s">
        <v>5078</v>
      </c>
      <c r="E1172" s="58" t="s">
        <v>5079</v>
      </c>
      <c r="F1172" s="58" t="s">
        <v>5080</v>
      </c>
      <c r="G1172" s="58" t="s">
        <v>5081</v>
      </c>
      <c r="H1172" s="75">
        <f>[1]!thsiFinD("ths_close_price_index",H$1,$A1172)</f>
        <v>3788.2217000000001</v>
      </c>
      <c r="I1172" s="75">
        <f>[1]!thsiFinD("ths_close_price_index",I$1,$A1172)</f>
        <v>4051.3036999999999</v>
      </c>
      <c r="J1172" s="75">
        <f>[1]!thsiFinD("ths_close_price_index",J$1,$A1172)</f>
        <v>1329.4907000000001</v>
      </c>
      <c r="K1172" s="76">
        <f>IF([1]!thsiFinD("ths_close_price_index",K$1,$A1172)/[1]!thsiFinD("ths_close_price_index",K$1,$A$3)=0,K1171,[1]!thsiFinD("ths_close_price_index",K$1,$A1172)/[1]!thsiFinD("ths_close_price_index",K$1,$A$3))</f>
        <v>1.0715757133383135</v>
      </c>
      <c r="L1172" s="75">
        <f>[1]!thsiFinD("ths_close_price_index",L$1,$A1172)</f>
        <v>2914.5192999999999</v>
      </c>
      <c r="M1172" s="75">
        <f>[1]!thsiFinD("ths_close_price_index",M$1,$A1172)</f>
        <v>10158.828600000001</v>
      </c>
      <c r="N1172" s="78">
        <f t="shared" si="74"/>
        <v>0.9995736621063499</v>
      </c>
      <c r="O1172" s="78">
        <f t="shared" si="74"/>
        <v>0.99073587326902224</v>
      </c>
      <c r="P1172" s="73">
        <f t="shared" si="73"/>
        <v>0.9995736621063499</v>
      </c>
      <c r="Q1172" s="73">
        <f t="shared" si="75"/>
        <v>1.0676541330506215</v>
      </c>
    </row>
    <row r="1173" spans="1:17" ht="15.5" x14ac:dyDescent="0.35">
      <c r="A1173" s="80">
        <v>45583</v>
      </c>
      <c r="B1173" s="58" t="s">
        <v>5082</v>
      </c>
      <c r="C1173" s="58" t="s">
        <v>5083</v>
      </c>
      <c r="D1173" s="58" t="s">
        <v>5084</v>
      </c>
      <c r="E1173" s="58" t="s">
        <v>5085</v>
      </c>
      <c r="F1173" s="58" t="s">
        <v>5086</v>
      </c>
      <c r="G1173" s="58" t="s">
        <v>5087</v>
      </c>
      <c r="H1173" s="75">
        <f>[1]!thsiFinD("ths_close_price_index",H$1,$A1173)</f>
        <v>3925.2339999999999</v>
      </c>
      <c r="I1173" s="75">
        <f>[1]!thsiFinD("ths_close_price_index",I$1,$A1173)</f>
        <v>4202.5280000000002</v>
      </c>
      <c r="J1173" s="75">
        <f>[1]!thsiFinD("ths_close_price_index",J$1,$A1173)</f>
        <v>1382.2817</v>
      </c>
      <c r="K1173" s="76">
        <f>IF([1]!thsiFinD("ths_close_price_index",K$1,$A1173)/[1]!thsiFinD("ths_close_price_index",K$1,$A$3)=0,K1172,[1]!thsiFinD("ths_close_price_index",K$1,$A1173)/[1]!thsiFinD("ths_close_price_index",K$1,$A$3))</f>
        <v>1.1141255058888313</v>
      </c>
      <c r="L1173" s="75">
        <f>[1]!thsiFinD("ths_close_price_index",L$1,$A1173)</f>
        <v>3065.3946999999998</v>
      </c>
      <c r="M1173" s="75">
        <f>[1]!thsiFinD("ths_close_price_index",M$1,$A1173)</f>
        <v>10546.9182</v>
      </c>
      <c r="N1173" s="78">
        <f t="shared" si="74"/>
        <v>1.0517668213759983</v>
      </c>
      <c r="O1173" s="78">
        <f t="shared" si="74"/>
        <v>1.0382021998087456</v>
      </c>
      <c r="P1173" s="73">
        <f t="shared" si="73"/>
        <v>1.0517668213759983</v>
      </c>
      <c r="Q1173" s="73">
        <f t="shared" si="75"/>
        <v>1.1229231938475994</v>
      </c>
    </row>
    <row r="1174" spans="1:17" ht="15.5" x14ac:dyDescent="0.35">
      <c r="A1174" s="80">
        <v>45586</v>
      </c>
      <c r="B1174" s="58" t="s">
        <v>5088</v>
      </c>
      <c r="C1174" s="58" t="s">
        <v>5089</v>
      </c>
      <c r="D1174" s="58" t="s">
        <v>5090</v>
      </c>
      <c r="E1174" s="58" t="s">
        <v>5091</v>
      </c>
      <c r="F1174" s="58" t="s">
        <v>5092</v>
      </c>
      <c r="G1174" s="58" t="s">
        <v>5093</v>
      </c>
      <c r="H1174" s="75">
        <f>[1]!thsiFinD("ths_close_price_index",H$1,$A1174)</f>
        <v>3935.1974</v>
      </c>
      <c r="I1174" s="75">
        <f>[1]!thsiFinD("ths_close_price_index",I$1,$A1174)</f>
        <v>4222.5541999999996</v>
      </c>
      <c r="J1174" s="75">
        <f>[1]!thsiFinD("ths_close_price_index",J$1,$A1174)</f>
        <v>1388.8327999999999</v>
      </c>
      <c r="K1174" s="76">
        <f>IF([1]!thsiFinD("ths_close_price_index",K$1,$A1174)/[1]!thsiFinD("ths_close_price_index",K$1,$A$3)=0,K1173,[1]!thsiFinD("ths_close_price_index",K$1,$A1174)/[1]!thsiFinD("ths_close_price_index",K$1,$A$3))</f>
        <v>1.1194057230845218</v>
      </c>
      <c r="L1174" s="75">
        <f>[1]!thsiFinD("ths_close_price_index",L$1,$A1174)</f>
        <v>3110.3910000000001</v>
      </c>
      <c r="M1174" s="75">
        <f>[1]!thsiFinD("ths_close_price_index",M$1,$A1174)</f>
        <v>10623.0128</v>
      </c>
      <c r="N1174" s="78">
        <f t="shared" si="74"/>
        <v>1.0146787948710163</v>
      </c>
      <c r="O1174" s="78">
        <f t="shared" si="74"/>
        <v>1.0072148658553168</v>
      </c>
      <c r="P1174" s="73">
        <f t="shared" si="73"/>
        <v>1.0146787948710163</v>
      </c>
      <c r="Q1174" s="73">
        <f t="shared" si="75"/>
        <v>1.1394063530659948</v>
      </c>
    </row>
    <row r="1175" spans="1:17" ht="15.5" x14ac:dyDescent="0.35">
      <c r="A1175" s="80">
        <v>45587</v>
      </c>
      <c r="B1175" s="58" t="s">
        <v>5094</v>
      </c>
      <c r="C1175" s="58" t="s">
        <v>5095</v>
      </c>
      <c r="D1175" s="58" t="s">
        <v>5096</v>
      </c>
      <c r="E1175" s="58" t="s">
        <v>5097</v>
      </c>
      <c r="F1175" s="58" t="s">
        <v>5098</v>
      </c>
      <c r="G1175" s="58" t="s">
        <v>5099</v>
      </c>
      <c r="H1175" s="75">
        <f>[1]!thsiFinD("ths_close_price_index",H$1,$A1175)</f>
        <v>3957.7755000000002</v>
      </c>
      <c r="I1175" s="75">
        <f>[1]!thsiFinD("ths_close_price_index",I$1,$A1175)</f>
        <v>4249.9507999999996</v>
      </c>
      <c r="J1175" s="75">
        <f>[1]!thsiFinD("ths_close_price_index",J$1,$A1175)</f>
        <v>1397.0459000000001</v>
      </c>
      <c r="K1175" s="76">
        <f>IF([1]!thsiFinD("ths_close_price_index",K$1,$A1175)/[1]!thsiFinD("ths_close_price_index",K$1,$A$3)=0,K1174,[1]!thsiFinD("ths_close_price_index",K$1,$A1175)/[1]!thsiFinD("ths_close_price_index",K$1,$A$3))</f>
        <v>1.1260255200422735</v>
      </c>
      <c r="L1175" s="75">
        <f>[1]!thsiFinD("ths_close_price_index",L$1,$A1175)</f>
        <v>3121.4011</v>
      </c>
      <c r="M1175" s="75">
        <f>[1]!thsiFinD("ths_close_price_index",M$1,$A1175)</f>
        <v>10710.384700000001</v>
      </c>
      <c r="N1175" s="78">
        <f t="shared" si="74"/>
        <v>1.0035397800469459</v>
      </c>
      <c r="O1175" s="78">
        <f t="shared" si="74"/>
        <v>1.0082247759317395</v>
      </c>
      <c r="P1175" s="73">
        <f t="shared" si="73"/>
        <v>1.0035397800469459</v>
      </c>
      <c r="Q1175" s="73">
        <f t="shared" si="75"/>
        <v>1.1434396009399412</v>
      </c>
    </row>
    <row r="1176" spans="1:17" ht="15.5" x14ac:dyDescent="0.35">
      <c r="A1176" s="80">
        <v>45588</v>
      </c>
      <c r="B1176" s="58" t="s">
        <v>5100</v>
      </c>
      <c r="C1176" s="58" t="s">
        <v>5101</v>
      </c>
      <c r="D1176" s="58" t="s">
        <v>5102</v>
      </c>
      <c r="E1176" s="58" t="s">
        <v>5103</v>
      </c>
      <c r="F1176" s="58" t="s">
        <v>5104</v>
      </c>
      <c r="G1176" s="58" t="s">
        <v>5105</v>
      </c>
      <c r="H1176" s="75">
        <f>[1]!thsiFinD("ths_close_price_index",H$1,$A1176)</f>
        <v>3973.2089000000001</v>
      </c>
      <c r="I1176" s="75">
        <f>[1]!thsiFinD("ths_close_price_index",I$1,$A1176)</f>
        <v>4266.5415000000003</v>
      </c>
      <c r="J1176" s="75">
        <f>[1]!thsiFinD("ths_close_price_index",J$1,$A1176)</f>
        <v>1400.8284000000001</v>
      </c>
      <c r="K1176" s="76">
        <f>IF([1]!thsiFinD("ths_close_price_index",K$1,$A1176)/[1]!thsiFinD("ths_close_price_index",K$1,$A$3)=0,K1175,[1]!thsiFinD("ths_close_price_index",K$1,$A1176)/[1]!thsiFinD("ths_close_price_index",K$1,$A$3))</f>
        <v>1.1290742327077341</v>
      </c>
      <c r="L1176" s="75">
        <f>[1]!thsiFinD("ths_close_price_index",L$1,$A1176)</f>
        <v>3117.4185000000002</v>
      </c>
      <c r="M1176" s="75">
        <f>[1]!thsiFinD("ths_close_price_index",M$1,$A1176)</f>
        <v>10701.881799999999</v>
      </c>
      <c r="N1176" s="78">
        <f t="shared" ref="N1176:O1209" si="76">L1176/L1175</f>
        <v>0.99872409861071687</v>
      </c>
      <c r="O1176" s="78">
        <f t="shared" si="76"/>
        <v>0.99920610694777368</v>
      </c>
      <c r="P1176" s="73">
        <f t="shared" si="73"/>
        <v>0.99872409861071687</v>
      </c>
      <c r="Q1176" s="73">
        <f t="shared" si="75"/>
        <v>1.1419806847645406</v>
      </c>
    </row>
    <row r="1177" spans="1:17" ht="15.5" x14ac:dyDescent="0.35">
      <c r="A1177" s="80">
        <v>45589</v>
      </c>
      <c r="B1177" s="58" t="s">
        <v>5106</v>
      </c>
      <c r="C1177" s="58" t="s">
        <v>5107</v>
      </c>
      <c r="D1177" s="58" t="s">
        <v>5108</v>
      </c>
      <c r="E1177" s="58" t="s">
        <v>5109</v>
      </c>
      <c r="F1177" s="58" t="s">
        <v>5110</v>
      </c>
      <c r="G1177" s="58" t="s">
        <v>5111</v>
      </c>
      <c r="H1177" s="75">
        <f>[1]!thsiFinD("ths_close_price_index",H$1,$A1177)</f>
        <v>3928.8334</v>
      </c>
      <c r="I1177" s="75">
        <f>[1]!thsiFinD("ths_close_price_index",I$1,$A1177)</f>
        <v>4221.6728999999996</v>
      </c>
      <c r="J1177" s="75">
        <f>[1]!thsiFinD("ths_close_price_index",J$1,$A1177)</f>
        <v>1386.1786999999999</v>
      </c>
      <c r="K1177" s="76">
        <f>IF([1]!thsiFinD("ths_close_price_index",K$1,$A1177)/[1]!thsiFinD("ths_close_price_index",K$1,$A$3)=0,K1176,[1]!thsiFinD("ths_close_price_index",K$1,$A1177)/[1]!thsiFinD("ths_close_price_index",K$1,$A$3))</f>
        <v>1.1172665060890428</v>
      </c>
      <c r="L1177" s="75">
        <f>[1]!thsiFinD("ths_close_price_index",L$1,$A1177)</f>
        <v>3075.9902999999999</v>
      </c>
      <c r="M1177" s="75">
        <f>[1]!thsiFinD("ths_close_price_index",M$1,$A1177)</f>
        <v>10632.597599999999</v>
      </c>
      <c r="N1177" s="78">
        <f t="shared" si="76"/>
        <v>0.98671073518040642</v>
      </c>
      <c r="O1177" s="78">
        <f t="shared" si="76"/>
        <v>0.99352597970199974</v>
      </c>
      <c r="P1177" s="73">
        <f t="shared" si="73"/>
        <v>0.98671073518040642</v>
      </c>
      <c r="Q1177" s="73">
        <f t="shared" si="75"/>
        <v>1.1268046010258439</v>
      </c>
    </row>
    <row r="1178" spans="1:17" ht="15.5" x14ac:dyDescent="0.35">
      <c r="A1178" s="80">
        <v>45590</v>
      </c>
      <c r="B1178" s="58" t="s">
        <v>5112</v>
      </c>
      <c r="C1178" s="58" t="s">
        <v>5113</v>
      </c>
      <c r="D1178" s="58" t="s">
        <v>5114</v>
      </c>
      <c r="E1178" s="58" t="s">
        <v>5115</v>
      </c>
      <c r="F1178" s="58" t="s">
        <v>5116</v>
      </c>
      <c r="G1178" s="58" t="s">
        <v>5117</v>
      </c>
      <c r="H1178" s="75">
        <f>[1]!thsiFinD("ths_close_price_index",H$1,$A1178)</f>
        <v>3956.4209999999998</v>
      </c>
      <c r="I1178" s="75">
        <f>[1]!thsiFinD("ths_close_price_index",I$1,$A1178)</f>
        <v>4259.3402999999998</v>
      </c>
      <c r="J1178" s="75">
        <f>[1]!thsiFinD("ths_close_price_index",J$1,$A1178)</f>
        <v>1399.8430000000001</v>
      </c>
      <c r="K1178" s="76">
        <f>IF([1]!thsiFinD("ths_close_price_index",K$1,$A1178)/[1]!thsiFinD("ths_close_price_index",K$1,$A$3)=0,K1177,[1]!thsiFinD("ths_close_price_index",K$1,$A1178)/[1]!thsiFinD("ths_close_price_index",K$1,$A$3))</f>
        <v>1.1282799957056071</v>
      </c>
      <c r="L1178" s="75">
        <f>[1]!thsiFinD("ths_close_price_index",L$1,$A1178)</f>
        <v>3105.0337</v>
      </c>
      <c r="M1178" s="75">
        <f>[1]!thsiFinD("ths_close_price_index",M$1,$A1178)</f>
        <v>10764.289699999999</v>
      </c>
      <c r="N1178" s="78">
        <f t="shared" si="76"/>
        <v>1.0094419673560089</v>
      </c>
      <c r="O1178" s="78">
        <f t="shared" si="76"/>
        <v>1.012385693971904</v>
      </c>
      <c r="P1178" s="73">
        <f t="shared" si="73"/>
        <v>1.0094419673560089</v>
      </c>
      <c r="Q1178" s="73">
        <f t="shared" si="75"/>
        <v>1.1374438532853306</v>
      </c>
    </row>
    <row r="1179" spans="1:17" ht="15.5" x14ac:dyDescent="0.35">
      <c r="A1179" s="80">
        <v>45593</v>
      </c>
      <c r="B1179" s="58" t="s">
        <v>5118</v>
      </c>
      <c r="C1179" s="58" t="s">
        <v>5119</v>
      </c>
      <c r="D1179" s="58" t="s">
        <v>5120</v>
      </c>
      <c r="E1179" s="58" t="s">
        <v>5121</v>
      </c>
      <c r="F1179" s="58" t="s">
        <v>5122</v>
      </c>
      <c r="G1179" s="58" t="s">
        <v>5123</v>
      </c>
      <c r="H1179" s="75">
        <f>[1]!thsiFinD("ths_close_price_index",H$1,$A1179)</f>
        <v>3964.1569</v>
      </c>
      <c r="I1179" s="75">
        <f>[1]!thsiFinD("ths_close_price_index",I$1,$A1179)</f>
        <v>4279.4252999999999</v>
      </c>
      <c r="J1179" s="75">
        <f>[1]!thsiFinD("ths_close_price_index",J$1,$A1179)</f>
        <v>1405.0951</v>
      </c>
      <c r="K1179" s="76">
        <f>IF([1]!thsiFinD("ths_close_price_index",K$1,$A1179)/[1]!thsiFinD("ths_close_price_index",K$1,$A$3)=0,K1178,[1]!thsiFinD("ths_close_price_index",K$1,$A1179)/[1]!thsiFinD("ths_close_price_index",K$1,$A$3))</f>
        <v>1.1325132128345605</v>
      </c>
      <c r="L1179" s="75">
        <f>[1]!thsiFinD("ths_close_price_index",L$1,$A1179)</f>
        <v>3111.9865</v>
      </c>
      <c r="M1179" s="75">
        <f>[1]!thsiFinD("ths_close_price_index",M$1,$A1179)</f>
        <v>10899.3837</v>
      </c>
      <c r="N1179" s="78">
        <f t="shared" si="76"/>
        <v>1.0022392027500377</v>
      </c>
      <c r="O1179" s="78">
        <f t="shared" si="76"/>
        <v>1.0125502010597134</v>
      </c>
      <c r="P1179" s="73">
        <f t="shared" si="73"/>
        <v>1.0022392027500377</v>
      </c>
      <c r="Q1179" s="73">
        <f t="shared" si="75"/>
        <v>1.1399908206896205</v>
      </c>
    </row>
    <row r="1180" spans="1:17" ht="15.5" x14ac:dyDescent="0.35">
      <c r="A1180" s="80">
        <v>45594</v>
      </c>
      <c r="B1180" s="58" t="s">
        <v>5124</v>
      </c>
      <c r="C1180" s="58" t="s">
        <v>5125</v>
      </c>
      <c r="D1180" s="58" t="s">
        <v>5126</v>
      </c>
      <c r="E1180" s="58" t="s">
        <v>5127</v>
      </c>
      <c r="F1180" s="58" t="s">
        <v>5128</v>
      </c>
      <c r="G1180" s="58" t="s">
        <v>5129</v>
      </c>
      <c r="H1180" s="75">
        <f>[1]!thsiFinD("ths_close_price_index",H$1,$A1180)</f>
        <v>3924.6489999999999</v>
      </c>
      <c r="I1180" s="75">
        <f>[1]!thsiFinD("ths_close_price_index",I$1,$A1180)</f>
        <v>4234.4206000000004</v>
      </c>
      <c r="J1180" s="75">
        <f>[1]!thsiFinD("ths_close_price_index",J$1,$A1180)</f>
        <v>1389.8233</v>
      </c>
      <c r="K1180" s="76">
        <f>IF([1]!thsiFinD("ths_close_price_index",K$1,$A1180)/[1]!thsiFinD("ths_close_price_index",K$1,$A$3)=0,K1179,[1]!thsiFinD("ths_close_price_index",K$1,$A1180)/[1]!thsiFinD("ths_close_price_index",K$1,$A$3))</f>
        <v>1.1202040707104675</v>
      </c>
      <c r="L1180" s="75">
        <f>[1]!thsiFinD("ths_close_price_index",L$1,$A1180)</f>
        <v>3109.9472999999998</v>
      </c>
      <c r="M1180" s="75">
        <f>[1]!thsiFinD("ths_close_price_index",M$1,$A1180)</f>
        <v>10637.623299999999</v>
      </c>
      <c r="N1180" s="78">
        <f t="shared" si="76"/>
        <v>0.99934472723451717</v>
      </c>
      <c r="O1180" s="78">
        <f t="shared" si="76"/>
        <v>0.97598392650402788</v>
      </c>
      <c r="P1180" s="73">
        <f t="shared" si="73"/>
        <v>0.99934472723451717</v>
      </c>
      <c r="Q1180" s="73">
        <f t="shared" si="75"/>
        <v>1.1392438157519222</v>
      </c>
    </row>
    <row r="1181" spans="1:17" ht="15.5" x14ac:dyDescent="0.35">
      <c r="A1181" s="80">
        <v>45595</v>
      </c>
      <c r="B1181" s="58" t="s">
        <v>5130</v>
      </c>
      <c r="C1181" s="58" t="s">
        <v>5131</v>
      </c>
      <c r="D1181" s="58" t="s">
        <v>5132</v>
      </c>
      <c r="E1181" s="58" t="s">
        <v>5133</v>
      </c>
      <c r="F1181" s="58" t="s">
        <v>5134</v>
      </c>
      <c r="G1181" s="58" t="s">
        <v>5135</v>
      </c>
      <c r="H1181" s="75">
        <f>[1]!thsiFinD("ths_close_price_index",H$1,$A1181)</f>
        <v>3889.4486999999999</v>
      </c>
      <c r="I1181" s="75">
        <f>[1]!thsiFinD("ths_close_price_index",I$1,$A1181)</f>
        <v>4210.9871999999996</v>
      </c>
      <c r="J1181" s="75">
        <f>[1]!thsiFinD("ths_close_price_index",J$1,$A1181)</f>
        <v>1380.2320999999999</v>
      </c>
      <c r="K1181" s="76">
        <f>IF([1]!thsiFinD("ths_close_price_index",K$1,$A1181)/[1]!thsiFinD("ths_close_price_index",K$1,$A$3)=0,K1180,[1]!thsiFinD("ths_close_price_index",K$1,$A1181)/[1]!thsiFinD("ths_close_price_index",K$1,$A$3))</f>
        <v>1.1124735187165569</v>
      </c>
      <c r="L1181" s="75">
        <f>[1]!thsiFinD("ths_close_price_index",L$1,$A1181)</f>
        <v>3102.5789</v>
      </c>
      <c r="M1181" s="75">
        <f>[1]!thsiFinD("ths_close_price_index",M$1,$A1181)</f>
        <v>10523.846299999999</v>
      </c>
      <c r="N1181" s="78">
        <f t="shared" si="76"/>
        <v>0.99763069940124072</v>
      </c>
      <c r="O1181" s="78">
        <f t="shared" si="76"/>
        <v>0.98930428378677404</v>
      </c>
      <c r="P1181" s="73">
        <f t="shared" si="73"/>
        <v>0.99763069940124072</v>
      </c>
      <c r="Q1181" s="73">
        <f t="shared" si="75"/>
        <v>1.1365446046971284</v>
      </c>
    </row>
    <row r="1182" spans="1:17" ht="15.5" x14ac:dyDescent="0.35">
      <c r="A1182" s="80">
        <v>45596</v>
      </c>
      <c r="B1182" s="58" t="s">
        <v>5136</v>
      </c>
      <c r="C1182" s="58" t="s">
        <v>5137</v>
      </c>
      <c r="D1182" s="58" t="s">
        <v>5138</v>
      </c>
      <c r="E1182" s="58" t="s">
        <v>5139</v>
      </c>
      <c r="F1182" s="58" t="s">
        <v>5140</v>
      </c>
      <c r="G1182" s="58" t="s">
        <v>5141</v>
      </c>
      <c r="H1182" s="75">
        <f>[1]!thsiFinD("ths_close_price_index",H$1,$A1182)</f>
        <v>3891.0396000000001</v>
      </c>
      <c r="I1182" s="75">
        <f>[1]!thsiFinD("ths_close_price_index",I$1,$A1182)</f>
        <v>4224.1468000000004</v>
      </c>
      <c r="J1182" s="75">
        <f>[1]!thsiFinD("ths_close_price_index",J$1,$A1182)</f>
        <v>1380.2153000000001</v>
      </c>
      <c r="K1182" s="76">
        <f>IF([1]!thsiFinD("ths_close_price_index",K$1,$A1182)/[1]!thsiFinD("ths_close_price_index",K$1,$A$3)=0,K1181,[1]!thsiFinD("ths_close_price_index",K$1,$A1182)/[1]!thsiFinD("ths_close_price_index",K$1,$A$3))</f>
        <v>1.1124599778380957</v>
      </c>
      <c r="L1182" s="75">
        <f>[1]!thsiFinD("ths_close_price_index",L$1,$A1182)</f>
        <v>3124.0951</v>
      </c>
      <c r="M1182" s="75">
        <f>[1]!thsiFinD("ths_close_price_index",M$1,$A1182)</f>
        <v>10491.163</v>
      </c>
      <c r="N1182" s="78">
        <f t="shared" si="76"/>
        <v>1.006934940478065</v>
      </c>
      <c r="O1182" s="78">
        <f t="shared" si="76"/>
        <v>0.99689435791170777</v>
      </c>
      <c r="P1182" s="73">
        <f t="shared" si="73"/>
        <v>1.006934940478065</v>
      </c>
      <c r="Q1182" s="73">
        <f t="shared" si="75"/>
        <v>1.1444264738813688</v>
      </c>
    </row>
    <row r="1183" spans="1:17" ht="15.5" x14ac:dyDescent="0.35">
      <c r="A1183" s="80">
        <v>45597</v>
      </c>
      <c r="B1183" s="58" t="s">
        <v>5142</v>
      </c>
      <c r="C1183" s="58" t="s">
        <v>5143</v>
      </c>
      <c r="D1183" s="58" t="s">
        <v>5144</v>
      </c>
      <c r="E1183" s="58" t="s">
        <v>5145</v>
      </c>
      <c r="F1183" s="58" t="s">
        <v>5146</v>
      </c>
      <c r="G1183" s="58" t="s">
        <v>5147</v>
      </c>
      <c r="H1183" s="75">
        <f>[1]!thsiFinD("ths_close_price_index",H$1,$A1183)</f>
        <v>3890.0203000000001</v>
      </c>
      <c r="I1183" s="75">
        <f>[1]!thsiFinD("ths_close_price_index",I$1,$A1183)</f>
        <v>4210.2986000000001</v>
      </c>
      <c r="J1183" s="75">
        <f>[1]!thsiFinD("ths_close_price_index",J$1,$A1183)</f>
        <v>1371.9580000000001</v>
      </c>
      <c r="K1183" s="76">
        <f>IF([1]!thsiFinD("ths_close_price_index",K$1,$A1183)/[1]!thsiFinD("ths_close_price_index",K$1,$A$3)=0,K1182,[1]!thsiFinD("ths_close_price_index",K$1,$A1183)/[1]!thsiFinD("ths_close_price_index",K$1,$A$3))</f>
        <v>1.1058045554739164</v>
      </c>
      <c r="L1183" s="75">
        <f>[1]!thsiFinD("ths_close_price_index",L$1,$A1183)</f>
        <v>3075.5702000000001</v>
      </c>
      <c r="M1183" s="75">
        <f>[1]!thsiFinD("ths_close_price_index",M$1,$A1183)</f>
        <v>10494.8647</v>
      </c>
      <c r="N1183" s="78">
        <f t="shared" si="76"/>
        <v>0.9844675342949708</v>
      </c>
      <c r="O1183" s="78">
        <f t="shared" si="76"/>
        <v>1.0003528398138508</v>
      </c>
      <c r="P1183" s="73">
        <f t="shared" si="73"/>
        <v>0.9844675342949708</v>
      </c>
      <c r="Q1183" s="73">
        <f t="shared" si="75"/>
        <v>1.1266507089238789</v>
      </c>
    </row>
    <row r="1184" spans="1:17" ht="15.5" x14ac:dyDescent="0.35">
      <c r="A1184" s="80">
        <v>45600</v>
      </c>
      <c r="B1184" s="58" t="s">
        <v>5148</v>
      </c>
      <c r="C1184" s="58" t="s">
        <v>5149</v>
      </c>
      <c r="D1184" s="58" t="s">
        <v>5150</v>
      </c>
      <c r="E1184" s="58" t="s">
        <v>5151</v>
      </c>
      <c r="F1184" s="58" t="s">
        <v>5152</v>
      </c>
      <c r="G1184" s="58" t="s">
        <v>5153</v>
      </c>
      <c r="H1184" s="75">
        <f>[1]!thsiFinD("ths_close_price_index",H$1,$A1184)</f>
        <v>3944.7619</v>
      </c>
      <c r="I1184" s="75">
        <f>[1]!thsiFinD("ths_close_price_index",I$1,$A1184)</f>
        <v>4272.3648000000003</v>
      </c>
      <c r="J1184" s="75">
        <f>[1]!thsiFinD("ths_close_price_index",J$1,$A1184)</f>
        <v>1391.2266999999999</v>
      </c>
      <c r="K1184" s="76">
        <f>IF([1]!thsiFinD("ths_close_price_index",K$1,$A1184)/[1]!thsiFinD("ths_close_price_index",K$1,$A$3)=0,K1183,[1]!thsiFinD("ths_close_price_index",K$1,$A1184)/[1]!thsiFinD("ths_close_price_index",K$1,$A$3))</f>
        <v>1.1213352176647853</v>
      </c>
      <c r="L1184" s="75">
        <f>[1]!thsiFinD("ths_close_price_index",L$1,$A1184)</f>
        <v>3131.5189</v>
      </c>
      <c r="M1184" s="75">
        <f>[1]!thsiFinD("ths_close_price_index",M$1,$A1184)</f>
        <v>10634.3184</v>
      </c>
      <c r="N1184" s="78">
        <f t="shared" si="76"/>
        <v>1.0181913259531516</v>
      </c>
      <c r="O1184" s="78">
        <f t="shared" si="76"/>
        <v>1.0132878035102253</v>
      </c>
      <c r="P1184" s="73">
        <f t="shared" si="73"/>
        <v>1.0181913259531516</v>
      </c>
      <c r="Q1184" s="73">
        <f t="shared" si="75"/>
        <v>1.1471459792052625</v>
      </c>
    </row>
    <row r="1185" spans="1:17" ht="15.5" x14ac:dyDescent="0.35">
      <c r="A1185" s="80">
        <v>45601</v>
      </c>
      <c r="B1185" s="58" t="s">
        <v>5154</v>
      </c>
      <c r="C1185" s="58" t="s">
        <v>5155</v>
      </c>
      <c r="D1185" s="58" t="s">
        <v>5156</v>
      </c>
      <c r="E1185" s="58" t="s">
        <v>5157</v>
      </c>
      <c r="F1185" s="58" t="s">
        <v>5158</v>
      </c>
      <c r="G1185" s="58" t="s">
        <v>5159</v>
      </c>
      <c r="H1185" s="75">
        <f>[1]!thsiFinD("ths_close_price_index",H$1,$A1185)</f>
        <v>4044.5725000000002</v>
      </c>
      <c r="I1185" s="75">
        <f>[1]!thsiFinD("ths_close_price_index",I$1,$A1185)</f>
        <v>4386.6639999999998</v>
      </c>
      <c r="J1185" s="75">
        <f>[1]!thsiFinD("ths_close_price_index",J$1,$A1185)</f>
        <v>1424.4182000000001</v>
      </c>
      <c r="K1185" s="76">
        <f>IF([1]!thsiFinD("ths_close_price_index",K$1,$A1185)/[1]!thsiFinD("ths_close_price_index",K$1,$A$3)=0,K1184,[1]!thsiFinD("ths_close_price_index",K$1,$A1185)/[1]!thsiFinD("ths_close_price_index",K$1,$A$3))</f>
        <v>1.1480877216794947</v>
      </c>
      <c r="L1185" s="75">
        <f>[1]!thsiFinD("ths_close_price_index",L$1,$A1185)</f>
        <v>3221.1963999999998</v>
      </c>
      <c r="M1185" s="75">
        <f>[1]!thsiFinD("ths_close_price_index",M$1,$A1185)</f>
        <v>10838.1191</v>
      </c>
      <c r="N1185" s="78">
        <f t="shared" si="76"/>
        <v>1.0286370617146841</v>
      </c>
      <c r="O1185" s="78">
        <f t="shared" si="76"/>
        <v>1.0191644346477344</v>
      </c>
      <c r="P1185" s="73">
        <f t="shared" si="73"/>
        <v>1.0286370617146841</v>
      </c>
      <c r="Q1185" s="73">
        <f t="shared" si="75"/>
        <v>1.1799968694075154</v>
      </c>
    </row>
    <row r="1186" spans="1:17" ht="15.5" x14ac:dyDescent="0.35">
      <c r="A1186" s="80">
        <v>45602</v>
      </c>
      <c r="B1186" s="58" t="s">
        <v>5160</v>
      </c>
      <c r="C1186" s="58" t="s">
        <v>5161</v>
      </c>
      <c r="D1186" s="58" t="s">
        <v>5162</v>
      </c>
      <c r="E1186" s="58" t="s">
        <v>5163</v>
      </c>
      <c r="F1186" s="58" t="s">
        <v>5164</v>
      </c>
      <c r="G1186" s="58" t="s">
        <v>5165</v>
      </c>
      <c r="H1186" s="75">
        <f>[1]!thsiFinD("ths_close_price_index",H$1,$A1186)</f>
        <v>4024.2831000000001</v>
      </c>
      <c r="I1186" s="75">
        <f>[1]!thsiFinD("ths_close_price_index",I$1,$A1186)</f>
        <v>4373.0021999999999</v>
      </c>
      <c r="J1186" s="75">
        <f>[1]!thsiFinD("ths_close_price_index",J$1,$A1186)</f>
        <v>1418.5411999999999</v>
      </c>
      <c r="K1186" s="76">
        <f>IF([1]!thsiFinD("ths_close_price_index",K$1,$A1186)/[1]!thsiFinD("ths_close_price_index",K$1,$A$3)=0,K1185,[1]!thsiFinD("ths_close_price_index",K$1,$A1186)/[1]!thsiFinD("ths_close_price_index",K$1,$A$3))</f>
        <v>1.1433508322320622</v>
      </c>
      <c r="L1186" s="75">
        <f>[1]!thsiFinD("ths_close_price_index",L$1,$A1186)</f>
        <v>3209.6161000000002</v>
      </c>
      <c r="M1186" s="75">
        <f>[1]!thsiFinD("ths_close_price_index",M$1,$A1186)</f>
        <v>10807.5638</v>
      </c>
      <c r="N1186" s="78">
        <f t="shared" si="76"/>
        <v>0.99640496928408351</v>
      </c>
      <c r="O1186" s="78">
        <f t="shared" si="76"/>
        <v>0.99718075620704338</v>
      </c>
      <c r="P1186" s="73">
        <f t="shared" si="73"/>
        <v>0.99640496928408351</v>
      </c>
      <c r="Q1186" s="73">
        <f t="shared" si="75"/>
        <v>1.17575474441731</v>
      </c>
    </row>
    <row r="1187" spans="1:17" ht="15.5" x14ac:dyDescent="0.35">
      <c r="A1187" s="80">
        <v>45603</v>
      </c>
      <c r="B1187" s="58" t="s">
        <v>5166</v>
      </c>
      <c r="C1187" s="58" t="s">
        <v>5167</v>
      </c>
      <c r="D1187" s="58" t="s">
        <v>5168</v>
      </c>
      <c r="E1187" s="58" t="s">
        <v>5169</v>
      </c>
      <c r="F1187" s="58" t="s">
        <v>5170</v>
      </c>
      <c r="G1187" s="58" t="s">
        <v>5171</v>
      </c>
      <c r="H1187" s="75">
        <f>[1]!thsiFinD("ths_close_price_index",H$1,$A1187)</f>
        <v>4145.6952000000001</v>
      </c>
      <c r="I1187" s="75">
        <f>[1]!thsiFinD("ths_close_price_index",I$1,$A1187)</f>
        <v>4491.6079</v>
      </c>
      <c r="J1187" s="75">
        <f>[1]!thsiFinD("ths_close_price_index",J$1,$A1187)</f>
        <v>1448.3179</v>
      </c>
      <c r="K1187" s="76">
        <f>IF([1]!thsiFinD("ths_close_price_index",K$1,$A1187)/[1]!thsiFinD("ths_close_price_index",K$1,$A$3)=0,K1186,[1]!thsiFinD("ths_close_price_index",K$1,$A1187)/[1]!thsiFinD("ths_close_price_index",K$1,$A$3))</f>
        <v>1.1673509914985851</v>
      </c>
      <c r="L1187" s="75">
        <f>[1]!thsiFinD("ths_close_price_index",L$1,$A1187)</f>
        <v>3270.0041999999999</v>
      </c>
      <c r="M1187" s="75">
        <f>[1]!thsiFinD("ths_close_price_index",M$1,$A1187)</f>
        <v>11110.5519</v>
      </c>
      <c r="N1187" s="78">
        <f t="shared" si="76"/>
        <v>1.0188147423612437</v>
      </c>
      <c r="O1187" s="78">
        <f t="shared" si="76"/>
        <v>1.0280348194659745</v>
      </c>
      <c r="P1187" s="73">
        <f t="shared" si="73"/>
        <v>1.0188147423612437</v>
      </c>
      <c r="Q1187" s="73">
        <f t="shared" si="75"/>
        <v>1.1978762670135317</v>
      </c>
    </row>
    <row r="1188" spans="1:17" ht="15.5" x14ac:dyDescent="0.35">
      <c r="A1188" s="80">
        <v>45604</v>
      </c>
      <c r="B1188" s="58" t="s">
        <v>5172</v>
      </c>
      <c r="C1188" s="58" t="s">
        <v>5173</v>
      </c>
      <c r="D1188" s="58" t="s">
        <v>5174</v>
      </c>
      <c r="E1188" s="58" t="s">
        <v>5175</v>
      </c>
      <c r="F1188" s="58" t="s">
        <v>5176</v>
      </c>
      <c r="G1188" s="58" t="s">
        <v>5177</v>
      </c>
      <c r="H1188" s="75">
        <f>[1]!thsiFinD("ths_close_price_index",H$1,$A1188)</f>
        <v>4104.0469999999996</v>
      </c>
      <c r="I1188" s="75">
        <f>[1]!thsiFinD("ths_close_price_index",I$1,$A1188)</f>
        <v>4455.0331999999999</v>
      </c>
      <c r="J1188" s="75">
        <f>[1]!thsiFinD("ths_close_price_index",J$1,$A1188)</f>
        <v>1441.2823000000001</v>
      </c>
      <c r="K1188" s="76">
        <f>IF([1]!thsiFinD("ths_close_price_index",K$1,$A1188)/[1]!thsiFinD("ths_close_price_index",K$1,$A$3)=0,K1187,[1]!thsiFinD("ths_close_price_index",K$1,$A1188)/[1]!thsiFinD("ths_close_price_index",K$1,$A$3))</f>
        <v>1.1616802650401279</v>
      </c>
      <c r="L1188" s="75">
        <f>[1]!thsiFinD("ths_close_price_index",L$1,$A1188)</f>
        <v>3275.3868000000002</v>
      </c>
      <c r="M1188" s="75">
        <f>[1]!thsiFinD("ths_close_price_index",M$1,$A1188)</f>
        <v>11041.8603</v>
      </c>
      <c r="N1188" s="78">
        <f t="shared" si="76"/>
        <v>1.0016460529316753</v>
      </c>
      <c r="O1188" s="78">
        <f t="shared" si="76"/>
        <v>0.99381744483818124</v>
      </c>
      <c r="P1188" s="73">
        <f t="shared" si="73"/>
        <v>1.0016460529316753</v>
      </c>
      <c r="Q1188" s="73">
        <f t="shared" si="75"/>
        <v>1.1998480347546336</v>
      </c>
    </row>
    <row r="1189" spans="1:17" ht="15.5" x14ac:dyDescent="0.35">
      <c r="A1189" s="80">
        <v>45607</v>
      </c>
      <c r="B1189" s="58" t="s">
        <v>5178</v>
      </c>
      <c r="C1189" s="58" t="s">
        <v>5179</v>
      </c>
      <c r="D1189" s="58" t="s">
        <v>5180</v>
      </c>
      <c r="E1189" s="58" t="s">
        <v>5181</v>
      </c>
      <c r="F1189" s="58" t="s">
        <v>5182</v>
      </c>
      <c r="G1189" s="58" t="s">
        <v>5183</v>
      </c>
      <c r="H1189" s="75">
        <f>[1]!thsiFinD("ths_close_price_index",H$1,$A1189)</f>
        <v>4131.1311999999998</v>
      </c>
      <c r="I1189" s="75">
        <f>[1]!thsiFinD("ths_close_price_index",I$1,$A1189)</f>
        <v>4497.0210999999999</v>
      </c>
      <c r="J1189" s="75">
        <f>[1]!thsiFinD("ths_close_price_index",J$1,$A1189)</f>
        <v>1459.0907</v>
      </c>
      <c r="K1189" s="76">
        <f>IF([1]!thsiFinD("ths_close_price_index",K$1,$A1189)/[1]!thsiFinD("ths_close_price_index",K$1,$A$3)=0,K1188,[1]!thsiFinD("ths_close_price_index",K$1,$A1189)/[1]!thsiFinD("ths_close_price_index",K$1,$A$3))</f>
        <v>1.1760339186109381</v>
      </c>
      <c r="L1189" s="75">
        <f>[1]!thsiFinD("ths_close_price_index",L$1,$A1189)</f>
        <v>3377.6255000000001</v>
      </c>
      <c r="M1189" s="75">
        <f>[1]!thsiFinD("ths_close_price_index",M$1,$A1189)</f>
        <v>11158.454299999999</v>
      </c>
      <c r="N1189" s="78">
        <f t="shared" si="76"/>
        <v>1.0312142370482777</v>
      </c>
      <c r="O1189" s="78">
        <f t="shared" si="76"/>
        <v>1.0105592714300142</v>
      </c>
      <c r="P1189" s="73">
        <f t="shared" si="73"/>
        <v>1.0312142370482777</v>
      </c>
      <c r="Q1189" s="73">
        <f t="shared" si="75"/>
        <v>1.2373003757333749</v>
      </c>
    </row>
    <row r="1190" spans="1:17" ht="15.5" x14ac:dyDescent="0.35">
      <c r="A1190" s="80">
        <v>45608</v>
      </c>
      <c r="B1190" s="58" t="s">
        <v>5184</v>
      </c>
      <c r="C1190" s="58" t="s">
        <v>5185</v>
      </c>
      <c r="D1190" s="58" t="s">
        <v>5186</v>
      </c>
      <c r="E1190" s="58" t="s">
        <v>5187</v>
      </c>
      <c r="F1190" s="58" t="s">
        <v>5188</v>
      </c>
      <c r="G1190" s="58" t="s">
        <v>5189</v>
      </c>
      <c r="H1190" s="75">
        <f>[1]!thsiFinD("ths_close_price_index",H$1,$A1190)</f>
        <v>4085.7429999999999</v>
      </c>
      <c r="I1190" s="75">
        <f>[1]!thsiFinD("ths_close_price_index",I$1,$A1190)</f>
        <v>4448.1421</v>
      </c>
      <c r="J1190" s="75">
        <f>[1]!thsiFinD("ths_close_price_index",J$1,$A1190)</f>
        <v>1443.1931999999999</v>
      </c>
      <c r="K1190" s="76">
        <f>IF([1]!thsiFinD("ths_close_price_index",K$1,$A1190)/[1]!thsiFinD("ths_close_price_index",K$1,$A$3)=0,K1189,[1]!thsiFinD("ths_close_price_index",K$1,$A1190)/[1]!thsiFinD("ths_close_price_index",K$1,$A$3))</f>
        <v>1.1632204593646298</v>
      </c>
      <c r="L1190" s="75">
        <f>[1]!thsiFinD("ths_close_price_index",L$1,$A1190)</f>
        <v>3332.9729000000002</v>
      </c>
      <c r="M1190" s="75">
        <f>[1]!thsiFinD("ths_close_price_index",M$1,$A1190)</f>
        <v>11273.360500000001</v>
      </c>
      <c r="N1190" s="78">
        <f t="shared" si="76"/>
        <v>0.98677988427076957</v>
      </c>
      <c r="O1190" s="78">
        <f t="shared" si="76"/>
        <v>1.0102976807459794</v>
      </c>
      <c r="P1190" s="73">
        <f t="shared" si="73"/>
        <v>0.98677988427076957</v>
      </c>
      <c r="Q1190" s="73">
        <f t="shared" si="75"/>
        <v>1.2209431215743594</v>
      </c>
    </row>
    <row r="1191" spans="1:17" ht="15.5" x14ac:dyDescent="0.35">
      <c r="A1191" s="80">
        <v>45609</v>
      </c>
      <c r="B1191" s="58" t="s">
        <v>5190</v>
      </c>
      <c r="C1191" s="58" t="s">
        <v>5191</v>
      </c>
      <c r="D1191" s="58" t="s">
        <v>5192</v>
      </c>
      <c r="E1191" s="58" t="s">
        <v>5193</v>
      </c>
      <c r="F1191" s="58" t="s">
        <v>5194</v>
      </c>
      <c r="G1191" s="58" t="s">
        <v>5195</v>
      </c>
      <c r="H1191" s="75">
        <f>[1]!thsiFinD("ths_close_price_index",H$1,$A1191)</f>
        <v>4110.8900999999996</v>
      </c>
      <c r="I1191" s="75">
        <f>[1]!thsiFinD("ths_close_price_index",I$1,$A1191)</f>
        <v>4467.53</v>
      </c>
      <c r="J1191" s="75">
        <f>[1]!thsiFinD("ths_close_price_index",J$1,$A1191)</f>
        <v>1447.3820000000001</v>
      </c>
      <c r="K1191" s="76">
        <f>IF([1]!thsiFinD("ths_close_price_index",K$1,$A1191)/[1]!thsiFinD("ths_close_price_index",K$1,$A$3)=0,K1190,[1]!thsiFinD("ths_close_price_index",K$1,$A1191)/[1]!thsiFinD("ths_close_price_index",K$1,$A$3))</f>
        <v>1.1665966517276389</v>
      </c>
      <c r="L1191" s="75">
        <f>[1]!thsiFinD("ths_close_price_index",L$1,$A1191)</f>
        <v>3337.4189000000001</v>
      </c>
      <c r="M1191" s="75">
        <f>[1]!thsiFinD("ths_close_price_index",M$1,$A1191)</f>
        <v>11135.2024</v>
      </c>
      <c r="N1191" s="78">
        <f t="shared" si="76"/>
        <v>1.0013339442393905</v>
      </c>
      <c r="O1191" s="78">
        <f t="shared" si="76"/>
        <v>0.98774472793627055</v>
      </c>
      <c r="P1191" s="73">
        <f t="shared" si="73"/>
        <v>1.0013339442393905</v>
      </c>
      <c r="Q1191" s="73">
        <f t="shared" si="75"/>
        <v>1.222571791618007</v>
      </c>
    </row>
    <row r="1192" spans="1:17" ht="15.5" x14ac:dyDescent="0.35">
      <c r="A1192" s="80">
        <v>45610</v>
      </c>
      <c r="B1192" s="58" t="s">
        <v>5196</v>
      </c>
      <c r="C1192" s="58" t="s">
        <v>5197</v>
      </c>
      <c r="D1192" s="58" t="s">
        <v>5198</v>
      </c>
      <c r="E1192" s="58" t="s">
        <v>5199</v>
      </c>
      <c r="F1192" s="58" t="s">
        <v>5200</v>
      </c>
      <c r="G1192" s="58" t="s">
        <v>5201</v>
      </c>
      <c r="H1192" s="75">
        <f>[1]!thsiFinD("ths_close_price_index",H$1,$A1192)</f>
        <v>4039.6190999999999</v>
      </c>
      <c r="I1192" s="75">
        <f>[1]!thsiFinD("ths_close_price_index",I$1,$A1192)</f>
        <v>4376.3813</v>
      </c>
      <c r="J1192" s="75">
        <f>[1]!thsiFinD("ths_close_price_index",J$1,$A1192)</f>
        <v>1416.1981000000001</v>
      </c>
      <c r="K1192" s="76">
        <f>IF([1]!thsiFinD("ths_close_price_index",K$1,$A1192)/[1]!thsiFinD("ths_close_price_index",K$1,$A$3)=0,K1191,[1]!thsiFinD("ths_close_price_index",K$1,$A1192)/[1]!thsiFinD("ths_close_price_index",K$1,$A$3))</f>
        <v>1.1414622826890508</v>
      </c>
      <c r="L1192" s="75">
        <f>[1]!thsiFinD("ths_close_price_index",L$1,$A1192)</f>
        <v>3226.0171999999998</v>
      </c>
      <c r="M1192" s="75">
        <f>[1]!thsiFinD("ths_close_price_index",M$1,$A1192)</f>
        <v>10826.526</v>
      </c>
      <c r="N1192" s="78">
        <f t="shared" si="76"/>
        <v>0.96662040237142532</v>
      </c>
      <c r="O1192" s="78">
        <f t="shared" si="76"/>
        <v>0.97227922862003835</v>
      </c>
      <c r="P1192" s="73">
        <f t="shared" si="73"/>
        <v>0.96662040237142532</v>
      </c>
      <c r="Q1192" s="73">
        <f t="shared" si="75"/>
        <v>1.1817628371417523</v>
      </c>
    </row>
    <row r="1193" spans="1:17" ht="15.5" x14ac:dyDescent="0.35">
      <c r="A1193" s="80">
        <v>45611</v>
      </c>
      <c r="B1193" s="58" t="s">
        <v>5202</v>
      </c>
      <c r="C1193" s="58" t="s">
        <v>5203</v>
      </c>
      <c r="D1193" s="58" t="s">
        <v>5204</v>
      </c>
      <c r="E1193" s="58" t="s">
        <v>5205</v>
      </c>
      <c r="F1193" s="58" t="s">
        <v>5206</v>
      </c>
      <c r="G1193" s="58" t="s">
        <v>5207</v>
      </c>
      <c r="H1193" s="75">
        <f>[1]!thsiFinD("ths_close_price_index",H$1,$A1193)</f>
        <v>3968.8308000000002</v>
      </c>
      <c r="I1193" s="75">
        <f>[1]!thsiFinD("ths_close_price_index",I$1,$A1193)</f>
        <v>4290.8207000000002</v>
      </c>
      <c r="J1193" s="75">
        <f>[1]!thsiFinD("ths_close_price_index",J$1,$A1193)</f>
        <v>1389.4416000000001</v>
      </c>
      <c r="K1193" s="76">
        <f>IF([1]!thsiFinD("ths_close_price_index",K$1,$A1193)/[1]!thsiFinD("ths_close_price_index",K$1,$A$3)=0,K1192,[1]!thsiFinD("ths_close_price_index",K$1,$A1193)/[1]!thsiFinD("ths_close_price_index",K$1,$A$3))</f>
        <v>1.1198964187278089</v>
      </c>
      <c r="L1193" s="75">
        <f>[1]!thsiFinD("ths_close_price_index",L$1,$A1193)</f>
        <v>3157.0416</v>
      </c>
      <c r="M1193" s="75">
        <f>[1]!thsiFinD("ths_close_price_index",M$1,$A1193)</f>
        <v>10621.409600000001</v>
      </c>
      <c r="N1193" s="78">
        <f t="shared" si="76"/>
        <v>0.97861896086604883</v>
      </c>
      <c r="O1193" s="78">
        <f t="shared" si="76"/>
        <v>0.98105427354998276</v>
      </c>
      <c r="P1193" s="73">
        <f t="shared" si="73"/>
        <v>0.97861896086604883</v>
      </c>
      <c r="Q1193" s="73">
        <f t="shared" si="75"/>
        <v>1.1564955196737754</v>
      </c>
    </row>
    <row r="1194" spans="1:17" ht="15.5" x14ac:dyDescent="0.35">
      <c r="A1194" s="80">
        <v>45614</v>
      </c>
      <c r="B1194" s="58" t="s">
        <v>5208</v>
      </c>
      <c r="C1194" s="58" t="s">
        <v>5209</v>
      </c>
      <c r="D1194" s="58" t="s">
        <v>5210</v>
      </c>
      <c r="E1194" s="58" t="s">
        <v>5211</v>
      </c>
      <c r="F1194" s="58" t="s">
        <v>5212</v>
      </c>
      <c r="G1194" s="58" t="s">
        <v>5213</v>
      </c>
      <c r="H1194" s="75">
        <f>[1]!thsiFinD("ths_close_price_index",H$1,$A1194)</f>
        <v>3950.3806</v>
      </c>
      <c r="I1194" s="75">
        <f>[1]!thsiFinD("ths_close_price_index",I$1,$A1194)</f>
        <v>4258.8900999999996</v>
      </c>
      <c r="J1194" s="75">
        <f>[1]!thsiFinD("ths_close_price_index",J$1,$A1194)</f>
        <v>1373.2564</v>
      </c>
      <c r="K1194" s="76">
        <f>IF([1]!thsiFinD("ths_close_price_index",K$1,$A1194)/[1]!thsiFinD("ths_close_price_index",K$1,$A$3)=0,K1193,[1]!thsiFinD("ths_close_price_index",K$1,$A1194)/[1]!thsiFinD("ths_close_price_index",K$1,$A$3))</f>
        <v>1.1068510719378513</v>
      </c>
      <c r="L1194" s="75">
        <f>[1]!thsiFinD("ths_close_price_index",L$1,$A1194)</f>
        <v>3089.1260000000002</v>
      </c>
      <c r="M1194" s="75">
        <f>[1]!thsiFinD("ths_close_price_index",M$1,$A1194)</f>
        <v>10467.0424</v>
      </c>
      <c r="N1194" s="78">
        <f t="shared" si="76"/>
        <v>0.97848758153836179</v>
      </c>
      <c r="O1194" s="78">
        <f t="shared" si="76"/>
        <v>0.98546641116260114</v>
      </c>
      <c r="P1194" s="73">
        <f t="shared" si="73"/>
        <v>0.97848758153836179</v>
      </c>
      <c r="Q1194" s="73">
        <f t="shared" si="75"/>
        <v>1.1316165041055435</v>
      </c>
    </row>
    <row r="1195" spans="1:17" ht="15.5" x14ac:dyDescent="0.35">
      <c r="A1195" s="80">
        <v>45615</v>
      </c>
      <c r="B1195" s="58" t="s">
        <v>5214</v>
      </c>
      <c r="C1195" s="58" t="s">
        <v>5215</v>
      </c>
      <c r="D1195" s="58" t="s">
        <v>5216</v>
      </c>
      <c r="E1195" s="58" t="s">
        <v>5217</v>
      </c>
      <c r="F1195" s="58" t="s">
        <v>5218</v>
      </c>
      <c r="G1195" s="58" t="s">
        <v>5219</v>
      </c>
      <c r="H1195" s="75">
        <f>[1]!thsiFinD("ths_close_price_index",H$1,$A1195)</f>
        <v>3976.8912</v>
      </c>
      <c r="I1195" s="75">
        <f>[1]!thsiFinD("ths_close_price_index",I$1,$A1195)</f>
        <v>4299.5510999999997</v>
      </c>
      <c r="J1195" s="75">
        <f>[1]!thsiFinD("ths_close_price_index",J$1,$A1195)</f>
        <v>1391.7737999999999</v>
      </c>
      <c r="K1195" s="76">
        <f>IF([1]!thsiFinD("ths_close_price_index",K$1,$A1195)/[1]!thsiFinD("ths_close_price_index",K$1,$A$3)=0,K1194,[1]!thsiFinD("ths_close_price_index",K$1,$A1195)/[1]!thsiFinD("ths_close_price_index",K$1,$A$3))</f>
        <v>1.1217761828199138</v>
      </c>
      <c r="L1195" s="75">
        <f>[1]!thsiFinD("ths_close_price_index",L$1,$A1195)</f>
        <v>3143.5059999999999</v>
      </c>
      <c r="M1195" s="75">
        <f>[1]!thsiFinD("ths_close_price_index",M$1,$A1195)</f>
        <v>10596.3235</v>
      </c>
      <c r="N1195" s="78">
        <f t="shared" si="76"/>
        <v>1.0176036846667955</v>
      </c>
      <c r="O1195" s="78">
        <f t="shared" si="76"/>
        <v>1.0123512540658095</v>
      </c>
      <c r="P1195" s="73">
        <f t="shared" si="73"/>
        <v>1.0176036846667955</v>
      </c>
      <c r="Q1195" s="73">
        <f t="shared" si="75"/>
        <v>1.1515371242075589</v>
      </c>
    </row>
    <row r="1196" spans="1:17" ht="15.5" x14ac:dyDescent="0.35">
      <c r="A1196" s="80">
        <v>45616</v>
      </c>
      <c r="B1196" s="58" t="s">
        <v>5220</v>
      </c>
      <c r="C1196" s="58" t="s">
        <v>5221</v>
      </c>
      <c r="D1196" s="58" t="s">
        <v>5222</v>
      </c>
      <c r="E1196" s="58" t="s">
        <v>5223</v>
      </c>
      <c r="F1196" s="58" t="s">
        <v>5224</v>
      </c>
      <c r="G1196" s="58" t="s">
        <v>5225</v>
      </c>
      <c r="H1196" s="75">
        <f>[1]!thsiFinD("ths_close_price_index",H$1,$A1196)</f>
        <v>3985.7727</v>
      </c>
      <c r="I1196" s="75">
        <f>[1]!thsiFinD("ths_close_price_index",I$1,$A1196)</f>
        <v>4317.1284999999998</v>
      </c>
      <c r="J1196" s="75">
        <f>[1]!thsiFinD("ths_close_price_index",J$1,$A1196)</f>
        <v>1401.3964000000001</v>
      </c>
      <c r="K1196" s="76">
        <f>IF([1]!thsiFinD("ths_close_price_index",K$1,$A1196)/[1]!thsiFinD("ths_close_price_index",K$1,$A$3)=0,K1195,[1]!thsiFinD("ths_close_price_index",K$1,$A1196)/[1]!thsiFinD("ths_close_price_index",K$1,$A$3))</f>
        <v>1.1295320433604721</v>
      </c>
      <c r="L1196" s="75">
        <f>[1]!thsiFinD("ths_close_price_index",L$1,$A1196)</f>
        <v>3176.6819999999998</v>
      </c>
      <c r="M1196" s="75">
        <f>[1]!thsiFinD("ths_close_price_index",M$1,$A1196)</f>
        <v>10848.9375</v>
      </c>
      <c r="N1196" s="78">
        <f t="shared" si="76"/>
        <v>1.0105538211156588</v>
      </c>
      <c r="O1196" s="78">
        <f t="shared" si="76"/>
        <v>1.0238397780135724</v>
      </c>
      <c r="P1196" s="73">
        <f t="shared" si="73"/>
        <v>1.0105538211156588</v>
      </c>
      <c r="Q1196" s="73">
        <f t="shared" si="75"/>
        <v>1.1636902410244858</v>
      </c>
    </row>
    <row r="1197" spans="1:17" ht="15.5" x14ac:dyDescent="0.35">
      <c r="A1197" s="80">
        <v>45617</v>
      </c>
      <c r="B1197" s="58" t="s">
        <v>5226</v>
      </c>
      <c r="C1197" s="58" t="s">
        <v>5227</v>
      </c>
      <c r="D1197" s="58" t="s">
        <v>5228</v>
      </c>
      <c r="E1197" s="58" t="s">
        <v>5229</v>
      </c>
      <c r="F1197" s="58" t="s">
        <v>5230</v>
      </c>
      <c r="G1197" s="58" t="s">
        <v>5231</v>
      </c>
      <c r="H1197" s="75">
        <f>[1]!thsiFinD("ths_close_price_index",H$1,$A1197)</f>
        <v>3989.2979</v>
      </c>
      <c r="I1197" s="75">
        <f>[1]!thsiFinD("ths_close_price_index",I$1,$A1197)</f>
        <v>4318.6257999999998</v>
      </c>
      <c r="J1197" s="75">
        <f>[1]!thsiFinD("ths_close_price_index",J$1,$A1197)</f>
        <v>1400.6593</v>
      </c>
      <c r="K1197" s="76">
        <f>IF([1]!thsiFinD("ths_close_price_index",K$1,$A1197)/[1]!thsiFinD("ths_close_price_index",K$1,$A$3)=0,K1196,[1]!thsiFinD("ths_close_price_index",K$1,$A1197)/[1]!thsiFinD("ths_close_price_index",K$1,$A$3))</f>
        <v>1.128937937317984</v>
      </c>
      <c r="L1197" s="75">
        <f>[1]!thsiFinD("ths_close_price_index",L$1,$A1197)</f>
        <v>3172.1606000000002</v>
      </c>
      <c r="M1197" s="75">
        <f>[1]!thsiFinD("ths_close_price_index",M$1,$A1197)</f>
        <v>10799.8796</v>
      </c>
      <c r="N1197" s="78">
        <f t="shared" si="76"/>
        <v>0.99857669102541591</v>
      </c>
      <c r="O1197" s="78">
        <f t="shared" si="76"/>
        <v>0.9954780917486159</v>
      </c>
      <c r="P1197" s="73">
        <f t="shared" si="73"/>
        <v>0.99857669102541591</v>
      </c>
      <c r="Q1197" s="73">
        <f t="shared" si="75"/>
        <v>1.1620339502607997</v>
      </c>
    </row>
    <row r="1198" spans="1:17" ht="15.5" x14ac:dyDescent="0.35">
      <c r="A1198" s="80">
        <v>45618</v>
      </c>
      <c r="B1198" s="58" t="s">
        <v>5232</v>
      </c>
      <c r="C1198" s="58" t="s">
        <v>5233</v>
      </c>
      <c r="D1198" s="58" t="s">
        <v>5234</v>
      </c>
      <c r="E1198" s="58" t="s">
        <v>5235</v>
      </c>
      <c r="F1198" s="58" t="s">
        <v>5236</v>
      </c>
      <c r="G1198" s="58" t="s">
        <v>5237</v>
      </c>
      <c r="H1198" s="75">
        <f>[1]!thsiFinD("ths_close_price_index",H$1,$A1198)</f>
        <v>3865.6988999999999</v>
      </c>
      <c r="I1198" s="75">
        <f>[1]!thsiFinD("ths_close_price_index",I$1,$A1198)</f>
        <v>4175.5174999999999</v>
      </c>
      <c r="J1198" s="75">
        <f>[1]!thsiFinD("ths_close_price_index",J$1,$A1198)</f>
        <v>1359.3052</v>
      </c>
      <c r="K1198" s="76">
        <f>IF([1]!thsiFinD("ths_close_price_index",K$1,$A1198)/[1]!thsiFinD("ths_close_price_index",K$1,$A$3)=0,K1197,[1]!thsiFinD("ths_close_price_index",K$1,$A1198)/[1]!thsiFinD("ths_close_price_index",K$1,$A$3))</f>
        <v>1.0956063395813742</v>
      </c>
      <c r="L1198" s="75">
        <f>[1]!thsiFinD("ths_close_price_index",L$1,$A1198)</f>
        <v>3054.3267000000001</v>
      </c>
      <c r="M1198" s="75">
        <f>[1]!thsiFinD("ths_close_price_index",M$1,$A1198)</f>
        <v>10340.554899999999</v>
      </c>
      <c r="N1198" s="78">
        <f t="shared" si="76"/>
        <v>0.96285374075953156</v>
      </c>
      <c r="O1198" s="78">
        <f t="shared" si="76"/>
        <v>0.957469461048436</v>
      </c>
      <c r="P1198" s="73">
        <f t="shared" si="73"/>
        <v>0.96285374075953156</v>
      </c>
      <c r="Q1198" s="73">
        <f t="shared" si="75"/>
        <v>1.1188687358981864</v>
      </c>
    </row>
    <row r="1199" spans="1:17" ht="15.5" x14ac:dyDescent="0.35">
      <c r="A1199" s="80">
        <v>45621</v>
      </c>
      <c r="B1199" s="58" t="s">
        <v>5238</v>
      </c>
      <c r="C1199" s="58" t="s">
        <v>5239</v>
      </c>
      <c r="D1199" s="58" t="s">
        <v>5240</v>
      </c>
      <c r="E1199" s="58" t="s">
        <v>5241</v>
      </c>
      <c r="F1199" s="58" t="s">
        <v>5242</v>
      </c>
      <c r="G1199" s="58" t="s">
        <v>5243</v>
      </c>
      <c r="H1199" s="75">
        <f>[1]!thsiFinD("ths_close_price_index",H$1,$A1199)</f>
        <v>3848.0909000000001</v>
      </c>
      <c r="I1199" s="75">
        <f>[1]!thsiFinD("ths_close_price_index",I$1,$A1199)</f>
        <v>4158.6727000000001</v>
      </c>
      <c r="J1199" s="75">
        <f>[1]!thsiFinD("ths_close_price_index",J$1,$A1199)</f>
        <v>1356.4186</v>
      </c>
      <c r="K1199" s="76">
        <f>IF([1]!thsiFinD("ths_close_price_index",K$1,$A1199)/[1]!thsiFinD("ths_close_price_index",K$1,$A$3)=0,K1198,[1]!thsiFinD("ths_close_price_index",K$1,$A1199)/[1]!thsiFinD("ths_close_price_index",K$1,$A$3))</f>
        <v>1.0932797265000471</v>
      </c>
      <c r="L1199" s="75">
        <f>[1]!thsiFinD("ths_close_price_index",L$1,$A1199)</f>
        <v>3030.8915000000002</v>
      </c>
      <c r="M1199" s="75">
        <f>[1]!thsiFinD("ths_close_price_index",M$1,$A1199)</f>
        <v>10353.186400000001</v>
      </c>
      <c r="N1199" s="78">
        <f t="shared" si="76"/>
        <v>0.99232721240985777</v>
      </c>
      <c r="O1199" s="78">
        <f t="shared" si="76"/>
        <v>1.0012215495321244</v>
      </c>
      <c r="P1199" s="73">
        <f t="shared" si="73"/>
        <v>0.99232721240985777</v>
      </c>
      <c r="Q1199" s="73">
        <f t="shared" si="75"/>
        <v>1.1102838937463886</v>
      </c>
    </row>
    <row r="1200" spans="1:17" ht="15.5" x14ac:dyDescent="0.35">
      <c r="A1200" s="80">
        <v>45622</v>
      </c>
      <c r="B1200" s="58" t="s">
        <v>5244</v>
      </c>
      <c r="C1200" s="58" t="s">
        <v>5245</v>
      </c>
      <c r="D1200" s="58" t="s">
        <v>5246</v>
      </c>
      <c r="E1200" s="58" t="s">
        <v>5247</v>
      </c>
      <c r="F1200" s="58" t="s">
        <v>5248</v>
      </c>
      <c r="G1200" s="58" t="s">
        <v>5249</v>
      </c>
      <c r="H1200" s="75">
        <f>[1]!thsiFinD("ths_close_price_index",H$1,$A1200)</f>
        <v>3840.1846999999998</v>
      </c>
      <c r="I1200" s="75">
        <f>[1]!thsiFinD("ths_close_price_index",I$1,$A1200)</f>
        <v>4143.8680000000004</v>
      </c>
      <c r="J1200" s="75">
        <f>[1]!thsiFinD("ths_close_price_index",J$1,$A1200)</f>
        <v>1351.2705000000001</v>
      </c>
      <c r="K1200" s="76">
        <f>IF([1]!thsiFinD("ths_close_price_index",K$1,$A1200)/[1]!thsiFinD("ths_close_price_index",K$1,$A$3)=0,K1199,[1]!thsiFinD("ths_close_price_index",K$1,$A1200)/[1]!thsiFinD("ths_close_price_index",K$1,$A$3))</f>
        <v>1.0891303338568066</v>
      </c>
      <c r="L1200" s="75">
        <f>[1]!thsiFinD("ths_close_price_index",L$1,$A1200)</f>
        <v>3015.0953</v>
      </c>
      <c r="M1200" s="75">
        <f>[1]!thsiFinD("ths_close_price_index",M$1,$A1200)</f>
        <v>10346.600700000001</v>
      </c>
      <c r="N1200" s="78">
        <f t="shared" si="76"/>
        <v>0.99478826609266602</v>
      </c>
      <c r="O1200" s="78">
        <f t="shared" si="76"/>
        <v>0.99936389631698319</v>
      </c>
      <c r="P1200" s="73">
        <f t="shared" si="73"/>
        <v>0.99478826609266602</v>
      </c>
      <c r="Q1200" s="73">
        <f t="shared" si="75"/>
        <v>1.1044973895305836</v>
      </c>
    </row>
    <row r="1201" spans="1:17" ht="15.5" x14ac:dyDescent="0.35">
      <c r="A1201" s="80">
        <v>45623</v>
      </c>
      <c r="B1201" s="58" t="s">
        <v>5250</v>
      </c>
      <c r="C1201" s="58" t="s">
        <v>5251</v>
      </c>
      <c r="D1201" s="58" t="s">
        <v>5252</v>
      </c>
      <c r="E1201" s="58" t="s">
        <v>5253</v>
      </c>
      <c r="F1201" s="58" t="s">
        <v>5254</v>
      </c>
      <c r="G1201" s="58" t="s">
        <v>5255</v>
      </c>
      <c r="H1201" s="75">
        <f>[1]!thsiFinD("ths_close_price_index",H$1,$A1201)</f>
        <v>3907.0446999999999</v>
      </c>
      <c r="I1201" s="75">
        <f>[1]!thsiFinD("ths_close_price_index",I$1,$A1201)</f>
        <v>4218.8998000000001</v>
      </c>
      <c r="J1201" s="75">
        <f>[1]!thsiFinD("ths_close_price_index",J$1,$A1201)</f>
        <v>1378.4621</v>
      </c>
      <c r="K1201" s="76">
        <f>IF([1]!thsiFinD("ths_close_price_index",K$1,$A1201)/[1]!thsiFinD("ths_close_price_index",K$1,$A$3)=0,K1200,[1]!thsiFinD("ths_close_price_index",K$1,$A1201)/[1]!thsiFinD("ths_close_price_index",K$1,$A$3))</f>
        <v>1.1110468904501021</v>
      </c>
      <c r="L1201" s="75">
        <f>[1]!thsiFinD("ths_close_price_index",L$1,$A1201)</f>
        <v>3106.5983000000001</v>
      </c>
      <c r="M1201" s="75">
        <f>[1]!thsiFinD("ths_close_price_index",M$1,$A1201)</f>
        <v>10564.138199999999</v>
      </c>
      <c r="N1201" s="78">
        <f t="shared" si="76"/>
        <v>1.0303482944635283</v>
      </c>
      <c r="O1201" s="78">
        <f t="shared" si="76"/>
        <v>1.0210250212903256</v>
      </c>
      <c r="P1201" s="73">
        <f t="shared" si="73"/>
        <v>1.0303482944635283</v>
      </c>
      <c r="Q1201" s="73">
        <f t="shared" si="75"/>
        <v>1.1380170015422562</v>
      </c>
    </row>
    <row r="1202" spans="1:17" ht="15.5" x14ac:dyDescent="0.35">
      <c r="A1202" s="80">
        <v>45624</v>
      </c>
      <c r="B1202" s="58" t="s">
        <v>5256</v>
      </c>
      <c r="C1202" s="58" t="s">
        <v>5257</v>
      </c>
      <c r="D1202" s="58" t="s">
        <v>5258</v>
      </c>
      <c r="E1202" s="58" t="s">
        <v>5259</v>
      </c>
      <c r="F1202" s="58" t="s">
        <v>5260</v>
      </c>
      <c r="G1202" s="58" t="s">
        <v>5261</v>
      </c>
      <c r="H1202" s="75">
        <f>[1]!thsiFinD("ths_close_price_index",H$1,$A1202)</f>
        <v>3872.5504999999998</v>
      </c>
      <c r="I1202" s="75">
        <f>[1]!thsiFinD("ths_close_price_index",I$1,$A1202)</f>
        <v>4182.3855000000003</v>
      </c>
      <c r="J1202" s="75">
        <f>[1]!thsiFinD("ths_close_price_index",J$1,$A1202)</f>
        <v>1365.8552999999999</v>
      </c>
      <c r="K1202" s="76">
        <f>IF([1]!thsiFinD("ths_close_price_index",K$1,$A1202)/[1]!thsiFinD("ths_close_price_index",K$1,$A$3)=0,K1201,[1]!thsiFinD("ths_close_price_index",K$1,$A1202)/[1]!thsiFinD("ths_close_price_index",K$1,$A$3))</f>
        <v>1.1008857507723941</v>
      </c>
      <c r="L1202" s="75">
        <f>[1]!thsiFinD("ths_close_price_index",L$1,$A1202)</f>
        <v>3081.3038000000001</v>
      </c>
      <c r="M1202" s="75">
        <f>[1]!thsiFinD("ths_close_price_index",M$1,$A1202)</f>
        <v>10482.929700000001</v>
      </c>
      <c r="N1202" s="78">
        <f t="shared" si="76"/>
        <v>0.99185781438173071</v>
      </c>
      <c r="O1202" s="78">
        <f t="shared" si="76"/>
        <v>0.99231281355255285</v>
      </c>
      <c r="P1202" s="73">
        <f t="shared" si="73"/>
        <v>0.99185781438173071</v>
      </c>
      <c r="Q1202" s="73">
        <f t="shared" si="75"/>
        <v>1.1287510558789529</v>
      </c>
    </row>
    <row r="1203" spans="1:17" ht="15.5" x14ac:dyDescent="0.35">
      <c r="A1203" s="80">
        <v>45625</v>
      </c>
      <c r="B1203" s="58" t="s">
        <v>5262</v>
      </c>
      <c r="C1203" s="58" t="s">
        <v>5263</v>
      </c>
      <c r="D1203" s="58" t="s">
        <v>5264</v>
      </c>
      <c r="E1203" s="58" t="s">
        <v>5265</v>
      </c>
      <c r="F1203" s="58" t="s">
        <v>5266</v>
      </c>
      <c r="G1203" s="58" t="s">
        <v>5267</v>
      </c>
      <c r="H1203" s="75">
        <f>[1]!thsiFinD("ths_close_price_index",H$1,$A1203)</f>
        <v>3916.5832</v>
      </c>
      <c r="I1203" s="75">
        <f>[1]!thsiFinD("ths_close_price_index",I$1,$A1203)</f>
        <v>4235.3558000000003</v>
      </c>
      <c r="J1203" s="75">
        <f>[1]!thsiFinD("ths_close_price_index",J$1,$A1203)</f>
        <v>1383.3626999999999</v>
      </c>
      <c r="K1203" s="76">
        <f>IF([1]!thsiFinD("ths_close_price_index",K$1,$A1203)/[1]!thsiFinD("ths_close_price_index",K$1,$A$3)=0,K1202,[1]!thsiFinD("ths_close_price_index",K$1,$A1203)/[1]!thsiFinD("ths_close_price_index",K$1,$A$3))</f>
        <v>1.1149967969374401</v>
      </c>
      <c r="L1203" s="75">
        <f>[1]!thsiFinD("ths_close_price_index",L$1,$A1203)</f>
        <v>3132.0225</v>
      </c>
      <c r="M1203" s="75">
        <f>[1]!thsiFinD("ths_close_price_index",M$1,$A1203)</f>
        <v>10655.851699999999</v>
      </c>
      <c r="N1203" s="78">
        <f t="shared" si="76"/>
        <v>1.0164601426188484</v>
      </c>
      <c r="O1203" s="78">
        <f t="shared" si="76"/>
        <v>1.0164955794752681</v>
      </c>
      <c r="P1203" s="73">
        <f t="shared" si="73"/>
        <v>1.0164601426188484</v>
      </c>
      <c r="Q1203" s="73">
        <f t="shared" si="75"/>
        <v>1.1473304592398961</v>
      </c>
    </row>
    <row r="1204" spans="1:17" ht="15.5" x14ac:dyDescent="0.35">
      <c r="A1204" s="80">
        <v>45628</v>
      </c>
      <c r="B1204" s="58" t="s">
        <v>5268</v>
      </c>
      <c r="C1204" s="58" t="s">
        <v>5269</v>
      </c>
      <c r="D1204" s="58" t="s">
        <v>5270</v>
      </c>
      <c r="E1204" s="58" t="s">
        <v>5271</v>
      </c>
      <c r="F1204" s="58" t="s">
        <v>5272</v>
      </c>
      <c r="G1204" s="58" t="s">
        <v>5273</v>
      </c>
      <c r="H1204" s="75">
        <f>[1]!thsiFinD("ths_close_price_index",H$1,$A1204)</f>
        <v>3947.6320000000001</v>
      </c>
      <c r="I1204" s="75">
        <f>[1]!thsiFinD("ths_close_price_index",I$1,$A1204)</f>
        <v>4277.4251999999997</v>
      </c>
      <c r="J1204" s="75">
        <f>[1]!thsiFinD("ths_close_price_index",J$1,$A1204)</f>
        <v>1397.1129000000001</v>
      </c>
      <c r="K1204" s="76">
        <f>IF([1]!thsiFinD("ths_close_price_index",K$1,$A1204)/[1]!thsiFinD("ths_close_price_index",K$1,$A$3)=0,K1203,[1]!thsiFinD("ths_close_price_index",K$1,$A1204)/[1]!thsiFinD("ths_close_price_index",K$1,$A$3))</f>
        <v>1.1260795223551845</v>
      </c>
      <c r="L1204" s="75">
        <f>[1]!thsiFinD("ths_close_price_index",L$1,$A1204)</f>
        <v>3174.7696000000001</v>
      </c>
      <c r="M1204" s="75">
        <f>[1]!thsiFinD("ths_close_price_index",M$1,$A1204)</f>
        <v>10773.849899999999</v>
      </c>
      <c r="N1204" s="78">
        <f t="shared" si="76"/>
        <v>1.0136484013125704</v>
      </c>
      <c r="O1204" s="78">
        <f t="shared" si="76"/>
        <v>1.0110735587658375</v>
      </c>
      <c r="P1204" s="73">
        <f t="shared" si="73"/>
        <v>1.0136484013125704</v>
      </c>
      <c r="Q1204" s="73">
        <f t="shared" si="75"/>
        <v>1.1629896857857378</v>
      </c>
    </row>
    <row r="1205" spans="1:17" ht="15.5" x14ac:dyDescent="0.35">
      <c r="A1205" s="80">
        <v>45629</v>
      </c>
      <c r="B1205" s="58" t="s">
        <v>5274</v>
      </c>
      <c r="C1205" s="58" t="s">
        <v>5275</v>
      </c>
      <c r="D1205" s="58" t="s">
        <v>5276</v>
      </c>
      <c r="E1205" s="58" t="s">
        <v>5277</v>
      </c>
      <c r="F1205" s="58" t="s">
        <v>5278</v>
      </c>
      <c r="G1205" s="58" t="s">
        <v>5279</v>
      </c>
      <c r="H1205" s="75">
        <f>[1]!thsiFinD("ths_close_price_index",H$1,$A1205)</f>
        <v>3951.8912</v>
      </c>
      <c r="I1205" s="75">
        <f>[1]!thsiFinD("ths_close_price_index",I$1,$A1205)</f>
        <v>4278.6805999999997</v>
      </c>
      <c r="J1205" s="75">
        <f>[1]!thsiFinD("ths_close_price_index",J$1,$A1205)</f>
        <v>1394.9215999999999</v>
      </c>
      <c r="K1205" s="76">
        <f>IF([1]!thsiFinD("ths_close_price_index",K$1,$A1205)/[1]!thsiFinD("ths_close_price_index",K$1,$A$3)=0,K1204,[1]!thsiFinD("ths_close_price_index",K$1,$A1205)/[1]!thsiFinD("ths_close_price_index",K$1,$A$3))</f>
        <v>1.1243133243211263</v>
      </c>
      <c r="L1205" s="75">
        <f>[1]!thsiFinD("ths_close_price_index",L$1,$A1205)</f>
        <v>3139.0616</v>
      </c>
      <c r="M1205" s="75">
        <f>[1]!thsiFinD("ths_close_price_index",M$1,$A1205)</f>
        <v>10741.1361</v>
      </c>
      <c r="N1205" s="78">
        <f t="shared" si="76"/>
        <v>0.98875256963528946</v>
      </c>
      <c r="O1205" s="78">
        <f t="shared" si="76"/>
        <v>0.99696359237379018</v>
      </c>
      <c r="P1205" s="73">
        <f t="shared" si="73"/>
        <v>0.98875256963528946</v>
      </c>
      <c r="Q1205" s="73">
        <f t="shared" si="75"/>
        <v>1.1499090402799861</v>
      </c>
    </row>
    <row r="1206" spans="1:17" ht="15.5" x14ac:dyDescent="0.35">
      <c r="A1206" s="80">
        <v>45630</v>
      </c>
      <c r="B1206" s="58" t="s">
        <v>5280</v>
      </c>
      <c r="C1206" s="58" t="s">
        <v>5281</v>
      </c>
      <c r="D1206" s="58" t="s">
        <v>5282</v>
      </c>
      <c r="E1206" s="58" t="s">
        <v>5283</v>
      </c>
      <c r="F1206" s="58" t="s">
        <v>5284</v>
      </c>
      <c r="G1206" s="58" t="s">
        <v>5285</v>
      </c>
      <c r="H1206" s="75">
        <f>[1]!thsiFinD("ths_close_price_index",H$1,$A1206)</f>
        <v>3930.5567999999998</v>
      </c>
      <c r="I1206" s="75">
        <f>[1]!thsiFinD("ths_close_price_index",I$1,$A1206)</f>
        <v>4251.6769999999997</v>
      </c>
      <c r="J1206" s="75">
        <f>[1]!thsiFinD("ths_close_price_index",J$1,$A1206)</f>
        <v>1384.1976</v>
      </c>
      <c r="K1206" s="76">
        <f>IF([1]!thsiFinD("ths_close_price_index",K$1,$A1206)/[1]!thsiFinD("ths_close_price_index",K$1,$A$3)=0,K1205,[1]!thsiFinD("ths_close_price_index",K$1,$A1206)/[1]!thsiFinD("ths_close_price_index",K$1,$A$3))</f>
        <v>1.1156697302366849</v>
      </c>
      <c r="L1206" s="75">
        <f>[1]!thsiFinD("ths_close_price_index",L$1,$A1206)</f>
        <v>3107.6107999999999</v>
      </c>
      <c r="M1206" s="75">
        <f>[1]!thsiFinD("ths_close_price_index",M$1,$A1206)</f>
        <v>10569.6567</v>
      </c>
      <c r="N1206" s="78">
        <f t="shared" si="76"/>
        <v>0.98998082739121773</v>
      </c>
      <c r="O1206" s="78">
        <f t="shared" si="76"/>
        <v>0.98403526420263865</v>
      </c>
      <c r="P1206" s="73">
        <f t="shared" si="73"/>
        <v>0.98998082739121773</v>
      </c>
      <c r="Q1206" s="73">
        <f t="shared" si="75"/>
        <v>1.1383879031210218</v>
      </c>
    </row>
    <row r="1207" spans="1:17" ht="15.5" x14ac:dyDescent="0.35">
      <c r="A1207" s="80">
        <v>45631</v>
      </c>
      <c r="B1207" s="58" t="s">
        <v>5286</v>
      </c>
      <c r="C1207" s="58" t="s">
        <v>5287</v>
      </c>
      <c r="D1207" s="58" t="s">
        <v>5288</v>
      </c>
      <c r="E1207" s="58" t="s">
        <v>5289</v>
      </c>
      <c r="F1207" s="58" t="s">
        <v>5290</v>
      </c>
      <c r="G1207" s="58" t="s">
        <v>5291</v>
      </c>
      <c r="H1207" s="75">
        <f>[1]!thsiFinD("ths_close_price_index",H$1,$A1207)</f>
        <v>3921.5880999999999</v>
      </c>
      <c r="I1207" s="75">
        <f>[1]!thsiFinD("ths_close_price_index",I$1,$A1207)</f>
        <v>4248.7503999999999</v>
      </c>
      <c r="J1207" s="75">
        <f>[1]!thsiFinD("ths_close_price_index",J$1,$A1207)</f>
        <v>1383.8114</v>
      </c>
      <c r="K1207" s="76">
        <f>IF([1]!thsiFinD("ths_close_price_index",K$1,$A1207)/[1]!thsiFinD("ths_close_price_index",K$1,$A$3)=0,K1206,[1]!thsiFinD("ths_close_price_index",K$1,$A1207)/[1]!thsiFinD("ths_close_price_index",K$1,$A$3))</f>
        <v>1.1153584512330099</v>
      </c>
      <c r="L1207" s="75">
        <f>[1]!thsiFinD("ths_close_price_index",L$1,$A1207)</f>
        <v>3098.1024000000002</v>
      </c>
      <c r="M1207" s="75">
        <f>[1]!thsiFinD("ths_close_price_index",M$1,$A1207)</f>
        <v>10536.473</v>
      </c>
      <c r="N1207" s="78">
        <f t="shared" si="76"/>
        <v>0.99694028608730545</v>
      </c>
      <c r="O1207" s="78">
        <f t="shared" si="76"/>
        <v>0.99686047513728615</v>
      </c>
      <c r="P1207" s="73">
        <f t="shared" si="73"/>
        <v>0.99694028608730545</v>
      </c>
      <c r="Q1207" s="73">
        <f t="shared" si="75"/>
        <v>1.1349047618157992</v>
      </c>
    </row>
    <row r="1208" spans="1:17" ht="15.5" x14ac:dyDescent="0.35">
      <c r="A1208" s="80">
        <v>45632</v>
      </c>
      <c r="B1208" s="58" t="s">
        <v>5292</v>
      </c>
      <c r="C1208" s="58" t="s">
        <v>5293</v>
      </c>
      <c r="D1208" s="58" t="s">
        <v>5294</v>
      </c>
      <c r="E1208" s="58" t="s">
        <v>5295</v>
      </c>
      <c r="F1208" s="58" t="s">
        <v>5296</v>
      </c>
      <c r="G1208" s="58" t="s">
        <v>5297</v>
      </c>
      <c r="H1208" s="75">
        <f>[1]!thsiFinD("ths_close_price_index",H$1,$A1208)</f>
        <v>3973.1405</v>
      </c>
      <c r="I1208" s="75">
        <f>[1]!thsiFinD("ths_close_price_index",I$1,$A1208)</f>
        <v>4304.5330999999996</v>
      </c>
      <c r="J1208" s="75">
        <f>[1]!thsiFinD("ths_close_price_index",J$1,$A1208)</f>
        <v>1399.2217000000001</v>
      </c>
      <c r="K1208" s="76">
        <f>IF([1]!thsiFinD("ths_close_price_index",K$1,$A1208)/[1]!thsiFinD("ths_close_price_index",K$1,$A$3)=0,K1207,[1]!thsiFinD("ths_close_price_index",K$1,$A1208)/[1]!thsiFinD("ths_close_price_index",K$1,$A$3))</f>
        <v>1.1277792250039413</v>
      </c>
      <c r="L1208" s="75">
        <f>[1]!thsiFinD("ths_close_price_index",L$1,$A1208)</f>
        <v>3153.0895999999998</v>
      </c>
      <c r="M1208" s="75">
        <f>[1]!thsiFinD("ths_close_price_index",M$1,$A1208)</f>
        <v>10734.7981</v>
      </c>
      <c r="N1208" s="78">
        <f t="shared" si="76"/>
        <v>1.0177486709283721</v>
      </c>
      <c r="O1208" s="78">
        <f t="shared" si="76"/>
        <v>1.0188227217969428</v>
      </c>
      <c r="P1208" s="73">
        <f t="shared" si="73"/>
        <v>1.0177486709283721</v>
      </c>
      <c r="Q1208" s="73">
        <f t="shared" si="75"/>
        <v>1.1550478129683104</v>
      </c>
    </row>
    <row r="1209" spans="1:17" ht="15.5" x14ac:dyDescent="0.35">
      <c r="A1209" s="80">
        <v>45635</v>
      </c>
      <c r="B1209" s="58" t="s">
        <v>5298</v>
      </c>
      <c r="C1209" s="58" t="s">
        <v>5299</v>
      </c>
      <c r="D1209" s="58" t="s">
        <v>5300</v>
      </c>
      <c r="E1209" s="58" t="s">
        <v>5301</v>
      </c>
      <c r="F1209" s="58" t="s">
        <v>5302</v>
      </c>
      <c r="G1209" s="58" t="s">
        <v>5303</v>
      </c>
      <c r="H1209" s="75">
        <f>[1]!thsiFinD("ths_close_price_index",H$1,$A1209)</f>
        <v>3966.5708</v>
      </c>
      <c r="I1209" s="75">
        <f>[1]!thsiFinD("ths_close_price_index",I$1,$A1209)</f>
        <v>4293.2527</v>
      </c>
      <c r="J1209" s="75">
        <f>[1]!thsiFinD("ths_close_price_index",J$1,$A1209)</f>
        <v>1399.3135</v>
      </c>
      <c r="K1209" s="76">
        <f>IF([1]!thsiFinD("ths_close_price_index",K$1,$A1209)/[1]!thsiFinD("ths_close_price_index",K$1,$A$3)=0,K1208,[1]!thsiFinD("ths_close_price_index",K$1,$A1209)/[1]!thsiFinD("ths_close_price_index",K$1,$A$3))</f>
        <v>1.1278532162326762</v>
      </c>
      <c r="L1209" s="75">
        <f>[1]!thsiFinD("ths_close_price_index",L$1,$A1209)</f>
        <v>3140.7166000000002</v>
      </c>
      <c r="M1209" s="75">
        <f>[1]!thsiFinD("ths_close_price_index",M$1,$A1209)</f>
        <v>10681.046899999999</v>
      </c>
      <c r="N1209" s="78">
        <f t="shared" si="76"/>
        <v>0.99607591233690296</v>
      </c>
      <c r="O1209" s="78">
        <f t="shared" si="76"/>
        <v>0.99499280754986896</v>
      </c>
      <c r="P1209" s="73">
        <f t="shared" ref="P1209:P1272" si="77">100%*N1209</f>
        <v>0.99607591233690296</v>
      </c>
      <c r="Q1209" s="73">
        <f t="shared" si="75"/>
        <v>1.1505153040951541</v>
      </c>
    </row>
    <row r="1210" spans="1:17" ht="15.5" x14ac:dyDescent="0.35">
      <c r="A1210" s="80">
        <v>45636</v>
      </c>
      <c r="B1210" s="58" t="s">
        <v>5304</v>
      </c>
      <c r="C1210" s="58" t="s">
        <v>5305</v>
      </c>
      <c r="D1210" s="58" t="s">
        <v>5306</v>
      </c>
      <c r="E1210" s="58" t="s">
        <v>5307</v>
      </c>
      <c r="F1210" s="58" t="s">
        <v>5308</v>
      </c>
      <c r="G1210" s="58" t="s">
        <v>5309</v>
      </c>
      <c r="H1210" s="75">
        <f>[1]!thsiFinD("ths_close_price_index",H$1,$A1210)</f>
        <v>3995.6369</v>
      </c>
      <c r="I1210" s="75">
        <f>[1]!thsiFinD("ths_close_price_index",I$1,$A1210)</f>
        <v>4324.9763000000003</v>
      </c>
      <c r="J1210" s="75">
        <f>[1]!thsiFinD("ths_close_price_index",J$1,$A1210)</f>
        <v>1405.9711</v>
      </c>
      <c r="K1210" s="76">
        <f>IF([1]!thsiFinD("ths_close_price_index",K$1,$A1210)/[1]!thsiFinD("ths_close_price_index",K$1,$A$3)=0,K1209,[1]!thsiFinD("ths_close_price_index",K$1,$A1210)/[1]!thsiFinD("ths_close_price_index",K$1,$A$3))</f>
        <v>1.1332192729257551</v>
      </c>
      <c r="L1210" s="75">
        <f>[1]!thsiFinD("ths_close_price_index",L$1,$A1210)</f>
        <v>3166.2537000000002</v>
      </c>
      <c r="M1210" s="75">
        <f>[1]!thsiFinD("ths_close_price_index",M$1,$A1210)</f>
        <v>10710.6628</v>
      </c>
      <c r="N1210" s="78">
        <f t="shared" ref="N1210:O1226" si="78">L1210/L1209</f>
        <v>1.0081309787708959</v>
      </c>
      <c r="O1210" s="78">
        <f t="shared" si="78"/>
        <v>1.0027727525473182</v>
      </c>
      <c r="P1210" s="73">
        <f t="shared" si="77"/>
        <v>1.0081309787708959</v>
      </c>
      <c r="Q1210" s="73">
        <f t="shared" si="75"/>
        <v>1.1598701196083425</v>
      </c>
    </row>
    <row r="1211" spans="1:17" ht="15.5" x14ac:dyDescent="0.35">
      <c r="A1211" s="80">
        <v>45637</v>
      </c>
      <c r="B1211" s="58" t="s">
        <v>5310</v>
      </c>
      <c r="C1211" s="58" t="s">
        <v>5311</v>
      </c>
      <c r="D1211" s="58" t="s">
        <v>5312</v>
      </c>
      <c r="E1211" s="58" t="s">
        <v>5313</v>
      </c>
      <c r="F1211" s="58" t="s">
        <v>5314</v>
      </c>
      <c r="G1211" s="58" t="s">
        <v>5315</v>
      </c>
      <c r="H1211" s="75">
        <f>[1]!thsiFinD("ths_close_price_index",H$1,$A1211)</f>
        <v>3988.8308000000002</v>
      </c>
      <c r="I1211" s="75">
        <f>[1]!thsiFinD("ths_close_price_index",I$1,$A1211)</f>
        <v>4329.8377</v>
      </c>
      <c r="J1211" s="75">
        <f>[1]!thsiFinD("ths_close_price_index",J$1,$A1211)</f>
        <v>1409.4003</v>
      </c>
      <c r="K1211" s="76">
        <f>IF([1]!thsiFinD("ths_close_price_index",K$1,$A1211)/[1]!thsiFinD("ths_close_price_index",K$1,$A$3)=0,K1210,[1]!thsiFinD("ths_close_price_index",K$1,$A1211)/[1]!thsiFinD("ths_close_price_index",K$1,$A$3))</f>
        <v>1.135983224141194</v>
      </c>
      <c r="L1211" s="75">
        <f>[1]!thsiFinD("ths_close_price_index",L$1,$A1211)</f>
        <v>3170.2251000000001</v>
      </c>
      <c r="M1211" s="75">
        <f>[1]!thsiFinD("ths_close_price_index",M$1,$A1211)</f>
        <v>10752.695</v>
      </c>
      <c r="N1211" s="78">
        <f t="shared" si="78"/>
        <v>1.001254289888394</v>
      </c>
      <c r="O1211" s="78">
        <f t="shared" si="78"/>
        <v>1.0039243323018254</v>
      </c>
      <c r="P1211" s="73">
        <f t="shared" si="77"/>
        <v>1.001254289888394</v>
      </c>
      <c r="Q1211" s="73">
        <f t="shared" si="75"/>
        <v>1.1613249329712176</v>
      </c>
    </row>
    <row r="1212" spans="1:17" ht="15.5" x14ac:dyDescent="0.35">
      <c r="A1212" s="80">
        <v>45638</v>
      </c>
      <c r="B1212" s="58" t="s">
        <v>5316</v>
      </c>
      <c r="C1212" s="58" t="s">
        <v>5317</v>
      </c>
      <c r="D1212" s="58" t="s">
        <v>5318</v>
      </c>
      <c r="E1212" s="58" t="s">
        <v>5319</v>
      </c>
      <c r="F1212" s="58" t="s">
        <v>5320</v>
      </c>
      <c r="G1212" s="58" t="s">
        <v>5321</v>
      </c>
      <c r="H1212" s="75">
        <f>[1]!thsiFinD("ths_close_price_index",H$1,$A1212)</f>
        <v>4028.5048000000002</v>
      </c>
      <c r="I1212" s="75">
        <f>[1]!thsiFinD("ths_close_price_index",I$1,$A1212)</f>
        <v>4371.6178</v>
      </c>
      <c r="J1212" s="75">
        <f>[1]!thsiFinD("ths_close_price_index",J$1,$A1212)</f>
        <v>1422.5402999999999</v>
      </c>
      <c r="K1212" s="76">
        <f>IF([1]!thsiFinD("ths_close_price_index",K$1,$A1212)/[1]!thsiFinD("ths_close_price_index",K$1,$A$3)=0,K1211,[1]!thsiFinD("ths_close_price_index",K$1,$A1212)/[1]!thsiFinD("ths_close_price_index",K$1,$A$3))</f>
        <v>1.1465741255091129</v>
      </c>
      <c r="L1212" s="75">
        <f>[1]!thsiFinD("ths_close_price_index",L$1,$A1212)</f>
        <v>3182.5585000000001</v>
      </c>
      <c r="M1212" s="75">
        <f>[1]!thsiFinD("ths_close_price_index",M$1,$A1212)</f>
        <v>10845.6538</v>
      </c>
      <c r="N1212" s="78">
        <f t="shared" si="78"/>
        <v>1.0038903862063295</v>
      </c>
      <c r="O1212" s="78">
        <f t="shared" si="78"/>
        <v>1.0086451629103217</v>
      </c>
      <c r="P1212" s="73">
        <f t="shared" si="77"/>
        <v>1.0038903862063295</v>
      </c>
      <c r="Q1212" s="73">
        <f t="shared" ref="Q1212:Q1275" si="79">Q1211*P1212</f>
        <v>1.1658429354715154</v>
      </c>
    </row>
    <row r="1213" spans="1:17" ht="15.5" x14ac:dyDescent="0.35">
      <c r="A1213" s="80">
        <v>45639</v>
      </c>
      <c r="B1213" s="58" t="s">
        <v>5322</v>
      </c>
      <c r="C1213" s="58" t="s">
        <v>5323</v>
      </c>
      <c r="D1213" s="58" t="s">
        <v>5324</v>
      </c>
      <c r="E1213" s="58" t="s">
        <v>5325</v>
      </c>
      <c r="F1213" s="58" t="s">
        <v>5326</v>
      </c>
      <c r="G1213" s="58" t="s">
        <v>5327</v>
      </c>
      <c r="H1213" s="75">
        <f>[1]!thsiFinD("ths_close_price_index",H$1,$A1213)</f>
        <v>3933.1808000000001</v>
      </c>
      <c r="I1213" s="75">
        <f>[1]!thsiFinD("ths_close_price_index",I$1,$A1213)</f>
        <v>4274.2233999999999</v>
      </c>
      <c r="J1213" s="75">
        <f>[1]!thsiFinD("ths_close_price_index",J$1,$A1213)</f>
        <v>1395.9541999999999</v>
      </c>
      <c r="K1213" s="76">
        <f>IF([1]!thsiFinD("ths_close_price_index",K$1,$A1213)/[1]!thsiFinD("ths_close_price_index",K$1,$A$3)=0,K1212,[1]!thsiFinD("ths_close_price_index",K$1,$A1213)/[1]!thsiFinD("ths_close_price_index",K$1,$A$3))</f>
        <v>1.1251456047436921</v>
      </c>
      <c r="L1213" s="75">
        <f>[1]!thsiFinD("ths_close_price_index",L$1,$A1213)</f>
        <v>3124.4596999999999</v>
      </c>
      <c r="M1213" s="75">
        <f>[1]!thsiFinD("ths_close_price_index",M$1,$A1213)</f>
        <v>10632.470499999999</v>
      </c>
      <c r="N1213" s="78">
        <f t="shared" si="78"/>
        <v>0.98174462464711953</v>
      </c>
      <c r="O1213" s="78">
        <f t="shared" si="78"/>
        <v>0.98034389591155857</v>
      </c>
      <c r="P1213" s="73">
        <f t="shared" si="77"/>
        <v>0.98174462464711953</v>
      </c>
      <c r="Q1213" s="73">
        <f t="shared" si="79"/>
        <v>1.1445600350819789</v>
      </c>
    </row>
    <row r="1214" spans="1:17" ht="15.5" x14ac:dyDescent="0.35">
      <c r="A1214" s="80">
        <v>45642</v>
      </c>
      <c r="B1214" s="58" t="s">
        <v>5328</v>
      </c>
      <c r="C1214" s="58" t="s">
        <v>5329</v>
      </c>
      <c r="D1214" s="58" t="s">
        <v>5330</v>
      </c>
      <c r="E1214" s="58" t="s">
        <v>5331</v>
      </c>
      <c r="F1214" s="58" t="s">
        <v>5332</v>
      </c>
      <c r="G1214" s="58" t="s">
        <v>5333</v>
      </c>
      <c r="H1214" s="75">
        <f>[1]!thsiFinD("ths_close_price_index",H$1,$A1214)</f>
        <v>3911.8416000000002</v>
      </c>
      <c r="I1214" s="75">
        <f>[1]!thsiFinD("ths_close_price_index",I$1,$A1214)</f>
        <v>4242.9340000000002</v>
      </c>
      <c r="J1214" s="75">
        <f>[1]!thsiFinD("ths_close_price_index",J$1,$A1214)</f>
        <v>1381.0409</v>
      </c>
      <c r="K1214" s="76">
        <f>IF([1]!thsiFinD("ths_close_price_index",K$1,$A1214)/[1]!thsiFinD("ths_close_price_index",K$1,$A$3)=0,K1213,[1]!thsiFinD("ths_close_price_index",K$1,$A1214)/[1]!thsiFinD("ths_close_price_index",K$1,$A$3))</f>
        <v>1.1131254152939063</v>
      </c>
      <c r="L1214" s="75">
        <f>[1]!thsiFinD("ths_close_price_index",L$1,$A1214)</f>
        <v>3086.3238000000001</v>
      </c>
      <c r="M1214" s="75">
        <f>[1]!thsiFinD("ths_close_price_index",M$1,$A1214)</f>
        <v>10520.975399999999</v>
      </c>
      <c r="N1214" s="78">
        <f t="shared" si="78"/>
        <v>0.98779440170087651</v>
      </c>
      <c r="O1214" s="78">
        <f t="shared" si="78"/>
        <v>0.98951371649702669</v>
      </c>
      <c r="P1214" s="73">
        <f t="shared" si="77"/>
        <v>0.98779440170087651</v>
      </c>
      <c r="Q1214" s="73">
        <f t="shared" si="79"/>
        <v>1.1305899950645375</v>
      </c>
    </row>
    <row r="1215" spans="1:17" ht="15.5" x14ac:dyDescent="0.35">
      <c r="A1215" s="80">
        <v>45643</v>
      </c>
      <c r="B1215" s="58" t="s">
        <v>5334</v>
      </c>
      <c r="C1215" s="58" t="s">
        <v>5335</v>
      </c>
      <c r="D1215" s="58" t="s">
        <v>5336</v>
      </c>
      <c r="E1215" s="58" t="s">
        <v>5337</v>
      </c>
      <c r="F1215" s="58" t="s">
        <v>5338</v>
      </c>
      <c r="G1215" s="58" t="s">
        <v>5339</v>
      </c>
      <c r="H1215" s="75">
        <f>[1]!thsiFinD("ths_close_price_index",H$1,$A1215)</f>
        <v>3922.0333999999998</v>
      </c>
      <c r="I1215" s="75">
        <f>[1]!thsiFinD("ths_close_price_index",I$1,$A1215)</f>
        <v>4239.0182000000004</v>
      </c>
      <c r="J1215" s="75">
        <f>[1]!thsiFinD("ths_close_price_index",J$1,$A1215)</f>
        <v>1376.0492999999999</v>
      </c>
      <c r="K1215" s="76">
        <f>IF([1]!thsiFinD("ths_close_price_index",K$1,$A1215)/[1]!thsiFinD("ths_close_price_index",K$1,$A$3)=0,K1214,[1]!thsiFinD("ths_close_price_index",K$1,$A1215)/[1]!thsiFinD("ths_close_price_index",K$1,$A$3))</f>
        <v>1.1091021623815696</v>
      </c>
      <c r="L1215" s="75">
        <f>[1]!thsiFinD("ths_close_price_index",L$1,$A1215)</f>
        <v>3082.6284999999998</v>
      </c>
      <c r="M1215" s="75">
        <f>[1]!thsiFinD("ths_close_price_index",M$1,$A1215)</f>
        <v>10434.8207</v>
      </c>
      <c r="N1215" s="78">
        <f t="shared" si="78"/>
        <v>0.9988026855769313</v>
      </c>
      <c r="O1215" s="78">
        <f t="shared" si="78"/>
        <v>0.99181114899289669</v>
      </c>
      <c r="P1215" s="73">
        <f t="shared" si="77"/>
        <v>0.9988026855769313</v>
      </c>
      <c r="Q1215" s="73">
        <f t="shared" si="79"/>
        <v>1.1292363233568696</v>
      </c>
    </row>
    <row r="1216" spans="1:17" ht="15.5" x14ac:dyDescent="0.35">
      <c r="A1216" s="80">
        <v>45644</v>
      </c>
      <c r="B1216" s="58" t="s">
        <v>5340</v>
      </c>
      <c r="C1216" s="58" t="s">
        <v>5341</v>
      </c>
      <c r="D1216" s="58" t="s">
        <v>5342</v>
      </c>
      <c r="E1216" s="58" t="s">
        <v>5343</v>
      </c>
      <c r="F1216" s="58" t="s">
        <v>5344</v>
      </c>
      <c r="G1216" s="58" t="s">
        <v>5345</v>
      </c>
      <c r="H1216" s="75">
        <f>[1]!thsiFinD("ths_close_price_index",H$1,$A1216)</f>
        <v>3941.89</v>
      </c>
      <c r="I1216" s="75">
        <f>[1]!thsiFinD("ths_close_price_index",I$1,$A1216)</f>
        <v>4262.5132000000003</v>
      </c>
      <c r="J1216" s="75">
        <f>[1]!thsiFinD("ths_close_price_index",J$1,$A1216)</f>
        <v>1382.7537</v>
      </c>
      <c r="K1216" s="76">
        <f>IF([1]!thsiFinD("ths_close_price_index",K$1,$A1216)/[1]!thsiFinD("ths_close_price_index",K$1,$A$3)=0,K1215,[1]!thsiFinD("ths_close_price_index",K$1,$A1216)/[1]!thsiFinD("ths_close_price_index",K$1,$A$3))</f>
        <v>1.1145059400932193</v>
      </c>
      <c r="L1216" s="75">
        <f>[1]!thsiFinD("ths_close_price_index",L$1,$A1216)</f>
        <v>3126.5596</v>
      </c>
      <c r="M1216" s="75">
        <f>[1]!thsiFinD("ths_close_price_index",M$1,$A1216)</f>
        <v>10444.129199999999</v>
      </c>
      <c r="N1216" s="78">
        <f t="shared" si="78"/>
        <v>1.0142511820675115</v>
      </c>
      <c r="O1216" s="78">
        <f t="shared" si="78"/>
        <v>1.0008920613269376</v>
      </c>
      <c r="P1216" s="73">
        <f t="shared" si="77"/>
        <v>1.0142511820675115</v>
      </c>
      <c r="Q1216" s="73">
        <f t="shared" si="79"/>
        <v>1.1453292757982756</v>
      </c>
    </row>
    <row r="1217" spans="1:17" ht="15.5" x14ac:dyDescent="0.35">
      <c r="A1217" s="80">
        <v>45645</v>
      </c>
      <c r="B1217" s="58" t="s">
        <v>5346</v>
      </c>
      <c r="C1217" s="58" t="s">
        <v>5347</v>
      </c>
      <c r="D1217" s="58" t="s">
        <v>5348</v>
      </c>
      <c r="E1217" s="58" t="s">
        <v>5349</v>
      </c>
      <c r="F1217" s="58" t="s">
        <v>5350</v>
      </c>
      <c r="G1217" s="58" t="s">
        <v>5351</v>
      </c>
      <c r="H1217" s="75">
        <f>[1]!thsiFinD("ths_close_price_index",H$1,$A1217)</f>
        <v>3945.4634999999998</v>
      </c>
      <c r="I1217" s="75">
        <f>[1]!thsiFinD("ths_close_price_index",I$1,$A1217)</f>
        <v>4267.8698999999997</v>
      </c>
      <c r="J1217" s="75">
        <f>[1]!thsiFinD("ths_close_price_index",J$1,$A1217)</f>
        <v>1385.0452</v>
      </c>
      <c r="K1217" s="76">
        <f>IF([1]!thsiFinD("ths_close_price_index",K$1,$A1217)/[1]!thsiFinD("ths_close_price_index",K$1,$A$3)=0,K1216,[1]!thsiFinD("ths_close_price_index",K$1,$A1217)/[1]!thsiFinD("ths_close_price_index",K$1,$A$3))</f>
        <v>1.1163528997952425</v>
      </c>
      <c r="L1217" s="75">
        <f>[1]!thsiFinD("ths_close_price_index",L$1,$A1217)</f>
        <v>3187.6968000000002</v>
      </c>
      <c r="M1217" s="75">
        <f>[1]!thsiFinD("ths_close_price_index",M$1,$A1217)</f>
        <v>10418.6173</v>
      </c>
      <c r="N1217" s="78">
        <f t="shared" si="78"/>
        <v>1.0195541450737098</v>
      </c>
      <c r="O1217" s="78">
        <f t="shared" si="78"/>
        <v>0.99755729754855971</v>
      </c>
      <c r="P1217" s="73">
        <f t="shared" si="77"/>
        <v>1.0195541450737098</v>
      </c>
      <c r="Q1217" s="73">
        <f t="shared" si="79"/>
        <v>1.167725210614402</v>
      </c>
    </row>
    <row r="1218" spans="1:17" ht="15.5" x14ac:dyDescent="0.35">
      <c r="A1218" s="80">
        <v>45646</v>
      </c>
      <c r="B1218" s="58" t="s">
        <v>5352</v>
      </c>
      <c r="C1218" s="58" t="s">
        <v>5353</v>
      </c>
      <c r="D1218" s="58" t="s">
        <v>5354</v>
      </c>
      <c r="E1218" s="58" t="s">
        <v>5355</v>
      </c>
      <c r="F1218" s="58" t="s">
        <v>5356</v>
      </c>
      <c r="G1218" s="58" t="s">
        <v>5357</v>
      </c>
      <c r="H1218" s="75">
        <f>[1]!thsiFinD("ths_close_price_index",H$1,$A1218)</f>
        <v>3927.7440999999999</v>
      </c>
      <c r="I1218" s="75">
        <f>[1]!thsiFinD("ths_close_price_index",I$1,$A1218)</f>
        <v>4256.5349999999999</v>
      </c>
      <c r="J1218" s="75">
        <f>[1]!thsiFinD("ths_close_price_index",J$1,$A1218)</f>
        <v>1387.3217999999999</v>
      </c>
      <c r="K1218" s="76">
        <f>IF([1]!thsiFinD("ths_close_price_index",K$1,$A1218)/[1]!thsiFinD("ths_close_price_index",K$1,$A$3)=0,K1217,[1]!thsiFinD("ths_close_price_index",K$1,$A1218)/[1]!thsiFinD("ths_close_price_index",K$1,$A$3))</f>
        <v>1.1181878500276781</v>
      </c>
      <c r="L1218" s="75">
        <f>[1]!thsiFinD("ths_close_price_index",L$1,$A1218)</f>
        <v>3194.0893999999998</v>
      </c>
      <c r="M1218" s="75">
        <f>[1]!thsiFinD("ths_close_price_index",M$1,$A1218)</f>
        <v>10448.6214</v>
      </c>
      <c r="N1218" s="78">
        <f t="shared" si="78"/>
        <v>1.0020053977530108</v>
      </c>
      <c r="O1218" s="78">
        <f t="shared" si="78"/>
        <v>1.002879854316177</v>
      </c>
      <c r="P1218" s="73">
        <f t="shared" si="77"/>
        <v>1.0020053977530108</v>
      </c>
      <c r="Q1218" s="73">
        <f t="shared" si="79"/>
        <v>1.1700669641279022</v>
      </c>
    </row>
    <row r="1219" spans="1:17" ht="15.5" x14ac:dyDescent="0.35">
      <c r="A1219" s="80">
        <v>45649</v>
      </c>
      <c r="B1219" s="58" t="s">
        <v>5358</v>
      </c>
      <c r="C1219" s="58" t="s">
        <v>5359</v>
      </c>
      <c r="D1219" s="58" t="s">
        <v>5360</v>
      </c>
      <c r="E1219" s="58" t="s">
        <v>5361</v>
      </c>
      <c r="F1219" s="58" t="s">
        <v>5362</v>
      </c>
      <c r="G1219" s="58" t="s">
        <v>5363</v>
      </c>
      <c r="H1219" s="75">
        <f>[1]!thsiFinD("ths_close_price_index",H$1,$A1219)</f>
        <v>3933.5718000000002</v>
      </c>
      <c r="I1219" s="75">
        <f>[1]!thsiFinD("ths_close_price_index",I$1,$A1219)</f>
        <v>4242.7088999999996</v>
      </c>
      <c r="J1219" s="75">
        <f>[1]!thsiFinD("ths_close_price_index",J$1,$A1219)</f>
        <v>1375.7301</v>
      </c>
      <c r="K1219" s="76">
        <f>IF([1]!thsiFinD("ths_close_price_index",K$1,$A1219)/[1]!thsiFinD("ths_close_price_index",K$1,$A$3)=0,K1218,[1]!thsiFinD("ths_close_price_index",K$1,$A1219)/[1]!thsiFinD("ths_close_price_index",K$1,$A$3))</f>
        <v>1.1088448856908057</v>
      </c>
      <c r="L1219" s="75">
        <f>[1]!thsiFinD("ths_close_price_index",L$1,$A1219)</f>
        <v>3137.2145999999998</v>
      </c>
      <c r="M1219" s="75">
        <f>[1]!thsiFinD("ths_close_price_index",M$1,$A1219)</f>
        <v>10291.3717</v>
      </c>
      <c r="N1219" s="78">
        <f t="shared" si="78"/>
        <v>0.98219373571697777</v>
      </c>
      <c r="O1219" s="78">
        <f t="shared" si="78"/>
        <v>0.98495019639624415</v>
      </c>
      <c r="P1219" s="73">
        <f t="shared" si="77"/>
        <v>0.98219373571697777</v>
      </c>
      <c r="Q1219" s="73">
        <f t="shared" si="79"/>
        <v>1.1492324425358074</v>
      </c>
    </row>
    <row r="1220" spans="1:17" ht="15.5" x14ac:dyDescent="0.35">
      <c r="A1220" s="80">
        <v>45650</v>
      </c>
      <c r="B1220" s="58" t="s">
        <v>5364</v>
      </c>
      <c r="C1220" s="58" t="s">
        <v>5365</v>
      </c>
      <c r="D1220" s="58" t="s">
        <v>5366</v>
      </c>
      <c r="E1220" s="58" t="s">
        <v>5367</v>
      </c>
      <c r="F1220" s="58" t="s">
        <v>5368</v>
      </c>
      <c r="G1220" s="58" t="s">
        <v>5369</v>
      </c>
      <c r="H1220" s="75">
        <f>[1]!thsiFinD("ths_close_price_index",H$1,$A1220)</f>
        <v>3983.6882000000001</v>
      </c>
      <c r="I1220" s="75">
        <f>[1]!thsiFinD("ths_close_price_index",I$1,$A1220)</f>
        <v>4297.2470000000003</v>
      </c>
      <c r="J1220" s="75">
        <f>[1]!thsiFinD("ths_close_price_index",J$1,$A1220)</f>
        <v>1391.1950999999999</v>
      </c>
      <c r="K1220" s="76">
        <f>IF([1]!thsiFinD("ths_close_price_index",K$1,$A1220)/[1]!thsiFinD("ths_close_price_index",K$1,$A$3)=0,K1219,[1]!thsiFinD("ths_close_price_index",K$1,$A1220)/[1]!thsiFinD("ths_close_price_index",K$1,$A$3))</f>
        <v>1.1213097479172034</v>
      </c>
      <c r="L1220" s="75">
        <f>[1]!thsiFinD("ths_close_price_index",L$1,$A1220)</f>
        <v>3175.7615000000001</v>
      </c>
      <c r="M1220" s="75">
        <f>[1]!thsiFinD("ths_close_price_index",M$1,$A1220)</f>
        <v>10404.188399999999</v>
      </c>
      <c r="N1220" s="78">
        <f t="shared" si="78"/>
        <v>1.0122869822166454</v>
      </c>
      <c r="O1220" s="78">
        <f t="shared" si="78"/>
        <v>1.0109622607450861</v>
      </c>
      <c r="P1220" s="73">
        <f t="shared" si="77"/>
        <v>1.0122869822166454</v>
      </c>
      <c r="Q1220" s="73">
        <f t="shared" si="79"/>
        <v>1.1633530411200368</v>
      </c>
    </row>
    <row r="1221" spans="1:17" ht="15.5" x14ac:dyDescent="0.35">
      <c r="A1221" s="80">
        <v>45651</v>
      </c>
      <c r="B1221" s="58" t="s">
        <v>5370</v>
      </c>
      <c r="C1221" s="58" t="s">
        <v>5371</v>
      </c>
      <c r="D1221" s="58" t="s">
        <v>5372</v>
      </c>
      <c r="E1221" s="58" t="s">
        <v>5373</v>
      </c>
      <c r="F1221" s="58" t="s">
        <v>5374</v>
      </c>
      <c r="G1221" s="58" t="s">
        <v>5375</v>
      </c>
      <c r="H1221" s="75">
        <f>[1]!thsiFinD("ths_close_price_index",H$1,$A1221)</f>
        <v>3985.6291000000001</v>
      </c>
      <c r="I1221" s="75">
        <f>[1]!thsiFinD("ths_close_price_index",I$1,$A1221)</f>
        <v>4288.4931999999999</v>
      </c>
      <c r="J1221" s="75">
        <f>[1]!thsiFinD("ths_close_price_index",J$1,$A1221)</f>
        <v>1385.8824</v>
      </c>
      <c r="K1221" s="76">
        <f>IF([1]!thsiFinD("ths_close_price_index",K$1,$A1221)/[1]!thsiFinD("ths_close_price_index",K$1,$A$3)=0,K1220,[1]!thsiFinD("ths_close_price_index",K$1,$A1221)/[1]!thsiFinD("ths_close_price_index",K$1,$A$3))</f>
        <v>1.1170276869052289</v>
      </c>
      <c r="L1221" s="75">
        <f>[1]!thsiFinD("ths_close_price_index",L$1,$A1221)</f>
        <v>3163.3768</v>
      </c>
      <c r="M1221" s="75">
        <f>[1]!thsiFinD("ths_close_price_index",M$1,$A1221)</f>
        <v>10312.6571</v>
      </c>
      <c r="N1221" s="78">
        <f t="shared" si="78"/>
        <v>0.99610024241429962</v>
      </c>
      <c r="O1221" s="78">
        <f t="shared" si="78"/>
        <v>0.99120245650299843</v>
      </c>
      <c r="P1221" s="73">
        <f t="shared" si="77"/>
        <v>0.99610024241429962</v>
      </c>
      <c r="Q1221" s="73">
        <f t="shared" si="79"/>
        <v>1.1588162462730813</v>
      </c>
    </row>
    <row r="1222" spans="1:17" ht="15.5" x14ac:dyDescent="0.35">
      <c r="A1222" s="80">
        <v>45652</v>
      </c>
      <c r="B1222" s="58" t="s">
        <v>5376</v>
      </c>
      <c r="C1222" s="58" t="s">
        <v>5377</v>
      </c>
      <c r="D1222" s="58" t="s">
        <v>5378</v>
      </c>
      <c r="E1222" s="58" t="s">
        <v>5379</v>
      </c>
      <c r="F1222" s="58" t="s">
        <v>5380</v>
      </c>
      <c r="G1222" s="58" t="s">
        <v>5381</v>
      </c>
      <c r="H1222" s="75">
        <f>[1]!thsiFinD("ths_close_price_index",H$1,$A1222)</f>
        <v>3987.4801000000002</v>
      </c>
      <c r="I1222" s="75">
        <f>[1]!thsiFinD("ths_close_price_index",I$1,$A1222)</f>
        <v>4298.7474000000002</v>
      </c>
      <c r="J1222" s="75">
        <f>[1]!thsiFinD("ths_close_price_index",J$1,$A1222)</f>
        <v>1393.1197999999999</v>
      </c>
      <c r="K1222" s="76">
        <f>IF([1]!thsiFinD("ths_close_price_index",K$1,$A1222)/[1]!thsiFinD("ths_close_price_index",K$1,$A$3)=0,K1221,[1]!thsiFinD("ths_close_price_index",K$1,$A1222)/[1]!thsiFinD("ths_close_price_index",K$1,$A$3))</f>
        <v>1.1228610651061557</v>
      </c>
      <c r="L1222" s="75">
        <f>[1]!thsiFinD("ths_close_price_index",L$1,$A1222)</f>
        <v>3215.3746000000001</v>
      </c>
      <c r="M1222" s="75">
        <f>[1]!thsiFinD("ths_close_price_index",M$1,$A1222)</f>
        <v>10246.1458</v>
      </c>
      <c r="N1222" s="78">
        <f t="shared" si="78"/>
        <v>1.0164374348322969</v>
      </c>
      <c r="O1222" s="78">
        <f t="shared" si="78"/>
        <v>0.99355051764496272</v>
      </c>
      <c r="P1222" s="73">
        <f t="shared" si="77"/>
        <v>1.0164374348322969</v>
      </c>
      <c r="Q1222" s="73">
        <f t="shared" si="79"/>
        <v>1.1778642128038019</v>
      </c>
    </row>
    <row r="1223" spans="1:17" ht="15.5" x14ac:dyDescent="0.35">
      <c r="A1223" s="80">
        <v>45653</v>
      </c>
      <c r="B1223" s="58" t="s">
        <v>5382</v>
      </c>
      <c r="C1223" s="58" t="s">
        <v>5383</v>
      </c>
      <c r="D1223" s="58" t="s">
        <v>5384</v>
      </c>
      <c r="E1223" s="58" t="s">
        <v>5385</v>
      </c>
      <c r="F1223" s="58" t="s">
        <v>5386</v>
      </c>
      <c r="G1223" s="58" t="s">
        <v>5387</v>
      </c>
      <c r="H1223" s="75">
        <f>[1]!thsiFinD("ths_close_price_index",H$1,$A1223)</f>
        <v>3981.0306999999998</v>
      </c>
      <c r="I1223" s="75">
        <f>[1]!thsiFinD("ths_close_price_index",I$1,$A1223)</f>
        <v>4295.8504999999996</v>
      </c>
      <c r="J1223" s="75">
        <f>[1]!thsiFinD("ths_close_price_index",J$1,$A1223)</f>
        <v>1390.0514000000001</v>
      </c>
      <c r="K1223" s="76">
        <f>IF([1]!thsiFinD("ths_close_price_index",K$1,$A1223)/[1]!thsiFinD("ths_close_price_index",K$1,$A$3)=0,K1222,[1]!thsiFinD("ths_close_price_index",K$1,$A1223)/[1]!thsiFinD("ths_close_price_index",K$1,$A$3))</f>
        <v>1.1203879203757658</v>
      </c>
      <c r="L1223" s="75">
        <f>[1]!thsiFinD("ths_close_price_index",L$1,$A1223)</f>
        <v>3189.4614000000001</v>
      </c>
      <c r="M1223" s="75">
        <f>[1]!thsiFinD("ths_close_price_index",M$1,$A1223)</f>
        <v>10304.420899999999</v>
      </c>
      <c r="N1223" s="78">
        <f t="shared" si="78"/>
        <v>0.99194084571048113</v>
      </c>
      <c r="O1223" s="78">
        <f t="shared" si="78"/>
        <v>1.0056875142260808</v>
      </c>
      <c r="P1223" s="73">
        <f t="shared" si="77"/>
        <v>0.99194084571048113</v>
      </c>
      <c r="Q1223" s="73">
        <f t="shared" si="79"/>
        <v>1.1683716233807133</v>
      </c>
    </row>
    <row r="1224" spans="1:17" ht="15.5" x14ac:dyDescent="0.35">
      <c r="A1224" s="80">
        <v>45656</v>
      </c>
      <c r="B1224" s="58" t="s">
        <v>5388</v>
      </c>
      <c r="C1224" s="58" t="s">
        <v>5389</v>
      </c>
      <c r="D1224" s="58" t="s">
        <v>5390</v>
      </c>
      <c r="E1224" s="58" t="s">
        <v>5391</v>
      </c>
      <c r="F1224" s="58" t="s">
        <v>5392</v>
      </c>
      <c r="G1224" s="58" t="s">
        <v>5393</v>
      </c>
      <c r="H1224" s="75">
        <f>[1]!thsiFinD("ths_close_price_index",H$1,$A1224)</f>
        <v>3999.0549000000001</v>
      </c>
      <c r="I1224" s="75">
        <f>[1]!thsiFinD("ths_close_price_index",I$1,$A1224)</f>
        <v>4310.2384000000002</v>
      </c>
      <c r="J1224" s="75">
        <f>[1]!thsiFinD("ths_close_price_index",J$1,$A1224)</f>
        <v>1390.5073</v>
      </c>
      <c r="K1224" s="76">
        <f>IF([1]!thsiFinD("ths_close_price_index",K$1,$A1224)/[1]!thsiFinD("ths_close_price_index",K$1,$A$3)=0,K1223,[1]!thsiFinD("ths_close_price_index",K$1,$A1224)/[1]!thsiFinD("ths_close_price_index",K$1,$A$3))</f>
        <v>1.1207553779049617</v>
      </c>
      <c r="L1224" s="75">
        <f>[1]!thsiFinD("ths_close_price_index",L$1,$A1224)</f>
        <v>3198.8930999999998</v>
      </c>
      <c r="M1224" s="75">
        <f>[1]!thsiFinD("ths_close_price_index",M$1,$A1224)</f>
        <v>10293.4475</v>
      </c>
      <c r="N1224" s="78">
        <f t="shared" si="78"/>
        <v>1.0029571450527666</v>
      </c>
      <c r="O1224" s="78">
        <f t="shared" si="78"/>
        <v>0.99893507843803242</v>
      </c>
      <c r="P1224" s="73">
        <f t="shared" si="77"/>
        <v>1.0029571450527666</v>
      </c>
      <c r="Q1224" s="73">
        <f t="shared" si="79"/>
        <v>1.1718266677465865</v>
      </c>
    </row>
    <row r="1225" spans="1:17" ht="15.5" x14ac:dyDescent="0.35">
      <c r="A1225" s="80">
        <v>45657</v>
      </c>
      <c r="B1225" s="58" t="s">
        <v>5394</v>
      </c>
      <c r="C1225" s="58" t="s">
        <v>5395</v>
      </c>
      <c r="D1225" s="58" t="s">
        <v>5396</v>
      </c>
      <c r="E1225" s="58" t="s">
        <v>5397</v>
      </c>
      <c r="F1225" s="58" t="s">
        <v>5398</v>
      </c>
      <c r="G1225" s="58" t="s">
        <v>5399</v>
      </c>
      <c r="H1225" s="75">
        <f>[1]!thsiFinD("ths_close_price_index",H$1,$A1225)</f>
        <v>3934.9108999999999</v>
      </c>
      <c r="I1225" s="75">
        <f>[1]!thsiFinD("ths_close_price_index",I$1,$A1225)</f>
        <v>4226.3752000000004</v>
      </c>
      <c r="J1225" s="75">
        <f>[1]!thsiFinD("ths_close_price_index",J$1,$A1225)</f>
        <v>1369.4232</v>
      </c>
      <c r="K1225" s="76">
        <f>IF([1]!thsiFinD("ths_close_price_index",K$1,$A1225)/[1]!thsiFinD("ths_close_price_index",K$1,$A$3)=0,K1224,[1]!thsiFinD("ths_close_price_index",K$1,$A1225)/[1]!thsiFinD("ths_close_price_index",K$1,$A$3))</f>
        <v>1.1037614948356056</v>
      </c>
      <c r="L1225" s="75">
        <f>[1]!thsiFinD("ths_close_price_index",L$1,$A1225)</f>
        <v>3110.9367999999999</v>
      </c>
      <c r="M1225" s="75">
        <f>[1]!thsiFinD("ths_close_price_index",M$1,$A1225)</f>
        <v>10080.626200000001</v>
      </c>
      <c r="N1225" s="78">
        <f t="shared" si="78"/>
        <v>0.97250414526199713</v>
      </c>
      <c r="O1225" s="78">
        <f t="shared" si="78"/>
        <v>0.97932458488761909</v>
      </c>
      <c r="P1225" s="73">
        <f t="shared" si="77"/>
        <v>0.97250414526199713</v>
      </c>
      <c r="Q1225" s="73">
        <f t="shared" si="79"/>
        <v>1.1396062919121084</v>
      </c>
    </row>
    <row r="1226" spans="1:17" ht="15.5" x14ac:dyDescent="0.35">
      <c r="A1226" s="80">
        <v>45659</v>
      </c>
      <c r="B1226" s="58" t="s">
        <v>5400</v>
      </c>
      <c r="C1226" s="58" t="s">
        <v>5401</v>
      </c>
      <c r="D1226" s="58" t="s">
        <v>5402</v>
      </c>
      <c r="E1226" s="58" t="s">
        <v>5403</v>
      </c>
      <c r="F1226" s="58" t="s">
        <v>5404</v>
      </c>
      <c r="G1226" s="58" t="s">
        <v>5405</v>
      </c>
      <c r="H1226" s="75">
        <f>[1]!thsiFinD("ths_close_price_index",H$1,$A1226)</f>
        <v>3820.3951999999999</v>
      </c>
      <c r="I1226" s="75">
        <f>[1]!thsiFinD("ths_close_price_index",I$1,$A1226)</f>
        <v>4100.8863000000001</v>
      </c>
      <c r="J1226" s="75">
        <f>[1]!thsiFinD("ths_close_price_index",J$1,$A1226)</f>
        <v>1337.2380000000001</v>
      </c>
      <c r="K1226" s="76">
        <f>IF([1]!thsiFinD("ths_close_price_index",K$1,$A1226)/[1]!thsiFinD("ths_close_price_index",K$1,$A$3)=0,K1225,[1]!thsiFinD("ths_close_price_index",K$1,$A1226)/[1]!thsiFinD("ths_close_price_index",K$1,$A$3))</f>
        <v>1.0778200733206329</v>
      </c>
      <c r="L1226" s="75">
        <f>[1]!thsiFinD("ths_close_price_index",L$1,$A1226)</f>
        <v>3000.8121000000001</v>
      </c>
      <c r="M1226" s="75">
        <f>[1]!thsiFinD("ths_close_price_index",M$1,$A1226)</f>
        <v>9855.0174000000006</v>
      </c>
      <c r="N1226" s="78">
        <f t="shared" si="78"/>
        <v>0.96460079163292556</v>
      </c>
      <c r="O1226" s="78">
        <f t="shared" si="78"/>
        <v>0.97761956494329683</v>
      </c>
      <c r="P1226" s="73">
        <f t="shared" si="77"/>
        <v>0.96460079163292556</v>
      </c>
      <c r="Q1226" s="73">
        <f t="shared" si="79"/>
        <v>1.0992651313282826</v>
      </c>
    </row>
    <row r="1227" spans="1:17" ht="15.5" x14ac:dyDescent="0.35">
      <c r="A1227" s="80">
        <v>45660</v>
      </c>
      <c r="B1227" s="58" t="s">
        <v>5406</v>
      </c>
      <c r="C1227" s="58" t="s">
        <v>5407</v>
      </c>
      <c r="D1227" s="58" t="s">
        <v>5408</v>
      </c>
      <c r="E1227" s="58" t="s">
        <v>5409</v>
      </c>
      <c r="F1227" s="58" t="s">
        <v>5410</v>
      </c>
      <c r="G1227" s="58" t="s">
        <v>5411</v>
      </c>
      <c r="H1227" s="75">
        <f>[1]!thsiFinD("ths_close_price_index",H$1,$A1227)</f>
        <v>3775.1648</v>
      </c>
      <c r="I1227" s="75">
        <f>[1]!thsiFinD("ths_close_price_index",I$1,$A1227)</f>
        <v>4042.5169000000001</v>
      </c>
      <c r="J1227" s="75">
        <f>[1]!thsiFinD("ths_close_price_index",J$1,$A1227)</f>
        <v>1320.9458</v>
      </c>
      <c r="K1227" s="76">
        <f>IF([1]!thsiFinD("ths_close_price_index",K$1,$A1227)/[1]!thsiFinD("ths_close_price_index",K$1,$A$3)=0,K1226,[1]!thsiFinD("ths_close_price_index",K$1,$A1227)/[1]!thsiFinD("ths_close_price_index",K$1,$A$3))</f>
        <v>1.0646884840309518</v>
      </c>
      <c r="L1227" s="75">
        <f>[1]!thsiFinD("ths_close_price_index",L$1,$A1227)</f>
        <v>2937.1666</v>
      </c>
      <c r="M1227" s="75">
        <f>[1]!thsiFinD("ths_close_price_index",M$1,$A1227)</f>
        <v>9748.9740000000002</v>
      </c>
      <c r="N1227" s="78">
        <f t="shared" ref="N1227:O1244" si="80">L1227/L1226</f>
        <v>0.97879057472475528</v>
      </c>
      <c r="O1227" s="78">
        <f t="shared" si="80"/>
        <v>0.98923965370167688</v>
      </c>
      <c r="P1227" s="73">
        <f t="shared" si="77"/>
        <v>0.97879057472475528</v>
      </c>
      <c r="Q1227" s="73">
        <f t="shared" si="79"/>
        <v>1.0759503496676934</v>
      </c>
    </row>
    <row r="1228" spans="1:17" ht="15.5" x14ac:dyDescent="0.35">
      <c r="A1228" s="80">
        <v>45663</v>
      </c>
      <c r="B1228" s="58" t="s">
        <v>5412</v>
      </c>
      <c r="C1228" s="58" t="s">
        <v>5413</v>
      </c>
      <c r="D1228" s="58" t="s">
        <v>5414</v>
      </c>
      <c r="E1228" s="58" t="s">
        <v>5415</v>
      </c>
      <c r="F1228" s="58" t="s">
        <v>5416</v>
      </c>
      <c r="G1228" s="58" t="s">
        <v>5417</v>
      </c>
      <c r="H1228" s="75">
        <f>[1]!thsiFinD("ths_close_price_index",H$1,$A1228)</f>
        <v>3768.9697000000001</v>
      </c>
      <c r="I1228" s="75">
        <f>[1]!thsiFinD("ths_close_price_index",I$1,$A1228)</f>
        <v>4037.4214999999999</v>
      </c>
      <c r="J1228" s="75">
        <f>[1]!thsiFinD("ths_close_price_index",J$1,$A1228)</f>
        <v>1317.7202</v>
      </c>
      <c r="K1228" s="76">
        <f>IF([1]!thsiFinD("ths_close_price_index",K$1,$A1228)/[1]!thsiFinD("ths_close_price_index",K$1,$A$3)=0,K1227,[1]!thsiFinD("ths_close_price_index",K$1,$A1228)/[1]!thsiFinD("ths_close_price_index",K$1,$A$3))</f>
        <v>1.0620886353663888</v>
      </c>
      <c r="L1228" s="75">
        <f>[1]!thsiFinD("ths_close_price_index",L$1,$A1228)</f>
        <v>2933.0567000000001</v>
      </c>
      <c r="M1228" s="75">
        <f>[1]!thsiFinD("ths_close_price_index",M$1,$A1228)</f>
        <v>9850.7652999999991</v>
      </c>
      <c r="N1228" s="78">
        <f t="shared" si="80"/>
        <v>0.99860072629179431</v>
      </c>
      <c r="O1228" s="78">
        <f t="shared" si="80"/>
        <v>1.0104412320722158</v>
      </c>
      <c r="P1228" s="73">
        <f t="shared" si="77"/>
        <v>0.99860072629179431</v>
      </c>
      <c r="Q1228" s="73">
        <f t="shared" si="79"/>
        <v>1.0744448006320686</v>
      </c>
    </row>
    <row r="1229" spans="1:17" ht="15.5" x14ac:dyDescent="0.35">
      <c r="A1229" s="80">
        <v>45664</v>
      </c>
      <c r="B1229" s="58" t="s">
        <v>5418</v>
      </c>
      <c r="C1229" s="58" t="s">
        <v>5419</v>
      </c>
      <c r="D1229" s="58" t="s">
        <v>5420</v>
      </c>
      <c r="E1229" s="58" t="s">
        <v>5421</v>
      </c>
      <c r="F1229" s="58" t="s">
        <v>5422</v>
      </c>
      <c r="G1229" s="58" t="s">
        <v>5423</v>
      </c>
      <c r="H1229" s="75">
        <f>[1]!thsiFinD("ths_close_price_index",H$1,$A1229)</f>
        <v>3796.1055000000001</v>
      </c>
      <c r="I1229" s="75">
        <f>[1]!thsiFinD("ths_close_price_index",I$1,$A1229)</f>
        <v>4069.9612999999999</v>
      </c>
      <c r="J1229" s="75">
        <f>[1]!thsiFinD("ths_close_price_index",J$1,$A1229)</f>
        <v>1329.0944</v>
      </c>
      <c r="K1229" s="76">
        <f>IF([1]!thsiFinD("ths_close_price_index",K$1,$A1229)/[1]!thsiFinD("ths_close_price_index",K$1,$A$3)=0,K1228,[1]!thsiFinD("ths_close_price_index",K$1,$A1229)/[1]!thsiFinD("ths_close_price_index",K$1,$A$3))</f>
        <v>1.0712562936874681</v>
      </c>
      <c r="L1229" s="75">
        <f>[1]!thsiFinD("ths_close_price_index",L$1,$A1229)</f>
        <v>2987.9077000000002</v>
      </c>
      <c r="M1229" s="75">
        <f>[1]!thsiFinD("ths_close_price_index",M$1,$A1229)</f>
        <v>9701.9356000000007</v>
      </c>
      <c r="N1229" s="78">
        <f t="shared" si="80"/>
        <v>1.01870096817426</v>
      </c>
      <c r="O1229" s="78">
        <f t="shared" si="80"/>
        <v>0.98489155964359454</v>
      </c>
      <c r="P1229" s="73">
        <f t="shared" si="77"/>
        <v>1.01870096817426</v>
      </c>
      <c r="Q1229" s="73">
        <f t="shared" si="79"/>
        <v>1.0945379586536881</v>
      </c>
    </row>
    <row r="1230" spans="1:17" ht="15.5" x14ac:dyDescent="0.35">
      <c r="A1230" s="80">
        <v>45665</v>
      </c>
      <c r="B1230" s="58" t="s">
        <v>5424</v>
      </c>
      <c r="C1230" s="58" t="s">
        <v>5425</v>
      </c>
      <c r="D1230" s="58" t="s">
        <v>5426</v>
      </c>
      <c r="E1230" s="58" t="s">
        <v>5427</v>
      </c>
      <c r="F1230" s="58" t="s">
        <v>5428</v>
      </c>
      <c r="G1230" s="58" t="s">
        <v>5429</v>
      </c>
      <c r="H1230" s="75">
        <f>[1]!thsiFinD("ths_close_price_index",H$1,$A1230)</f>
        <v>3789.2152999999998</v>
      </c>
      <c r="I1230" s="75">
        <f>[1]!thsiFinD("ths_close_price_index",I$1,$A1230)</f>
        <v>4060.1093000000001</v>
      </c>
      <c r="J1230" s="75">
        <f>[1]!thsiFinD("ths_close_price_index",J$1,$A1230)</f>
        <v>1326.46</v>
      </c>
      <c r="K1230" s="76">
        <f>IF([1]!thsiFinD("ths_close_price_index",K$1,$A1230)/[1]!thsiFinD("ths_close_price_index",K$1,$A$3)=0,K1229,[1]!thsiFinD("ths_close_price_index",K$1,$A1230)/[1]!thsiFinD("ths_close_price_index",K$1,$A$3))</f>
        <v>1.0691329549839943</v>
      </c>
      <c r="L1230" s="75">
        <f>[1]!thsiFinD("ths_close_price_index",L$1,$A1230)</f>
        <v>2969.2800999999999</v>
      </c>
      <c r="M1230" s="75">
        <f>[1]!thsiFinD("ths_close_price_index",M$1,$A1230)</f>
        <v>9620.1803</v>
      </c>
      <c r="N1230" s="78">
        <f t="shared" si="80"/>
        <v>0.99376567087396972</v>
      </c>
      <c r="O1230" s="78">
        <f t="shared" si="80"/>
        <v>0.99157330007426547</v>
      </c>
      <c r="P1230" s="73">
        <f t="shared" si="77"/>
        <v>0.99376567087396972</v>
      </c>
      <c r="Q1230" s="73">
        <f t="shared" si="79"/>
        <v>1.0877142487785076</v>
      </c>
    </row>
    <row r="1231" spans="1:17" ht="15.5" x14ac:dyDescent="0.35">
      <c r="A1231" s="80">
        <v>45666</v>
      </c>
      <c r="B1231" s="58" t="s">
        <v>5430</v>
      </c>
      <c r="C1231" s="58" t="s">
        <v>5431</v>
      </c>
      <c r="D1231" s="58" t="s">
        <v>5432</v>
      </c>
      <c r="E1231" s="58" t="s">
        <v>5433</v>
      </c>
      <c r="F1231" s="58" t="s">
        <v>5434</v>
      </c>
      <c r="G1231" s="58" t="s">
        <v>5435</v>
      </c>
      <c r="H1231" s="75">
        <f>[1]!thsiFinD("ths_close_price_index",H$1,$A1231)</f>
        <v>3779.8773000000001</v>
      </c>
      <c r="I1231" s="75">
        <f>[1]!thsiFinD("ths_close_price_index",I$1,$A1231)</f>
        <v>4051.6900999999998</v>
      </c>
      <c r="J1231" s="75">
        <f>[1]!thsiFinD("ths_close_price_index",J$1,$A1231)</f>
        <v>1327.7746999999999</v>
      </c>
      <c r="K1231" s="76">
        <f>IF([1]!thsiFinD("ths_close_price_index",K$1,$A1231)/[1]!thsiFinD("ths_close_price_index",K$1,$A$3)=0,K1230,[1]!thsiFinD("ths_close_price_index",K$1,$A1231)/[1]!thsiFinD("ths_close_price_index",K$1,$A$3))</f>
        <v>1.0701926093240555</v>
      </c>
      <c r="L1231" s="75">
        <f>[1]!thsiFinD("ths_close_price_index",L$1,$A1231)</f>
        <v>2994.7420000000002</v>
      </c>
      <c r="M1231" s="75">
        <f>[1]!thsiFinD("ths_close_price_index",M$1,$A1231)</f>
        <v>9567.4205000000002</v>
      </c>
      <c r="N1231" s="78">
        <f t="shared" si="80"/>
        <v>1.0085751088285677</v>
      </c>
      <c r="O1231" s="78">
        <f t="shared" si="80"/>
        <v>0.99451571609317968</v>
      </c>
      <c r="P1231" s="73">
        <f t="shared" si="77"/>
        <v>1.0085751088285677</v>
      </c>
      <c r="Q1231" s="73">
        <f t="shared" si="79"/>
        <v>1.0970415168361671</v>
      </c>
    </row>
    <row r="1232" spans="1:17" ht="15.5" x14ac:dyDescent="0.35">
      <c r="A1232" s="80">
        <v>45667</v>
      </c>
      <c r="B1232" s="58" t="s">
        <v>5436</v>
      </c>
      <c r="C1232" s="58" t="s">
        <v>5437</v>
      </c>
      <c r="D1232" s="58" t="s">
        <v>5438</v>
      </c>
      <c r="E1232" s="58" t="s">
        <v>5439</v>
      </c>
      <c r="F1232" s="58" t="s">
        <v>5440</v>
      </c>
      <c r="G1232" s="58" t="s">
        <v>5441</v>
      </c>
      <c r="H1232" s="75">
        <f>[1]!thsiFinD("ths_close_price_index",H$1,$A1232)</f>
        <v>3732.4805999999999</v>
      </c>
      <c r="I1232" s="75">
        <f>[1]!thsiFinD("ths_close_price_index",I$1,$A1232)</f>
        <v>3997.3424</v>
      </c>
      <c r="J1232" s="75">
        <f>[1]!thsiFinD("ths_close_price_index",J$1,$A1232)</f>
        <v>1311.2603999999999</v>
      </c>
      <c r="K1232" s="76">
        <f>IF([1]!thsiFinD("ths_close_price_index",K$1,$A1232)/[1]!thsiFinD("ths_close_price_index",K$1,$A$3)=0,K1231,[1]!thsiFinD("ths_close_price_index",K$1,$A1232)/[1]!thsiFinD("ths_close_price_index",K$1,$A$3))</f>
        <v>1.0568820063970978</v>
      </c>
      <c r="L1232" s="75">
        <f>[1]!thsiFinD("ths_close_price_index",L$1,$A1232)</f>
        <v>2947.1676000000002</v>
      </c>
      <c r="M1232" s="75">
        <f>[1]!thsiFinD("ths_close_price_index",M$1,$A1232)</f>
        <v>9437.3577999999998</v>
      </c>
      <c r="N1232" s="78">
        <f t="shared" si="80"/>
        <v>0.98411402384579372</v>
      </c>
      <c r="O1232" s="78">
        <f t="shared" si="80"/>
        <v>0.98640566702383359</v>
      </c>
      <c r="P1232" s="73">
        <f t="shared" si="77"/>
        <v>0.98411402384579372</v>
      </c>
      <c r="Q1232" s="73">
        <f t="shared" si="79"/>
        <v>1.0796139414595336</v>
      </c>
    </row>
    <row r="1233" spans="1:17" ht="15.5" x14ac:dyDescent="0.35">
      <c r="A1233" s="80">
        <v>45670</v>
      </c>
      <c r="B1233" s="58" t="s">
        <v>5442</v>
      </c>
      <c r="C1233" s="58" t="s">
        <v>5443</v>
      </c>
      <c r="D1233" s="58" t="s">
        <v>5444</v>
      </c>
      <c r="E1233" s="58" t="s">
        <v>5445</v>
      </c>
      <c r="F1233" s="58" t="s">
        <v>5446</v>
      </c>
      <c r="G1233" s="58" t="s">
        <v>5447</v>
      </c>
      <c r="H1233" s="75">
        <f>[1]!thsiFinD("ths_close_price_index",H$1,$A1233)</f>
        <v>3722.5129999999999</v>
      </c>
      <c r="I1233" s="75">
        <f>[1]!thsiFinD("ths_close_price_index",I$1,$A1233)</f>
        <v>3991.6867999999999</v>
      </c>
      <c r="J1233" s="75">
        <f>[1]!thsiFinD("ths_close_price_index",J$1,$A1233)</f>
        <v>1308.4257</v>
      </c>
      <c r="K1233" s="76">
        <f>IF([1]!thsiFinD("ths_close_price_index",K$1,$A1233)/[1]!thsiFinD("ths_close_price_index",K$1,$A$3)=0,K1232,[1]!thsiFinD("ths_close_price_index",K$1,$A1233)/[1]!thsiFinD("ths_close_price_index",K$1,$A$3))</f>
        <v>1.0545972249581603</v>
      </c>
      <c r="L1233" s="75">
        <f>[1]!thsiFinD("ths_close_price_index",L$1,$A1233)</f>
        <v>2947.5263</v>
      </c>
      <c r="M1233" s="75">
        <f>[1]!thsiFinD("ths_close_price_index",M$1,$A1233)</f>
        <v>9477.0846000000001</v>
      </c>
      <c r="N1233" s="78">
        <f t="shared" si="80"/>
        <v>1.0001217100785174</v>
      </c>
      <c r="O1233" s="78">
        <f t="shared" si="80"/>
        <v>1.004209525678893</v>
      </c>
      <c r="P1233" s="73">
        <f t="shared" si="77"/>
        <v>1.0001217100785174</v>
      </c>
      <c r="Q1233" s="73">
        <f t="shared" si="79"/>
        <v>1.079745341357117</v>
      </c>
    </row>
    <row r="1234" spans="1:17" ht="15.5" x14ac:dyDescent="0.35">
      <c r="A1234" s="80">
        <v>45671</v>
      </c>
      <c r="B1234" s="58" t="s">
        <v>5448</v>
      </c>
      <c r="C1234" s="58" t="s">
        <v>5449</v>
      </c>
      <c r="D1234" s="58" t="s">
        <v>5450</v>
      </c>
      <c r="E1234" s="58" t="s">
        <v>5451</v>
      </c>
      <c r="F1234" s="58" t="s">
        <v>5452</v>
      </c>
      <c r="G1234" s="58" t="s">
        <v>5453</v>
      </c>
      <c r="H1234" s="75">
        <f>[1]!thsiFinD("ths_close_price_index",H$1,$A1234)</f>
        <v>3820.5394999999999</v>
      </c>
      <c r="I1234" s="75">
        <f>[1]!thsiFinD("ths_close_price_index",I$1,$A1234)</f>
        <v>4105.9684999999999</v>
      </c>
      <c r="J1234" s="75">
        <f>[1]!thsiFinD("ths_close_price_index",J$1,$A1234)</f>
        <v>1345.7521999999999</v>
      </c>
      <c r="K1234" s="76">
        <f>IF([1]!thsiFinD("ths_close_price_index",K$1,$A1234)/[1]!thsiFinD("ths_close_price_index",K$1,$A$3)=0,K1233,[1]!thsiFinD("ths_close_price_index",K$1,$A1234)/[1]!thsiFinD("ths_close_price_index",K$1,$A$3))</f>
        <v>1.0846825582846156</v>
      </c>
      <c r="L1234" s="75">
        <f>[1]!thsiFinD("ths_close_price_index",L$1,$A1234)</f>
        <v>3078.7772</v>
      </c>
      <c r="M1234" s="75">
        <f>[1]!thsiFinD("ths_close_price_index",M$1,$A1234)</f>
        <v>9724.3125</v>
      </c>
      <c r="N1234" s="78">
        <f t="shared" si="80"/>
        <v>1.0445291701044364</v>
      </c>
      <c r="O1234" s="78">
        <f t="shared" si="80"/>
        <v>1.0260869149569478</v>
      </c>
      <c r="P1234" s="73">
        <f t="shared" si="77"/>
        <v>1.0445291701044364</v>
      </c>
      <c r="Q1234" s="73">
        <f t="shared" si="79"/>
        <v>1.1278255053318806</v>
      </c>
    </row>
    <row r="1235" spans="1:17" ht="15.5" x14ac:dyDescent="0.35">
      <c r="A1235" s="80">
        <v>45672</v>
      </c>
      <c r="B1235" s="58" t="s">
        <v>5454</v>
      </c>
      <c r="C1235" s="58" t="s">
        <v>5455</v>
      </c>
      <c r="D1235" s="58" t="s">
        <v>5456</v>
      </c>
      <c r="E1235" s="58" t="s">
        <v>5457</v>
      </c>
      <c r="F1235" s="58" t="s">
        <v>5458</v>
      </c>
      <c r="G1235" s="58" t="s">
        <v>5459</v>
      </c>
      <c r="H1235" s="75">
        <f>[1]!thsiFinD("ths_close_price_index",H$1,$A1235)</f>
        <v>3796.0259999999998</v>
      </c>
      <c r="I1235" s="75">
        <f>[1]!thsiFinD("ths_close_price_index",I$1,$A1235)</f>
        <v>4076.9854999999998</v>
      </c>
      <c r="J1235" s="75">
        <f>[1]!thsiFinD("ths_close_price_index",J$1,$A1235)</f>
        <v>1336.6606999999999</v>
      </c>
      <c r="K1235" s="76">
        <f>IF([1]!thsiFinD("ths_close_price_index",K$1,$A1235)/[1]!thsiFinD("ths_close_price_index",K$1,$A$3)=0,K1234,[1]!thsiFinD("ths_close_price_index",K$1,$A1235)/[1]!thsiFinD("ths_close_price_index",K$1,$A$3))</f>
        <v>1.0773547668244607</v>
      </c>
      <c r="L1235" s="75">
        <f>[1]!thsiFinD("ths_close_price_index",L$1,$A1235)</f>
        <v>3042.3881999999999</v>
      </c>
      <c r="M1235" s="75">
        <f>[1]!thsiFinD("ths_close_price_index",M$1,$A1235)</f>
        <v>9624.4030000000002</v>
      </c>
      <c r="N1235" s="78">
        <f t="shared" si="80"/>
        <v>0.98818069719367807</v>
      </c>
      <c r="O1235" s="78">
        <f t="shared" si="80"/>
        <v>0.98972580323801818</v>
      </c>
      <c r="P1235" s="73">
        <f t="shared" si="77"/>
        <v>0.98818069719367807</v>
      </c>
      <c r="Q1235" s="73">
        <f t="shared" si="79"/>
        <v>1.11449539417167</v>
      </c>
    </row>
    <row r="1236" spans="1:17" ht="15.5" x14ac:dyDescent="0.35">
      <c r="A1236" s="80">
        <v>45673</v>
      </c>
      <c r="B1236" s="58" t="s">
        <v>5460</v>
      </c>
      <c r="C1236" s="58" t="s">
        <v>5461</v>
      </c>
      <c r="D1236" s="58" t="s">
        <v>5462</v>
      </c>
      <c r="E1236" s="58" t="s">
        <v>5463</v>
      </c>
      <c r="F1236" s="58" t="s">
        <v>5464</v>
      </c>
      <c r="G1236" s="58" t="s">
        <v>5465</v>
      </c>
      <c r="H1236" s="75">
        <f>[1]!thsiFinD("ths_close_price_index",H$1,$A1236)</f>
        <v>3800.3836000000001</v>
      </c>
      <c r="I1236" s="75">
        <f>[1]!thsiFinD("ths_close_price_index",I$1,$A1236)</f>
        <v>4084.8244</v>
      </c>
      <c r="J1236" s="75">
        <f>[1]!thsiFinD("ths_close_price_index",J$1,$A1236)</f>
        <v>1339.0645999999999</v>
      </c>
      <c r="K1236" s="76">
        <f>IF([1]!thsiFinD("ths_close_price_index",K$1,$A1236)/[1]!thsiFinD("ths_close_price_index",K$1,$A$3)=0,K1235,[1]!thsiFinD("ths_close_price_index",K$1,$A1236)/[1]!thsiFinD("ths_close_price_index",K$1,$A$3))</f>
        <v>1.0792923214514274</v>
      </c>
      <c r="L1236" s="75">
        <f>[1]!thsiFinD("ths_close_price_index",L$1,$A1236)</f>
        <v>3044.1415000000002</v>
      </c>
      <c r="M1236" s="75">
        <f>[1]!thsiFinD("ths_close_price_index",M$1,$A1236)</f>
        <v>9618.4797999999992</v>
      </c>
      <c r="N1236" s="78">
        <f t="shared" si="80"/>
        <v>1.0005762906916351</v>
      </c>
      <c r="O1236" s="78">
        <f t="shared" si="80"/>
        <v>0.99938456442441148</v>
      </c>
      <c r="P1236" s="73">
        <f t="shared" si="77"/>
        <v>1.0005762906916351</v>
      </c>
      <c r="Q1236" s="73">
        <f t="shared" si="79"/>
        <v>1.1151376674932014</v>
      </c>
    </row>
    <row r="1237" spans="1:17" ht="15.5" x14ac:dyDescent="0.35">
      <c r="A1237" s="80">
        <v>45674</v>
      </c>
      <c r="B1237" s="58" t="s">
        <v>5466</v>
      </c>
      <c r="C1237" s="58" t="s">
        <v>5467</v>
      </c>
      <c r="D1237" s="58" t="s">
        <v>5468</v>
      </c>
      <c r="E1237" s="58" t="s">
        <v>5469</v>
      </c>
      <c r="F1237" s="58" t="s">
        <v>5470</v>
      </c>
      <c r="G1237" s="58" t="s">
        <v>5471</v>
      </c>
      <c r="H1237" s="75">
        <f>[1]!thsiFinD("ths_close_price_index",H$1,$A1237)</f>
        <v>3812.3429000000001</v>
      </c>
      <c r="I1237" s="75">
        <f>[1]!thsiFinD("ths_close_price_index",I$1,$A1237)</f>
        <v>4102.2239</v>
      </c>
      <c r="J1237" s="75">
        <f>[1]!thsiFinD("ths_close_price_index",J$1,$A1237)</f>
        <v>1349.5289</v>
      </c>
      <c r="K1237" s="76">
        <f>IF([1]!thsiFinD("ths_close_price_index",K$1,$A1237)/[1]!thsiFinD("ths_close_price_index",K$1,$A$3)=0,K1236,[1]!thsiFinD("ths_close_price_index",K$1,$A1237)/[1]!thsiFinD("ths_close_price_index",K$1,$A$3))</f>
        <v>1.0877265961229887</v>
      </c>
      <c r="L1237" s="75">
        <f>[1]!thsiFinD("ths_close_price_index",L$1,$A1237)</f>
        <v>3076.5079999999998</v>
      </c>
      <c r="M1237" s="75">
        <f>[1]!thsiFinD("ths_close_price_index",M$1,$A1237)</f>
        <v>9683.8683999999994</v>
      </c>
      <c r="N1237" s="78">
        <f t="shared" si="80"/>
        <v>1.0106323901172136</v>
      </c>
      <c r="O1237" s="78">
        <f t="shared" si="80"/>
        <v>1.006798226056471</v>
      </c>
      <c r="P1237" s="73">
        <f t="shared" si="77"/>
        <v>1.0106323901172136</v>
      </c>
      <c r="Q1237" s="73">
        <f t="shared" si="79"/>
        <v>1.1269942462083888</v>
      </c>
    </row>
    <row r="1238" spans="1:17" ht="15.5" x14ac:dyDescent="0.35">
      <c r="A1238" s="80">
        <v>45677</v>
      </c>
      <c r="B1238" s="58" t="s">
        <v>5472</v>
      </c>
      <c r="C1238" s="58" t="s">
        <v>5473</v>
      </c>
      <c r="D1238" s="58" t="s">
        <v>5474</v>
      </c>
      <c r="E1238" s="58" t="s">
        <v>5475</v>
      </c>
      <c r="F1238" s="58" t="s">
        <v>5476</v>
      </c>
      <c r="G1238" s="58" t="s">
        <v>5477</v>
      </c>
      <c r="H1238" s="75">
        <f>[1]!thsiFinD("ths_close_price_index",H$1,$A1238)</f>
        <v>3829.6763999999998</v>
      </c>
      <c r="I1238" s="75">
        <f>[1]!thsiFinD("ths_close_price_index",I$1,$A1238)</f>
        <v>4121.1821</v>
      </c>
      <c r="J1238" s="75">
        <f>[1]!thsiFinD("ths_close_price_index",J$1,$A1238)</f>
        <v>1359.8607999999999</v>
      </c>
      <c r="K1238" s="76">
        <f>IF([1]!thsiFinD("ths_close_price_index",K$1,$A1238)/[1]!thsiFinD("ths_close_price_index",K$1,$A$3)=0,K1237,[1]!thsiFinD("ths_close_price_index",K$1,$A1238)/[1]!thsiFinD("ths_close_price_index",K$1,$A$3))</f>
        <v>1.0960541557762002</v>
      </c>
      <c r="L1238" s="75">
        <f>[1]!thsiFinD("ths_close_price_index",L$1,$A1238)</f>
        <v>3112.2673</v>
      </c>
      <c r="M1238" s="75">
        <f>[1]!thsiFinD("ths_close_price_index",M$1,$A1238)</f>
        <v>9758.1224000000002</v>
      </c>
      <c r="N1238" s="78">
        <f t="shared" si="80"/>
        <v>1.0116233404886319</v>
      </c>
      <c r="O1238" s="78">
        <f t="shared" si="80"/>
        <v>1.007667803498858</v>
      </c>
      <c r="P1238" s="73">
        <f t="shared" si="77"/>
        <v>1.0116233404886319</v>
      </c>
      <c r="Q1238" s="73">
        <f t="shared" si="79"/>
        <v>1.140093684060798</v>
      </c>
    </row>
    <row r="1239" spans="1:17" ht="15.5" x14ac:dyDescent="0.35">
      <c r="A1239" s="80">
        <v>45678</v>
      </c>
      <c r="B1239" s="58" t="s">
        <v>5478</v>
      </c>
      <c r="C1239" s="58" t="s">
        <v>5479</v>
      </c>
      <c r="D1239" s="58" t="s">
        <v>5480</v>
      </c>
      <c r="E1239" s="58" t="s">
        <v>5481</v>
      </c>
      <c r="F1239" s="58" t="s">
        <v>5482</v>
      </c>
      <c r="G1239" s="58" t="s">
        <v>5483</v>
      </c>
      <c r="H1239" s="75">
        <f>[1]!thsiFinD("ths_close_price_index",H$1,$A1239)</f>
        <v>3832.6145000000001</v>
      </c>
      <c r="I1239" s="75">
        <f>[1]!thsiFinD("ths_close_price_index",I$1,$A1239)</f>
        <v>4127.2138000000004</v>
      </c>
      <c r="J1239" s="75">
        <f>[1]!thsiFinD("ths_close_price_index",J$1,$A1239)</f>
        <v>1366.3766000000001</v>
      </c>
      <c r="K1239" s="76">
        <f>IF([1]!thsiFinD("ths_close_price_index",K$1,$A1239)/[1]!thsiFinD("ths_close_price_index",K$1,$A$3)=0,K1238,[1]!thsiFinD("ths_close_price_index",K$1,$A1239)/[1]!thsiFinD("ths_close_price_index",K$1,$A$3))</f>
        <v>1.1013059210070288</v>
      </c>
      <c r="L1239" s="75">
        <f>[1]!thsiFinD("ths_close_price_index",L$1,$A1239)</f>
        <v>3158.0180999999998</v>
      </c>
      <c r="M1239" s="75">
        <f>[1]!thsiFinD("ths_close_price_index",M$1,$A1239)</f>
        <v>9741.4750000000004</v>
      </c>
      <c r="N1239" s="78">
        <f t="shared" si="80"/>
        <v>1.0147001512370097</v>
      </c>
      <c r="O1239" s="78">
        <f t="shared" si="80"/>
        <v>0.99829399557439458</v>
      </c>
      <c r="P1239" s="73">
        <f t="shared" si="77"/>
        <v>1.0147001512370097</v>
      </c>
      <c r="Q1239" s="73">
        <f t="shared" si="79"/>
        <v>1.1568532336408515</v>
      </c>
    </row>
    <row r="1240" spans="1:17" ht="15.5" x14ac:dyDescent="0.35">
      <c r="A1240" s="80">
        <v>45679</v>
      </c>
      <c r="B1240" s="58" t="s">
        <v>5484</v>
      </c>
      <c r="C1240" s="58" t="s">
        <v>5485</v>
      </c>
      <c r="D1240" s="58" t="s">
        <v>5486</v>
      </c>
      <c r="E1240" s="58" t="s">
        <v>5487</v>
      </c>
      <c r="F1240" s="58" t="s">
        <v>5488</v>
      </c>
      <c r="G1240" s="58" t="s">
        <v>5489</v>
      </c>
      <c r="H1240" s="75">
        <f>[1]!thsiFinD("ths_close_price_index",H$1,$A1240)</f>
        <v>3797.0165999999999</v>
      </c>
      <c r="I1240" s="75">
        <f>[1]!thsiFinD("ths_close_price_index",I$1,$A1240)</f>
        <v>4093.6601999999998</v>
      </c>
      <c r="J1240" s="75">
        <f>[1]!thsiFinD("ths_close_price_index",J$1,$A1240)</f>
        <v>1357.1832999999999</v>
      </c>
      <c r="K1240" s="76">
        <f>IF([1]!thsiFinD("ths_close_price_index",K$1,$A1240)/[1]!thsiFinD("ths_close_price_index",K$1,$A$3)=0,K1239,[1]!thsiFinD("ths_close_price_index",K$1,$A1240)/[1]!thsiFinD("ths_close_price_index",K$1,$A$3))</f>
        <v>1.093896078271436</v>
      </c>
      <c r="L1240" s="75">
        <f>[1]!thsiFinD("ths_close_price_index",L$1,$A1240)</f>
        <v>3141.5349999999999</v>
      </c>
      <c r="M1240" s="75">
        <f>[1]!thsiFinD("ths_close_price_index",M$1,$A1240)</f>
        <v>9679.1497999999992</v>
      </c>
      <c r="N1240" s="78">
        <f t="shared" si="80"/>
        <v>0.99478055556426359</v>
      </c>
      <c r="O1240" s="78">
        <f t="shared" si="80"/>
        <v>0.9936020777141038</v>
      </c>
      <c r="P1240" s="73">
        <f t="shared" si="77"/>
        <v>0.99478055556426359</v>
      </c>
      <c r="Q1240" s="73">
        <f t="shared" si="79"/>
        <v>1.150815102467561</v>
      </c>
    </row>
    <row r="1241" spans="1:17" ht="15.5" x14ac:dyDescent="0.35">
      <c r="A1241" s="80">
        <v>45680</v>
      </c>
      <c r="B1241" s="58" t="s">
        <v>5490</v>
      </c>
      <c r="C1241" s="58" t="s">
        <v>5491</v>
      </c>
      <c r="D1241" s="58" t="s">
        <v>5492</v>
      </c>
      <c r="E1241" s="58" t="s">
        <v>5493</v>
      </c>
      <c r="F1241" s="58" t="s">
        <v>5494</v>
      </c>
      <c r="G1241" s="58" t="s">
        <v>5495</v>
      </c>
      <c r="H1241" s="75">
        <f>[1]!thsiFinD("ths_close_price_index",H$1,$A1241)</f>
        <v>3803.7438999999999</v>
      </c>
      <c r="I1241" s="75">
        <f>[1]!thsiFinD("ths_close_price_index",I$1,$A1241)</f>
        <v>4094.7665999999999</v>
      </c>
      <c r="J1241" s="75">
        <f>[1]!thsiFinD("ths_close_price_index",J$1,$A1241)</f>
        <v>1350.9028000000001</v>
      </c>
      <c r="K1241" s="76">
        <f>IF([1]!thsiFinD("ths_close_price_index",K$1,$A1241)/[1]!thsiFinD("ths_close_price_index",K$1,$A$3)=0,K1240,[1]!thsiFinD("ths_close_price_index",K$1,$A1241)/[1]!thsiFinD("ths_close_price_index",K$1,$A$3))</f>
        <v>1.0888339659395323</v>
      </c>
      <c r="L1241" s="75">
        <f>[1]!thsiFinD("ths_close_price_index",L$1,$A1241)</f>
        <v>3106.0304000000001</v>
      </c>
      <c r="M1241" s="75">
        <f>[1]!thsiFinD("ths_close_price_index",M$1,$A1241)</f>
        <v>9664.2904999999992</v>
      </c>
      <c r="N1241" s="78">
        <f t="shared" si="80"/>
        <v>0.98869832741000829</v>
      </c>
      <c r="O1241" s="78">
        <f t="shared" si="80"/>
        <v>0.99846481351078997</v>
      </c>
      <c r="P1241" s="73">
        <f t="shared" si="77"/>
        <v>0.98869832741000829</v>
      </c>
      <c r="Q1241" s="73">
        <f t="shared" si="79"/>
        <v>1.1378089669678548</v>
      </c>
    </row>
    <row r="1242" spans="1:17" ht="15.5" x14ac:dyDescent="0.35">
      <c r="A1242" s="80">
        <v>45681</v>
      </c>
      <c r="B1242" s="58" t="s">
        <v>5496</v>
      </c>
      <c r="C1242" s="58" t="s">
        <v>5497</v>
      </c>
      <c r="D1242" s="58" t="s">
        <v>5498</v>
      </c>
      <c r="E1242" s="58" t="s">
        <v>5499</v>
      </c>
      <c r="F1242" s="58" t="s">
        <v>5500</v>
      </c>
      <c r="G1242" s="58" t="s">
        <v>5501</v>
      </c>
      <c r="H1242" s="75">
        <f>[1]!thsiFinD("ths_close_price_index",H$1,$A1242)</f>
        <v>3832.8636999999999</v>
      </c>
      <c r="I1242" s="75">
        <f>[1]!thsiFinD("ths_close_price_index",I$1,$A1242)</f>
        <v>4130.4219999999996</v>
      </c>
      <c r="J1242" s="75">
        <f>[1]!thsiFinD("ths_close_price_index",J$1,$A1242)</f>
        <v>1366.2895000000001</v>
      </c>
      <c r="K1242" s="76">
        <f>IF([1]!thsiFinD("ths_close_price_index",K$1,$A1242)/[1]!thsiFinD("ths_close_price_index",K$1,$A$3)=0,K1241,[1]!thsiFinD("ths_close_price_index",K$1,$A1242)/[1]!thsiFinD("ths_close_price_index",K$1,$A$3))</f>
        <v>1.1012357180002446</v>
      </c>
      <c r="L1242" s="75">
        <f>[1]!thsiFinD("ths_close_price_index",L$1,$A1242)</f>
        <v>3165.46</v>
      </c>
      <c r="M1242" s="75">
        <f>[1]!thsiFinD("ths_close_price_index",M$1,$A1242)</f>
        <v>9677.2054000000007</v>
      </c>
      <c r="N1242" s="78">
        <f t="shared" si="80"/>
        <v>1.0191336182672261</v>
      </c>
      <c r="O1242" s="78">
        <f t="shared" si="80"/>
        <v>1.0013363526272314</v>
      </c>
      <c r="P1242" s="73">
        <f t="shared" si="77"/>
        <v>1.0191336182672261</v>
      </c>
      <c r="Q1242" s="73">
        <f t="shared" si="79"/>
        <v>1.1595793694028447</v>
      </c>
    </row>
    <row r="1243" spans="1:17" ht="15.5" x14ac:dyDescent="0.35">
      <c r="A1243" s="80">
        <v>45684</v>
      </c>
      <c r="B1243" s="58" t="s">
        <v>5502</v>
      </c>
      <c r="C1243" s="58" t="s">
        <v>5503</v>
      </c>
      <c r="D1243" s="58" t="s">
        <v>5504</v>
      </c>
      <c r="E1243" s="58" t="s">
        <v>5505</v>
      </c>
      <c r="F1243" s="58" t="s">
        <v>5506</v>
      </c>
      <c r="G1243" s="58" t="s">
        <v>5507</v>
      </c>
      <c r="H1243" s="75">
        <f>[1]!thsiFinD("ths_close_price_index",H$1,$A1243)</f>
        <v>3817.0801999999999</v>
      </c>
      <c r="I1243" s="75">
        <f>[1]!thsiFinD("ths_close_price_index",I$1,$A1243)</f>
        <v>4106.4026999999996</v>
      </c>
      <c r="J1243" s="75">
        <f>[1]!thsiFinD("ths_close_price_index",J$1,$A1243)</f>
        <v>1356.1318000000001</v>
      </c>
      <c r="K1243" s="76">
        <f>IF([1]!thsiFinD("ths_close_price_index",K$1,$A1243)/[1]!thsiFinD("ths_close_price_index",K$1,$A$3)=0,K1242,[1]!thsiFinD("ths_close_price_index",K$1,$A1243)/[1]!thsiFinD("ths_close_price_index",K$1,$A$3))</f>
        <v>1.0930485643606014</v>
      </c>
      <c r="L1243" s="75">
        <f>[1]!thsiFinD("ths_close_price_index",L$1,$A1243)</f>
        <v>3117.8643000000002</v>
      </c>
      <c r="M1243" s="75">
        <f>[1]!thsiFinD("ths_close_price_index",M$1,$A1243)</f>
        <v>9681.1170999999995</v>
      </c>
      <c r="N1243" s="78">
        <f t="shared" si="80"/>
        <v>0.98496404945884652</v>
      </c>
      <c r="O1243" s="78">
        <f t="shared" si="80"/>
        <v>1.0004042179367194</v>
      </c>
      <c r="P1243" s="73">
        <f t="shared" si="77"/>
        <v>0.98496404945884652</v>
      </c>
      <c r="Q1243" s="73">
        <f t="shared" si="79"/>
        <v>1.1421439913559617</v>
      </c>
    </row>
    <row r="1244" spans="1:17" ht="15.5" x14ac:dyDescent="0.35">
      <c r="A1244" s="80">
        <v>45693</v>
      </c>
      <c r="B1244" s="58" t="s">
        <v>5508</v>
      </c>
      <c r="C1244" s="58" t="s">
        <v>5509</v>
      </c>
      <c r="D1244" s="58" t="s">
        <v>5510</v>
      </c>
      <c r="E1244" s="58" t="s">
        <v>5511</v>
      </c>
      <c r="F1244" s="58" t="s">
        <v>5512</v>
      </c>
      <c r="G1244" s="58" t="s">
        <v>5513</v>
      </c>
      <c r="H1244" s="75">
        <f>[1]!thsiFinD("ths_close_price_index",H$1,$A1244)</f>
        <v>3795.0848000000001</v>
      </c>
      <c r="I1244" s="75">
        <f>[1]!thsiFinD("ths_close_price_index",I$1,$A1244)</f>
        <v>4093.4868000000001</v>
      </c>
      <c r="J1244" s="75">
        <f>[1]!thsiFinD("ths_close_price_index",J$1,$A1244)</f>
        <v>1354.5206000000001</v>
      </c>
      <c r="K1244" s="76">
        <f>IF([1]!thsiFinD("ths_close_price_index",K$1,$A1244)/[1]!thsiFinD("ths_close_price_index",K$1,$A$3)=0,K1243,[1]!thsiFinD("ths_close_price_index",K$1,$A1244)/[1]!thsiFinD("ths_close_price_index",K$1,$A$3))</f>
        <v>1.0917499296357924</v>
      </c>
      <c r="L1244" s="75">
        <f>[1]!thsiFinD("ths_close_price_index",L$1,$A1244)</f>
        <v>3160.4101999999998</v>
      </c>
      <c r="M1244" s="75">
        <f>[1]!thsiFinD("ths_close_price_index",M$1,$A1244)</f>
        <v>9722.3680999999997</v>
      </c>
      <c r="N1244" s="78">
        <f t="shared" si="80"/>
        <v>1.0136458472551226</v>
      </c>
      <c r="O1244" s="78">
        <f t="shared" si="80"/>
        <v>1.0042609752132841</v>
      </c>
      <c r="P1244" s="73">
        <f t="shared" si="77"/>
        <v>1.0136458472551226</v>
      </c>
      <c r="Q1244" s="73">
        <f t="shared" si="79"/>
        <v>1.1577295138053612</v>
      </c>
    </row>
    <row r="1245" spans="1:17" ht="15.5" x14ac:dyDescent="0.35">
      <c r="A1245" s="80">
        <v>45694</v>
      </c>
      <c r="B1245" s="58" t="s">
        <v>5514</v>
      </c>
      <c r="C1245" s="58" t="s">
        <v>5515</v>
      </c>
      <c r="D1245" s="58" t="s">
        <v>5516</v>
      </c>
      <c r="E1245" s="58" t="s">
        <v>5517</v>
      </c>
      <c r="F1245" s="58" t="s">
        <v>5518</v>
      </c>
      <c r="G1245" s="58" t="s">
        <v>5519</v>
      </c>
      <c r="H1245" s="75">
        <f>[1]!thsiFinD("ths_close_price_index",H$1,$A1245)</f>
        <v>3842.8314</v>
      </c>
      <c r="I1245" s="75">
        <f>[1]!thsiFinD("ths_close_price_index",I$1,$A1245)</f>
        <v>4156.7905000000001</v>
      </c>
      <c r="J1245" s="75">
        <f>[1]!thsiFinD("ths_close_price_index",J$1,$A1245)</f>
        <v>1379.5944</v>
      </c>
      <c r="K1245" s="76">
        <f>IF([1]!thsiFinD("ths_close_price_index",K$1,$A1245)/[1]!thsiFinD("ths_close_price_index",K$1,$A$3)=0,K1244,[1]!thsiFinD("ths_close_price_index",K$1,$A1245)/[1]!thsiFinD("ths_close_price_index",K$1,$A$3))</f>
        <v>1.111959529538298</v>
      </c>
      <c r="L1245" s="75">
        <f>[1]!thsiFinD("ths_close_price_index",L$1,$A1245)</f>
        <v>3241.2979999999998</v>
      </c>
      <c r="M1245" s="75">
        <f>[1]!thsiFinD("ths_close_price_index",M$1,$A1245)</f>
        <v>9815.3140999999996</v>
      </c>
      <c r="N1245" s="78">
        <f t="shared" ref="N1245:O1262" si="81">L1245/L1244</f>
        <v>1.025594082692177</v>
      </c>
      <c r="O1245" s="78">
        <f t="shared" si="81"/>
        <v>1.0095600165560488</v>
      </c>
      <c r="P1245" s="73">
        <f t="shared" si="77"/>
        <v>1.025594082692177</v>
      </c>
      <c r="Q1245" s="73">
        <f t="shared" si="79"/>
        <v>1.1873605387168695</v>
      </c>
    </row>
    <row r="1246" spans="1:17" ht="15.5" x14ac:dyDescent="0.35">
      <c r="A1246" s="80">
        <v>45695</v>
      </c>
      <c r="B1246" s="58" t="s">
        <v>5520</v>
      </c>
      <c r="C1246" s="58" t="s">
        <v>5521</v>
      </c>
      <c r="D1246" s="58" t="s">
        <v>5522</v>
      </c>
      <c r="E1246" s="58" t="s">
        <v>5523</v>
      </c>
      <c r="F1246" s="58" t="s">
        <v>5524</v>
      </c>
      <c r="G1246" s="58" t="s">
        <v>5525</v>
      </c>
      <c r="H1246" s="75">
        <f>[1]!thsiFinD("ths_close_price_index",H$1,$A1246)</f>
        <v>3892.7028</v>
      </c>
      <c r="I1246" s="75">
        <f>[1]!thsiFinD("ths_close_price_index",I$1,$A1246)</f>
        <v>4212.8935000000001</v>
      </c>
      <c r="J1246" s="75">
        <f>[1]!thsiFinD("ths_close_price_index",J$1,$A1246)</f>
        <v>1396.0836999999999</v>
      </c>
      <c r="K1246" s="76">
        <f>IF([1]!thsiFinD("ths_close_price_index",K$1,$A1246)/[1]!thsiFinD("ths_close_price_index",K$1,$A$3)=0,K1245,[1]!thsiFinD("ths_close_price_index",K$1,$A1246)/[1]!thsiFinD("ths_close_price_index",K$1,$A$3))</f>
        <v>1.1252499823484976</v>
      </c>
      <c r="L1246" s="75">
        <f>[1]!thsiFinD("ths_close_price_index",L$1,$A1246)</f>
        <v>3274.3829999999998</v>
      </c>
      <c r="M1246" s="75">
        <f>[1]!thsiFinD("ths_close_price_index",M$1,$A1246)</f>
        <v>9946.9634999999998</v>
      </c>
      <c r="N1246" s="78">
        <f t="shared" si="81"/>
        <v>1.0102073305200572</v>
      </c>
      <c r="O1246" s="78">
        <f t="shared" si="81"/>
        <v>1.0134126527851004</v>
      </c>
      <c r="P1246" s="73">
        <f t="shared" si="77"/>
        <v>1.0102073305200572</v>
      </c>
      <c r="Q1246" s="73">
        <f t="shared" si="79"/>
        <v>1.1994803201820257</v>
      </c>
    </row>
    <row r="1247" spans="1:17" ht="15.5" x14ac:dyDescent="0.35">
      <c r="A1247" s="80">
        <v>45698</v>
      </c>
      <c r="B1247" s="58" t="s">
        <v>5526</v>
      </c>
      <c r="C1247" s="58" t="s">
        <v>5527</v>
      </c>
      <c r="D1247" s="58" t="s">
        <v>5528</v>
      </c>
      <c r="E1247" s="58" t="s">
        <v>5529</v>
      </c>
      <c r="F1247" s="58" t="s">
        <v>5530</v>
      </c>
      <c r="G1247" s="58" t="s">
        <v>5531</v>
      </c>
      <c r="H1247" s="75">
        <f>[1]!thsiFinD("ths_close_price_index",H$1,$A1247)</f>
        <v>3901.0617999999999</v>
      </c>
      <c r="I1247" s="75">
        <f>[1]!thsiFinD("ths_close_price_index",I$1,$A1247)</f>
        <v>4229.8303999999998</v>
      </c>
      <c r="J1247" s="75">
        <f>[1]!thsiFinD("ths_close_price_index",J$1,$A1247)</f>
        <v>1403.0065</v>
      </c>
      <c r="K1247" s="76">
        <f>IF([1]!thsiFinD("ths_close_price_index",K$1,$A1247)/[1]!thsiFinD("ths_close_price_index",K$1,$A$3)=0,K1246,[1]!thsiFinD("ths_close_price_index",K$1,$A1247)/[1]!thsiFinD("ths_close_price_index",K$1,$A$3))</f>
        <v>1.1308297914801437</v>
      </c>
      <c r="L1247" s="75">
        <f>[1]!thsiFinD("ths_close_price_index",L$1,$A1247)</f>
        <v>3277.4268999999999</v>
      </c>
      <c r="M1247" s="75">
        <f>[1]!thsiFinD("ths_close_price_index",M$1,$A1247)</f>
        <v>10095.6113</v>
      </c>
      <c r="N1247" s="78">
        <f t="shared" si="81"/>
        <v>1.0009296102502365</v>
      </c>
      <c r="O1247" s="78">
        <f t="shared" si="81"/>
        <v>1.0149440379468568</v>
      </c>
      <c r="P1247" s="73">
        <f t="shared" si="77"/>
        <v>1.0009296102502365</v>
      </c>
      <c r="Q1247" s="73">
        <f t="shared" si="79"/>
        <v>1.2005953693826239</v>
      </c>
    </row>
    <row r="1248" spans="1:17" ht="15.5" x14ac:dyDescent="0.35">
      <c r="A1248" s="80">
        <v>45699</v>
      </c>
      <c r="B1248" s="58" t="s">
        <v>5532</v>
      </c>
      <c r="C1248" s="58" t="s">
        <v>5533</v>
      </c>
      <c r="D1248" s="58" t="s">
        <v>5534</v>
      </c>
      <c r="E1248" s="58" t="s">
        <v>5535</v>
      </c>
      <c r="F1248" s="58" t="s">
        <v>5536</v>
      </c>
      <c r="G1248" s="58" t="s">
        <v>5537</v>
      </c>
      <c r="H1248" s="75">
        <f>[1]!thsiFinD("ths_close_price_index",H$1,$A1248)</f>
        <v>3883.1352000000002</v>
      </c>
      <c r="I1248" s="75">
        <f>[1]!thsiFinD("ths_close_price_index",I$1,$A1248)</f>
        <v>4209.7902999999997</v>
      </c>
      <c r="J1248" s="75">
        <f>[1]!thsiFinD("ths_close_price_index",J$1,$A1248)</f>
        <v>1395.1395</v>
      </c>
      <c r="K1248" s="76">
        <f>IF([1]!thsiFinD("ths_close_price_index",K$1,$A1248)/[1]!thsiFinD("ths_close_price_index",K$1,$A$3)=0,K1247,[1]!thsiFinD("ths_close_price_index",K$1,$A1248)/[1]!thsiFinD("ths_close_price_index",K$1,$A$3))</f>
        <v>1.1244889527387878</v>
      </c>
      <c r="L1248" s="75">
        <f>[1]!thsiFinD("ths_close_price_index",L$1,$A1248)</f>
        <v>3261.6439999999998</v>
      </c>
      <c r="M1248" s="75">
        <f>[1]!thsiFinD("ths_close_price_index",M$1,$A1248)</f>
        <v>10015.5311</v>
      </c>
      <c r="N1248" s="78">
        <f t="shared" si="81"/>
        <v>0.99518436246434661</v>
      </c>
      <c r="O1248" s="78">
        <f t="shared" si="81"/>
        <v>0.99206782059844156</v>
      </c>
      <c r="P1248" s="73">
        <f t="shared" si="77"/>
        <v>0.99518436246434661</v>
      </c>
      <c r="Q1248" s="73">
        <f t="shared" si="79"/>
        <v>1.1948137372566934</v>
      </c>
    </row>
    <row r="1249" spans="1:17" ht="15.5" x14ac:dyDescent="0.35">
      <c r="A1249" s="80">
        <v>45700</v>
      </c>
      <c r="B1249" s="58" t="s">
        <v>5538</v>
      </c>
      <c r="C1249" s="58" t="s">
        <v>5539</v>
      </c>
      <c r="D1249" s="58" t="s">
        <v>5540</v>
      </c>
      <c r="E1249" s="58" t="s">
        <v>5541</v>
      </c>
      <c r="F1249" s="58" t="s">
        <v>5542</v>
      </c>
      <c r="G1249" s="58" t="s">
        <v>5543</v>
      </c>
      <c r="H1249" s="75">
        <f>[1]!thsiFinD("ths_close_price_index",H$1,$A1249)</f>
        <v>3919.8616999999999</v>
      </c>
      <c r="I1249" s="75">
        <f>[1]!thsiFinD("ths_close_price_index",I$1,$A1249)</f>
        <v>4254.6442999999999</v>
      </c>
      <c r="J1249" s="75">
        <f>[1]!thsiFinD("ths_close_price_index",J$1,$A1249)</f>
        <v>1411.6324999999999</v>
      </c>
      <c r="K1249" s="76">
        <f>IF([1]!thsiFinD("ths_close_price_index",K$1,$A1249)/[1]!thsiFinD("ths_close_price_index",K$1,$A$3)=0,K1248,[1]!thsiFinD("ths_close_price_index",K$1,$A1249)/[1]!thsiFinD("ths_close_price_index",K$1,$A$3))</f>
        <v>1.1377823877662676</v>
      </c>
      <c r="L1249" s="75">
        <f>[1]!thsiFinD("ths_close_price_index",L$1,$A1249)</f>
        <v>3312.7021</v>
      </c>
      <c r="M1249" s="75">
        <f>[1]!thsiFinD("ths_close_price_index",M$1,$A1249)</f>
        <v>10040.6878</v>
      </c>
      <c r="N1249" s="78">
        <f t="shared" si="81"/>
        <v>1.0156540995890417</v>
      </c>
      <c r="O1249" s="78">
        <f t="shared" si="81"/>
        <v>1.0025117689465315</v>
      </c>
      <c r="P1249" s="73">
        <f t="shared" si="77"/>
        <v>1.0156540995890417</v>
      </c>
      <c r="Q1249" s="73">
        <f t="shared" si="79"/>
        <v>1.2135174704900649</v>
      </c>
    </row>
    <row r="1250" spans="1:17" ht="15.5" x14ac:dyDescent="0.35">
      <c r="A1250" s="80">
        <v>45701</v>
      </c>
      <c r="B1250" s="58" t="s">
        <v>5544</v>
      </c>
      <c r="C1250" s="58" t="s">
        <v>5545</v>
      </c>
      <c r="D1250" s="58" t="s">
        <v>5546</v>
      </c>
      <c r="E1250" s="58" t="s">
        <v>5547</v>
      </c>
      <c r="F1250" s="58" t="s">
        <v>5548</v>
      </c>
      <c r="G1250" s="58" t="s">
        <v>5549</v>
      </c>
      <c r="H1250" s="75">
        <f>[1]!thsiFinD("ths_close_price_index",H$1,$A1250)</f>
        <v>3905.1397999999999</v>
      </c>
      <c r="I1250" s="75">
        <f>[1]!thsiFinD("ths_close_price_index",I$1,$A1250)</f>
        <v>4234.9192000000003</v>
      </c>
      <c r="J1250" s="75">
        <f>[1]!thsiFinD("ths_close_price_index",J$1,$A1250)</f>
        <v>1399.8697</v>
      </c>
      <c r="K1250" s="76">
        <f>IF([1]!thsiFinD("ths_close_price_index",K$1,$A1250)/[1]!thsiFinD("ths_close_price_index",K$1,$A$3)=0,K1249,[1]!thsiFinD("ths_close_price_index",K$1,$A1250)/[1]!thsiFinD("ths_close_price_index",K$1,$A$3))</f>
        <v>1.1283015160303045</v>
      </c>
      <c r="L1250" s="75">
        <f>[1]!thsiFinD("ths_close_price_index",L$1,$A1250)</f>
        <v>3246.4792000000002</v>
      </c>
      <c r="M1250" s="75">
        <f>[1]!thsiFinD("ths_close_price_index",M$1,$A1250)</f>
        <v>10019.7251</v>
      </c>
      <c r="N1250" s="78">
        <f t="shared" si="81"/>
        <v>0.98000940078493637</v>
      </c>
      <c r="O1250" s="78">
        <f t="shared" si="81"/>
        <v>0.99791222469839169</v>
      </c>
      <c r="P1250" s="73">
        <f t="shared" si="77"/>
        <v>0.98000940078493637</v>
      </c>
      <c r="Q1250" s="73">
        <f t="shared" si="79"/>
        <v>1.1892585290970201</v>
      </c>
    </row>
    <row r="1251" spans="1:17" ht="15.5" x14ac:dyDescent="0.35">
      <c r="A1251" s="80">
        <v>45702</v>
      </c>
      <c r="B1251" s="58" t="s">
        <v>5550</v>
      </c>
      <c r="C1251" s="58" t="s">
        <v>5551</v>
      </c>
      <c r="D1251" s="58" t="s">
        <v>5552</v>
      </c>
      <c r="E1251" s="58" t="s">
        <v>5553</v>
      </c>
      <c r="F1251" s="58" t="s">
        <v>5554</v>
      </c>
      <c r="G1251" s="58" t="s">
        <v>5555</v>
      </c>
      <c r="H1251" s="75">
        <f>[1]!thsiFinD("ths_close_price_index",H$1,$A1251)</f>
        <v>3939.0084999999999</v>
      </c>
      <c r="I1251" s="75">
        <f>[1]!thsiFinD("ths_close_price_index",I$1,$A1251)</f>
        <v>4271.3440000000001</v>
      </c>
      <c r="J1251" s="75">
        <f>[1]!thsiFinD("ths_close_price_index",J$1,$A1251)</f>
        <v>1415.6353999999999</v>
      </c>
      <c r="K1251" s="76">
        <f>IF([1]!thsiFinD("ths_close_price_index",K$1,$A1251)/[1]!thsiFinD("ths_close_price_index",K$1,$A$3)=0,K1250,[1]!thsiFinD("ths_close_price_index",K$1,$A1251)/[1]!thsiFinD("ths_close_price_index",K$1,$A$3))</f>
        <v>1.1410087438610654</v>
      </c>
      <c r="L1251" s="75">
        <f>[1]!thsiFinD("ths_close_price_index",L$1,$A1251)</f>
        <v>3288.3888999999999</v>
      </c>
      <c r="M1251" s="75">
        <f>[1]!thsiFinD("ths_close_price_index",M$1,$A1251)</f>
        <v>10243.6113</v>
      </c>
      <c r="N1251" s="78">
        <f t="shared" si="81"/>
        <v>1.0129092772256172</v>
      </c>
      <c r="O1251" s="78">
        <f t="shared" si="81"/>
        <v>1.0223445451612241</v>
      </c>
      <c r="P1251" s="73">
        <f t="shared" si="77"/>
        <v>1.0129092772256172</v>
      </c>
      <c r="Q1251" s="73">
        <f t="shared" si="79"/>
        <v>1.2046109971420633</v>
      </c>
    </row>
    <row r="1252" spans="1:17" ht="15.5" x14ac:dyDescent="0.35">
      <c r="A1252" s="80">
        <v>45705</v>
      </c>
      <c r="B1252" s="58" t="s">
        <v>5556</v>
      </c>
      <c r="C1252" s="58" t="s">
        <v>5557</v>
      </c>
      <c r="D1252" s="58" t="s">
        <v>5558</v>
      </c>
      <c r="E1252" s="58" t="s">
        <v>5559</v>
      </c>
      <c r="F1252" s="58" t="s">
        <v>5560</v>
      </c>
      <c r="G1252" s="58" t="s">
        <v>5561</v>
      </c>
      <c r="H1252" s="75">
        <f>[1]!thsiFinD("ths_close_price_index",H$1,$A1252)</f>
        <v>3947.3982999999998</v>
      </c>
      <c r="I1252" s="75">
        <f>[1]!thsiFinD("ths_close_price_index",I$1,$A1252)</f>
        <v>4278.2376999999997</v>
      </c>
      <c r="J1252" s="75">
        <f>[1]!thsiFinD("ths_close_price_index",J$1,$A1252)</f>
        <v>1419.9477999999999</v>
      </c>
      <c r="K1252" s="76">
        <f>IF([1]!thsiFinD("ths_close_price_index",K$1,$A1252)/[1]!thsiFinD("ths_close_price_index",K$1,$A$3)=0,K1251,[1]!thsiFinD("ths_close_price_index",K$1,$A1252)/[1]!thsiFinD("ths_close_price_index",K$1,$A$3))</f>
        <v>1.1444845584013252</v>
      </c>
      <c r="L1252" s="75">
        <f>[1]!thsiFinD("ths_close_price_index",L$1,$A1252)</f>
        <v>3312.4652999999998</v>
      </c>
      <c r="M1252" s="75">
        <f>[1]!thsiFinD("ths_close_price_index",M$1,$A1252)</f>
        <v>10255.446099999999</v>
      </c>
      <c r="N1252" s="78">
        <f t="shared" si="81"/>
        <v>1.0073216400894676</v>
      </c>
      <c r="O1252" s="78">
        <f t="shared" si="81"/>
        <v>1.0011553347402002</v>
      </c>
      <c r="P1252" s="73">
        <f t="shared" si="77"/>
        <v>1.0073216400894676</v>
      </c>
      <c r="Q1252" s="73">
        <f t="shared" si="79"/>
        <v>1.2134307253109522</v>
      </c>
    </row>
    <row r="1253" spans="1:17" ht="15.5" x14ac:dyDescent="0.35">
      <c r="A1253" s="80">
        <v>45706</v>
      </c>
      <c r="B1253" s="58" t="s">
        <v>5562</v>
      </c>
      <c r="C1253" s="58" t="s">
        <v>5563</v>
      </c>
      <c r="D1253" s="58" t="s">
        <v>5564</v>
      </c>
      <c r="E1253" s="58" t="s">
        <v>5565</v>
      </c>
      <c r="F1253" s="58" t="s">
        <v>5566</v>
      </c>
      <c r="G1253" s="58" t="s">
        <v>5567</v>
      </c>
      <c r="H1253" s="75">
        <f>[1]!thsiFinD("ths_close_price_index",H$1,$A1253)</f>
        <v>3912.7829000000002</v>
      </c>
      <c r="I1253" s="75">
        <f>[1]!thsiFinD("ths_close_price_index",I$1,$A1253)</f>
        <v>4230.2424000000001</v>
      </c>
      <c r="J1253" s="75">
        <f>[1]!thsiFinD("ths_close_price_index",J$1,$A1253)</f>
        <v>1408.0175999999999</v>
      </c>
      <c r="K1253" s="76">
        <f>IF([1]!thsiFinD("ths_close_price_index",K$1,$A1253)/[1]!thsiFinD("ths_close_price_index",K$1,$A$3)=0,K1252,[1]!thsiFinD("ths_close_price_index",K$1,$A1253)/[1]!thsiFinD("ths_close_price_index",K$1,$A$3))</f>
        <v>1.1348687614835515</v>
      </c>
      <c r="L1253" s="75">
        <f>[1]!thsiFinD("ths_close_price_index",L$1,$A1253)</f>
        <v>3254.826</v>
      </c>
      <c r="M1253" s="75">
        <f>[1]!thsiFinD("ths_close_price_index",M$1,$A1253)</f>
        <v>10078.431399999999</v>
      </c>
      <c r="N1253" s="78">
        <f t="shared" si="81"/>
        <v>0.98259927432296423</v>
      </c>
      <c r="O1253" s="78">
        <f t="shared" si="81"/>
        <v>0.98273944416713377</v>
      </c>
      <c r="P1253" s="73">
        <f t="shared" si="77"/>
        <v>0.98259927432296423</v>
      </c>
      <c r="Q1253" s="73">
        <f t="shared" si="79"/>
        <v>1.1923161501317299</v>
      </c>
    </row>
    <row r="1254" spans="1:17" ht="15.5" x14ac:dyDescent="0.35">
      <c r="A1254" s="80">
        <v>45707</v>
      </c>
      <c r="B1254" s="58" t="s">
        <v>5568</v>
      </c>
      <c r="C1254" s="58" t="s">
        <v>5569</v>
      </c>
      <c r="D1254" s="58" t="s">
        <v>5570</v>
      </c>
      <c r="E1254" s="58" t="s">
        <v>5571</v>
      </c>
      <c r="F1254" s="58" t="s">
        <v>5572</v>
      </c>
      <c r="G1254" s="58" t="s">
        <v>5573</v>
      </c>
      <c r="H1254" s="75">
        <f>[1]!thsiFinD("ths_close_price_index",H$1,$A1254)</f>
        <v>3940.1601999999998</v>
      </c>
      <c r="I1254" s="75">
        <f>[1]!thsiFinD("ths_close_price_index",I$1,$A1254)</f>
        <v>4271.5321000000004</v>
      </c>
      <c r="J1254" s="75">
        <f>[1]!thsiFinD("ths_close_price_index",J$1,$A1254)</f>
        <v>1426.2636</v>
      </c>
      <c r="K1254" s="76">
        <f>IF([1]!thsiFinD("ths_close_price_index",K$1,$A1254)/[1]!thsiFinD("ths_close_price_index",K$1,$A$3)=0,K1253,[1]!thsiFinD("ths_close_price_index",K$1,$A1254)/[1]!thsiFinD("ths_close_price_index",K$1,$A$3))</f>
        <v>1.149575122698091</v>
      </c>
      <c r="L1254" s="75">
        <f>[1]!thsiFinD("ths_close_price_index",L$1,$A1254)</f>
        <v>3317.4677000000001</v>
      </c>
      <c r="M1254" s="75">
        <f>[1]!thsiFinD("ths_close_price_index",M$1,$A1254)</f>
        <v>10133.6857</v>
      </c>
      <c r="N1254" s="78">
        <f t="shared" si="81"/>
        <v>1.0192457907120074</v>
      </c>
      <c r="O1254" s="78">
        <f t="shared" si="81"/>
        <v>1.0054824305298145</v>
      </c>
      <c r="P1254" s="73">
        <f t="shared" si="77"/>
        <v>1.0192457907120074</v>
      </c>
      <c r="Q1254" s="73">
        <f t="shared" si="79"/>
        <v>1.2152632172197115</v>
      </c>
    </row>
    <row r="1255" spans="1:17" ht="15.5" x14ac:dyDescent="0.35">
      <c r="A1255" s="80">
        <v>45708</v>
      </c>
      <c r="B1255" s="58" t="s">
        <v>5574</v>
      </c>
      <c r="C1255" s="58" t="s">
        <v>5575</v>
      </c>
      <c r="D1255" s="58" t="s">
        <v>5576</v>
      </c>
      <c r="E1255" s="58" t="s">
        <v>5577</v>
      </c>
      <c r="F1255" s="58" t="s">
        <v>5578</v>
      </c>
      <c r="G1255" s="58" t="s">
        <v>5579</v>
      </c>
      <c r="H1255" s="75">
        <f>[1]!thsiFinD("ths_close_price_index",H$1,$A1255)</f>
        <v>3928.8959</v>
      </c>
      <c r="I1255" s="75">
        <f>[1]!thsiFinD("ths_close_price_index",I$1,$A1255)</f>
        <v>4265.0731999999998</v>
      </c>
      <c r="J1255" s="75">
        <f>[1]!thsiFinD("ths_close_price_index",J$1,$A1255)</f>
        <v>1426.8364999999999</v>
      </c>
      <c r="K1255" s="76">
        <f>IF([1]!thsiFinD("ths_close_price_index",K$1,$A1255)/[1]!thsiFinD("ths_close_price_index",K$1,$A$3)=0,K1254,[1]!thsiFinD("ths_close_price_index",K$1,$A1255)/[1]!thsiFinD("ths_close_price_index",K$1,$A$3))</f>
        <v>1.1500368827737135</v>
      </c>
      <c r="L1255" s="75">
        <f>[1]!thsiFinD("ths_close_price_index",L$1,$A1255)</f>
        <v>3336.1077</v>
      </c>
      <c r="M1255" s="75">
        <f>[1]!thsiFinD("ths_close_price_index",M$1,$A1255)</f>
        <v>10259.0144</v>
      </c>
      <c r="N1255" s="78">
        <f t="shared" si="81"/>
        <v>1.0056187434771406</v>
      </c>
      <c r="O1255" s="78">
        <f t="shared" si="81"/>
        <v>1.0123675337592126</v>
      </c>
      <c r="P1255" s="73">
        <f t="shared" si="77"/>
        <v>1.0056187434771406</v>
      </c>
      <c r="Q1255" s="73">
        <f t="shared" si="79"/>
        <v>1.2220914694944738</v>
      </c>
    </row>
    <row r="1256" spans="1:17" ht="15.5" x14ac:dyDescent="0.35">
      <c r="A1256" s="80">
        <v>45709</v>
      </c>
      <c r="B1256" s="58" t="s">
        <v>5580</v>
      </c>
      <c r="C1256" s="58" t="s">
        <v>5581</v>
      </c>
      <c r="D1256" s="58" t="s">
        <v>5582</v>
      </c>
      <c r="E1256" s="58" t="s">
        <v>5583</v>
      </c>
      <c r="F1256" s="58" t="s">
        <v>5584</v>
      </c>
      <c r="G1256" s="58" t="s">
        <v>5585</v>
      </c>
      <c r="H1256" s="75">
        <f>[1]!thsiFinD("ths_close_price_index",H$1,$A1256)</f>
        <v>3978.444</v>
      </c>
      <c r="I1256" s="75">
        <f>[1]!thsiFinD("ths_close_price_index",I$1,$A1256)</f>
        <v>4323.4368999999997</v>
      </c>
      <c r="J1256" s="75">
        <f>[1]!thsiFinD("ths_close_price_index",J$1,$A1256)</f>
        <v>1456.0669</v>
      </c>
      <c r="K1256" s="76">
        <f>IF([1]!thsiFinD("ths_close_price_index",K$1,$A1256)/[1]!thsiFinD("ths_close_price_index",K$1,$A$3)=0,K1255,[1]!thsiFinD("ths_close_price_index",K$1,$A1256)/[1]!thsiFinD("ths_close_price_index",K$1,$A$3))</f>
        <v>1.1735967216888441</v>
      </c>
      <c r="L1256" s="75">
        <f>[1]!thsiFinD("ths_close_price_index",L$1,$A1256)</f>
        <v>3427.9967999999999</v>
      </c>
      <c r="M1256" s="75">
        <f>[1]!thsiFinD("ths_close_price_index",M$1,$A1256)</f>
        <v>10331.999</v>
      </c>
      <c r="N1256" s="78">
        <f t="shared" si="81"/>
        <v>1.0275438050156473</v>
      </c>
      <c r="O1256" s="78">
        <f t="shared" si="81"/>
        <v>1.0071141921781492</v>
      </c>
      <c r="P1256" s="73">
        <f t="shared" si="77"/>
        <v>1.0275438050156473</v>
      </c>
      <c r="Q1256" s="73">
        <f t="shared" si="79"/>
        <v>1.2557525186415155</v>
      </c>
    </row>
    <row r="1257" spans="1:17" ht="15.5" x14ac:dyDescent="0.35">
      <c r="A1257" s="80">
        <v>45712</v>
      </c>
      <c r="B1257" s="58" t="s">
        <v>5586</v>
      </c>
      <c r="C1257" s="58" t="s">
        <v>5587</v>
      </c>
      <c r="D1257" s="58" t="s">
        <v>5588</v>
      </c>
      <c r="E1257" s="58" t="s">
        <v>5589</v>
      </c>
      <c r="F1257" s="58" t="s">
        <v>5590</v>
      </c>
      <c r="G1257" s="58" t="s">
        <v>5591</v>
      </c>
      <c r="H1257" s="75">
        <f>[1]!thsiFinD("ths_close_price_index",H$1,$A1257)</f>
        <v>3969.7168999999999</v>
      </c>
      <c r="I1257" s="75">
        <f>[1]!thsiFinD("ths_close_price_index",I$1,$A1257)</f>
        <v>4314.1773000000003</v>
      </c>
      <c r="J1257" s="75">
        <f>[1]!thsiFinD("ths_close_price_index",J$1,$A1257)</f>
        <v>1450.7126000000001</v>
      </c>
      <c r="K1257" s="76">
        <f>IF([1]!thsiFinD("ths_close_price_index",K$1,$A1257)/[1]!thsiFinD("ths_close_price_index",K$1,$A$3)=0,K1256,[1]!thsiFinD("ths_close_price_index",K$1,$A1257)/[1]!thsiFinD("ths_close_price_index",K$1,$A$3))</f>
        <v>1.1692811308825848</v>
      </c>
      <c r="L1257" s="75">
        <f>[1]!thsiFinD("ths_close_price_index",L$1,$A1257)</f>
        <v>3425.5457000000001</v>
      </c>
      <c r="M1257" s="75">
        <f>[1]!thsiFinD("ths_close_price_index",M$1,$A1257)</f>
        <v>10237.620699999999</v>
      </c>
      <c r="N1257" s="78">
        <f t="shared" si="81"/>
        <v>0.99928497599531019</v>
      </c>
      <c r="O1257" s="78">
        <f t="shared" si="81"/>
        <v>0.99086543659169923</v>
      </c>
      <c r="P1257" s="73">
        <f t="shared" si="77"/>
        <v>0.99928497599531019</v>
      </c>
      <c r="Q1257" s="73">
        <f t="shared" si="79"/>
        <v>1.2548546254467372</v>
      </c>
    </row>
    <row r="1258" spans="1:17" ht="15.5" x14ac:dyDescent="0.35">
      <c r="A1258" s="80">
        <v>45713</v>
      </c>
      <c r="B1258" s="58" t="s">
        <v>5592</v>
      </c>
      <c r="C1258" s="58" t="s">
        <v>5593</v>
      </c>
      <c r="D1258" s="58" t="s">
        <v>5594</v>
      </c>
      <c r="E1258" s="58" t="s">
        <v>5595</v>
      </c>
      <c r="F1258" s="58" t="s">
        <v>5596</v>
      </c>
      <c r="G1258" s="58" t="s">
        <v>5597</v>
      </c>
      <c r="H1258" s="75">
        <f>[1]!thsiFinD("ths_close_price_index",H$1,$A1258)</f>
        <v>3925.6505000000002</v>
      </c>
      <c r="I1258" s="75">
        <f>[1]!thsiFinD("ths_close_price_index",I$1,$A1258)</f>
        <v>4266.6803</v>
      </c>
      <c r="J1258" s="75">
        <f>[1]!thsiFinD("ths_close_price_index",J$1,$A1258)</f>
        <v>1438.4582</v>
      </c>
      <c r="K1258" s="76">
        <f>IF([1]!thsiFinD("ths_close_price_index",K$1,$A1258)/[1]!thsiFinD("ths_close_price_index",K$1,$A$3)=0,K1257,[1]!thsiFinD("ths_close_price_index",K$1,$A1258)/[1]!thsiFinD("ths_close_price_index",K$1,$A$3))</f>
        <v>1.1594040272506956</v>
      </c>
      <c r="L1258" s="75">
        <f>[1]!thsiFinD("ths_close_price_index",L$1,$A1258)</f>
        <v>3386.0363000000002</v>
      </c>
      <c r="M1258" s="75">
        <f>[1]!thsiFinD("ths_close_price_index",M$1,$A1258)</f>
        <v>10113.6227</v>
      </c>
      <c r="N1258" s="78">
        <f t="shared" si="81"/>
        <v>0.98846624641440339</v>
      </c>
      <c r="O1258" s="78">
        <f t="shared" si="81"/>
        <v>0.9878880060481241</v>
      </c>
      <c r="P1258" s="73">
        <f t="shared" si="77"/>
        <v>0.98846624641440339</v>
      </c>
      <c r="Q1258" s="73">
        <f t="shared" si="79"/>
        <v>1.2403814414110883</v>
      </c>
    </row>
    <row r="1259" spans="1:17" ht="15.5" x14ac:dyDescent="0.35">
      <c r="A1259" s="80">
        <v>45714</v>
      </c>
      <c r="B1259" s="58" t="s">
        <v>5598</v>
      </c>
      <c r="C1259" s="58" t="s">
        <v>5599</v>
      </c>
      <c r="D1259" s="58" t="s">
        <v>5600</v>
      </c>
      <c r="E1259" s="58" t="s">
        <v>5601</v>
      </c>
      <c r="F1259" s="58" t="s">
        <v>5602</v>
      </c>
      <c r="G1259" s="58" t="s">
        <v>5603</v>
      </c>
      <c r="H1259" s="75">
        <f>[1]!thsiFinD("ths_close_price_index",H$1,$A1259)</f>
        <v>3959.9413</v>
      </c>
      <c r="I1259" s="75">
        <f>[1]!thsiFinD("ths_close_price_index",I$1,$A1259)</f>
        <v>4307.6166000000003</v>
      </c>
      <c r="J1259" s="75">
        <f>[1]!thsiFinD("ths_close_price_index",J$1,$A1259)</f>
        <v>1456.2843</v>
      </c>
      <c r="K1259" s="76">
        <f>IF([1]!thsiFinD("ths_close_price_index",K$1,$A1259)/[1]!thsiFinD("ths_close_price_index",K$1,$A$3)=0,K1258,[1]!thsiFinD("ths_close_price_index",K$1,$A1259)/[1]!thsiFinD("ths_close_price_index",K$1,$A$3))</f>
        <v>1.1737719471041703</v>
      </c>
      <c r="L1259" s="75">
        <f>[1]!thsiFinD("ths_close_price_index",L$1,$A1259)</f>
        <v>3407.4371999999998</v>
      </c>
      <c r="M1259" s="75">
        <f>[1]!thsiFinD("ths_close_price_index",M$1,$A1259)</f>
        <v>10231.360500000001</v>
      </c>
      <c r="N1259" s="78">
        <f t="shared" si="81"/>
        <v>1.0063203398026181</v>
      </c>
      <c r="O1259" s="78">
        <f t="shared" si="81"/>
        <v>1.0116415060648842</v>
      </c>
      <c r="P1259" s="73">
        <f t="shared" si="77"/>
        <v>1.0063203398026181</v>
      </c>
      <c r="Q1259" s="73">
        <f t="shared" si="79"/>
        <v>1.2482210736056676</v>
      </c>
    </row>
    <row r="1260" spans="1:17" ht="15.5" x14ac:dyDescent="0.35">
      <c r="A1260" s="80">
        <v>45715</v>
      </c>
      <c r="B1260" s="58" t="s">
        <v>5604</v>
      </c>
      <c r="C1260" s="58" t="s">
        <v>5605</v>
      </c>
      <c r="D1260" s="58" t="s">
        <v>5606</v>
      </c>
      <c r="E1260" s="58" t="s">
        <v>5607</v>
      </c>
      <c r="F1260" s="58" t="s">
        <v>5608</v>
      </c>
      <c r="G1260" s="58" t="s">
        <v>5609</v>
      </c>
      <c r="H1260" s="75">
        <f>[1]!thsiFinD("ths_close_price_index",H$1,$A1260)</f>
        <v>3968.1158999999998</v>
      </c>
      <c r="I1260" s="75">
        <f>[1]!thsiFinD("ths_close_price_index",I$1,$A1260)</f>
        <v>4309.8948</v>
      </c>
      <c r="J1260" s="75">
        <f>[1]!thsiFinD("ths_close_price_index",J$1,$A1260)</f>
        <v>1455.0781999999999</v>
      </c>
      <c r="K1260" s="76">
        <f>IF([1]!thsiFinD("ths_close_price_index",K$1,$A1260)/[1]!thsiFinD("ths_close_price_index",K$1,$A$3)=0,K1259,[1]!thsiFinD("ths_close_price_index",K$1,$A1260)/[1]!thsiFinD("ths_close_price_index",K$1,$A$3))</f>
        <v>1.1727998248713052</v>
      </c>
      <c r="L1260" s="75">
        <f>[1]!thsiFinD("ths_close_price_index",L$1,$A1260)</f>
        <v>3369.5989</v>
      </c>
      <c r="M1260" s="75">
        <f>[1]!thsiFinD("ths_close_price_index",M$1,$A1260)</f>
        <v>10282.395699999999</v>
      </c>
      <c r="N1260" s="78">
        <f t="shared" si="81"/>
        <v>0.98889537861475485</v>
      </c>
      <c r="O1260" s="78">
        <f t="shared" si="81"/>
        <v>1.0049881147282416</v>
      </c>
      <c r="P1260" s="73">
        <f t="shared" si="77"/>
        <v>0.98889537861475485</v>
      </c>
      <c r="Q1260" s="73">
        <f t="shared" si="79"/>
        <v>1.2343600511781925</v>
      </c>
    </row>
    <row r="1261" spans="1:17" ht="15.5" x14ac:dyDescent="0.35">
      <c r="A1261" s="80">
        <v>45716</v>
      </c>
      <c r="B1261" s="58" t="s">
        <v>5610</v>
      </c>
      <c r="C1261" s="58" t="s">
        <v>5611</v>
      </c>
      <c r="D1261" s="58" t="s">
        <v>5612</v>
      </c>
      <c r="E1261" s="58" t="s">
        <v>5613</v>
      </c>
      <c r="F1261" s="58" t="s">
        <v>5614</v>
      </c>
      <c r="G1261" s="58" t="s">
        <v>5615</v>
      </c>
      <c r="H1261" s="75">
        <f>[1]!thsiFinD("ths_close_price_index",H$1,$A1261)</f>
        <v>3890.0486999999998</v>
      </c>
      <c r="I1261" s="75">
        <f>[1]!thsiFinD("ths_close_price_index",I$1,$A1261)</f>
        <v>4215.6269000000002</v>
      </c>
      <c r="J1261" s="75">
        <f>[1]!thsiFinD("ths_close_price_index",J$1,$A1261)</f>
        <v>1415.8679</v>
      </c>
      <c r="K1261" s="76">
        <f>IF([1]!thsiFinD("ths_close_price_index",K$1,$A1261)/[1]!thsiFinD("ths_close_price_index",K$1,$A$3)=0,K1260,[1]!thsiFinD("ths_close_price_index",K$1,$A1261)/[1]!thsiFinD("ths_close_price_index",K$1,$A$3))</f>
        <v>1.1411961399469133</v>
      </c>
      <c r="L1261" s="75">
        <f>[1]!thsiFinD("ths_close_price_index",L$1,$A1261)</f>
        <v>3245.6044999999999</v>
      </c>
      <c r="M1261" s="75">
        <f>[1]!thsiFinD("ths_close_price_index",M$1,$A1261)</f>
        <v>10102.1849</v>
      </c>
      <c r="N1261" s="78">
        <f t="shared" si="81"/>
        <v>0.96320202977274239</v>
      </c>
      <c r="O1261" s="78">
        <f t="shared" si="81"/>
        <v>0.98247385091394612</v>
      </c>
      <c r="P1261" s="73">
        <f t="shared" si="77"/>
        <v>0.96320202977274239</v>
      </c>
      <c r="Q1261" s="73">
        <f t="shared" si="79"/>
        <v>1.1889381067652212</v>
      </c>
    </row>
    <row r="1262" spans="1:17" ht="15.5" x14ac:dyDescent="0.35">
      <c r="A1262" s="80">
        <v>45719</v>
      </c>
      <c r="B1262" s="58" t="s">
        <v>5616</v>
      </c>
      <c r="C1262" s="58" t="s">
        <v>5617</v>
      </c>
      <c r="D1262" s="58" t="s">
        <v>5618</v>
      </c>
      <c r="E1262" s="58" t="s">
        <v>5619</v>
      </c>
      <c r="F1262" s="58">
        <v>0.78522939999999997</v>
      </c>
      <c r="G1262" s="79" t="s">
        <v>5620</v>
      </c>
      <c r="H1262" s="75">
        <f>[1]!thsiFinD("ths_close_price_index",H$1,$A1262)</f>
        <v>3888.4738000000002</v>
      </c>
      <c r="I1262" s="75">
        <f>[1]!thsiFinD("ths_close_price_index",I$1,$A1262)</f>
        <v>4219.2251999999999</v>
      </c>
      <c r="J1262" s="75">
        <f>[1]!thsiFinD("ths_close_price_index",J$1,$A1262)</f>
        <v>1416.5326</v>
      </c>
      <c r="K1262" s="76">
        <f>IF([1]!thsiFinD("ths_close_price_index",K$1,$A1262)/[1]!thsiFinD("ths_close_price_index",K$1,$A$3)=0,K1261,[1]!thsiFinD("ths_close_price_index",K$1,$A1262)/[1]!thsiFinD("ths_close_price_index",K$1,$A$3))</f>
        <v>1.1417318912512706</v>
      </c>
      <c r="L1262" s="75">
        <f>[1]!thsiFinD("ths_close_price_index",L$1,$A1262)</f>
        <v>3232.6612</v>
      </c>
      <c r="M1262" s="75">
        <f>[1]!thsiFinD("ths_close_price_index",M$1,$A1262)</f>
        <v>10200.774100000001</v>
      </c>
      <c r="N1262" s="78">
        <f t="shared" si="81"/>
        <v>0.99601205260838166</v>
      </c>
      <c r="O1262" s="78">
        <f t="shared" si="81"/>
        <v>1.0097591957557617</v>
      </c>
      <c r="P1262" s="73">
        <f t="shared" si="77"/>
        <v>0.99601205260838166</v>
      </c>
      <c r="Q1262" s="73">
        <f t="shared" si="79"/>
        <v>1.1841966841435512</v>
      </c>
    </row>
    <row r="1263" spans="1:17" ht="15.5" x14ac:dyDescent="0.35">
      <c r="A1263" s="80">
        <v>45720</v>
      </c>
      <c r="B1263" s="58" t="s">
        <v>5621</v>
      </c>
      <c r="C1263" s="58" t="s">
        <v>5622</v>
      </c>
      <c r="D1263" s="58" t="s">
        <v>5623</v>
      </c>
      <c r="E1263" s="58" t="s">
        <v>5624</v>
      </c>
      <c r="F1263" s="58">
        <v>0.78745684999999999</v>
      </c>
      <c r="G1263" s="79" t="s">
        <v>5625</v>
      </c>
      <c r="H1263" s="75">
        <f>[1]!thsiFinD("ths_close_price_index",H$1,$A1263)</f>
        <v>3885.2208000000001</v>
      </c>
      <c r="I1263" s="75">
        <f>[1]!thsiFinD("ths_close_price_index",I$1,$A1263)</f>
        <v>4226.3307000000004</v>
      </c>
      <c r="J1263" s="75">
        <f>[1]!thsiFinD("ths_close_price_index",J$1,$A1263)</f>
        <v>1421.7634</v>
      </c>
      <c r="K1263" s="76">
        <f>IF([1]!thsiFinD("ths_close_price_index",K$1,$A1263)/[1]!thsiFinD("ths_close_price_index",K$1,$A$3)=0,K1262,[1]!thsiFinD("ths_close_price_index",K$1,$A1263)/[1]!thsiFinD("ths_close_price_index",K$1,$A$3))</f>
        <v>1.1459479404807464</v>
      </c>
      <c r="L1263" s="75">
        <f>[1]!thsiFinD("ths_close_price_index",L$1,$A1263)</f>
        <v>3269.3771000000002</v>
      </c>
      <c r="M1263" s="75">
        <f>[1]!thsiFinD("ths_close_price_index",M$1,$A1263)</f>
        <v>10267.2606</v>
      </c>
      <c r="N1263" s="78">
        <f t="shared" ref="N1263:O1283" si="82">L1263/L1262</f>
        <v>1.0113577940057561</v>
      </c>
      <c r="O1263" s="78">
        <f t="shared" si="82"/>
        <v>1.0065177896646098</v>
      </c>
      <c r="P1263" s="73">
        <f t="shared" si="77"/>
        <v>1.0113577940057561</v>
      </c>
      <c r="Q1263" s="73">
        <f t="shared" si="79"/>
        <v>1.1976465461443531</v>
      </c>
    </row>
    <row r="1264" spans="1:17" ht="15.5" x14ac:dyDescent="0.35">
      <c r="A1264" s="80">
        <v>45721</v>
      </c>
      <c r="B1264" s="58" t="s">
        <v>5626</v>
      </c>
      <c r="C1264" s="58" t="s">
        <v>5627</v>
      </c>
      <c r="D1264" s="58" t="s">
        <v>5628</v>
      </c>
      <c r="E1264" s="58" t="s">
        <v>5629</v>
      </c>
      <c r="F1264" s="58">
        <v>0.79256651</v>
      </c>
      <c r="G1264" s="79" t="s">
        <v>5630</v>
      </c>
      <c r="H1264" s="75">
        <f>[1]!thsiFinD("ths_close_price_index",H$1,$A1264)</f>
        <v>3902.5706</v>
      </c>
      <c r="I1264" s="75">
        <f>[1]!thsiFinD("ths_close_price_index",I$1,$A1264)</f>
        <v>4242.6862000000001</v>
      </c>
      <c r="J1264" s="75">
        <f>[1]!thsiFinD("ths_close_price_index",J$1,$A1264)</f>
        <v>1432.5188000000001</v>
      </c>
      <c r="K1264" s="76">
        <f>IF([1]!thsiFinD("ths_close_price_index",K$1,$A1264)/[1]!thsiFinD("ths_close_price_index",K$1,$A$3)=0,K1263,[1]!thsiFinD("ths_close_price_index",K$1,$A1264)/[1]!thsiFinD("ths_close_price_index",K$1,$A$3))</f>
        <v>1.1546168431118358</v>
      </c>
      <c r="L1264" s="75">
        <f>[1]!thsiFinD("ths_close_price_index",L$1,$A1264)</f>
        <v>3275.5965000000001</v>
      </c>
      <c r="M1264" s="75">
        <f>[1]!thsiFinD("ths_close_price_index",M$1,$A1264)</f>
        <v>10185.1158</v>
      </c>
      <c r="N1264" s="78">
        <f t="shared" si="82"/>
        <v>1.001902319558059</v>
      </c>
      <c r="O1264" s="78">
        <f t="shared" si="82"/>
        <v>0.99199934595991457</v>
      </c>
      <c r="P1264" s="73">
        <f t="shared" si="77"/>
        <v>1.001902319558059</v>
      </c>
      <c r="Q1264" s="73">
        <f t="shared" si="79"/>
        <v>1.1999248525927253</v>
      </c>
    </row>
    <row r="1265" spans="1:17" ht="15.5" x14ac:dyDescent="0.35">
      <c r="A1265" s="80">
        <v>45722</v>
      </c>
      <c r="B1265" s="58" t="s">
        <v>5631</v>
      </c>
      <c r="C1265" s="58" t="s">
        <v>5632</v>
      </c>
      <c r="D1265" s="58" t="s">
        <v>5633</v>
      </c>
      <c r="E1265" s="58" t="s">
        <v>5634</v>
      </c>
      <c r="F1265" s="58">
        <v>0.80399728000000004</v>
      </c>
      <c r="G1265" s="79" t="s">
        <v>5635</v>
      </c>
      <c r="H1265" s="75">
        <f>[1]!thsiFinD("ths_close_price_index",H$1,$A1265)</f>
        <v>3956.2368999999999</v>
      </c>
      <c r="I1265" s="75">
        <f>[1]!thsiFinD("ths_close_price_index",I$1,$A1265)</f>
        <v>4303.8837000000003</v>
      </c>
      <c r="J1265" s="75">
        <f>[1]!thsiFinD("ths_close_price_index",J$1,$A1265)</f>
        <v>1458.9206999999999</v>
      </c>
      <c r="K1265" s="76">
        <f>IF([1]!thsiFinD("ths_close_price_index",K$1,$A1265)/[1]!thsiFinD("ths_close_price_index",K$1,$A$3)=0,K1264,[1]!thsiFinD("ths_close_price_index",K$1,$A1265)/[1]!thsiFinD("ths_close_price_index",K$1,$A$3))</f>
        <v>1.1758968978169846</v>
      </c>
      <c r="L1265" s="75">
        <f>[1]!thsiFinD("ths_close_price_index",L$1,$A1265)</f>
        <v>3366.7635</v>
      </c>
      <c r="M1265" s="75">
        <f>[1]!thsiFinD("ths_close_price_index",M$1,$A1265)</f>
        <v>10332.6356</v>
      </c>
      <c r="N1265" s="78">
        <f t="shared" si="82"/>
        <v>1.0278321826268895</v>
      </c>
      <c r="O1265" s="78">
        <f t="shared" si="82"/>
        <v>1.0144838608511451</v>
      </c>
      <c r="P1265" s="73">
        <f t="shared" si="77"/>
        <v>1.0278321826268895</v>
      </c>
      <c r="Q1265" s="73">
        <f t="shared" si="79"/>
        <v>1.2333213802286294</v>
      </c>
    </row>
    <row r="1266" spans="1:17" ht="15.5" x14ac:dyDescent="0.35">
      <c r="A1266" s="80">
        <v>45723</v>
      </c>
      <c r="B1266" s="58" t="s">
        <v>5636</v>
      </c>
      <c r="C1266" s="58" t="s">
        <v>5637</v>
      </c>
      <c r="D1266" s="58" t="s">
        <v>5638</v>
      </c>
      <c r="E1266" s="58" t="s">
        <v>5639</v>
      </c>
      <c r="F1266" s="58">
        <v>0.80303933000000005</v>
      </c>
      <c r="G1266" s="79" t="s">
        <v>5640</v>
      </c>
      <c r="H1266" s="75">
        <f>[1]!thsiFinD("ths_close_price_index",H$1,$A1266)</f>
        <v>3944.0142999999998</v>
      </c>
      <c r="I1266" s="75">
        <f>[1]!thsiFinD("ths_close_price_index",I$1,$A1266)</f>
        <v>4287.7187999999996</v>
      </c>
      <c r="J1266" s="75">
        <f>[1]!thsiFinD("ths_close_price_index",J$1,$A1266)</f>
        <v>1455.7731000000001</v>
      </c>
      <c r="K1266" s="76">
        <f>IF([1]!thsiFinD("ths_close_price_index",K$1,$A1266)/[1]!thsiFinD("ths_close_price_index",K$1,$A$3)=0,K1265,[1]!thsiFinD("ths_close_price_index",K$1,$A1266)/[1]!thsiFinD("ths_close_price_index",K$1,$A$3))</f>
        <v>1.1733599175167062</v>
      </c>
      <c r="L1266" s="75">
        <f>[1]!thsiFinD("ths_close_price_index",L$1,$A1266)</f>
        <v>3333.1604000000002</v>
      </c>
      <c r="M1266" s="75">
        <f>[1]!thsiFinD("ths_close_price_index",M$1,$A1266)</f>
        <v>10230.020200000001</v>
      </c>
      <c r="N1266" s="78">
        <f t="shared" si="82"/>
        <v>0.99001916826055647</v>
      </c>
      <c r="O1266" s="78">
        <f t="shared" si="82"/>
        <v>0.99006880683956389</v>
      </c>
      <c r="P1266" s="73">
        <f t="shared" si="77"/>
        <v>0.99001916826055647</v>
      </c>
      <c r="Q1266" s="73">
        <f t="shared" si="79"/>
        <v>1.2210118070519091</v>
      </c>
    </row>
    <row r="1267" spans="1:17" ht="15.5" x14ac:dyDescent="0.35">
      <c r="A1267" s="80">
        <v>45726</v>
      </c>
      <c r="B1267" s="58" t="s">
        <v>5641</v>
      </c>
      <c r="C1267" s="58" t="s">
        <v>5642</v>
      </c>
      <c r="D1267" s="58" t="s">
        <v>5643</v>
      </c>
      <c r="E1267" s="58" t="s">
        <v>5644</v>
      </c>
      <c r="F1267" s="58" t="s">
        <v>5645</v>
      </c>
      <c r="G1267" s="58" t="s">
        <v>5646</v>
      </c>
      <c r="H1267" s="75">
        <f>[1]!thsiFinD("ths_close_price_index",H$1,$A1267)</f>
        <v>3928.8018000000002</v>
      </c>
      <c r="I1267" s="75">
        <f>[1]!thsiFinD("ths_close_price_index",I$1,$A1267)</f>
        <v>4275.4957999999997</v>
      </c>
      <c r="J1267" s="75">
        <f>[1]!thsiFinD("ths_close_price_index",J$1,$A1267)</f>
        <v>1450.4274</v>
      </c>
      <c r="K1267" s="76">
        <f>IF([1]!thsiFinD("ths_close_price_index",K$1,$A1267)/[1]!thsiFinD("ths_close_price_index",K$1,$A$3)=0,K1266,[1]!thsiFinD("ths_close_price_index",K$1,$A1267)/[1]!thsiFinD("ths_close_price_index",K$1,$A$3))</f>
        <v>1.1690512583506114</v>
      </c>
      <c r="L1267" s="75">
        <f>[1]!thsiFinD("ths_close_price_index",L$1,$A1267)</f>
        <v>3319.1291000000001</v>
      </c>
      <c r="M1267" s="75">
        <f>[1]!thsiFinD("ths_close_price_index",M$1,$A1267)</f>
        <v>10301.572</v>
      </c>
      <c r="N1267" s="78">
        <f t="shared" si="82"/>
        <v>0.99579039160551641</v>
      </c>
      <c r="O1267" s="78">
        <f t="shared" si="82"/>
        <v>1.0069942970396089</v>
      </c>
      <c r="P1267" s="73">
        <f t="shared" si="77"/>
        <v>0.99579039160551641</v>
      </c>
      <c r="Q1267" s="73">
        <f t="shared" si="79"/>
        <v>1.2158718254991798</v>
      </c>
    </row>
    <row r="1268" spans="1:17" ht="15.5" x14ac:dyDescent="0.35">
      <c r="A1268" s="80">
        <v>45727</v>
      </c>
      <c r="B1268" s="58" t="s">
        <v>5647</v>
      </c>
      <c r="C1268" s="58" t="s">
        <v>5648</v>
      </c>
      <c r="D1268" s="58" t="s">
        <v>5649</v>
      </c>
      <c r="E1268" s="58" t="s">
        <v>5650</v>
      </c>
      <c r="F1268" s="58" t="s">
        <v>5651</v>
      </c>
      <c r="G1268" s="58" t="s">
        <v>5652</v>
      </c>
      <c r="H1268" s="75">
        <f>[1]!thsiFinD("ths_close_price_index",H$1,$A1268)</f>
        <v>3941.4157</v>
      </c>
      <c r="I1268" s="75">
        <f>[1]!thsiFinD("ths_close_price_index",I$1,$A1268)</f>
        <v>4291.4799999999996</v>
      </c>
      <c r="J1268" s="75">
        <f>[1]!thsiFinD("ths_close_price_index",J$1,$A1268)</f>
        <v>1455.0953999999999</v>
      </c>
      <c r="K1268" s="76">
        <f>IF([1]!thsiFinD("ths_close_price_index",K$1,$A1268)/[1]!thsiFinD("ths_close_price_index",K$1,$A$3)=0,K1267,[1]!thsiFinD("ths_close_price_index",K$1,$A1268)/[1]!thsiFinD("ths_close_price_index",K$1,$A$3))</f>
        <v>1.1728136881516347</v>
      </c>
      <c r="L1268" s="75">
        <f>[1]!thsiFinD("ths_close_price_index",L$1,$A1268)</f>
        <v>3301.1587</v>
      </c>
      <c r="M1268" s="75">
        <f>[1]!thsiFinD("ths_close_price_index",M$1,$A1268)</f>
        <v>10310.5674</v>
      </c>
      <c r="N1268" s="78">
        <f t="shared" si="82"/>
        <v>0.99458580866890656</v>
      </c>
      <c r="O1268" s="78">
        <f t="shared" si="82"/>
        <v>1.0008732065358568</v>
      </c>
      <c r="P1268" s="73">
        <f t="shared" si="77"/>
        <v>0.99458580866890656</v>
      </c>
      <c r="Q1268" s="73">
        <f t="shared" si="79"/>
        <v>1.2092888628018414</v>
      </c>
    </row>
    <row r="1269" spans="1:17" ht="15.5" x14ac:dyDescent="0.35">
      <c r="A1269" s="80">
        <v>45728</v>
      </c>
      <c r="B1269" s="58" t="s">
        <v>5653</v>
      </c>
      <c r="C1269" s="58" t="s">
        <v>5654</v>
      </c>
      <c r="D1269" s="58" t="s">
        <v>5655</v>
      </c>
      <c r="E1269" s="58" t="s">
        <v>5656</v>
      </c>
      <c r="F1269" s="58" t="s">
        <v>5657</v>
      </c>
      <c r="G1269" s="58" t="s">
        <v>5658</v>
      </c>
      <c r="H1269" s="75">
        <f>[1]!thsiFinD("ths_close_price_index",H$1,$A1269)</f>
        <v>3927.2314999999999</v>
      </c>
      <c r="I1269" s="75">
        <f>[1]!thsiFinD("ths_close_price_index",I$1,$A1269)</f>
        <v>4279.2726000000002</v>
      </c>
      <c r="J1269" s="75">
        <f>[1]!thsiFinD("ths_close_price_index",J$1,$A1269)</f>
        <v>1449.7988</v>
      </c>
      <c r="K1269" s="76">
        <f>IF([1]!thsiFinD("ths_close_price_index",K$1,$A1269)/[1]!thsiFinD("ths_close_price_index",K$1,$A$3)=0,K1268,[1]!thsiFinD("ths_close_price_index",K$1,$A1269)/[1]!thsiFinD("ths_close_price_index",K$1,$A$3))</f>
        <v>1.1685446038148524</v>
      </c>
      <c r="L1269" s="75">
        <f>[1]!thsiFinD("ths_close_price_index",L$1,$A1269)</f>
        <v>3303.0133999999998</v>
      </c>
      <c r="M1269" s="75">
        <f>[1]!thsiFinD("ths_close_price_index",M$1,$A1269)</f>
        <v>10237.2428</v>
      </c>
      <c r="N1269" s="78">
        <f t="shared" si="82"/>
        <v>1.0005618330315351</v>
      </c>
      <c r="O1269" s="78">
        <f t="shared" si="82"/>
        <v>0.99288840301844106</v>
      </c>
      <c r="P1269" s="73">
        <f t="shared" si="77"/>
        <v>1.0005618330315351</v>
      </c>
      <c r="Q1269" s="73">
        <f t="shared" si="79"/>
        <v>1.2099682812296311</v>
      </c>
    </row>
    <row r="1270" spans="1:17" ht="15.5" x14ac:dyDescent="0.35">
      <c r="A1270" s="80">
        <v>45729</v>
      </c>
      <c r="B1270" s="58" t="s">
        <v>5659</v>
      </c>
      <c r="C1270" s="58" t="s">
        <v>5660</v>
      </c>
      <c r="D1270" s="58" t="s">
        <v>5661</v>
      </c>
      <c r="E1270" s="58" t="s">
        <v>5662</v>
      </c>
      <c r="F1270" s="58" t="s">
        <v>5663</v>
      </c>
      <c r="G1270" s="58" t="s">
        <v>5664</v>
      </c>
      <c r="H1270" s="75">
        <f>[1]!thsiFinD("ths_close_price_index",H$1,$A1270)</f>
        <v>3911.5792999999999</v>
      </c>
      <c r="I1270" s="75">
        <f>[1]!thsiFinD("ths_close_price_index",I$1,$A1270)</f>
        <v>4258.0105999999996</v>
      </c>
      <c r="J1270" s="75">
        <f>[1]!thsiFinD("ths_close_price_index",J$1,$A1270)</f>
        <v>1436.5933</v>
      </c>
      <c r="K1270" s="76">
        <f>IF([1]!thsiFinD("ths_close_price_index",K$1,$A1270)/[1]!thsiFinD("ths_close_price_index",K$1,$A$3)=0,K1269,[1]!thsiFinD("ths_close_price_index",K$1,$A1270)/[1]!thsiFinD("ths_close_price_index",K$1,$A$3))</f>
        <v>1.1579009091410279</v>
      </c>
      <c r="L1270" s="75">
        <f>[1]!thsiFinD("ths_close_price_index",L$1,$A1270)</f>
        <v>3255.9740999999999</v>
      </c>
      <c r="M1270" s="75">
        <f>[1]!thsiFinD("ths_close_price_index",M$1,$A1270)</f>
        <v>10197.211499999999</v>
      </c>
      <c r="N1270" s="78">
        <f t="shared" si="82"/>
        <v>0.98575867115767679</v>
      </c>
      <c r="O1270" s="78">
        <f t="shared" si="82"/>
        <v>0.99608964046452031</v>
      </c>
      <c r="P1270" s="73">
        <f t="shared" si="77"/>
        <v>0.98575867115767679</v>
      </c>
      <c r="Q1270" s="73">
        <f t="shared" si="79"/>
        <v>1.1927367250478593</v>
      </c>
    </row>
    <row r="1271" spans="1:17" ht="15.5" x14ac:dyDescent="0.35">
      <c r="A1271" s="80">
        <v>45730</v>
      </c>
      <c r="B1271" s="58" t="s">
        <v>5665</v>
      </c>
      <c r="C1271" s="58" t="s">
        <v>5666</v>
      </c>
      <c r="D1271" s="58" t="s">
        <v>5667</v>
      </c>
      <c r="E1271" s="58" t="s">
        <v>5668</v>
      </c>
      <c r="F1271" s="58" t="s">
        <v>5669</v>
      </c>
      <c r="G1271" s="58" t="s">
        <v>5670</v>
      </c>
      <c r="H1271" s="75">
        <f>[1]!thsiFinD("ths_close_price_index",H$1,$A1271)</f>
        <v>4006.5567000000001</v>
      </c>
      <c r="I1271" s="75">
        <f>[1]!thsiFinD("ths_close_price_index",I$1,$A1271)</f>
        <v>4353.9947000000002</v>
      </c>
      <c r="J1271" s="75">
        <f>[1]!thsiFinD("ths_close_price_index",J$1,$A1271)</f>
        <v>1466.1973</v>
      </c>
      <c r="K1271" s="76">
        <f>IF([1]!thsiFinD("ths_close_price_index",K$1,$A1271)/[1]!thsiFinD("ths_close_price_index",K$1,$A$3)=0,K1270,[1]!thsiFinD("ths_close_price_index",K$1,$A1271)/[1]!thsiFinD("ths_close_price_index",K$1,$A$3))</f>
        <v>1.1817618714009877</v>
      </c>
      <c r="L1271" s="75">
        <f>[1]!thsiFinD("ths_close_price_index",L$1,$A1271)</f>
        <v>3321.2660999999998</v>
      </c>
      <c r="M1271" s="75">
        <f>[1]!thsiFinD("ths_close_price_index",M$1,$A1271)</f>
        <v>10384.2129</v>
      </c>
      <c r="N1271" s="78">
        <f t="shared" si="82"/>
        <v>1.0200529850652067</v>
      </c>
      <c r="O1271" s="78">
        <f t="shared" si="82"/>
        <v>1.0183384840061425</v>
      </c>
      <c r="P1271" s="73">
        <f t="shared" si="77"/>
        <v>1.0200529850652067</v>
      </c>
      <c r="Q1271" s="73">
        <f t="shared" si="79"/>
        <v>1.2166546567819676</v>
      </c>
    </row>
    <row r="1272" spans="1:17" ht="15.5" x14ac:dyDescent="0.35">
      <c r="A1272" s="80">
        <v>45733</v>
      </c>
      <c r="B1272" s="58">
        <v>1.14468747</v>
      </c>
      <c r="C1272" s="58" t="s">
        <v>5671</v>
      </c>
      <c r="D1272" s="59" t="s">
        <v>5672</v>
      </c>
      <c r="E1272" s="59" t="s">
        <v>5673</v>
      </c>
      <c r="F1272" s="58">
        <v>0.81215758999999998</v>
      </c>
      <c r="G1272" s="59" t="s">
        <v>5674</v>
      </c>
      <c r="H1272" s="75">
        <f>[1]!thsiFinD("ths_close_price_index",H$1,$A1272)</f>
        <v>3996.7876000000001</v>
      </c>
      <c r="I1272" s="75">
        <f>[1]!thsiFinD("ths_close_price_index",I$1,$A1272)</f>
        <v>4347.6705000000002</v>
      </c>
      <c r="J1272" s="75">
        <f>[1]!thsiFinD("ths_close_price_index",J$1,$A1272)</f>
        <v>1466.1515999999999</v>
      </c>
      <c r="K1272" s="76">
        <f>IF([1]!thsiFinD("ths_close_price_index",K$1,$A1272)/[1]!thsiFinD("ths_close_price_index",K$1,$A$3)=0,K1271,[1]!thsiFinD("ths_close_price_index",K$1,$A1272)/[1]!thsiFinD("ths_close_price_index",K$1,$A$3))</f>
        <v>1.1817250369875543</v>
      </c>
      <c r="L1272" s="75">
        <f>[1]!thsiFinD("ths_close_price_index",L$1,$A1272)</f>
        <v>3313.1460999999999</v>
      </c>
      <c r="M1272" s="75">
        <f>[1]!thsiFinD("ths_close_price_index",M$1,$A1272)</f>
        <v>10400.677900000001</v>
      </c>
      <c r="N1272" s="78">
        <f t="shared" si="82"/>
        <v>0.99755514922456834</v>
      </c>
      <c r="O1272" s="78">
        <f t="shared" si="82"/>
        <v>1.0015855799720748</v>
      </c>
      <c r="P1272" s="73">
        <f t="shared" si="77"/>
        <v>0.99755514922456834</v>
      </c>
      <c r="Q1272" s="73">
        <f t="shared" si="79"/>
        <v>1.2136801177009016</v>
      </c>
    </row>
    <row r="1273" spans="1:17" ht="15.5" x14ac:dyDescent="0.35">
      <c r="A1273" s="80">
        <v>45734</v>
      </c>
      <c r="B1273" s="58">
        <v>1.1522865099999999</v>
      </c>
      <c r="C1273" s="58" t="s">
        <v>5675</v>
      </c>
      <c r="D1273" s="59" t="s">
        <v>5676</v>
      </c>
      <c r="E1273" s="59" t="s">
        <v>5677</v>
      </c>
      <c r="F1273" s="58">
        <v>0.81708961999999996</v>
      </c>
      <c r="G1273" s="59" t="s">
        <v>5678</v>
      </c>
      <c r="H1273" s="75">
        <f>[1]!thsiFinD("ths_close_price_index",H$1,$A1273)</f>
        <v>4007.7229000000002</v>
      </c>
      <c r="I1273" s="75">
        <f>[1]!thsiFinD("ths_close_price_index",I$1,$A1273)</f>
        <v>4361.1719000000003</v>
      </c>
      <c r="J1273" s="75">
        <f>[1]!thsiFinD("ths_close_price_index",J$1,$A1273)</f>
        <v>1476.9167</v>
      </c>
      <c r="K1273" s="76">
        <f>IF([1]!thsiFinD("ths_close_price_index",K$1,$A1273)/[1]!thsiFinD("ths_close_price_index",K$1,$A$3)=0,K1272,[1]!thsiFinD("ths_close_price_index",K$1,$A1273)/[1]!thsiFinD("ths_close_price_index",K$1,$A$3))</f>
        <v>1.1904017578639459</v>
      </c>
      <c r="L1273" s="75">
        <f>[1]!thsiFinD("ths_close_price_index",L$1,$A1273)</f>
        <v>3331.1473000000001</v>
      </c>
      <c r="M1273" s="75">
        <f>[1]!thsiFinD("ths_close_price_index",M$1,$A1273)</f>
        <v>10473.4568</v>
      </c>
      <c r="N1273" s="78">
        <f t="shared" si="82"/>
        <v>1.0054332647751332</v>
      </c>
      <c r="O1273" s="78">
        <f t="shared" si="82"/>
        <v>1.0069975150369765</v>
      </c>
      <c r="P1273" s="73">
        <f t="shared" ref="P1273:P1336" si="83">100%*N1273</f>
        <v>1.0054332647751332</v>
      </c>
      <c r="Q1273" s="73">
        <f t="shared" si="79"/>
        <v>1.2202743631326853</v>
      </c>
    </row>
    <row r="1274" spans="1:17" ht="15.5" x14ac:dyDescent="0.35">
      <c r="A1274" s="80">
        <v>45735</v>
      </c>
      <c r="B1274" s="58">
        <v>1.1511766800000001</v>
      </c>
      <c r="C1274" s="58" t="s">
        <v>5679</v>
      </c>
      <c r="D1274" s="59" t="s">
        <v>5680</v>
      </c>
      <c r="E1274" s="59" t="s">
        <v>5681</v>
      </c>
      <c r="F1274" s="58">
        <v>0.81712178000000002</v>
      </c>
      <c r="G1274" s="59" t="s">
        <v>5682</v>
      </c>
      <c r="H1274" s="75">
        <f>[1]!thsiFinD("ths_close_price_index",H$1,$A1274)</f>
        <v>4010.1680000000001</v>
      </c>
      <c r="I1274" s="75">
        <f>[1]!thsiFinD("ths_close_price_index",I$1,$A1274)</f>
        <v>4357.1619000000001</v>
      </c>
      <c r="J1274" s="75">
        <f>[1]!thsiFinD("ths_close_price_index",J$1,$A1274)</f>
        <v>1471.2219</v>
      </c>
      <c r="K1274" s="76">
        <f>IF([1]!thsiFinD("ths_close_price_index",K$1,$A1274)/[1]!thsiFinD("ths_close_price_index",K$1,$A$3)=0,K1273,[1]!thsiFinD("ths_close_price_index",K$1,$A1274)/[1]!thsiFinD("ths_close_price_index",K$1,$A$3))</f>
        <v>1.1858117224674447</v>
      </c>
      <c r="L1274" s="75">
        <f>[1]!thsiFinD("ths_close_price_index",L$1,$A1274)</f>
        <v>3306.3056999999999</v>
      </c>
      <c r="M1274" s="75">
        <f>[1]!thsiFinD("ths_close_price_index",M$1,$A1274)</f>
        <v>10475.3316</v>
      </c>
      <c r="N1274" s="78">
        <f t="shared" si="82"/>
        <v>0.99254262938177484</v>
      </c>
      <c r="O1274" s="78">
        <f t="shared" si="82"/>
        <v>1.0001790048916801</v>
      </c>
      <c r="P1274" s="73">
        <f t="shared" si="83"/>
        <v>0.99254262938177484</v>
      </c>
      <c r="Q1274" s="73">
        <f t="shared" si="79"/>
        <v>1.2111743249508862</v>
      </c>
    </row>
    <row r="1275" spans="1:17" ht="15.5" x14ac:dyDescent="0.35">
      <c r="A1275" s="80">
        <v>45736</v>
      </c>
      <c r="B1275" s="58">
        <v>1.1424436</v>
      </c>
      <c r="C1275" s="58" t="s">
        <v>5683</v>
      </c>
      <c r="D1275" s="59" t="s">
        <v>5684</v>
      </c>
      <c r="E1275" s="59" t="s">
        <v>5685</v>
      </c>
      <c r="F1275" s="58">
        <v>0.81005797000000002</v>
      </c>
      <c r="G1275" s="59" t="s">
        <v>5686</v>
      </c>
      <c r="H1275" s="75">
        <f>[1]!thsiFinD("ths_close_price_index",H$1,$A1275)</f>
        <v>3974.9917999999998</v>
      </c>
      <c r="I1275" s="75">
        <f>[1]!thsiFinD("ths_close_price_index",I$1,$A1275)</f>
        <v>4321.1106</v>
      </c>
      <c r="J1275" s="75">
        <f>[1]!thsiFinD("ths_close_price_index",J$1,$A1275)</f>
        <v>1458.1036999999999</v>
      </c>
      <c r="K1275" s="76">
        <f>IF([1]!thsiFinD("ths_close_price_index",K$1,$A1275)/[1]!thsiFinD("ths_close_price_index",K$1,$A$3)=0,K1274,[1]!thsiFinD("ths_close_price_index",K$1,$A1275)/[1]!thsiFinD("ths_close_price_index",K$1,$A$3))</f>
        <v>1.1752383920013385</v>
      </c>
      <c r="L1275" s="75">
        <f>[1]!thsiFinD("ths_close_price_index",L$1,$A1275)</f>
        <v>3267.6199000000001</v>
      </c>
      <c r="M1275" s="75">
        <f>[1]!thsiFinD("ths_close_price_index",M$1,$A1275)</f>
        <v>10386.2474</v>
      </c>
      <c r="N1275" s="78">
        <f t="shared" si="82"/>
        <v>0.98829938804509221</v>
      </c>
      <c r="O1275" s="78">
        <f t="shared" si="82"/>
        <v>0.99149581097747785</v>
      </c>
      <c r="P1275" s="73">
        <f t="shared" si="83"/>
        <v>0.98829938804509221</v>
      </c>
      <c r="Q1275" s="73">
        <f t="shared" si="79"/>
        <v>1.1970028441648886</v>
      </c>
    </row>
    <row r="1276" spans="1:17" ht="15.5" x14ac:dyDescent="0.35">
      <c r="A1276" s="80">
        <v>45737</v>
      </c>
      <c r="B1276" s="58">
        <v>1.1287519100000001</v>
      </c>
      <c r="C1276" s="58" t="s">
        <v>5687</v>
      </c>
      <c r="D1276" s="59" t="s">
        <v>5688</v>
      </c>
      <c r="E1276" s="59" t="s">
        <v>5689</v>
      </c>
      <c r="F1276" s="58">
        <v>0.80176312000000005</v>
      </c>
      <c r="G1276" s="59" t="s">
        <v>5690</v>
      </c>
      <c r="H1276" s="75">
        <f>[1]!thsiFinD("ths_close_price_index",H$1,$A1276)</f>
        <v>3914.6956</v>
      </c>
      <c r="I1276" s="75">
        <f>[1]!thsiFinD("ths_close_price_index",I$1,$A1276)</f>
        <v>4256.3813</v>
      </c>
      <c r="J1276" s="75">
        <f>[1]!thsiFinD("ths_close_price_index",J$1,$A1276)</f>
        <v>1431.9059</v>
      </c>
      <c r="K1276" s="76">
        <f>IF([1]!thsiFinD("ths_close_price_index",K$1,$A1276)/[1]!thsiFinD("ths_close_price_index",K$1,$A$3)=0,K1275,[1]!thsiFinD("ths_close_price_index",K$1,$A1276)/[1]!thsiFinD("ths_close_price_index",K$1,$A$3))</f>
        <v>1.1541228428494006</v>
      </c>
      <c r="L1276" s="75">
        <f>[1]!thsiFinD("ths_close_price_index",L$1,$A1276)</f>
        <v>3193.4827</v>
      </c>
      <c r="M1276" s="75">
        <f>[1]!thsiFinD("ths_close_price_index",M$1,$A1276)</f>
        <v>10254.4949</v>
      </c>
      <c r="N1276" s="78">
        <f t="shared" si="82"/>
        <v>0.9773115594013857</v>
      </c>
      <c r="O1276" s="78">
        <f t="shared" si="82"/>
        <v>0.9873147158039004</v>
      </c>
      <c r="P1276" s="73">
        <f t="shared" si="83"/>
        <v>0.9773115594013857</v>
      </c>
      <c r="Q1276" s="73">
        <f t="shared" ref="Q1276:Q1339" si="84">Q1275*P1276</f>
        <v>1.1698447162386811</v>
      </c>
    </row>
    <row r="1277" spans="1:17" ht="15.5" x14ac:dyDescent="0.35">
      <c r="A1277" s="80">
        <v>45740</v>
      </c>
      <c r="B1277" s="58" t="s">
        <v>5691</v>
      </c>
      <c r="C1277" s="58">
        <v>1.0881394600000001</v>
      </c>
      <c r="D1277" s="58" t="s">
        <v>5692</v>
      </c>
      <c r="E1277" s="58">
        <v>0.94256046999999998</v>
      </c>
      <c r="F1277" s="58">
        <v>0.80359201000000002</v>
      </c>
      <c r="G1277" s="79">
        <v>0.71173449</v>
      </c>
      <c r="H1277" s="75">
        <f>[1]!thsiFinD("ths_close_price_index",H$1,$A1277)</f>
        <v>3934.8485999999998</v>
      </c>
      <c r="I1277" s="75">
        <f>[1]!thsiFinD("ths_close_price_index",I$1,$A1277)</f>
        <v>4271.9960000000001</v>
      </c>
      <c r="J1277" s="75">
        <f>[1]!thsiFinD("ths_close_price_index",J$1,$A1277)</f>
        <v>1436.9603999999999</v>
      </c>
      <c r="K1277" s="76">
        <f>IF([1]!thsiFinD("ths_close_price_index",K$1,$A1277)/[1]!thsiFinD("ths_close_price_index",K$1,$A$3)=0,K1276,[1]!thsiFinD("ths_close_price_index",K$1,$A1277)/[1]!thsiFinD("ths_close_price_index",K$1,$A$3))</f>
        <v>1.1581967934555</v>
      </c>
      <c r="L1277" s="75">
        <f>[1]!thsiFinD("ths_close_price_index",L$1,$A1277)</f>
        <v>3201.4373999999998</v>
      </c>
      <c r="M1277" s="75">
        <f>[1]!thsiFinD("ths_close_price_index",M$1,$A1277)</f>
        <v>10199.9398</v>
      </c>
      <c r="N1277" s="78">
        <f t="shared" si="82"/>
        <v>1.0024909168914551</v>
      </c>
      <c r="O1277" s="78">
        <f t="shared" si="82"/>
        <v>0.9946798842330109</v>
      </c>
      <c r="P1277" s="73">
        <f t="shared" si="83"/>
        <v>1.0024909168914551</v>
      </c>
      <c r="Q1277" s="73">
        <f t="shared" si="84"/>
        <v>1.1727587022027395</v>
      </c>
    </row>
    <row r="1278" spans="1:17" ht="15.5" x14ac:dyDescent="0.35">
      <c r="A1278" s="80">
        <v>45741</v>
      </c>
      <c r="B1278" s="58" t="s">
        <v>5693</v>
      </c>
      <c r="C1278" s="58">
        <v>1.07551408</v>
      </c>
      <c r="D1278" s="58" t="s">
        <v>5694</v>
      </c>
      <c r="E1278" s="58">
        <v>0.93768037999999998</v>
      </c>
      <c r="F1278" s="58">
        <v>0.79932552999999995</v>
      </c>
      <c r="G1278" s="79" t="s">
        <v>5695</v>
      </c>
      <c r="H1278" s="75">
        <f>[1]!thsiFinD("ths_close_price_index",H$1,$A1278)</f>
        <v>3932.2950999999998</v>
      </c>
      <c r="I1278" s="75">
        <f>[1]!thsiFinD("ths_close_price_index",I$1,$A1278)</f>
        <v>4265.8019999999997</v>
      </c>
      <c r="J1278" s="75">
        <f>[1]!thsiFinD("ths_close_price_index",J$1,$A1278)</f>
        <v>1426.27</v>
      </c>
      <c r="K1278" s="76">
        <f>IF([1]!thsiFinD("ths_close_price_index",K$1,$A1278)/[1]!thsiFinD("ths_close_price_index",K$1,$A$3)=0,K1277,[1]!thsiFinD("ths_close_price_index",K$1,$A1278)/[1]!thsiFinD("ths_close_price_index",K$1,$A$3))</f>
        <v>1.1495802811279809</v>
      </c>
      <c r="L1278" s="75">
        <f>[1]!thsiFinD("ths_close_price_index",L$1,$A1278)</f>
        <v>3184.0727000000002</v>
      </c>
      <c r="M1278" s="75">
        <f>[1]!thsiFinD("ths_close_price_index",M$1,$A1278)</f>
        <v>10256.6402</v>
      </c>
      <c r="N1278" s="78">
        <f t="shared" si="82"/>
        <v>0.99457596765752798</v>
      </c>
      <c r="O1278" s="78">
        <f t="shared" si="82"/>
        <v>1.0055588955534815</v>
      </c>
      <c r="P1278" s="73">
        <f t="shared" si="83"/>
        <v>0.99457596765752798</v>
      </c>
      <c r="Q1278" s="73">
        <f t="shared" si="84"/>
        <v>1.1663976210720763</v>
      </c>
    </row>
    <row r="1279" spans="1:17" ht="15.5" x14ac:dyDescent="0.35">
      <c r="A1279" s="80">
        <v>45742</v>
      </c>
      <c r="B1279" s="58" t="s">
        <v>5696</v>
      </c>
      <c r="C1279" s="58">
        <v>1.07959567</v>
      </c>
      <c r="D1279" s="58" t="s">
        <v>5697</v>
      </c>
      <c r="E1279" s="58">
        <v>0.93909765999999995</v>
      </c>
      <c r="F1279" s="58">
        <v>0.80131607999999999</v>
      </c>
      <c r="G1279" s="79" t="s">
        <v>5698</v>
      </c>
      <c r="H1279" s="75">
        <f>[1]!thsiFinD("ths_close_price_index",H$1,$A1279)</f>
        <v>3919.3566000000001</v>
      </c>
      <c r="I1279" s="75">
        <f>[1]!thsiFinD("ths_close_price_index",I$1,$A1279)</f>
        <v>4255.7241000000004</v>
      </c>
      <c r="J1279" s="75">
        <f>[1]!thsiFinD("ths_close_price_index",J$1,$A1279)</f>
        <v>1427.4390000000001</v>
      </c>
      <c r="K1279" s="76">
        <f>IF([1]!thsiFinD("ths_close_price_index",K$1,$A1279)/[1]!thsiFinD("ths_close_price_index",K$1,$A$3)=0,K1278,[1]!thsiFinD("ths_close_price_index",K$1,$A1279)/[1]!thsiFinD("ths_close_price_index",K$1,$A$3))</f>
        <v>1.1505225005875774</v>
      </c>
      <c r="L1279" s="75">
        <f>[1]!thsiFinD("ths_close_price_index",L$1,$A1279)</f>
        <v>3193.5419000000002</v>
      </c>
      <c r="M1279" s="75">
        <f>[1]!thsiFinD("ths_close_price_index",M$1,$A1279)</f>
        <v>10219.5805</v>
      </c>
      <c r="N1279" s="78">
        <f t="shared" si="82"/>
        <v>1.0029739270714515</v>
      </c>
      <c r="O1279" s="78">
        <f t="shared" si="82"/>
        <v>0.99638676025702844</v>
      </c>
      <c r="P1279" s="73">
        <f t="shared" si="83"/>
        <v>1.0029739270714515</v>
      </c>
      <c r="Q1279" s="73">
        <f t="shared" si="84"/>
        <v>1.1698664025334593</v>
      </c>
    </row>
    <row r="1280" spans="1:17" ht="15.5" x14ac:dyDescent="0.35">
      <c r="A1280" s="80">
        <v>45743</v>
      </c>
      <c r="B1280" s="58" t="s">
        <v>5699</v>
      </c>
      <c r="C1280" s="58">
        <v>1.09694091</v>
      </c>
      <c r="D1280" s="58" t="s">
        <v>5700</v>
      </c>
      <c r="E1280" s="58">
        <v>0.94280430000000004</v>
      </c>
      <c r="F1280" s="58">
        <v>0.80451543000000003</v>
      </c>
      <c r="G1280" s="79" t="s">
        <v>5701</v>
      </c>
      <c r="H1280" s="75">
        <f>[1]!thsiFinD("ths_close_price_index",H$1,$A1280)</f>
        <v>3932.4117000000001</v>
      </c>
      <c r="I1280" s="75">
        <f>[1]!thsiFinD("ths_close_price_index",I$1,$A1280)</f>
        <v>4267.8918000000003</v>
      </c>
      <c r="J1280" s="75">
        <f>[1]!thsiFinD("ths_close_price_index",J$1,$A1280)</f>
        <v>1435.4256</v>
      </c>
      <c r="K1280" s="76">
        <f>IF([1]!thsiFinD("ths_close_price_index",K$1,$A1280)/[1]!thsiFinD("ths_close_price_index",K$1,$A$3)=0,K1279,[1]!thsiFinD("ths_close_price_index",K$1,$A1280)/[1]!thsiFinD("ths_close_price_index",K$1,$A$3))</f>
        <v>1.1569597374875029</v>
      </c>
      <c r="L1280" s="75">
        <f>[1]!thsiFinD("ths_close_price_index",L$1,$A1280)</f>
        <v>3209.2163999999998</v>
      </c>
      <c r="M1280" s="75">
        <f>[1]!thsiFinD("ths_close_price_index",M$1,$A1280)</f>
        <v>10429.6333</v>
      </c>
      <c r="N1280" s="78">
        <f t="shared" si="82"/>
        <v>1.0049081867377407</v>
      </c>
      <c r="O1280" s="78">
        <f t="shared" si="82"/>
        <v>1.0205539552235046</v>
      </c>
      <c r="P1280" s="73">
        <f t="shared" si="83"/>
        <v>1.0049081867377407</v>
      </c>
      <c r="Q1280" s="73">
        <f t="shared" si="84"/>
        <v>1.1756083252953025</v>
      </c>
    </row>
    <row r="1281" spans="1:17" ht="15.5" x14ac:dyDescent="0.35">
      <c r="A1281" s="80">
        <v>45744</v>
      </c>
      <c r="B1281" s="58" t="s">
        <v>5702</v>
      </c>
      <c r="C1281" s="58">
        <v>1.0923457599999999</v>
      </c>
      <c r="D1281" s="58" t="s">
        <v>5703</v>
      </c>
      <c r="E1281" s="58">
        <v>0.93833761000000004</v>
      </c>
      <c r="F1281" s="58">
        <v>0.80111708999999998</v>
      </c>
      <c r="G1281" s="79" t="s">
        <v>5704</v>
      </c>
      <c r="H1281" s="75">
        <f>[1]!thsiFinD("ths_close_price_index",H$1,$A1281)</f>
        <v>3915.1662000000001</v>
      </c>
      <c r="I1281" s="75">
        <f>[1]!thsiFinD("ths_close_price_index",I$1,$A1281)</f>
        <v>4246.2803000000004</v>
      </c>
      <c r="J1281" s="75">
        <f>[1]!thsiFinD("ths_close_price_index",J$1,$A1281)</f>
        <v>1426.4864</v>
      </c>
      <c r="K1281" s="76">
        <f>IF([1]!thsiFinD("ths_close_price_index",K$1,$A1281)/[1]!thsiFinD("ths_close_price_index",K$1,$A$3)=0,K1280,[1]!thsiFinD("ths_close_price_index",K$1,$A1281)/[1]!thsiFinD("ths_close_price_index",K$1,$A$3))</f>
        <v>1.1497547005386368</v>
      </c>
      <c r="L1281" s="75">
        <f>[1]!thsiFinD("ths_close_price_index",L$1,$A1281)</f>
        <v>3194.5889999999999</v>
      </c>
      <c r="M1281" s="75">
        <f>[1]!thsiFinD("ths_close_price_index",M$1,$A1281)</f>
        <v>10401.9601</v>
      </c>
      <c r="N1281" s="78">
        <f t="shared" si="82"/>
        <v>0.99544206492276432</v>
      </c>
      <c r="O1281" s="78">
        <f t="shared" si="82"/>
        <v>0.99734667564966073</v>
      </c>
      <c r="P1281" s="73">
        <f t="shared" si="83"/>
        <v>0.99544206492276432</v>
      </c>
      <c r="Q1281" s="73">
        <f t="shared" si="84"/>
        <v>1.1702499788723486</v>
      </c>
    </row>
    <row r="1282" spans="1:17" ht="15.5" x14ac:dyDescent="0.35">
      <c r="A1282" s="80">
        <v>45747</v>
      </c>
      <c r="B1282" s="58" t="s">
        <v>5705</v>
      </c>
      <c r="C1282" s="58">
        <v>1.0840575699999999</v>
      </c>
      <c r="D1282" s="58" t="s">
        <v>5706</v>
      </c>
      <c r="E1282" s="58">
        <v>0.93119282000000003</v>
      </c>
      <c r="F1282" s="58">
        <v>0.79421174000000005</v>
      </c>
      <c r="G1282" s="79" t="s">
        <v>5707</v>
      </c>
      <c r="H1282" s="75">
        <f>[1]!thsiFinD("ths_close_price_index",H$1,$A1282)</f>
        <v>3887.3056000000001</v>
      </c>
      <c r="I1282" s="75">
        <f>[1]!thsiFinD("ths_close_price_index",I$1,$A1282)</f>
        <v>4213.0342000000001</v>
      </c>
      <c r="J1282" s="75">
        <f>[1]!thsiFinD("ths_close_price_index",J$1,$A1282)</f>
        <v>1416.5800999999999</v>
      </c>
      <c r="K1282" s="76">
        <f>IF([1]!thsiFinD("ths_close_price_index",K$1,$A1282)/[1]!thsiFinD("ths_close_price_index",K$1,$A$3)=0,K1281,[1]!thsiFinD("ths_close_price_index",K$1,$A1282)/[1]!thsiFinD("ths_close_price_index",K$1,$A$3))</f>
        <v>1.1417701764731105</v>
      </c>
      <c r="L1282" s="75">
        <f>[1]!thsiFinD("ths_close_price_index",L$1,$A1282)</f>
        <v>3172.3060999999998</v>
      </c>
      <c r="M1282" s="75">
        <f>[1]!thsiFinD("ths_close_price_index",M$1,$A1282)</f>
        <v>10282.845799999999</v>
      </c>
      <c r="N1282" s="78">
        <f t="shared" si="82"/>
        <v>0.99302479912126407</v>
      </c>
      <c r="O1282" s="78">
        <f t="shared" si="82"/>
        <v>0.98854886013262044</v>
      </c>
      <c r="P1282" s="73">
        <f t="shared" si="83"/>
        <v>0.99302479912126407</v>
      </c>
      <c r="Q1282" s="73">
        <f t="shared" si="84"/>
        <v>1.1620872501913775</v>
      </c>
    </row>
    <row r="1283" spans="1:17" ht="15.5" x14ac:dyDescent="0.35">
      <c r="A1283" s="80">
        <v>45748</v>
      </c>
      <c r="B1283" s="58" t="s">
        <v>5708</v>
      </c>
      <c r="C1283" s="58">
        <v>1.10333685</v>
      </c>
      <c r="D1283" s="58" t="s">
        <v>5709</v>
      </c>
      <c r="E1283" s="58">
        <v>0.93640709</v>
      </c>
      <c r="F1283" s="58">
        <v>0.79811167000000005</v>
      </c>
      <c r="G1283" s="79" t="s">
        <v>5710</v>
      </c>
      <c r="H1283" s="75">
        <f>[1]!thsiFinD("ths_close_price_index",H$1,$A1283)</f>
        <v>3887.6840999999999</v>
      </c>
      <c r="I1283" s="75">
        <f>[1]!thsiFinD("ths_close_price_index",I$1,$A1283)</f>
        <v>4219.9128000000001</v>
      </c>
      <c r="J1283" s="75">
        <f>[1]!thsiFinD("ths_close_price_index",J$1,$A1283)</f>
        <v>1423.1242</v>
      </c>
      <c r="K1283" s="76">
        <f>IF([1]!thsiFinD("ths_close_price_index",K$1,$A1283)/[1]!thsiFinD("ths_close_price_index",K$1,$A$3)=0,K1282,[1]!thsiFinD("ths_close_price_index",K$1,$A1283)/[1]!thsiFinD("ths_close_price_index",K$1,$A$3))</f>
        <v>1.1470447516361089</v>
      </c>
      <c r="L1283" s="75">
        <f>[1]!thsiFinD("ths_close_price_index",L$1,$A1283)</f>
        <v>3201.5765999999999</v>
      </c>
      <c r="M1283" s="75">
        <f>[1]!thsiFinD("ths_close_price_index",M$1,$A1283)</f>
        <v>10609.295599999999</v>
      </c>
      <c r="N1283" s="78">
        <f t="shared" si="82"/>
        <v>1.0092268838747938</v>
      </c>
      <c r="O1283" s="78">
        <f t="shared" si="82"/>
        <v>1.0317470286289814</v>
      </c>
      <c r="P1283" s="73">
        <f t="shared" si="83"/>
        <v>1.0092268838747938</v>
      </c>
      <c r="Q1283" s="73">
        <f t="shared" si="84"/>
        <v>1.1728096943012718</v>
      </c>
    </row>
    <row r="1284" spans="1:17" ht="15.5" x14ac:dyDescent="0.35">
      <c r="A1284" s="80">
        <v>45749</v>
      </c>
      <c r="B1284" s="58" t="s">
        <v>5711</v>
      </c>
      <c r="C1284" s="58">
        <v>1.10477918</v>
      </c>
      <c r="D1284" s="58" t="s">
        <v>5712</v>
      </c>
      <c r="E1284" s="58">
        <v>0.93644523000000002</v>
      </c>
      <c r="F1284" s="58">
        <v>0.79786142999999998</v>
      </c>
      <c r="G1284" s="79" t="s">
        <v>5713</v>
      </c>
      <c r="H1284" s="75">
        <f>[1]!thsiFinD("ths_close_price_index",H$1,$A1284)</f>
        <v>3884.3858</v>
      </c>
      <c r="I1284" s="75">
        <f>[1]!thsiFinD("ths_close_price_index",I$1,$A1284)</f>
        <v>4218.4387999999999</v>
      </c>
      <c r="J1284" s="75">
        <f>[1]!thsiFinD("ths_close_price_index",J$1,$A1284)</f>
        <v>1423.306</v>
      </c>
      <c r="K1284" s="76">
        <f>IF([1]!thsiFinD("ths_close_price_index",K$1,$A1284)/[1]!thsiFinD("ths_close_price_index",K$1,$A$3)=0,K1283,[1]!thsiFinD("ths_close_price_index",K$1,$A1284)/[1]!thsiFinD("ths_close_price_index",K$1,$A$3))</f>
        <v>1.1471912832851718</v>
      </c>
      <c r="L1284" s="75">
        <f>[1]!thsiFinD("ths_close_price_index",L$1,$A1284)</f>
        <v>3208.8415</v>
      </c>
      <c r="M1284" s="75">
        <f>[1]!thsiFinD("ths_close_price_index",M$1,$A1284)</f>
        <v>10565.931500000001</v>
      </c>
      <c r="N1284" s="78">
        <f t="shared" ref="N1284:O1304" si="85">L1284/L1283</f>
        <v>1.0022691632616256</v>
      </c>
      <c r="O1284" s="78">
        <f t="shared" si="85"/>
        <v>0.9959126315605723</v>
      </c>
      <c r="P1284" s="73">
        <f t="shared" si="83"/>
        <v>1.0022691632616256</v>
      </c>
      <c r="Q1284" s="73">
        <f t="shared" si="84"/>
        <v>1.1754709909724586</v>
      </c>
    </row>
    <row r="1285" spans="1:17" ht="15.5" x14ac:dyDescent="0.35">
      <c r="A1285" s="80">
        <v>45750</v>
      </c>
      <c r="B1285" s="58" t="s">
        <v>5714</v>
      </c>
      <c r="C1285" s="58">
        <v>1.0924155799999999</v>
      </c>
      <c r="D1285" s="58" t="s">
        <v>5715</v>
      </c>
      <c r="E1285" s="58">
        <v>0.92934585999999997</v>
      </c>
      <c r="F1285" s="58">
        <v>0.79245931999999997</v>
      </c>
      <c r="G1285" s="79" t="s">
        <v>5716</v>
      </c>
      <c r="H1285" s="75">
        <f>[1]!thsiFinD("ths_close_price_index",H$1,$A1285)</f>
        <v>3861.5034000000001</v>
      </c>
      <c r="I1285" s="75">
        <f>[1]!thsiFinD("ths_close_price_index",I$1,$A1285)</f>
        <v>4190.0586000000003</v>
      </c>
      <c r="J1285" s="75">
        <f>[1]!thsiFinD("ths_close_price_index",J$1,$A1285)</f>
        <v>1406.595</v>
      </c>
      <c r="K1285" s="76">
        <f>IF([1]!thsiFinD("ths_close_price_index",K$1,$A1285)/[1]!thsiFinD("ths_close_price_index",K$1,$A$3)=0,K1284,[1]!thsiFinD("ths_close_price_index",K$1,$A1285)/[1]!thsiFinD("ths_close_price_index",K$1,$A$3))</f>
        <v>1.1337221392395636</v>
      </c>
      <c r="L1285" s="75">
        <f>[1]!thsiFinD("ths_close_price_index",L$1,$A1285)</f>
        <v>3129.5794999999998</v>
      </c>
      <c r="M1285" s="75">
        <f>[1]!thsiFinD("ths_close_price_index",M$1,$A1285)</f>
        <v>10546.868200000001</v>
      </c>
      <c r="N1285" s="78">
        <f t="shared" si="85"/>
        <v>0.97529887344077293</v>
      </c>
      <c r="O1285" s="78">
        <f t="shared" si="85"/>
        <v>0.99819577668092963</v>
      </c>
      <c r="P1285" s="73">
        <f t="shared" si="83"/>
        <v>0.97529887344077293</v>
      </c>
      <c r="Q1285" s="73">
        <f t="shared" si="84"/>
        <v>1.1464355332577478</v>
      </c>
    </row>
    <row r="1286" spans="1:17" ht="15.5" x14ac:dyDescent="0.35">
      <c r="A1286" s="80">
        <v>45754</v>
      </c>
      <c r="B1286" s="58" t="s">
        <v>5717</v>
      </c>
      <c r="C1286" s="58" t="s">
        <v>5718</v>
      </c>
      <c r="D1286" s="58">
        <v>0.57819111000000001</v>
      </c>
      <c r="E1286" s="58">
        <v>0.86145362000000003</v>
      </c>
      <c r="F1286" s="79" t="s">
        <v>5719</v>
      </c>
      <c r="G1286" s="58">
        <v>0.62276167999999998</v>
      </c>
      <c r="H1286" s="75">
        <f>[1]!thsiFinD("ths_close_price_index",H$1,$A1286)</f>
        <v>3589.4405999999999</v>
      </c>
      <c r="I1286" s="75">
        <f>[1]!thsiFinD("ths_close_price_index",I$1,$A1286)</f>
        <v>3867.3703</v>
      </c>
      <c r="J1286" s="75">
        <f>[1]!thsiFinD("ths_close_price_index",J$1,$A1286)</f>
        <v>1283.7992999999999</v>
      </c>
      <c r="K1286" s="76">
        <f>IF([1]!thsiFinD("ths_close_price_index",K$1,$A1286)/[1]!thsiFinD("ths_close_price_index",K$1,$A$3)=0,K1285,[1]!thsiFinD("ths_close_price_index",K$1,$A1286)/[1]!thsiFinD("ths_close_price_index",K$1,$A$3))</f>
        <v>1.0347482315451528</v>
      </c>
      <c r="L1286" s="75">
        <f>[1]!thsiFinD("ths_close_price_index",L$1,$A1286)</f>
        <v>2814.8755000000001</v>
      </c>
      <c r="M1286" s="75">
        <f>[1]!thsiFinD("ths_close_price_index",M$1,$A1286)</f>
        <v>9731.9086000000007</v>
      </c>
      <c r="N1286" s="78">
        <f t="shared" si="85"/>
        <v>0.89944208159594607</v>
      </c>
      <c r="O1286" s="78">
        <f t="shared" si="85"/>
        <v>0.9227297066251382</v>
      </c>
      <c r="P1286" s="73">
        <f t="shared" si="83"/>
        <v>0.89944208159594607</v>
      </c>
      <c r="Q1286" s="73">
        <f t="shared" si="84"/>
        <v>1.0311523624489072</v>
      </c>
    </row>
    <row r="1287" spans="1:17" ht="15.5" x14ac:dyDescent="0.35">
      <c r="A1287" s="80">
        <v>45755</v>
      </c>
      <c r="B1287" s="58" t="s">
        <v>5720</v>
      </c>
      <c r="C1287" s="58" t="s">
        <v>5721</v>
      </c>
      <c r="D1287" s="58">
        <v>0.58459393999999998</v>
      </c>
      <c r="E1287" s="58">
        <v>0.87295763999999998</v>
      </c>
      <c r="F1287" s="79" t="s">
        <v>5722</v>
      </c>
      <c r="G1287" s="58">
        <v>0.62863877999999995</v>
      </c>
      <c r="H1287" s="75">
        <f>[1]!thsiFinD("ths_close_price_index",H$1,$A1287)</f>
        <v>3650.759</v>
      </c>
      <c r="I1287" s="75">
        <f>[1]!thsiFinD("ths_close_price_index",I$1,$A1287)</f>
        <v>3923.9848000000002</v>
      </c>
      <c r="J1287" s="75">
        <f>[1]!thsiFinD("ths_close_price_index",J$1,$A1287)</f>
        <v>1296.3475000000001</v>
      </c>
      <c r="K1287" s="76">
        <f>IF([1]!thsiFinD("ths_close_price_index",K$1,$A1287)/[1]!thsiFinD("ths_close_price_index",K$1,$A$3)=0,K1286,[1]!thsiFinD("ths_close_price_index",K$1,$A1287)/[1]!thsiFinD("ths_close_price_index",K$1,$A$3))</f>
        <v>1.0448621393491804</v>
      </c>
      <c r="L1287" s="75">
        <f>[1]!thsiFinD("ths_close_price_index",L$1,$A1287)</f>
        <v>2784.6768999999999</v>
      </c>
      <c r="M1287" s="75">
        <f>[1]!thsiFinD("ths_close_price_index",M$1,$A1287)</f>
        <v>9893.3598999999995</v>
      </c>
      <c r="N1287" s="78">
        <f t="shared" si="85"/>
        <v>0.98927178129192561</v>
      </c>
      <c r="O1287" s="78">
        <f t="shared" si="85"/>
        <v>1.016589890702426</v>
      </c>
      <c r="P1287" s="73">
        <f t="shared" si="83"/>
        <v>0.98927178129192561</v>
      </c>
      <c r="Q1287" s="73">
        <f t="shared" si="84"/>
        <v>1.0200899343832077</v>
      </c>
    </row>
    <row r="1288" spans="1:17" ht="15.5" x14ac:dyDescent="0.35">
      <c r="A1288" s="80">
        <v>45756</v>
      </c>
      <c r="B1288" s="58" t="s">
        <v>5723</v>
      </c>
      <c r="C1288" s="58" t="s">
        <v>5724</v>
      </c>
      <c r="D1288" s="58">
        <v>0.58974404000000002</v>
      </c>
      <c r="E1288" s="58">
        <v>0.88184143000000004</v>
      </c>
      <c r="F1288" s="79" t="s">
        <v>5725</v>
      </c>
      <c r="G1288" s="58">
        <v>0.63851321999999999</v>
      </c>
      <c r="H1288" s="75">
        <f>[1]!thsiFinD("ths_close_price_index",H$1,$A1288)</f>
        <v>3686.7943</v>
      </c>
      <c r="I1288" s="75">
        <f>[1]!thsiFinD("ths_close_price_index",I$1,$A1288)</f>
        <v>3974.0171</v>
      </c>
      <c r="J1288" s="75">
        <f>[1]!thsiFinD("ths_close_price_index",J$1,$A1288)</f>
        <v>1316.7408</v>
      </c>
      <c r="K1288" s="76">
        <f>IF([1]!thsiFinD("ths_close_price_index",K$1,$A1288)/[1]!thsiFinD("ths_close_price_index",K$1,$A$3)=0,K1287,[1]!thsiFinD("ths_close_price_index",K$1,$A1288)/[1]!thsiFinD("ths_close_price_index",K$1,$A$3))</f>
        <v>1.0612992343922838</v>
      </c>
      <c r="L1288" s="75">
        <f>[1]!thsiFinD("ths_close_price_index",L$1,$A1288)</f>
        <v>2821.8881999999999</v>
      </c>
      <c r="M1288" s="75">
        <f>[1]!thsiFinD("ths_close_price_index",M$1,$A1288)</f>
        <v>9929.4691999999995</v>
      </c>
      <c r="N1288" s="78">
        <f t="shared" si="85"/>
        <v>1.0133628788316518</v>
      </c>
      <c r="O1288" s="78">
        <f t="shared" si="85"/>
        <v>1.0036498520588542</v>
      </c>
      <c r="P1288" s="73">
        <f t="shared" si="83"/>
        <v>1.0133628788316518</v>
      </c>
      <c r="Q1288" s="73">
        <f t="shared" si="84"/>
        <v>1.0337212725737581</v>
      </c>
    </row>
    <row r="1289" spans="1:17" ht="15.5" x14ac:dyDescent="0.35">
      <c r="A1289" s="80">
        <v>45757</v>
      </c>
      <c r="B1289" s="58" t="s">
        <v>5726</v>
      </c>
      <c r="C1289" s="58" t="s">
        <v>5727</v>
      </c>
      <c r="D1289" s="58">
        <v>0.59858942999999998</v>
      </c>
      <c r="E1289" s="58">
        <v>0.89396657999999996</v>
      </c>
      <c r="F1289" s="79" t="s">
        <v>5728</v>
      </c>
      <c r="G1289" s="58">
        <v>0.65050328999999996</v>
      </c>
      <c r="H1289" s="75">
        <f>[1]!thsiFinD("ths_close_price_index",H$1,$A1289)</f>
        <v>3735.1151</v>
      </c>
      <c r="I1289" s="75">
        <f>[1]!thsiFinD("ths_close_price_index",I$1,$A1289)</f>
        <v>4032.2882</v>
      </c>
      <c r="J1289" s="75">
        <f>[1]!thsiFinD("ths_close_price_index",J$1,$A1289)</f>
        <v>1341.3076000000001</v>
      </c>
      <c r="K1289" s="76">
        <f>IF([1]!thsiFinD("ths_close_price_index",K$1,$A1289)/[1]!thsiFinD("ths_close_price_index",K$1,$A$3)=0,K1288,[1]!thsiFinD("ths_close_price_index",K$1,$A1289)/[1]!thsiFinD("ths_close_price_index",K$1,$A$3))</f>
        <v>1.0811001899269406</v>
      </c>
      <c r="L1289" s="75">
        <f>[1]!thsiFinD("ths_close_price_index",L$1,$A1289)</f>
        <v>2896.2636000000002</v>
      </c>
      <c r="M1289" s="75">
        <f>[1]!thsiFinD("ths_close_price_index",M$1,$A1289)</f>
        <v>10124.180899999999</v>
      </c>
      <c r="N1289" s="78">
        <f t="shared" si="85"/>
        <v>1.0263566076076296</v>
      </c>
      <c r="O1289" s="78">
        <f t="shared" si="85"/>
        <v>1.0196094772115312</v>
      </c>
      <c r="P1289" s="73">
        <f t="shared" si="83"/>
        <v>1.0263566076076296</v>
      </c>
      <c r="Q1289" s="73">
        <f t="shared" si="84"/>
        <v>1.0609666585306441</v>
      </c>
    </row>
    <row r="1290" spans="1:17" ht="15.5" x14ac:dyDescent="0.35">
      <c r="A1290" s="80">
        <v>45758</v>
      </c>
      <c r="B1290" s="58" t="s">
        <v>5729</v>
      </c>
      <c r="C1290" s="58" t="s">
        <v>5730</v>
      </c>
      <c r="D1290" s="58">
        <v>0.60119254</v>
      </c>
      <c r="E1290" s="58">
        <v>0.89780285000000004</v>
      </c>
      <c r="F1290" s="79" t="s">
        <v>5731</v>
      </c>
      <c r="G1290" s="58">
        <v>0.65865657</v>
      </c>
      <c r="H1290" s="75">
        <f>[1]!thsiFinD("ths_close_price_index",H$1,$A1290)</f>
        <v>3750.5167000000001</v>
      </c>
      <c r="I1290" s="75">
        <f>[1]!thsiFinD("ths_close_price_index",I$1,$A1290)</f>
        <v>4051.6145000000001</v>
      </c>
      <c r="J1290" s="75">
        <f>[1]!thsiFinD("ths_close_price_index",J$1,$A1290)</f>
        <v>1356.1559</v>
      </c>
      <c r="K1290" s="76">
        <f>IF([1]!thsiFinD("ths_close_price_index",K$1,$A1290)/[1]!thsiFinD("ths_close_price_index",K$1,$A$3)=0,K1289,[1]!thsiFinD("ths_close_price_index",K$1,$A1290)/[1]!thsiFinD("ths_close_price_index",K$1,$A$3))</f>
        <v>1.0930679890731558</v>
      </c>
      <c r="L1290" s="75">
        <f>[1]!thsiFinD("ths_close_price_index",L$1,$A1290)</f>
        <v>2934.8676</v>
      </c>
      <c r="M1290" s="75">
        <f>[1]!thsiFinD("ths_close_price_index",M$1,$A1290)</f>
        <v>10161.527599999999</v>
      </c>
      <c r="N1290" s="78">
        <f t="shared" si="85"/>
        <v>1.0133288972730243</v>
      </c>
      <c r="O1290" s="78">
        <f t="shared" si="85"/>
        <v>1.003688861387295</v>
      </c>
      <c r="P1290" s="73">
        <f t="shared" si="83"/>
        <v>1.0133288972730243</v>
      </c>
      <c r="Q1290" s="73">
        <f t="shared" si="84"/>
        <v>1.075108174132303</v>
      </c>
    </row>
    <row r="1291" spans="1:17" ht="15.5" x14ac:dyDescent="0.35">
      <c r="A1291" s="80">
        <v>45761</v>
      </c>
      <c r="B1291" s="58">
        <v>1.0849936200000001</v>
      </c>
      <c r="C1291" s="79" t="s">
        <v>5732</v>
      </c>
      <c r="D1291" s="79" t="s">
        <v>5733</v>
      </c>
      <c r="E1291" s="58">
        <v>0.90579118999999997</v>
      </c>
      <c r="F1291" s="58">
        <v>0.77326265999999999</v>
      </c>
      <c r="G1291" s="58">
        <v>0.66586564999999998</v>
      </c>
      <c r="H1291" s="75">
        <f>[1]!thsiFinD("ths_close_price_index",H$1,$A1291)</f>
        <v>3759.1421999999998</v>
      </c>
      <c r="I1291" s="75">
        <f>[1]!thsiFinD("ths_close_price_index",I$1,$A1291)</f>
        <v>4067.1181999999999</v>
      </c>
      <c r="J1291" s="75">
        <f>[1]!thsiFinD("ths_close_price_index",J$1,$A1291)</f>
        <v>1365.9096</v>
      </c>
      <c r="K1291" s="76">
        <f>IF([1]!thsiFinD("ths_close_price_index",K$1,$A1291)/[1]!thsiFinD("ths_close_price_index",K$1,$A$3)=0,K1290,[1]!thsiFinD("ths_close_price_index",K$1,$A1291)/[1]!thsiFinD("ths_close_price_index",K$1,$A$3))</f>
        <v>1.1009295168259923</v>
      </c>
      <c r="L1291" s="75">
        <f>[1]!thsiFinD("ths_close_price_index",L$1,$A1291)</f>
        <v>2952.8</v>
      </c>
      <c r="M1291" s="75">
        <f>[1]!thsiFinD("ths_close_price_index",M$1,$A1291)</f>
        <v>10216.6474</v>
      </c>
      <c r="N1291" s="78">
        <f t="shared" si="85"/>
        <v>1.0061101223101172</v>
      </c>
      <c r="O1291" s="78">
        <f t="shared" si="85"/>
        <v>1.0054243615890981</v>
      </c>
      <c r="P1291" s="73">
        <f t="shared" si="83"/>
        <v>1.0061101223101172</v>
      </c>
      <c r="Q1291" s="73">
        <f t="shared" si="84"/>
        <v>1.0816772165728581</v>
      </c>
    </row>
    <row r="1292" spans="1:17" ht="15.5" x14ac:dyDescent="0.35">
      <c r="A1292" s="80">
        <v>45762</v>
      </c>
      <c r="B1292" s="58">
        <v>1.0856242199999999</v>
      </c>
      <c r="C1292" s="79" t="s">
        <v>5734</v>
      </c>
      <c r="D1292" s="79" t="s">
        <v>5735</v>
      </c>
      <c r="E1292" s="58">
        <v>0.90645153999999994</v>
      </c>
      <c r="F1292" s="58">
        <v>0.77437679000000004</v>
      </c>
      <c r="G1292" s="58">
        <v>0.66543863000000003</v>
      </c>
      <c r="H1292" s="75">
        <f>[1]!thsiFinD("ths_close_price_index",H$1,$A1292)</f>
        <v>3761.2348000000002</v>
      </c>
      <c r="I1292" s="75">
        <f>[1]!thsiFinD("ths_close_price_index",I$1,$A1292)</f>
        <v>4064.1804999999999</v>
      </c>
      <c r="J1292" s="75">
        <f>[1]!thsiFinD("ths_close_price_index",J$1,$A1292)</f>
        <v>1362.9481000000001</v>
      </c>
      <c r="K1292" s="76">
        <f>IF([1]!thsiFinD("ths_close_price_index",K$1,$A1292)/[1]!thsiFinD("ths_close_price_index",K$1,$A$3)=0,K1291,[1]!thsiFinD("ths_close_price_index",K$1,$A1292)/[1]!thsiFinD("ths_close_price_index",K$1,$A$3))</f>
        <v>1.0985425339948591</v>
      </c>
      <c r="L1292" s="75">
        <f>[1]!thsiFinD("ths_close_price_index",L$1,$A1292)</f>
        <v>2927.4276</v>
      </c>
      <c r="M1292" s="75">
        <f>[1]!thsiFinD("ths_close_price_index",M$1,$A1292)</f>
        <v>10208.7377</v>
      </c>
      <c r="N1292" s="78">
        <f t="shared" si="85"/>
        <v>0.99140734218368998</v>
      </c>
      <c r="O1292" s="78">
        <f t="shared" si="85"/>
        <v>0.99922580278144857</v>
      </c>
      <c r="P1292" s="73">
        <f t="shared" si="83"/>
        <v>0.99140734218368998</v>
      </c>
      <c r="Q1292" s="73">
        <f t="shared" si="84"/>
        <v>1.0723827343831489</v>
      </c>
    </row>
    <row r="1293" spans="1:17" ht="15.5" x14ac:dyDescent="0.35">
      <c r="A1293" s="80">
        <v>45763</v>
      </c>
      <c r="B1293" s="58">
        <v>1.0771281500000001</v>
      </c>
      <c r="C1293" s="79" t="s">
        <v>5736</v>
      </c>
      <c r="D1293" s="79" t="s">
        <v>5737</v>
      </c>
      <c r="E1293" s="58">
        <v>0.89992503000000001</v>
      </c>
      <c r="F1293" s="58">
        <v>0.76725767</v>
      </c>
      <c r="G1293" s="58">
        <v>0.658891</v>
      </c>
      <c r="H1293" s="75">
        <f>[1]!thsiFinD("ths_close_price_index",H$1,$A1293)</f>
        <v>3772.8204000000001</v>
      </c>
      <c r="I1293" s="75">
        <f>[1]!thsiFinD("ths_close_price_index",I$1,$A1293)</f>
        <v>4064.8989999999999</v>
      </c>
      <c r="J1293" s="75">
        <f>[1]!thsiFinD("ths_close_price_index",J$1,$A1293)</f>
        <v>1353.9597000000001</v>
      </c>
      <c r="K1293" s="76">
        <f>IF([1]!thsiFinD("ths_close_price_index",K$1,$A1293)/[1]!thsiFinD("ths_close_price_index",K$1,$A$3)=0,K1292,[1]!thsiFinD("ths_close_price_index",K$1,$A1293)/[1]!thsiFinD("ths_close_price_index",K$1,$A$3))</f>
        <v>1.0912978416162136</v>
      </c>
      <c r="L1293" s="75">
        <f>[1]!thsiFinD("ths_close_price_index",L$1,$A1293)</f>
        <v>2903.2384999999999</v>
      </c>
      <c r="M1293" s="75">
        <f>[1]!thsiFinD("ths_close_price_index",M$1,$A1293)</f>
        <v>10100.446099999999</v>
      </c>
      <c r="N1293" s="78">
        <f t="shared" si="85"/>
        <v>0.9917370800220644</v>
      </c>
      <c r="O1293" s="78">
        <f t="shared" si="85"/>
        <v>0.98939226345290465</v>
      </c>
      <c r="P1293" s="73">
        <f t="shared" si="83"/>
        <v>0.9917370800220644</v>
      </c>
      <c r="Q1293" s="73">
        <f t="shared" si="84"/>
        <v>1.0635217216632211</v>
      </c>
    </row>
    <row r="1294" spans="1:17" ht="15.5" x14ac:dyDescent="0.35">
      <c r="A1294" s="80">
        <v>45764</v>
      </c>
      <c r="B1294" s="58">
        <v>1.0804329699999999</v>
      </c>
      <c r="C1294" s="79" t="s">
        <v>5738</v>
      </c>
      <c r="D1294" s="79" t="s">
        <v>5739</v>
      </c>
      <c r="E1294" s="58">
        <v>0.90279008999999999</v>
      </c>
      <c r="F1294" s="58">
        <v>0.77068550999999996</v>
      </c>
      <c r="G1294" s="58">
        <v>0.66210546000000003</v>
      </c>
      <c r="H1294" s="75">
        <f>[1]!thsiFinD("ths_close_price_index",H$1,$A1294)</f>
        <v>3772.2221</v>
      </c>
      <c r="I1294" s="75">
        <f>[1]!thsiFinD("ths_close_price_index",I$1,$A1294)</f>
        <v>4064.4470999999999</v>
      </c>
      <c r="J1294" s="75">
        <f>[1]!thsiFinD("ths_close_price_index",J$1,$A1294)</f>
        <v>1357.8262</v>
      </c>
      <c r="K1294" s="76">
        <f>IF([1]!thsiFinD("ths_close_price_index",K$1,$A1294)/[1]!thsiFinD("ths_close_price_index",K$1,$A$3)=0,K1293,[1]!thsiFinD("ths_close_price_index",K$1,$A1294)/[1]!thsiFinD("ths_close_price_index",K$1,$A$3))</f>
        <v>1.0944142586739805</v>
      </c>
      <c r="L1294" s="75">
        <f>[1]!thsiFinD("ths_close_price_index",L$1,$A1294)</f>
        <v>2900.8508999999999</v>
      </c>
      <c r="M1294" s="75">
        <f>[1]!thsiFinD("ths_close_price_index",M$1,$A1294)</f>
        <v>10063.7161</v>
      </c>
      <c r="N1294" s="78">
        <f t="shared" si="85"/>
        <v>0.99917760804012479</v>
      </c>
      <c r="O1294" s="78">
        <f t="shared" si="85"/>
        <v>0.99636352695352737</v>
      </c>
      <c r="P1294" s="73">
        <f t="shared" si="83"/>
        <v>0.99917760804012479</v>
      </c>
      <c r="Q1294" s="73">
        <f t="shared" si="84"/>
        <v>1.0626470899501725</v>
      </c>
    </row>
    <row r="1295" spans="1:17" ht="15.5" x14ac:dyDescent="0.35">
      <c r="A1295" s="80">
        <v>45765</v>
      </c>
      <c r="B1295" s="58">
        <v>1.0801566</v>
      </c>
      <c r="C1295" s="79" t="s">
        <v>5740</v>
      </c>
      <c r="D1295" s="79" t="s">
        <v>5741</v>
      </c>
      <c r="E1295" s="58">
        <v>0.9014392</v>
      </c>
      <c r="F1295" s="58">
        <v>0.76977012</v>
      </c>
      <c r="G1295" s="58">
        <v>0.66087136999999996</v>
      </c>
      <c r="H1295" s="75">
        <f>[1]!thsiFinD("ths_close_price_index",H$1,$A1295)</f>
        <v>3772.5230000000001</v>
      </c>
      <c r="I1295" s="75">
        <f>[1]!thsiFinD("ths_close_price_index",I$1,$A1295)</f>
        <v>4065.3838000000001</v>
      </c>
      <c r="J1295" s="75">
        <f>[1]!thsiFinD("ths_close_price_index",J$1,$A1295)</f>
        <v>1355.5048999999999</v>
      </c>
      <c r="K1295" s="76">
        <f>IF([1]!thsiFinD("ths_close_price_index",K$1,$A1295)/[1]!thsiFinD("ths_close_price_index",K$1,$A$3)=0,K1294,[1]!thsiFinD("ths_close_price_index",K$1,$A1295)/[1]!thsiFinD("ths_close_price_index",K$1,$A$3))</f>
        <v>1.0925432800327817</v>
      </c>
      <c r="L1295" s="75">
        <f>[1]!thsiFinD("ths_close_price_index",L$1,$A1295)</f>
        <v>2909.0468999999998</v>
      </c>
      <c r="M1295" s="75">
        <f>[1]!thsiFinD("ths_close_price_index",M$1,$A1295)</f>
        <v>10020.834699999999</v>
      </c>
      <c r="N1295" s="78">
        <f t="shared" si="85"/>
        <v>1.0028253778917076</v>
      </c>
      <c r="O1295" s="78">
        <f t="shared" si="85"/>
        <v>0.99573900937050475</v>
      </c>
      <c r="P1295" s="73">
        <f t="shared" si="83"/>
        <v>1.0028253778917076</v>
      </c>
      <c r="Q1295" s="73">
        <f t="shared" si="84"/>
        <v>1.0656494695448051</v>
      </c>
    </row>
    <row r="1296" spans="1:17" ht="15.5" x14ac:dyDescent="0.35">
      <c r="A1296" s="80">
        <v>45768</v>
      </c>
      <c r="B1296" s="58" t="s">
        <v>5742</v>
      </c>
      <c r="C1296" s="58" t="s">
        <v>5743</v>
      </c>
      <c r="D1296" s="58">
        <v>0.60832872000000004</v>
      </c>
      <c r="E1296" s="58">
        <v>0.90724780999999999</v>
      </c>
      <c r="F1296" s="58">
        <v>0.77369299000000002</v>
      </c>
      <c r="G1296" s="58">
        <v>0.66967754000000002</v>
      </c>
      <c r="H1296" s="75">
        <f>[1]!thsiFinD("ths_close_price_index",H$1,$A1296)</f>
        <v>3784.8806</v>
      </c>
      <c r="I1296" s="75">
        <f>[1]!thsiFinD("ths_close_price_index",I$1,$A1296)</f>
        <v>4090.5961000000002</v>
      </c>
      <c r="J1296" s="75">
        <f>[1]!thsiFinD("ths_close_price_index",J$1,$A1296)</f>
        <v>1369.0165999999999</v>
      </c>
      <c r="K1296" s="76">
        <f>IF([1]!thsiFinD("ths_close_price_index",K$1,$A1296)/[1]!thsiFinD("ths_close_price_index",K$1,$A$3)=0,K1295,[1]!thsiFinD("ths_close_price_index",K$1,$A1296)/[1]!thsiFinD("ths_close_price_index",K$1,$A$3))</f>
        <v>1.1034337733366562</v>
      </c>
      <c r="L1296" s="75">
        <f>[1]!thsiFinD("ths_close_price_index",L$1,$A1296)</f>
        <v>2956.8885</v>
      </c>
      <c r="M1296" s="75">
        <f>[1]!thsiFinD("ths_close_price_index",M$1,$A1296)</f>
        <v>10166.7711</v>
      </c>
      <c r="N1296" s="78">
        <f t="shared" si="85"/>
        <v>1.0164457987941</v>
      </c>
      <c r="O1296" s="78">
        <f t="shared" si="85"/>
        <v>1.0145632978059203</v>
      </c>
      <c r="P1296" s="73">
        <f t="shared" si="83"/>
        <v>1.0164457987941</v>
      </c>
      <c r="Q1296" s="73">
        <f t="shared" si="84"/>
        <v>1.0831749263059784</v>
      </c>
    </row>
    <row r="1297" spans="1:17" ht="15.5" x14ac:dyDescent="0.35">
      <c r="A1297" s="80">
        <v>45769</v>
      </c>
      <c r="B1297" s="58" t="s">
        <v>5744</v>
      </c>
      <c r="C1297" s="58" t="s">
        <v>5745</v>
      </c>
      <c r="D1297" s="58">
        <v>0.61075115000000002</v>
      </c>
      <c r="E1297" s="58">
        <v>0.91054815</v>
      </c>
      <c r="F1297" s="58">
        <v>0.77724389000000005</v>
      </c>
      <c r="G1297" s="58">
        <v>0.66915762999999995</v>
      </c>
      <c r="H1297" s="75">
        <f>[1]!thsiFinD("ths_close_price_index",H$1,$A1297)</f>
        <v>3783.9522000000002</v>
      </c>
      <c r="I1297" s="75">
        <f>[1]!thsiFinD("ths_close_price_index",I$1,$A1297)</f>
        <v>4086.4452000000001</v>
      </c>
      <c r="J1297" s="75">
        <f>[1]!thsiFinD("ths_close_price_index",J$1,$A1297)</f>
        <v>1371.3869</v>
      </c>
      <c r="K1297" s="76">
        <f>IF([1]!thsiFinD("ths_close_price_index",K$1,$A1297)/[1]!thsiFinD("ths_close_price_index",K$1,$A$3)=0,K1296,[1]!thsiFinD("ths_close_price_index",K$1,$A1297)/[1]!thsiFinD("ths_close_price_index",K$1,$A$3))</f>
        <v>1.1053442462067002</v>
      </c>
      <c r="L1297" s="75">
        <f>[1]!thsiFinD("ths_close_price_index",L$1,$A1297)</f>
        <v>2949.1985</v>
      </c>
      <c r="M1297" s="75">
        <f>[1]!thsiFinD("ths_close_price_index",M$1,$A1297)</f>
        <v>10243.9764</v>
      </c>
      <c r="N1297" s="78">
        <f t="shared" si="85"/>
        <v>0.99739929320973719</v>
      </c>
      <c r="O1297" s="78">
        <f t="shared" si="85"/>
        <v>1.0075938859290341</v>
      </c>
      <c r="P1297" s="73">
        <f t="shared" si="83"/>
        <v>0.99739929320973719</v>
      </c>
      <c r="Q1297" s="73">
        <f t="shared" si="84"/>
        <v>1.0803579059200921</v>
      </c>
    </row>
    <row r="1298" spans="1:17" ht="15.5" x14ac:dyDescent="0.35">
      <c r="A1298" s="80">
        <v>45770</v>
      </c>
      <c r="B1298" s="58" t="s">
        <v>5746</v>
      </c>
      <c r="C1298" s="58" t="s">
        <v>5747</v>
      </c>
      <c r="D1298" s="58">
        <v>0.61335852999999996</v>
      </c>
      <c r="E1298" s="58">
        <v>0.91265229000000003</v>
      </c>
      <c r="F1298" s="58">
        <v>0.7807267</v>
      </c>
      <c r="G1298" s="58">
        <v>0.67685010999999995</v>
      </c>
      <c r="H1298" s="75">
        <f>[1]!thsiFinD("ths_close_price_index",H$1,$A1298)</f>
        <v>3786.8824</v>
      </c>
      <c r="I1298" s="75">
        <f>[1]!thsiFinD("ths_close_price_index",I$1,$A1298)</f>
        <v>4090.8065999999999</v>
      </c>
      <c r="J1298" s="75">
        <f>[1]!thsiFinD("ths_close_price_index",J$1,$A1298)</f>
        <v>1377.4611</v>
      </c>
      <c r="K1298" s="76">
        <f>IF([1]!thsiFinD("ths_close_price_index",K$1,$A1298)/[1]!thsiFinD("ths_close_price_index",K$1,$A$3)=0,K1297,[1]!thsiFinD("ths_close_price_index",K$1,$A1298)/[1]!thsiFinD("ths_close_price_index",K$1,$A$3))</f>
        <v>1.1102400797751182</v>
      </c>
      <c r="L1298" s="75">
        <f>[1]!thsiFinD("ths_close_price_index",L$1,$A1298)</f>
        <v>2973.3719999999998</v>
      </c>
      <c r="M1298" s="75">
        <f>[1]!thsiFinD("ths_close_price_index",M$1,$A1298)</f>
        <v>10110.5942</v>
      </c>
      <c r="N1298" s="78">
        <f t="shared" si="85"/>
        <v>1.0081966337633768</v>
      </c>
      <c r="O1298" s="78">
        <f t="shared" si="85"/>
        <v>0.98697945067503279</v>
      </c>
      <c r="P1298" s="73">
        <f t="shared" si="83"/>
        <v>1.0081966337633768</v>
      </c>
      <c r="Q1298" s="73">
        <f t="shared" si="84"/>
        <v>1.0892132040082878</v>
      </c>
    </row>
    <row r="1299" spans="1:17" ht="15.5" x14ac:dyDescent="0.35">
      <c r="A1299" s="80">
        <v>45771</v>
      </c>
      <c r="B1299" s="58" t="s">
        <v>5748</v>
      </c>
      <c r="C1299" s="58" t="s">
        <v>5749</v>
      </c>
      <c r="D1299" s="58">
        <v>0.61222661</v>
      </c>
      <c r="E1299" s="58">
        <v>0.91039375</v>
      </c>
      <c r="F1299" s="58">
        <v>0.77944133999999998</v>
      </c>
      <c r="G1299" s="58">
        <v>0.67286800000000002</v>
      </c>
      <c r="H1299" s="75">
        <f>[1]!thsiFinD("ths_close_price_index",H$1,$A1299)</f>
        <v>3784.3573999999999</v>
      </c>
      <c r="I1299" s="75">
        <f>[1]!thsiFinD("ths_close_price_index",I$1,$A1299)</f>
        <v>4083.3335000000002</v>
      </c>
      <c r="J1299" s="75">
        <f>[1]!thsiFinD("ths_close_price_index",J$1,$A1299)</f>
        <v>1373.4423999999999</v>
      </c>
      <c r="K1299" s="76">
        <f>IF([1]!thsiFinD("ths_close_price_index",K$1,$A1299)/[1]!thsiFinD("ths_close_price_index",K$1,$A$3)=0,K1298,[1]!thsiFinD("ths_close_price_index",K$1,$A1299)/[1]!thsiFinD("ths_close_price_index",K$1,$A$3))</f>
        <v>1.1070009888065295</v>
      </c>
      <c r="L1299" s="75">
        <f>[1]!thsiFinD("ths_close_price_index",L$1,$A1299)</f>
        <v>2954.2917000000002</v>
      </c>
      <c r="M1299" s="75">
        <f>[1]!thsiFinD("ths_close_price_index",M$1,$A1299)</f>
        <v>10134.3645</v>
      </c>
      <c r="N1299" s="78">
        <f t="shared" si="85"/>
        <v>0.99358294219492227</v>
      </c>
      <c r="O1299" s="78">
        <f t="shared" si="85"/>
        <v>1.0023510289830444</v>
      </c>
      <c r="P1299" s="73">
        <f t="shared" si="83"/>
        <v>0.99358294219492227</v>
      </c>
      <c r="Q1299" s="73">
        <f t="shared" si="84"/>
        <v>1.0822236599161128</v>
      </c>
    </row>
    <row r="1300" spans="1:17" ht="15.5" x14ac:dyDescent="0.35">
      <c r="A1300" s="80">
        <v>45772</v>
      </c>
      <c r="B1300" s="58" t="s">
        <v>5750</v>
      </c>
      <c r="C1300" s="58" t="s">
        <v>5751</v>
      </c>
      <c r="D1300" s="58">
        <v>0.61282966000000005</v>
      </c>
      <c r="E1300" s="58">
        <v>0.91105934</v>
      </c>
      <c r="F1300" s="58">
        <v>0.78037880999999998</v>
      </c>
      <c r="G1300" s="58">
        <v>0.67284666999999998</v>
      </c>
      <c r="H1300" s="75">
        <f>[1]!thsiFinD("ths_close_price_index",H$1,$A1300)</f>
        <v>3786.9937</v>
      </c>
      <c r="I1300" s="75">
        <f>[1]!thsiFinD("ths_close_price_index",I$1,$A1300)</f>
        <v>4089.4394000000002</v>
      </c>
      <c r="J1300" s="75">
        <f>[1]!thsiFinD("ths_close_price_index",J$1,$A1300)</f>
        <v>1373.2363</v>
      </c>
      <c r="K1300" s="76">
        <f>IF([1]!thsiFinD("ths_close_price_index",K$1,$A1300)/[1]!thsiFinD("ths_close_price_index",K$1,$A$3)=0,K1299,[1]!thsiFinD("ths_close_price_index",K$1,$A1300)/[1]!thsiFinD("ths_close_price_index",K$1,$A$3))</f>
        <v>1.1068348712439779</v>
      </c>
      <c r="L1300" s="75">
        <f>[1]!thsiFinD("ths_close_price_index",L$1,$A1300)</f>
        <v>2972.4902000000002</v>
      </c>
      <c r="M1300" s="75">
        <f>[1]!thsiFinD("ths_close_price_index",M$1,$A1300)</f>
        <v>10073.910900000001</v>
      </c>
      <c r="N1300" s="78">
        <f t="shared" si="85"/>
        <v>1.0061600213682351</v>
      </c>
      <c r="O1300" s="78">
        <f t="shared" si="85"/>
        <v>0.99403479122938598</v>
      </c>
      <c r="P1300" s="73">
        <f t="shared" si="83"/>
        <v>1.0061600213682351</v>
      </c>
      <c r="Q1300" s="73">
        <f t="shared" si="84"/>
        <v>1.0888901807864058</v>
      </c>
    </row>
    <row r="1301" spans="1:17" ht="15.5" x14ac:dyDescent="0.35">
      <c r="A1301" s="80">
        <v>45775</v>
      </c>
      <c r="B1301" s="58" t="s">
        <v>5752</v>
      </c>
      <c r="C1301" s="58">
        <v>1.06277592</v>
      </c>
      <c r="D1301" s="58">
        <v>0.61365817</v>
      </c>
      <c r="E1301" s="58">
        <v>0.91103935000000003</v>
      </c>
      <c r="F1301" s="58">
        <v>0.78158693000000001</v>
      </c>
      <c r="G1301" s="58">
        <v>0.67285594999999998</v>
      </c>
      <c r="H1301" s="75">
        <f>[1]!thsiFinD("ths_close_price_index",H$1,$A1301)</f>
        <v>3781.6188000000002</v>
      </c>
      <c r="I1301" s="75">
        <f>[1]!thsiFinD("ths_close_price_index",I$1,$A1301)</f>
        <v>4079.7170999999998</v>
      </c>
      <c r="J1301" s="75">
        <f>[1]!thsiFinD("ths_close_price_index",J$1,$A1301)</f>
        <v>1369.8275000000001</v>
      </c>
      <c r="K1301" s="76">
        <f>IF([1]!thsiFinD("ths_close_price_index",K$1,$A1301)/[1]!thsiFinD("ths_close_price_index",K$1,$A$3)=0,K1300,[1]!thsiFinD("ths_close_price_index",K$1,$A1301)/[1]!thsiFinD("ths_close_price_index",K$1,$A$3))</f>
        <v>1.1040873625238135</v>
      </c>
      <c r="L1301" s="75">
        <f>[1]!thsiFinD("ths_close_price_index",L$1,$A1301)</f>
        <v>2965.4998000000001</v>
      </c>
      <c r="M1301" s="75">
        <f>[1]!thsiFinD("ths_close_price_index",M$1,$A1301)</f>
        <v>10051.537</v>
      </c>
      <c r="N1301" s="78">
        <f t="shared" si="85"/>
        <v>0.99764830175049857</v>
      </c>
      <c r="O1301" s="78">
        <f t="shared" si="85"/>
        <v>0.99777902542298635</v>
      </c>
      <c r="P1301" s="73">
        <f t="shared" si="83"/>
        <v>0.99764830175049857</v>
      </c>
      <c r="Q1301" s="73">
        <f t="shared" si="84"/>
        <v>1.086329439654351</v>
      </c>
    </row>
    <row r="1302" spans="1:17" ht="15.5" x14ac:dyDescent="0.35">
      <c r="A1302" s="80">
        <v>45776</v>
      </c>
      <c r="B1302" s="58" t="s">
        <v>5753</v>
      </c>
      <c r="C1302" s="58">
        <v>1.0657885499999999</v>
      </c>
      <c r="D1302" s="58">
        <v>0.61456179</v>
      </c>
      <c r="E1302" s="58">
        <v>0.91279051</v>
      </c>
      <c r="F1302" s="58">
        <v>0.78331070999999997</v>
      </c>
      <c r="G1302" s="58">
        <v>0.67374281999999996</v>
      </c>
      <c r="H1302" s="75">
        <f>[1]!thsiFinD("ths_close_price_index",H$1,$A1302)</f>
        <v>3775.0767000000001</v>
      </c>
      <c r="I1302" s="75">
        <f>[1]!thsiFinD("ths_close_price_index",I$1,$A1302)</f>
        <v>4075.7143999999998</v>
      </c>
      <c r="J1302" s="75">
        <f>[1]!thsiFinD("ths_close_price_index",J$1,$A1302)</f>
        <v>1371.8657000000001</v>
      </c>
      <c r="K1302" s="76">
        <f>IF([1]!thsiFinD("ths_close_price_index",K$1,$A1302)/[1]!thsiFinD("ths_close_price_index",K$1,$A$3)=0,K1301,[1]!thsiFinD("ths_close_price_index",K$1,$A1302)/[1]!thsiFinD("ths_close_price_index",K$1,$A$3))</f>
        <v>1.1057301612428463</v>
      </c>
      <c r="L1302" s="75">
        <f>[1]!thsiFinD("ths_close_price_index",L$1,$A1302)</f>
        <v>2973.5916999999999</v>
      </c>
      <c r="M1302" s="75">
        <f>[1]!thsiFinD("ths_close_price_index",M$1,$A1302)</f>
        <v>10076.537200000001</v>
      </c>
      <c r="N1302" s="78">
        <f t="shared" si="85"/>
        <v>1.0027286800019342</v>
      </c>
      <c r="O1302" s="78">
        <f t="shared" si="85"/>
        <v>1.0024872017085547</v>
      </c>
      <c r="P1302" s="73">
        <f t="shared" si="83"/>
        <v>1.0027286800019342</v>
      </c>
      <c r="Q1302" s="73">
        <f t="shared" si="84"/>
        <v>1.0892936850718482</v>
      </c>
    </row>
    <row r="1303" spans="1:17" ht="15.5" x14ac:dyDescent="0.35">
      <c r="A1303" s="80">
        <v>45777</v>
      </c>
      <c r="B1303" s="58" t="s">
        <v>5754</v>
      </c>
      <c r="C1303" s="58">
        <v>1.0770124400000001</v>
      </c>
      <c r="D1303" s="58">
        <v>0.61512533000000003</v>
      </c>
      <c r="E1303" s="58">
        <v>0.91346541000000003</v>
      </c>
      <c r="F1303" s="58">
        <v>0.78433021000000003</v>
      </c>
      <c r="G1303" s="58">
        <v>0.67930782000000001</v>
      </c>
      <c r="H1303" s="75">
        <f>[1]!thsiFinD("ths_close_price_index",H$1,$A1303)</f>
        <v>3770.5704999999998</v>
      </c>
      <c r="I1303" s="75">
        <f>[1]!thsiFinD("ths_close_price_index",I$1,$A1303)</f>
        <v>4077.1505000000002</v>
      </c>
      <c r="J1303" s="75">
        <f>[1]!thsiFinD("ths_close_price_index",J$1,$A1303)</f>
        <v>1377.9390000000001</v>
      </c>
      <c r="K1303" s="76">
        <f>IF([1]!thsiFinD("ths_close_price_index",K$1,$A1303)/[1]!thsiFinD("ths_close_price_index",K$1,$A$3)=0,K1302,[1]!thsiFinD("ths_close_price_index",K$1,$A1303)/[1]!thsiFinD("ths_close_price_index",K$1,$A$3))</f>
        <v>1.1106252694070611</v>
      </c>
      <c r="L1303" s="75">
        <f>[1]!thsiFinD("ths_close_price_index",L$1,$A1303)</f>
        <v>3006.9259999999999</v>
      </c>
      <c r="M1303" s="75">
        <f>[1]!thsiFinD("ths_close_price_index",M$1,$A1303)</f>
        <v>10137.8999</v>
      </c>
      <c r="N1303" s="78">
        <f t="shared" si="85"/>
        <v>1.0112101133454199</v>
      </c>
      <c r="O1303" s="78">
        <f t="shared" si="85"/>
        <v>1.0060896614364705</v>
      </c>
      <c r="P1303" s="73">
        <f t="shared" si="83"/>
        <v>1.0112101133454199</v>
      </c>
      <c r="Q1303" s="73">
        <f t="shared" si="84"/>
        <v>1.1015047907479538</v>
      </c>
    </row>
    <row r="1304" spans="1:17" ht="15.5" x14ac:dyDescent="0.35">
      <c r="A1304" s="80">
        <v>45783</v>
      </c>
      <c r="B1304" s="58" t="s">
        <v>5755</v>
      </c>
      <c r="C1304" s="58">
        <v>1.08843573</v>
      </c>
      <c r="D1304" s="58">
        <v>0.62233176999999995</v>
      </c>
      <c r="E1304" s="58">
        <v>0.92475715000000003</v>
      </c>
      <c r="F1304" s="58">
        <v>0.79385886000000006</v>
      </c>
      <c r="G1304" s="58">
        <v>0.69193207999999995</v>
      </c>
      <c r="H1304" s="75">
        <f>[1]!thsiFinD("ths_close_price_index",H$1,$A1304)</f>
        <v>3808.5423999999998</v>
      </c>
      <c r="I1304" s="75">
        <f>[1]!thsiFinD("ths_close_price_index",I$1,$A1304)</f>
        <v>4127.92</v>
      </c>
      <c r="J1304" s="75">
        <f>[1]!thsiFinD("ths_close_price_index",J$1,$A1304)</f>
        <v>1397.0609999999999</v>
      </c>
      <c r="K1304" s="76">
        <f>IF([1]!thsiFinD("ths_close_price_index",K$1,$A1304)/[1]!thsiFinD("ths_close_price_index",K$1,$A$3)=0,K1303,[1]!thsiFinD("ths_close_price_index",K$1,$A1304)/[1]!thsiFinD("ths_close_price_index",K$1,$A$3))</f>
        <v>1.1260376907127951</v>
      </c>
      <c r="L1304" s="75">
        <f>[1]!thsiFinD("ths_close_price_index",L$1,$A1304)</f>
        <v>3066.2253000000001</v>
      </c>
      <c r="M1304" s="75">
        <f>[1]!thsiFinD("ths_close_price_index",M$1,$A1304)</f>
        <v>10199.1032</v>
      </c>
      <c r="N1304" s="78">
        <f t="shared" si="85"/>
        <v>1.0197209043388498</v>
      </c>
      <c r="O1304" s="78">
        <f t="shared" si="85"/>
        <v>1.0060370787444843</v>
      </c>
      <c r="P1304" s="73">
        <f t="shared" si="83"/>
        <v>1.0197209043388498</v>
      </c>
      <c r="Q1304" s="73">
        <f t="shared" si="84"/>
        <v>1.123227461355079</v>
      </c>
    </row>
    <row r="1305" spans="1:17" ht="15.5" x14ac:dyDescent="0.35">
      <c r="A1305" s="80">
        <v>45784</v>
      </c>
      <c r="B1305" s="58" t="s">
        <v>5756</v>
      </c>
      <c r="C1305" s="58">
        <v>1.08079185</v>
      </c>
      <c r="D1305" s="58">
        <v>0.62293551999999996</v>
      </c>
      <c r="E1305" s="58">
        <v>0.92601568999999995</v>
      </c>
      <c r="F1305" s="58">
        <v>0.79441682000000002</v>
      </c>
      <c r="G1305" s="58">
        <v>0.69189933000000003</v>
      </c>
      <c r="H1305" s="75">
        <f>[1]!thsiFinD("ths_close_price_index",H$1,$A1305)</f>
        <v>3831.627</v>
      </c>
      <c r="I1305" s="75">
        <f>[1]!thsiFinD("ths_close_price_index",I$1,$A1305)</f>
        <v>4148.2840999999999</v>
      </c>
      <c r="J1305" s="75">
        <f>[1]!thsiFinD("ths_close_price_index",J$1,$A1305)</f>
        <v>1396.0143</v>
      </c>
      <c r="K1305" s="76">
        <f>IF([1]!thsiFinD("ths_close_price_index",K$1,$A1305)/[1]!thsiFinD("ths_close_price_index",K$1,$A$3)=0,K1304,[1]!thsiFinD("ths_close_price_index",K$1,$A1305)/[1]!thsiFinD("ths_close_price_index",K$1,$A$3))</f>
        <v>1.1251940456243781</v>
      </c>
      <c r="L1305" s="75">
        <f>[1]!thsiFinD("ths_close_price_index",L$1,$A1305)</f>
        <v>3051.4495999999999</v>
      </c>
      <c r="M1305" s="75">
        <f>[1]!thsiFinD("ths_close_price_index",M$1,$A1305)</f>
        <v>10139.1937</v>
      </c>
      <c r="N1305" s="78">
        <f t="shared" ref="N1305:O1323" si="86">L1305/L1304</f>
        <v>0.9951811434078246</v>
      </c>
      <c r="O1305" s="78">
        <f t="shared" si="86"/>
        <v>0.99412600315682664</v>
      </c>
      <c r="P1305" s="73">
        <f t="shared" si="83"/>
        <v>0.9951811434078246</v>
      </c>
      <c r="Q1305" s="73">
        <f t="shared" si="84"/>
        <v>1.1178147892984156</v>
      </c>
    </row>
    <row r="1306" spans="1:17" ht="15.5" x14ac:dyDescent="0.35">
      <c r="A1306" s="80">
        <v>45785</v>
      </c>
      <c r="B1306" s="58" t="s">
        <v>5757</v>
      </c>
      <c r="C1306" s="58">
        <v>1.08722915</v>
      </c>
      <c r="D1306" s="58">
        <v>0.62480827000000005</v>
      </c>
      <c r="E1306" s="58">
        <v>0.92779107999999999</v>
      </c>
      <c r="F1306" s="58">
        <v>0.79646055000000004</v>
      </c>
      <c r="G1306" s="58">
        <v>0.69452146999999997</v>
      </c>
      <c r="H1306" s="75">
        <f>[1]!thsiFinD("ths_close_price_index",H$1,$A1306)</f>
        <v>3852.8962999999999</v>
      </c>
      <c r="I1306" s="75">
        <f>[1]!thsiFinD("ths_close_price_index",I$1,$A1306)</f>
        <v>4169.7353000000003</v>
      </c>
      <c r="J1306" s="75">
        <f>[1]!thsiFinD("ths_close_price_index",J$1,$A1306)</f>
        <v>1401.4652000000001</v>
      </c>
      <c r="K1306" s="76">
        <f>IF([1]!thsiFinD("ths_close_price_index",K$1,$A1306)/[1]!thsiFinD("ths_close_price_index",K$1,$A$3)=0,K1305,[1]!thsiFinD("ths_close_price_index",K$1,$A1306)/[1]!thsiFinD("ths_close_price_index",K$1,$A$3))</f>
        <v>1.1295874964817898</v>
      </c>
      <c r="L1306" s="75">
        <f>[1]!thsiFinD("ths_close_price_index",L$1,$A1306)</f>
        <v>3075.9758999999999</v>
      </c>
      <c r="M1306" s="75">
        <f>[1]!thsiFinD("ths_close_price_index",M$1,$A1306)</f>
        <v>10148.3603</v>
      </c>
      <c r="N1306" s="78">
        <f t="shared" si="86"/>
        <v>1.0080375897409546</v>
      </c>
      <c r="O1306" s="78">
        <f t="shared" si="86"/>
        <v>1.0009040758339591</v>
      </c>
      <c r="P1306" s="73">
        <f t="shared" si="83"/>
        <v>1.0080375897409546</v>
      </c>
      <c r="Q1306" s="73">
        <f t="shared" si="84"/>
        <v>1.1267993259811679</v>
      </c>
    </row>
    <row r="1307" spans="1:17" ht="15.5" x14ac:dyDescent="0.35">
      <c r="A1307" s="80">
        <v>45786</v>
      </c>
      <c r="B1307" s="58" t="s">
        <v>5758</v>
      </c>
      <c r="C1307" s="58">
        <v>1.08237063</v>
      </c>
      <c r="D1307" s="58">
        <v>0.62420770999999997</v>
      </c>
      <c r="E1307" s="58">
        <v>0.92595587999999995</v>
      </c>
      <c r="F1307" s="58">
        <v>0.79604436999999995</v>
      </c>
      <c r="G1307" s="58">
        <v>0.68978384999999998</v>
      </c>
      <c r="H1307" s="75">
        <f>[1]!thsiFinD("ths_close_price_index",H$1,$A1307)</f>
        <v>3846.1565999999998</v>
      </c>
      <c r="I1307" s="75">
        <f>[1]!thsiFinD("ths_close_price_index",I$1,$A1307)</f>
        <v>4154.5703999999996</v>
      </c>
      <c r="J1307" s="75">
        <f>[1]!thsiFinD("ths_close_price_index",J$1,$A1307)</f>
        <v>1394.1114</v>
      </c>
      <c r="K1307" s="76">
        <f>IF([1]!thsiFinD("ths_close_price_index",K$1,$A1307)/[1]!thsiFinD("ths_close_price_index",K$1,$A$3)=0,K1306,[1]!thsiFinD("ths_close_price_index",K$1,$A1307)/[1]!thsiFinD("ths_close_price_index",K$1,$A$3))</f>
        <v>1.1236602993372384</v>
      </c>
      <c r="L1307" s="75">
        <f>[1]!thsiFinD("ths_close_price_index",L$1,$A1307)</f>
        <v>3046.3287999999998</v>
      </c>
      <c r="M1307" s="75">
        <f>[1]!thsiFinD("ths_close_price_index",M$1,$A1307)</f>
        <v>10139.5712</v>
      </c>
      <c r="N1307" s="78">
        <f t="shared" si="86"/>
        <v>0.99036172552587287</v>
      </c>
      <c r="O1307" s="78">
        <f t="shared" si="86"/>
        <v>0.99913393890833779</v>
      </c>
      <c r="P1307" s="73">
        <f t="shared" si="83"/>
        <v>0.99036172552587287</v>
      </c>
      <c r="Q1307" s="73">
        <f t="shared" si="84"/>
        <v>1.1159389248000999</v>
      </c>
    </row>
    <row r="1308" spans="1:17" ht="15.5" x14ac:dyDescent="0.35">
      <c r="A1308" s="80">
        <v>45789</v>
      </c>
      <c r="B1308" s="58" t="s">
        <v>5759</v>
      </c>
      <c r="C1308" s="58">
        <v>1.0872265000000001</v>
      </c>
      <c r="D1308" s="58">
        <v>0.63053798000000005</v>
      </c>
      <c r="E1308" s="58">
        <v>0.93451424999999999</v>
      </c>
      <c r="F1308" s="58">
        <v>0.80380783</v>
      </c>
      <c r="G1308" s="58">
        <v>0.70262188999999997</v>
      </c>
      <c r="H1308" s="75">
        <f>[1]!thsiFinD("ths_close_price_index",H$1,$A1308)</f>
        <v>3890.6095999999998</v>
      </c>
      <c r="I1308" s="75">
        <f>[1]!thsiFinD("ths_close_price_index",I$1,$A1308)</f>
        <v>4203.6794</v>
      </c>
      <c r="J1308" s="75">
        <f>[1]!thsiFinD("ths_close_price_index",J$1,$A1308)</f>
        <v>1410.0669</v>
      </c>
      <c r="K1308" s="76">
        <f>IF([1]!thsiFinD("ths_close_price_index",K$1,$A1308)/[1]!thsiFinD("ths_close_price_index",K$1,$A$3)=0,K1307,[1]!thsiFinD("ths_close_price_index",K$1,$A1308)/[1]!thsiFinD("ths_close_price_index",K$1,$A$3))</f>
        <v>1.1365205068544251</v>
      </c>
      <c r="L1308" s="75">
        <f>[1]!thsiFinD("ths_close_price_index",L$1,$A1308)</f>
        <v>3099.6134999999999</v>
      </c>
      <c r="M1308" s="75">
        <f>[1]!thsiFinD("ths_close_price_index",M$1,$A1308)</f>
        <v>10113.5892</v>
      </c>
      <c r="N1308" s="78">
        <f t="shared" si="86"/>
        <v>1.0174914474104044</v>
      </c>
      <c r="O1308" s="78">
        <f t="shared" si="86"/>
        <v>0.99743756422362317</v>
      </c>
      <c r="P1308" s="73">
        <f t="shared" si="83"/>
        <v>1.0174914474104044</v>
      </c>
      <c r="Q1308" s="73">
        <f t="shared" si="84"/>
        <v>1.1354583118164641</v>
      </c>
    </row>
    <row r="1309" spans="1:17" ht="15.5" x14ac:dyDescent="0.35">
      <c r="A1309" s="80">
        <v>45790</v>
      </c>
      <c r="B1309" s="58" t="s">
        <v>5760</v>
      </c>
      <c r="C1309" s="58">
        <v>1.08493693</v>
      </c>
      <c r="D1309" s="58">
        <v>0.62941351999999995</v>
      </c>
      <c r="E1309" s="58">
        <v>0.93298864000000004</v>
      </c>
      <c r="F1309" s="58">
        <v>0.80148136000000003</v>
      </c>
      <c r="G1309" s="58">
        <v>0.69876938</v>
      </c>
      <c r="H1309" s="75">
        <f>[1]!thsiFinD("ths_close_price_index",H$1,$A1309)</f>
        <v>3896.2583</v>
      </c>
      <c r="I1309" s="75">
        <f>[1]!thsiFinD("ths_close_price_index",I$1,$A1309)</f>
        <v>4205.9547000000002</v>
      </c>
      <c r="J1309" s="75">
        <f>[1]!thsiFinD("ths_close_price_index",J$1,$A1309)</f>
        <v>1406.6153999999999</v>
      </c>
      <c r="K1309" s="76">
        <f>IF([1]!thsiFinD("ths_close_price_index",K$1,$A1309)/[1]!thsiFinD("ths_close_price_index",K$1,$A$3)=0,K1308,[1]!thsiFinD("ths_close_price_index",K$1,$A1309)/[1]!thsiFinD("ths_close_price_index",K$1,$A$3))</f>
        <v>1.133738581734838</v>
      </c>
      <c r="L1309" s="75">
        <f>[1]!thsiFinD("ths_close_price_index",L$1,$A1309)</f>
        <v>3091.4214999999999</v>
      </c>
      <c r="M1309" s="75">
        <f>[1]!thsiFinD("ths_close_price_index",M$1,$A1309)</f>
        <v>10232.180399999999</v>
      </c>
      <c r="N1309" s="78">
        <f t="shared" si="86"/>
        <v>0.99735708984362081</v>
      </c>
      <c r="O1309" s="78">
        <f t="shared" si="86"/>
        <v>1.0117259261430154</v>
      </c>
      <c r="P1309" s="73">
        <f t="shared" si="83"/>
        <v>0.99735708984362081</v>
      </c>
      <c r="Q1309" s="73">
        <f t="shared" si="84"/>
        <v>1.1324573975120191</v>
      </c>
    </row>
    <row r="1310" spans="1:17" ht="15.5" x14ac:dyDescent="0.35">
      <c r="A1310" s="80">
        <v>45791</v>
      </c>
      <c r="B1310" s="58" t="s">
        <v>5761</v>
      </c>
      <c r="C1310" s="58">
        <v>1.0862030199999999</v>
      </c>
      <c r="D1310" s="58">
        <v>0.63374209000000004</v>
      </c>
      <c r="E1310" s="58">
        <v>0.93872836000000004</v>
      </c>
      <c r="F1310" s="58">
        <v>0.80720645999999996</v>
      </c>
      <c r="G1310" s="58">
        <v>0.70132362000000004</v>
      </c>
      <c r="H1310" s="75">
        <f>[1]!thsiFinD("ths_close_price_index",H$1,$A1310)</f>
        <v>3943.2107999999998</v>
      </c>
      <c r="I1310" s="75">
        <f>[1]!thsiFinD("ths_close_price_index",I$1,$A1310)</f>
        <v>4246.8486999999996</v>
      </c>
      <c r="J1310" s="75">
        <f>[1]!thsiFinD("ths_close_price_index",J$1,$A1310)</f>
        <v>1414.5935999999999</v>
      </c>
      <c r="K1310" s="76">
        <f>IF([1]!thsiFinD("ths_close_price_index",K$1,$A1310)/[1]!thsiFinD("ths_close_price_index",K$1,$A$3)=0,K1309,[1]!thsiFinD("ths_close_price_index",K$1,$A1310)/[1]!thsiFinD("ths_close_price_index",K$1,$A$3))</f>
        <v>1.1401690481955329</v>
      </c>
      <c r="L1310" s="75">
        <f>[1]!thsiFinD("ths_close_price_index",L$1,$A1310)</f>
        <v>3092.6298999999999</v>
      </c>
      <c r="M1310" s="75">
        <f>[1]!thsiFinD("ths_close_price_index",M$1,$A1310)</f>
        <v>10221.606</v>
      </c>
      <c r="N1310" s="78">
        <f t="shared" si="86"/>
        <v>1.0003908881399706</v>
      </c>
      <c r="O1310" s="78">
        <f t="shared" si="86"/>
        <v>0.99896655457716521</v>
      </c>
      <c r="P1310" s="73">
        <f t="shared" si="83"/>
        <v>1.0003908881399706</v>
      </c>
      <c r="Q1310" s="73">
        <f t="shared" si="84"/>
        <v>1.1329000616777285</v>
      </c>
    </row>
    <row r="1311" spans="1:17" ht="15.5" x14ac:dyDescent="0.35">
      <c r="A1311" s="80">
        <v>45792</v>
      </c>
      <c r="B1311" s="58" t="s">
        <v>5762</v>
      </c>
      <c r="C1311" s="58">
        <v>1.0775013499999999</v>
      </c>
      <c r="D1311" s="58">
        <v>0.62937282000000005</v>
      </c>
      <c r="E1311" s="58">
        <v>0.93202573</v>
      </c>
      <c r="F1311" s="58">
        <v>0.80269714999999997</v>
      </c>
      <c r="G1311" s="58">
        <v>0.69261603000000005</v>
      </c>
      <c r="H1311" s="75">
        <f>[1]!thsiFinD("ths_close_price_index",H$1,$A1311)</f>
        <v>3907.1992</v>
      </c>
      <c r="I1311" s="75">
        <f>[1]!thsiFinD("ths_close_price_index",I$1,$A1311)</f>
        <v>4202.2781000000004</v>
      </c>
      <c r="J1311" s="75">
        <f>[1]!thsiFinD("ths_close_price_index",J$1,$A1311)</f>
        <v>1400.1913</v>
      </c>
      <c r="K1311" s="76">
        <f>IF([1]!thsiFinD("ths_close_price_index",K$1,$A1311)/[1]!thsiFinD("ths_close_price_index",K$1,$A$3)=0,K1310,[1]!thsiFinD("ths_close_price_index",K$1,$A1311)/[1]!thsiFinD("ths_close_price_index",K$1,$A$3))</f>
        <v>1.1285607271322773</v>
      </c>
      <c r="L1311" s="75">
        <f>[1]!thsiFinD("ths_close_price_index",L$1,$A1311)</f>
        <v>3040.3910000000001</v>
      </c>
      <c r="M1311" s="75">
        <f>[1]!thsiFinD("ths_close_price_index",M$1,$A1311)</f>
        <v>10199.394399999999</v>
      </c>
      <c r="N1311" s="78">
        <f t="shared" si="86"/>
        <v>0.98310858340986751</v>
      </c>
      <c r="O1311" s="78">
        <f t="shared" si="86"/>
        <v>0.9978269950925519</v>
      </c>
      <c r="P1311" s="73">
        <f t="shared" si="83"/>
        <v>0.98310858340986751</v>
      </c>
      <c r="Q1311" s="73">
        <f t="shared" si="84"/>
        <v>1.1137637747809432</v>
      </c>
    </row>
    <row r="1312" spans="1:17" ht="15.5" x14ac:dyDescent="0.35">
      <c r="A1312" s="80">
        <v>45793</v>
      </c>
      <c r="B1312" s="58" t="s">
        <v>5763</v>
      </c>
      <c r="C1312" s="58">
        <v>1.0825368200000001</v>
      </c>
      <c r="D1312" s="58">
        <v>0.62756831999999996</v>
      </c>
      <c r="E1312" s="58">
        <v>0.92934625000000004</v>
      </c>
      <c r="F1312" s="58">
        <v>0.80024227999999997</v>
      </c>
      <c r="G1312" s="58">
        <v>0.69296336999999997</v>
      </c>
      <c r="H1312" s="75">
        <f>[1]!thsiFinD("ths_close_price_index",H$1,$A1312)</f>
        <v>3889.0853999999999</v>
      </c>
      <c r="I1312" s="75">
        <f>[1]!thsiFinD("ths_close_price_index",I$1,$A1312)</f>
        <v>4187.8672999999999</v>
      </c>
      <c r="J1312" s="75">
        <f>[1]!thsiFinD("ths_close_price_index",J$1,$A1312)</f>
        <v>1398.575</v>
      </c>
      <c r="K1312" s="76">
        <f>IF([1]!thsiFinD("ths_close_price_index",K$1,$A1312)/[1]!thsiFinD("ths_close_price_index",K$1,$A$3)=0,K1311,[1]!thsiFinD("ths_close_price_index",K$1,$A1312)/[1]!thsiFinD("ths_close_price_index",K$1,$A$3))</f>
        <v>1.1272579817836497</v>
      </c>
      <c r="L1312" s="75">
        <f>[1]!thsiFinD("ths_close_price_index",L$1,$A1312)</f>
        <v>3052.8670000000002</v>
      </c>
      <c r="M1312" s="75">
        <f>[1]!thsiFinD("ths_close_price_index",M$1,$A1312)</f>
        <v>10266.2677</v>
      </c>
      <c r="N1312" s="78">
        <f t="shared" si="86"/>
        <v>1.004103419593072</v>
      </c>
      <c r="O1312" s="78">
        <f t="shared" si="86"/>
        <v>1.0065565951641209</v>
      </c>
      <c r="P1312" s="73">
        <f t="shared" si="83"/>
        <v>1.004103419593072</v>
      </c>
      <c r="Q1312" s="73">
        <f t="shared" si="84"/>
        <v>1.1183340148764331</v>
      </c>
    </row>
    <row r="1313" spans="1:17" ht="15.5" x14ac:dyDescent="0.35">
      <c r="A1313" s="80">
        <v>45796</v>
      </c>
      <c r="B1313" s="58">
        <v>1.12362736</v>
      </c>
      <c r="C1313" s="58">
        <v>1.08556955</v>
      </c>
      <c r="D1313" s="58">
        <v>0.62754620000000005</v>
      </c>
      <c r="E1313" s="58" t="s">
        <v>5764</v>
      </c>
      <c r="F1313" s="58">
        <v>0.80099774999999995</v>
      </c>
      <c r="G1313" s="58">
        <v>0.69135908000000001</v>
      </c>
      <c r="H1313" s="75">
        <f>[1]!thsiFinD("ths_close_price_index",H$1,$A1313)</f>
        <v>3877.1453000000001</v>
      </c>
      <c r="I1313" s="75">
        <f>[1]!thsiFinD("ths_close_price_index",I$1,$A1313)</f>
        <v>4179.2268999999997</v>
      </c>
      <c r="J1313" s="75">
        <f>[1]!thsiFinD("ths_close_price_index",J$1,$A1313)</f>
        <v>1398.1421</v>
      </c>
      <c r="K1313" s="76">
        <f>IF([1]!thsiFinD("ths_close_price_index",K$1,$A1313)/[1]!thsiFinD("ths_close_price_index",K$1,$A$3)=0,K1312,[1]!thsiFinD("ths_close_price_index",K$1,$A1313)/[1]!thsiFinD("ths_close_price_index",K$1,$A$3))</f>
        <v>1.1269090623618709</v>
      </c>
      <c r="L1313" s="75">
        <f>[1]!thsiFinD("ths_close_price_index",L$1,$A1313)</f>
        <v>3048.9407000000001</v>
      </c>
      <c r="M1313" s="75">
        <f>[1]!thsiFinD("ths_close_price_index",M$1,$A1313)</f>
        <v>10220.6132</v>
      </c>
      <c r="N1313" s="78">
        <f t="shared" si="86"/>
        <v>0.99871389746097683</v>
      </c>
      <c r="O1313" s="78">
        <f t="shared" si="86"/>
        <v>0.99555296030318785</v>
      </c>
      <c r="P1313" s="73">
        <f t="shared" si="83"/>
        <v>0.99871389746097683</v>
      </c>
      <c r="Q1313" s="73">
        <f t="shared" si="84"/>
        <v>1.1168957226604246</v>
      </c>
    </row>
    <row r="1314" spans="1:17" ht="15.5" x14ac:dyDescent="0.35">
      <c r="A1314" s="80">
        <v>45797</v>
      </c>
      <c r="B1314" s="58">
        <v>1.13039249</v>
      </c>
      <c r="C1314" s="58">
        <v>1.10327533</v>
      </c>
      <c r="D1314" s="58">
        <v>0.63088783000000004</v>
      </c>
      <c r="E1314" s="58" t="s">
        <v>5765</v>
      </c>
      <c r="F1314" s="58">
        <v>0.80517099999999997</v>
      </c>
      <c r="G1314" s="58">
        <v>0.69563319999999995</v>
      </c>
      <c r="H1314" s="75">
        <f>[1]!thsiFinD("ths_close_price_index",H$1,$A1314)</f>
        <v>3898.1705000000002</v>
      </c>
      <c r="I1314" s="75">
        <f>[1]!thsiFinD("ths_close_price_index",I$1,$A1314)</f>
        <v>4201.0559000000003</v>
      </c>
      <c r="J1314" s="75">
        <f>[1]!thsiFinD("ths_close_price_index",J$1,$A1314)</f>
        <v>1409.5174</v>
      </c>
      <c r="K1314" s="76">
        <f>IF([1]!thsiFinD("ths_close_price_index",K$1,$A1314)/[1]!thsiFinD("ths_close_price_index",K$1,$A$3)=0,K1313,[1]!thsiFinD("ths_close_price_index",K$1,$A1314)/[1]!thsiFinD("ths_close_price_index",K$1,$A$3))</f>
        <v>1.1360776072880876</v>
      </c>
      <c r="L1314" s="75">
        <f>[1]!thsiFinD("ths_close_price_index",L$1,$A1314)</f>
        <v>3068.5770000000002</v>
      </c>
      <c r="M1314" s="75">
        <f>[1]!thsiFinD("ths_close_price_index",M$1,$A1314)</f>
        <v>10375.620199999999</v>
      </c>
      <c r="N1314" s="78">
        <f t="shared" si="86"/>
        <v>1.0064403679612399</v>
      </c>
      <c r="O1314" s="78">
        <f t="shared" si="86"/>
        <v>1.0151661154733846</v>
      </c>
      <c r="P1314" s="73">
        <f t="shared" si="83"/>
        <v>1.0064403679612399</v>
      </c>
      <c r="Q1314" s="73">
        <f t="shared" si="84"/>
        <v>1.1240889420886926</v>
      </c>
    </row>
    <row r="1315" spans="1:17" ht="15.5" x14ac:dyDescent="0.35">
      <c r="A1315" s="80">
        <v>45798</v>
      </c>
      <c r="B1315" s="58">
        <v>1.1349561399999999</v>
      </c>
      <c r="C1315" s="58">
        <v>1.10986889</v>
      </c>
      <c r="D1315" s="58">
        <v>0.63356343999999998</v>
      </c>
      <c r="E1315" s="58" t="s">
        <v>5766</v>
      </c>
      <c r="F1315" s="58">
        <v>0.80801955000000003</v>
      </c>
      <c r="G1315" s="58">
        <v>0.69737592999999998</v>
      </c>
      <c r="H1315" s="75">
        <f>[1]!thsiFinD("ths_close_price_index",H$1,$A1315)</f>
        <v>3916.3807000000002</v>
      </c>
      <c r="I1315" s="75">
        <f>[1]!thsiFinD("ths_close_price_index",I$1,$A1315)</f>
        <v>4217.6264000000001</v>
      </c>
      <c r="J1315" s="75">
        <f>[1]!thsiFinD("ths_close_price_index",J$1,$A1315)</f>
        <v>1414.2557999999999</v>
      </c>
      <c r="K1315" s="76">
        <f>IF([1]!thsiFinD("ths_close_price_index",K$1,$A1315)/[1]!thsiFinD("ths_close_price_index",K$1,$A$3)=0,K1314,[1]!thsiFinD("ths_close_price_index",K$1,$A1315)/[1]!thsiFinD("ths_close_price_index",K$1,$A$3))</f>
        <v>1.1398967798179009</v>
      </c>
      <c r="L1315" s="75">
        <f>[1]!thsiFinD("ths_close_price_index",L$1,$A1315)</f>
        <v>3065.3427000000001</v>
      </c>
      <c r="M1315" s="75">
        <f>[1]!thsiFinD("ths_close_price_index",M$1,$A1315)</f>
        <v>10431.7675</v>
      </c>
      <c r="N1315" s="78">
        <f t="shared" si="86"/>
        <v>0.99894599353381064</v>
      </c>
      <c r="O1315" s="78">
        <f t="shared" si="86"/>
        <v>1.0054114644635894</v>
      </c>
      <c r="P1315" s="73">
        <f t="shared" si="83"/>
        <v>0.99894599353381064</v>
      </c>
      <c r="Q1315" s="73">
        <f t="shared" si="84"/>
        <v>1.1229041450751591</v>
      </c>
    </row>
    <row r="1316" spans="1:17" ht="15.5" x14ac:dyDescent="0.35">
      <c r="A1316" s="80">
        <v>45799</v>
      </c>
      <c r="B1316" s="58">
        <v>1.12938603</v>
      </c>
      <c r="C1316" s="58">
        <v>1.1035690899999999</v>
      </c>
      <c r="D1316" s="58">
        <v>0.63009643000000004</v>
      </c>
      <c r="E1316" s="58" t="s">
        <v>5767</v>
      </c>
      <c r="F1316" s="58">
        <v>0.80362308999999998</v>
      </c>
      <c r="G1316" s="58">
        <v>0.69290207000000004</v>
      </c>
      <c r="H1316" s="75">
        <f>[1]!thsiFinD("ths_close_price_index",H$1,$A1316)</f>
        <v>3913.8651</v>
      </c>
      <c r="I1316" s="75">
        <f>[1]!thsiFinD("ths_close_price_index",I$1,$A1316)</f>
        <v>4205.3666000000003</v>
      </c>
      <c r="J1316" s="75">
        <f>[1]!thsiFinD("ths_close_price_index",J$1,$A1316)</f>
        <v>1406.6098</v>
      </c>
      <c r="K1316" s="76">
        <f>IF([1]!thsiFinD("ths_close_price_index",K$1,$A1316)/[1]!thsiFinD("ths_close_price_index",K$1,$A$3)=0,K1315,[1]!thsiFinD("ths_close_price_index",K$1,$A1316)/[1]!thsiFinD("ths_close_price_index",K$1,$A$3))</f>
        <v>1.1337340681086843</v>
      </c>
      <c r="L1316" s="75">
        <f>[1]!thsiFinD("ths_close_price_index",L$1,$A1316)</f>
        <v>3042.5886999999998</v>
      </c>
      <c r="M1316" s="75">
        <f>[1]!thsiFinD("ths_close_price_index",M$1,$A1316)</f>
        <v>10347.9877</v>
      </c>
      <c r="N1316" s="78">
        <f t="shared" si="86"/>
        <v>0.99257701267789722</v>
      </c>
      <c r="O1316" s="78">
        <f t="shared" si="86"/>
        <v>0.99196878189626059</v>
      </c>
      <c r="P1316" s="73">
        <f t="shared" si="83"/>
        <v>0.99257701267789722</v>
      </c>
      <c r="Q1316" s="73">
        <f t="shared" si="84"/>
        <v>1.1145688418423296</v>
      </c>
    </row>
    <row r="1317" spans="1:17" ht="15.5" x14ac:dyDescent="0.35">
      <c r="A1317" s="80">
        <v>45800</v>
      </c>
      <c r="B1317" s="58">
        <v>1.1238546599999999</v>
      </c>
      <c r="C1317" s="58">
        <v>1.09999804</v>
      </c>
      <c r="D1317" s="58">
        <v>0.62749009</v>
      </c>
      <c r="E1317" s="58" t="s">
        <v>5768</v>
      </c>
      <c r="F1317" s="58">
        <v>0.80066448999999995</v>
      </c>
      <c r="G1317" s="58">
        <v>0.68882487999999997</v>
      </c>
      <c r="H1317" s="75">
        <f>[1]!thsiFinD("ths_close_price_index",H$1,$A1317)</f>
        <v>3882.2741000000001</v>
      </c>
      <c r="I1317" s="75">
        <f>[1]!thsiFinD("ths_close_price_index",I$1,$A1317)</f>
        <v>4170.6350000000002</v>
      </c>
      <c r="J1317" s="75">
        <f>[1]!thsiFinD("ths_close_price_index",J$1,$A1317)</f>
        <v>1397.9015999999999</v>
      </c>
      <c r="K1317" s="76">
        <f>IF([1]!thsiFinD("ths_close_price_index",K$1,$A1317)/[1]!thsiFinD("ths_close_price_index",K$1,$A$3)=0,K1316,[1]!thsiFinD("ths_close_price_index",K$1,$A1317)/[1]!thsiFinD("ths_close_price_index",K$1,$A$3))</f>
        <v>1.1267152182386606</v>
      </c>
      <c r="L1317" s="75">
        <f>[1]!thsiFinD("ths_close_price_index",L$1,$A1317)</f>
        <v>3011.3323999999998</v>
      </c>
      <c r="M1317" s="75">
        <f>[1]!thsiFinD("ths_close_price_index",M$1,$A1317)</f>
        <v>10367.7045</v>
      </c>
      <c r="N1317" s="78">
        <f t="shared" si="86"/>
        <v>0.9897270702412061</v>
      </c>
      <c r="O1317" s="78">
        <f t="shared" si="86"/>
        <v>1.0019053752837375</v>
      </c>
      <c r="P1317" s="73">
        <f t="shared" si="83"/>
        <v>0.9897270702412061</v>
      </c>
      <c r="Q1317" s="73">
        <f t="shared" si="84"/>
        <v>1.1031189544187432</v>
      </c>
    </row>
    <row r="1318" spans="1:17" ht="15.5" x14ac:dyDescent="0.35">
      <c r="A1318" s="80">
        <v>45803</v>
      </c>
      <c r="B1318" s="58" t="s">
        <v>5769</v>
      </c>
      <c r="C1318" s="58" t="s">
        <v>5770</v>
      </c>
      <c r="D1318" s="58">
        <v>0.62532834000000004</v>
      </c>
      <c r="E1318" s="58">
        <v>0.92714655999999995</v>
      </c>
      <c r="F1318" s="58">
        <v>0.79826790000000003</v>
      </c>
      <c r="G1318" s="58">
        <v>0.68644718000000005</v>
      </c>
      <c r="H1318" s="75">
        <f>[1]!thsiFinD("ths_close_price_index",H$1,$A1318)</f>
        <v>3860.1066999999998</v>
      </c>
      <c r="I1318" s="75">
        <f>[1]!thsiFinD("ths_close_price_index",I$1,$A1318)</f>
        <v>4155.9502000000002</v>
      </c>
      <c r="J1318" s="75">
        <f>[1]!thsiFinD("ths_close_price_index",J$1,$A1318)</f>
        <v>1392.04</v>
      </c>
      <c r="K1318" s="76">
        <f>IF([1]!thsiFinD("ths_close_price_index",K$1,$A1318)/[1]!thsiFinD("ths_close_price_index",K$1,$A$3)=0,K1317,[1]!thsiFinD("ths_close_price_index",K$1,$A1318)/[1]!thsiFinD("ths_close_price_index",K$1,$A$3))</f>
        <v>1.1219907412631511</v>
      </c>
      <c r="L1318" s="75">
        <f>[1]!thsiFinD("ths_close_price_index",L$1,$A1318)</f>
        <v>3014.8063999999999</v>
      </c>
      <c r="M1318" s="75">
        <f>[1]!thsiFinD("ths_close_price_index",M$1,$A1318)</f>
        <v>10267.9305</v>
      </c>
      <c r="N1318" s="78">
        <f t="shared" si="86"/>
        <v>1.0011536421552134</v>
      </c>
      <c r="O1318" s="78">
        <f t="shared" si="86"/>
        <v>0.99037646182913497</v>
      </c>
      <c r="P1318" s="73">
        <f t="shared" si="83"/>
        <v>1.0011536421552134</v>
      </c>
      <c r="Q1318" s="73">
        <f t="shared" si="84"/>
        <v>1.1043915589467757</v>
      </c>
    </row>
    <row r="1319" spans="1:17" ht="15.5" x14ac:dyDescent="0.35">
      <c r="A1319" s="80">
        <v>45804</v>
      </c>
      <c r="B1319" s="58" t="s">
        <v>5771</v>
      </c>
      <c r="C1319" s="58" t="s">
        <v>5772</v>
      </c>
      <c r="D1319" s="58">
        <v>0.62472521000000003</v>
      </c>
      <c r="E1319" s="58">
        <v>0.92614565999999998</v>
      </c>
      <c r="F1319" s="58">
        <v>0.79781491000000004</v>
      </c>
      <c r="G1319" s="58">
        <v>0.68232855000000003</v>
      </c>
      <c r="H1319" s="75">
        <f>[1]!thsiFinD("ths_close_price_index",H$1,$A1319)</f>
        <v>3839.3969000000002</v>
      </c>
      <c r="I1319" s="75">
        <f>[1]!thsiFinD("ths_close_price_index",I$1,$A1319)</f>
        <v>4136.1094999999996</v>
      </c>
      <c r="J1319" s="75">
        <f>[1]!thsiFinD("ths_close_price_index",J$1,$A1319)</f>
        <v>1387.5512000000001</v>
      </c>
      <c r="K1319" s="76">
        <f>IF([1]!thsiFinD("ths_close_price_index",K$1,$A1319)/[1]!thsiFinD("ths_close_price_index",K$1,$A$3)=0,K1318,[1]!thsiFinD("ths_close_price_index",K$1,$A1319)/[1]!thsiFinD("ths_close_price_index",K$1,$A$3))</f>
        <v>1.1183727474990481</v>
      </c>
      <c r="L1319" s="75">
        <f>[1]!thsiFinD("ths_close_price_index",L$1,$A1319)</f>
        <v>2997.0394999999999</v>
      </c>
      <c r="M1319" s="75">
        <f>[1]!thsiFinD("ths_close_price_index",M$1,$A1319)</f>
        <v>10350.1481</v>
      </c>
      <c r="N1319" s="78">
        <f t="shared" si="86"/>
        <v>0.99410678576242906</v>
      </c>
      <c r="O1319" s="78">
        <f t="shared" si="86"/>
        <v>1.0080072220979681</v>
      </c>
      <c r="P1319" s="73">
        <f t="shared" si="83"/>
        <v>0.99410678576242906</v>
      </c>
      <c r="Q1319" s="73">
        <f t="shared" si="84"/>
        <v>1.0978831428877374</v>
      </c>
    </row>
    <row r="1320" spans="1:17" ht="15.5" x14ac:dyDescent="0.35">
      <c r="A1320" s="80">
        <v>45805</v>
      </c>
      <c r="B1320" s="58" t="s">
        <v>5773</v>
      </c>
      <c r="C1320" s="58" t="s">
        <v>5774</v>
      </c>
      <c r="D1320" s="58">
        <v>0.62432805999999996</v>
      </c>
      <c r="E1320" s="58">
        <v>0.92507733000000003</v>
      </c>
      <c r="F1320" s="58">
        <v>0.79645005999999996</v>
      </c>
      <c r="G1320" s="58">
        <v>0.68071594000000002</v>
      </c>
      <c r="H1320" s="75">
        <f>[1]!thsiFinD("ths_close_price_index",H$1,$A1320)</f>
        <v>3836.2366000000002</v>
      </c>
      <c r="I1320" s="75">
        <f>[1]!thsiFinD("ths_close_price_index",I$1,$A1320)</f>
        <v>4130.7822999999999</v>
      </c>
      <c r="J1320" s="75">
        <f>[1]!thsiFinD("ths_close_price_index",J$1,$A1320)</f>
        <v>1385.6768</v>
      </c>
      <c r="K1320" s="76">
        <f>IF([1]!thsiFinD("ths_close_price_index",K$1,$A1320)/[1]!thsiFinD("ths_close_price_index",K$1,$A$3)=0,K1319,[1]!thsiFinD("ths_close_price_index",K$1,$A1320)/[1]!thsiFinD("ths_close_price_index",K$1,$A$3))</f>
        <v>1.1168619723450126</v>
      </c>
      <c r="L1320" s="75">
        <f>[1]!thsiFinD("ths_close_price_index",L$1,$A1320)</f>
        <v>2987.9238</v>
      </c>
      <c r="M1320" s="75">
        <f>[1]!thsiFinD("ths_close_price_index",M$1,$A1320)</f>
        <v>10307.382799999999</v>
      </c>
      <c r="N1320" s="78">
        <f t="shared" si="86"/>
        <v>0.99695843181246036</v>
      </c>
      <c r="O1320" s="78">
        <f t="shared" si="86"/>
        <v>0.99586814607995788</v>
      </c>
      <c r="P1320" s="73">
        <f t="shared" si="83"/>
        <v>0.99695843181246036</v>
      </c>
      <c r="Q1320" s="73">
        <f t="shared" si="84"/>
        <v>1.0945438564466941</v>
      </c>
    </row>
    <row r="1321" spans="1:17" ht="15.5" x14ac:dyDescent="0.35">
      <c r="A1321" s="80">
        <v>45806</v>
      </c>
      <c r="B1321" s="58" t="s">
        <v>5775</v>
      </c>
      <c r="C1321" s="58" t="s">
        <v>5776</v>
      </c>
      <c r="D1321" s="58">
        <v>0.62882959999999999</v>
      </c>
      <c r="E1321" s="58">
        <v>0.93215846999999996</v>
      </c>
      <c r="F1321" s="58">
        <v>0.80167734999999996</v>
      </c>
      <c r="G1321" s="58">
        <v>0.68862102000000003</v>
      </c>
      <c r="H1321" s="75">
        <f>[1]!thsiFinD("ths_close_price_index",H$1,$A1321)</f>
        <v>3858.6997999999999</v>
      </c>
      <c r="I1321" s="75">
        <f>[1]!thsiFinD("ths_close_price_index",I$1,$A1321)</f>
        <v>4164.2808999999997</v>
      </c>
      <c r="J1321" s="75">
        <f>[1]!thsiFinD("ths_close_price_index",J$1,$A1321)</f>
        <v>1401.6759</v>
      </c>
      <c r="K1321" s="76">
        <f>IF([1]!thsiFinD("ths_close_price_index",K$1,$A1321)/[1]!thsiFinD("ths_close_price_index",K$1,$A$3)=0,K1320,[1]!thsiFinD("ths_close_price_index",K$1,$A1321)/[1]!thsiFinD("ths_close_price_index",K$1,$A$3))</f>
        <v>1.1297573216658245</v>
      </c>
      <c r="L1321" s="75">
        <f>[1]!thsiFinD("ths_close_price_index",L$1,$A1321)</f>
        <v>3041.3755000000001</v>
      </c>
      <c r="M1321" s="75">
        <f>[1]!thsiFinD("ths_close_price_index",M$1,$A1321)</f>
        <v>10532.9246</v>
      </c>
      <c r="N1321" s="78">
        <f t="shared" si="86"/>
        <v>1.0178892446989445</v>
      </c>
      <c r="O1321" s="78">
        <f t="shared" si="86"/>
        <v>1.0218815779307238</v>
      </c>
      <c r="P1321" s="73">
        <f t="shared" si="83"/>
        <v>1.0178892446989445</v>
      </c>
      <c r="Q1321" s="73">
        <f t="shared" si="84"/>
        <v>1.1141244193283952</v>
      </c>
    </row>
    <row r="1322" spans="1:17" ht="15.5" x14ac:dyDescent="0.35">
      <c r="A1322" s="80">
        <v>45807</v>
      </c>
      <c r="B1322" s="58" t="s">
        <v>5777</v>
      </c>
      <c r="C1322" s="58" t="s">
        <v>5778</v>
      </c>
      <c r="D1322" s="58">
        <v>0.62506468000000004</v>
      </c>
      <c r="E1322" s="58">
        <v>0.92697669999999999</v>
      </c>
      <c r="F1322" s="58">
        <v>0.79647995000000005</v>
      </c>
      <c r="G1322" s="58">
        <v>0.68208000000000002</v>
      </c>
      <c r="H1322" s="75">
        <f>[1]!thsiFinD("ths_close_price_index",H$1,$A1322)</f>
        <v>3840.2323000000001</v>
      </c>
      <c r="I1322" s="75">
        <f>[1]!thsiFinD("ths_close_price_index",I$1,$A1322)</f>
        <v>4140.3271999999997</v>
      </c>
      <c r="J1322" s="75">
        <f>[1]!thsiFinD("ths_close_price_index",J$1,$A1322)</f>
        <v>1391.0673999999999</v>
      </c>
      <c r="K1322" s="76">
        <f>IF([1]!thsiFinD("ths_close_price_index",K$1,$A1322)/[1]!thsiFinD("ths_close_price_index",K$1,$A$3)=0,K1321,[1]!thsiFinD("ths_close_price_index",K$1,$A1322)/[1]!thsiFinD("ths_close_price_index",K$1,$A$3))</f>
        <v>1.1212068211208042</v>
      </c>
      <c r="L1322" s="75">
        <f>[1]!thsiFinD("ths_close_price_index",L$1,$A1322)</f>
        <v>3011.7646</v>
      </c>
      <c r="M1322" s="75">
        <f>[1]!thsiFinD("ths_close_price_index",M$1,$A1322)</f>
        <v>10560.5141</v>
      </c>
      <c r="N1322" s="78">
        <f t="shared" si="86"/>
        <v>0.99026397759829388</v>
      </c>
      <c r="O1322" s="78">
        <f t="shared" si="86"/>
        <v>1.0026193579701501</v>
      </c>
      <c r="P1322" s="73">
        <f t="shared" si="83"/>
        <v>0.99026397759829388</v>
      </c>
      <c r="Q1322" s="73">
        <f t="shared" si="84"/>
        <v>1.1032772790235261</v>
      </c>
    </row>
    <row r="1323" spans="1:17" ht="15.5" x14ac:dyDescent="0.35">
      <c r="A1323" s="80">
        <v>45811</v>
      </c>
      <c r="B1323" s="58" t="s">
        <v>5779</v>
      </c>
      <c r="C1323" s="58">
        <v>1.1319545</v>
      </c>
      <c r="D1323" s="58">
        <v>0.62768721000000005</v>
      </c>
      <c r="E1323" s="58">
        <v>0.93130373</v>
      </c>
      <c r="F1323" s="58">
        <v>0.79917380000000005</v>
      </c>
      <c r="G1323" s="58">
        <v>0.68614487000000002</v>
      </c>
      <c r="H1323" s="75">
        <f>[1]!thsiFinD("ths_close_price_index",H$1,$A1323)</f>
        <v>3852.0127000000002</v>
      </c>
      <c r="I1323" s="75">
        <f>[1]!thsiFinD("ths_close_price_index",I$1,$A1323)</f>
        <v>4154.2223000000004</v>
      </c>
      <c r="J1323" s="75">
        <f>[1]!thsiFinD("ths_close_price_index",J$1,$A1323)</f>
        <v>1398.3054999999999</v>
      </c>
      <c r="K1323" s="76">
        <f>IF([1]!thsiFinD("ths_close_price_index",K$1,$A1323)/[1]!thsiFinD("ths_close_price_index",K$1,$A$3)=0,K1322,[1]!thsiFinD("ths_close_price_index",K$1,$A1323)/[1]!thsiFinD("ths_close_price_index",K$1,$A$3))</f>
        <v>1.1270407635250002</v>
      </c>
      <c r="L1323" s="75">
        <f>[1]!thsiFinD("ths_close_price_index",L$1,$A1323)</f>
        <v>3027.7287000000001</v>
      </c>
      <c r="M1323" s="75">
        <f>[1]!thsiFinD("ths_close_price_index",M$1,$A1323)</f>
        <v>10710.9421</v>
      </c>
      <c r="N1323" s="78">
        <f t="shared" si="86"/>
        <v>1.0053005802644737</v>
      </c>
      <c r="O1323" s="78">
        <f t="shared" si="86"/>
        <v>1.014244382288169</v>
      </c>
      <c r="P1323" s="73">
        <f t="shared" si="83"/>
        <v>1.0053005802644737</v>
      </c>
      <c r="Q1323" s="73">
        <f t="shared" si="84"/>
        <v>1.1091252887949605</v>
      </c>
    </row>
    <row r="1324" spans="1:17" ht="15.5" x14ac:dyDescent="0.35">
      <c r="A1324" s="80">
        <v>45812</v>
      </c>
      <c r="B1324" s="58" t="s">
        <v>5780</v>
      </c>
      <c r="C1324" s="58" t="s">
        <v>5781</v>
      </c>
      <c r="D1324" s="58">
        <v>0.63255187999999996</v>
      </c>
      <c r="E1324" s="58">
        <v>0.93828076000000005</v>
      </c>
      <c r="F1324" s="58">
        <v>0.80438668999999996</v>
      </c>
      <c r="G1324" s="58">
        <v>0.69056614999999999</v>
      </c>
      <c r="H1324" s="75">
        <f>[1]!thsiFinD("ths_close_price_index",H$1,$A1324)</f>
        <v>3868.7429000000002</v>
      </c>
      <c r="I1324" s="75">
        <f>[1]!thsiFinD("ths_close_price_index",I$1,$A1324)</f>
        <v>4175.9083000000001</v>
      </c>
      <c r="J1324" s="75">
        <f>[1]!thsiFinD("ths_close_price_index",J$1,$A1324)</f>
        <v>1409.4294</v>
      </c>
      <c r="K1324" s="76">
        <f>IF([1]!thsiFinD("ths_close_price_index",K$1,$A1324)/[1]!thsiFinD("ths_close_price_index",K$1,$A$3)=0,K1323,[1]!thsiFinD("ths_close_price_index",K$1,$A1324)/[1]!thsiFinD("ths_close_price_index",K$1,$A$3))</f>
        <v>1.1360066788771002</v>
      </c>
      <c r="L1324" s="75">
        <f>[1]!thsiFinD("ths_close_price_index",L$1,$A1324)</f>
        <v>3064.3636999999999</v>
      </c>
      <c r="M1324" s="75">
        <f>[1]!thsiFinD("ths_close_price_index",M$1,$A1324)</f>
        <v>10803.602699999999</v>
      </c>
      <c r="N1324" s="78">
        <f t="shared" ref="N1324:O1339" si="87">L1324/L1323</f>
        <v>1.0120998291557628</v>
      </c>
      <c r="O1324" s="78">
        <f t="shared" si="87"/>
        <v>1.0086510223969933</v>
      </c>
      <c r="P1324" s="73">
        <f t="shared" si="83"/>
        <v>1.0120998291557628</v>
      </c>
      <c r="Q1324" s="73">
        <f t="shared" si="84"/>
        <v>1.1225455153017156</v>
      </c>
    </row>
    <row r="1325" spans="1:17" ht="15.5" x14ac:dyDescent="0.35">
      <c r="A1325" s="80">
        <v>45813</v>
      </c>
      <c r="B1325" s="58" t="s">
        <v>5782</v>
      </c>
      <c r="C1325" s="58" t="s">
        <v>5783</v>
      </c>
      <c r="D1325" s="58">
        <v>0.63361310999999998</v>
      </c>
      <c r="E1325" s="58">
        <v>0.93927565999999996</v>
      </c>
      <c r="F1325" s="58">
        <v>0.8052395</v>
      </c>
      <c r="G1325" s="58">
        <v>0.69539576999999997</v>
      </c>
      <c r="H1325" s="75">
        <f>[1]!thsiFinD("ths_close_price_index",H$1,$A1325)</f>
        <v>3877.5556999999999</v>
      </c>
      <c r="I1325" s="75">
        <f>[1]!thsiFinD("ths_close_price_index",I$1,$A1325)</f>
        <v>4188.7744000000002</v>
      </c>
      <c r="J1325" s="75">
        <f>[1]!thsiFinD("ths_close_price_index",J$1,$A1325)</f>
        <v>1415.9784999999999</v>
      </c>
      <c r="K1325" s="76">
        <f>IF([1]!thsiFinD("ths_close_price_index",K$1,$A1325)/[1]!thsiFinD("ths_close_price_index",K$1,$A$3)=0,K1324,[1]!thsiFinD("ths_close_price_index",K$1,$A1325)/[1]!thsiFinD("ths_close_price_index",K$1,$A$3))</f>
        <v>1.14128528406345</v>
      </c>
      <c r="L1325" s="75">
        <f>[1]!thsiFinD("ths_close_price_index",L$1,$A1325)</f>
        <v>3092.2575999999999</v>
      </c>
      <c r="M1325" s="75">
        <f>[1]!thsiFinD("ths_close_price_index",M$1,$A1325)</f>
        <v>10692.588299999999</v>
      </c>
      <c r="N1325" s="78">
        <f t="shared" si="87"/>
        <v>1.0091026727669434</v>
      </c>
      <c r="O1325" s="78">
        <f t="shared" si="87"/>
        <v>0.98972431668558114</v>
      </c>
      <c r="P1325" s="73">
        <f t="shared" si="83"/>
        <v>1.0091026727669434</v>
      </c>
      <c r="Q1325" s="73">
        <f t="shared" si="84"/>
        <v>1.132763679793507</v>
      </c>
    </row>
    <row r="1326" spans="1:17" ht="15.5" x14ac:dyDescent="0.35">
      <c r="A1326" s="80">
        <v>45814</v>
      </c>
      <c r="B1326" s="58" t="s">
        <v>5784</v>
      </c>
      <c r="C1326" s="58" t="s">
        <v>5785</v>
      </c>
      <c r="D1326" s="58">
        <v>0.63288560999999999</v>
      </c>
      <c r="E1326" s="58">
        <v>0.93821653000000005</v>
      </c>
      <c r="F1326" s="58">
        <v>0.80421845000000003</v>
      </c>
      <c r="G1326" s="58">
        <v>0.69382801999999999</v>
      </c>
      <c r="H1326" s="75">
        <f>[1]!thsiFinD("ths_close_price_index",H$1,$A1326)</f>
        <v>3873.9841000000001</v>
      </c>
      <c r="I1326" s="75">
        <f>[1]!thsiFinD("ths_close_price_index",I$1,$A1326)</f>
        <v>4184.4333999999999</v>
      </c>
      <c r="J1326" s="75">
        <f>[1]!thsiFinD("ths_close_price_index",J$1,$A1326)</f>
        <v>1414.0786000000001</v>
      </c>
      <c r="K1326" s="76">
        <f>IF([1]!thsiFinD("ths_close_price_index",K$1,$A1326)/[1]!thsiFinD("ths_close_price_index",K$1,$A$3)=0,K1325,[1]!thsiFinD("ths_close_price_index",K$1,$A1326)/[1]!thsiFinD("ths_close_price_index",K$1,$A$3))</f>
        <v>1.1397539557903216</v>
      </c>
      <c r="L1326" s="75">
        <f>[1]!thsiFinD("ths_close_price_index",L$1,$A1326)</f>
        <v>3088.5529000000001</v>
      </c>
      <c r="M1326" s="75">
        <f>[1]!thsiFinD("ths_close_price_index",M$1,$A1326)</f>
        <v>10655.347900000001</v>
      </c>
      <c r="N1326" s="78">
        <f t="shared" si="87"/>
        <v>0.99880194327924043</v>
      </c>
      <c r="O1326" s="78">
        <f t="shared" si="87"/>
        <v>0.99651717629491088</v>
      </c>
      <c r="P1326" s="73">
        <f t="shared" si="83"/>
        <v>0.99880194327924043</v>
      </c>
      <c r="Q1326" s="73">
        <f t="shared" si="84"/>
        <v>1.131406564653898</v>
      </c>
    </row>
    <row r="1327" spans="1:17" ht="15.5" x14ac:dyDescent="0.35">
      <c r="A1327" s="80">
        <v>45817</v>
      </c>
      <c r="B1327" s="58" t="s">
        <v>5786</v>
      </c>
      <c r="C1327" s="58">
        <v>1.16949781</v>
      </c>
      <c r="D1327" s="58">
        <v>0.63736165</v>
      </c>
      <c r="E1327" s="58">
        <v>0.94492229000000005</v>
      </c>
      <c r="F1327" s="58">
        <v>0.81008796999999999</v>
      </c>
      <c r="G1327" s="79" t="s">
        <v>5787</v>
      </c>
      <c r="H1327" s="75">
        <f>[1]!thsiFinD("ths_close_price_index",H$1,$A1327)</f>
        <v>3885.2458999999999</v>
      </c>
      <c r="I1327" s="75">
        <f>[1]!thsiFinD("ths_close_price_index",I$1,$A1327)</f>
        <v>4201.6269000000002</v>
      </c>
      <c r="J1327" s="75">
        <f>[1]!thsiFinD("ths_close_price_index",J$1,$A1327)</f>
        <v>1424.7791999999999</v>
      </c>
      <c r="K1327" s="76">
        <f>IF([1]!thsiFinD("ths_close_price_index",K$1,$A1327)/[1]!thsiFinD("ths_close_price_index",K$1,$A$3)=0,K1326,[1]!thsiFinD("ths_close_price_index",K$1,$A1327)/[1]!thsiFinD("ths_close_price_index",K$1,$A$3))</f>
        <v>1.1483786893654777</v>
      </c>
      <c r="L1327" s="75">
        <f>[1]!thsiFinD("ths_close_price_index",L$1,$A1327)</f>
        <v>3116.3870000000002</v>
      </c>
      <c r="M1327" s="75">
        <f>[1]!thsiFinD("ths_close_price_index",M$1,$A1327)</f>
        <v>10847.4768</v>
      </c>
      <c r="N1327" s="78">
        <f t="shared" si="87"/>
        <v>1.0090120198362151</v>
      </c>
      <c r="O1327" s="78">
        <f t="shared" si="87"/>
        <v>1.0180312179201583</v>
      </c>
      <c r="P1327" s="73">
        <f t="shared" si="83"/>
        <v>1.0090120198362151</v>
      </c>
      <c r="Q1327" s="73">
        <f t="shared" si="84"/>
        <v>1.1416028230573829</v>
      </c>
    </row>
    <row r="1328" spans="1:17" ht="15.5" x14ac:dyDescent="0.35">
      <c r="A1328" s="80">
        <v>45818</v>
      </c>
      <c r="B1328" s="58" t="s">
        <v>5788</v>
      </c>
      <c r="C1328" s="58">
        <v>1.166876</v>
      </c>
      <c r="D1328" s="58">
        <v>0.63658623999999997</v>
      </c>
      <c r="E1328" s="58">
        <v>0.94304392000000004</v>
      </c>
      <c r="F1328" s="58">
        <v>0.80806517</v>
      </c>
      <c r="G1328" s="79" t="s">
        <v>5789</v>
      </c>
      <c r="H1328" s="75">
        <f>[1]!thsiFinD("ths_close_price_index",H$1,$A1328)</f>
        <v>3865.4652000000001</v>
      </c>
      <c r="I1328" s="75">
        <f>[1]!thsiFinD("ths_close_price_index",I$1,$A1328)</f>
        <v>4176.8413</v>
      </c>
      <c r="J1328" s="75">
        <f>[1]!thsiFinD("ths_close_price_index",J$1,$A1328)</f>
        <v>1417.3262999999999</v>
      </c>
      <c r="K1328" s="76">
        <f>IF([1]!thsiFinD("ths_close_price_index",K$1,$A1328)/[1]!thsiFinD("ths_close_price_index",K$1,$A$3)=0,K1327,[1]!thsiFinD("ths_close_price_index",K$1,$A1328)/[1]!thsiFinD("ths_close_price_index",K$1,$A$3))</f>
        <v>1.1423716171580984</v>
      </c>
      <c r="L1328" s="75">
        <f>[1]!thsiFinD("ths_close_price_index",L$1,$A1328)</f>
        <v>3085.6979999999999</v>
      </c>
      <c r="M1328" s="75">
        <f>[1]!thsiFinD("ths_close_price_index",M$1,$A1328)</f>
        <v>10879.0373</v>
      </c>
      <c r="N1328" s="78">
        <f t="shared" si="87"/>
        <v>0.99015237837919345</v>
      </c>
      <c r="O1328" s="78">
        <f t="shared" si="87"/>
        <v>1.0029094784512469</v>
      </c>
      <c r="P1328" s="73">
        <f t="shared" si="83"/>
        <v>0.99015237837919345</v>
      </c>
      <c r="Q1328" s="73">
        <f t="shared" si="84"/>
        <v>1.1303607504146693</v>
      </c>
    </row>
    <row r="1329" spans="1:17" ht="15.5" x14ac:dyDescent="0.35">
      <c r="A1329" s="80">
        <v>45819</v>
      </c>
      <c r="B1329" s="58" t="s">
        <v>5790</v>
      </c>
      <c r="C1329" s="58">
        <v>1.1648530399999999</v>
      </c>
      <c r="D1329" s="58">
        <v>0.63992132000000002</v>
      </c>
      <c r="E1329" s="58">
        <v>0.94866592000000005</v>
      </c>
      <c r="F1329" s="58">
        <v>0.81323540999999999</v>
      </c>
      <c r="G1329" s="79" t="s">
        <v>5791</v>
      </c>
      <c r="H1329" s="75">
        <f>[1]!thsiFinD("ths_close_price_index",H$1,$A1329)</f>
        <v>3894.6251999999999</v>
      </c>
      <c r="I1329" s="75">
        <f>[1]!thsiFinD("ths_close_price_index",I$1,$A1329)</f>
        <v>4206.76</v>
      </c>
      <c r="J1329" s="75">
        <f>[1]!thsiFinD("ths_close_price_index",J$1,$A1329)</f>
        <v>1424.3701000000001</v>
      </c>
      <c r="K1329" s="76">
        <f>IF([1]!thsiFinD("ths_close_price_index",K$1,$A1329)/[1]!thsiFinD("ths_close_price_index",K$1,$A$3)=0,K1328,[1]!thsiFinD("ths_close_price_index",K$1,$A1329)/[1]!thsiFinD("ths_close_price_index",K$1,$A$3))</f>
        <v>1.1480489528548525</v>
      </c>
      <c r="L1329" s="75">
        <f>[1]!thsiFinD("ths_close_price_index",L$1,$A1329)</f>
        <v>3089.819</v>
      </c>
      <c r="M1329" s="75">
        <f>[1]!thsiFinD("ths_close_price_index",M$1,$A1329)</f>
        <v>10827.786700000001</v>
      </c>
      <c r="N1329" s="78">
        <f t="shared" si="87"/>
        <v>1.0013355163078175</v>
      </c>
      <c r="O1329" s="78">
        <f t="shared" si="87"/>
        <v>0.99528905007063451</v>
      </c>
      <c r="P1329" s="73">
        <f t="shared" si="83"/>
        <v>1.0013355163078175</v>
      </c>
      <c r="Q1329" s="73">
        <f t="shared" si="84"/>
        <v>1.1318703656305649</v>
      </c>
    </row>
    <row r="1330" spans="1:17" ht="15.5" x14ac:dyDescent="0.35">
      <c r="A1330" s="80">
        <v>45820</v>
      </c>
      <c r="B1330" s="58" t="s">
        <v>5792</v>
      </c>
      <c r="C1330" s="58">
        <v>1.1769361</v>
      </c>
      <c r="D1330" s="58">
        <v>0.63975329000000003</v>
      </c>
      <c r="E1330" s="58">
        <v>0.94904613000000004</v>
      </c>
      <c r="F1330" s="58">
        <v>0.81225468000000001</v>
      </c>
      <c r="G1330" s="79" t="s">
        <v>5793</v>
      </c>
      <c r="H1330" s="75">
        <f>[1]!thsiFinD("ths_close_price_index",H$1,$A1330)</f>
        <v>3892.1992</v>
      </c>
      <c r="I1330" s="75">
        <f>[1]!thsiFinD("ths_close_price_index",I$1,$A1330)</f>
        <v>4206.1256999999996</v>
      </c>
      <c r="J1330" s="75">
        <f>[1]!thsiFinD("ths_close_price_index",J$1,$A1330)</f>
        <v>1425.876</v>
      </c>
      <c r="K1330" s="76">
        <f>IF([1]!thsiFinD("ths_close_price_index",K$1,$A1330)/[1]!thsiFinD("ths_close_price_index",K$1,$A$3)=0,K1329,[1]!thsiFinD("ths_close_price_index",K$1,$A1330)/[1]!thsiFinD("ths_close_price_index",K$1,$A$3))</f>
        <v>1.1492627152878774</v>
      </c>
      <c r="L1330" s="75">
        <f>[1]!thsiFinD("ths_close_price_index",L$1,$A1330)</f>
        <v>3099.6120000000001</v>
      </c>
      <c r="M1330" s="75">
        <f>[1]!thsiFinD("ths_close_price_index",M$1,$A1330)</f>
        <v>10997.406300000001</v>
      </c>
      <c r="N1330" s="78">
        <f t="shared" si="87"/>
        <v>1.0031694413167891</v>
      </c>
      <c r="O1330" s="78">
        <f t="shared" si="87"/>
        <v>1.0156652143877196</v>
      </c>
      <c r="P1330" s="73">
        <f t="shared" si="83"/>
        <v>1.0031694413167891</v>
      </c>
      <c r="Q1330" s="73">
        <f t="shared" si="84"/>
        <v>1.1354577623326436</v>
      </c>
    </row>
    <row r="1331" spans="1:17" ht="15.5" x14ac:dyDescent="0.35">
      <c r="A1331" s="80">
        <v>45821</v>
      </c>
      <c r="B1331" s="58" t="s">
        <v>5794</v>
      </c>
      <c r="C1331" s="58">
        <v>1.16147654</v>
      </c>
      <c r="D1331" s="58">
        <v>0.63552386000000005</v>
      </c>
      <c r="E1331" s="58">
        <v>0.94253175</v>
      </c>
      <c r="F1331" s="58">
        <v>0.80736072999999997</v>
      </c>
      <c r="G1331" s="79" t="s">
        <v>5795</v>
      </c>
      <c r="H1331" s="75">
        <f>[1]!thsiFinD("ths_close_price_index",H$1,$A1331)</f>
        <v>3864.1822000000002</v>
      </c>
      <c r="I1331" s="75">
        <f>[1]!thsiFinD("ths_close_price_index",I$1,$A1331)</f>
        <v>4172.4850999999999</v>
      </c>
      <c r="J1331" s="75">
        <f>[1]!thsiFinD("ths_close_price_index",J$1,$A1331)</f>
        <v>1412.9742000000001</v>
      </c>
      <c r="K1331" s="76">
        <f>IF([1]!thsiFinD("ths_close_price_index",K$1,$A1331)/[1]!thsiFinD("ths_close_price_index",K$1,$A$3)=0,K1330,[1]!thsiFinD("ths_close_price_index",K$1,$A1331)/[1]!thsiFinD("ths_close_price_index",K$1,$A$3))</f>
        <v>1.1388638042324273</v>
      </c>
      <c r="L1331" s="75">
        <f>[1]!thsiFinD("ths_close_price_index",L$1,$A1331)</f>
        <v>3060.5362</v>
      </c>
      <c r="M1331" s="75">
        <f>[1]!thsiFinD("ths_close_price_index",M$1,$A1331)</f>
        <v>10777.0651</v>
      </c>
      <c r="N1331" s="78">
        <f t="shared" si="87"/>
        <v>0.98739332535814162</v>
      </c>
      <c r="O1331" s="78">
        <f t="shared" si="87"/>
        <v>0.97996425757226036</v>
      </c>
      <c r="P1331" s="73">
        <f t="shared" si="83"/>
        <v>0.98739332535814162</v>
      </c>
      <c r="Q1331" s="73">
        <f t="shared" si="84"/>
        <v>1.1211434157533433</v>
      </c>
    </row>
    <row r="1332" spans="1:17" ht="15.5" x14ac:dyDescent="0.35">
      <c r="A1332" s="80">
        <v>45824</v>
      </c>
      <c r="B1332" s="58" t="s">
        <v>5796</v>
      </c>
      <c r="C1332" s="58" t="s">
        <v>5797</v>
      </c>
      <c r="D1332" s="58">
        <v>0.63669774999999995</v>
      </c>
      <c r="E1332" s="58">
        <v>0.94423117000000001</v>
      </c>
      <c r="F1332" s="58">
        <v>0.80808597999999998</v>
      </c>
      <c r="G1332" s="58">
        <v>0.69433489999999998</v>
      </c>
      <c r="H1332" s="75">
        <f>[1]!thsiFinD("ths_close_price_index",H$1,$A1332)</f>
        <v>3873.7950999999998</v>
      </c>
      <c r="I1332" s="75">
        <f>[1]!thsiFinD("ths_close_price_index",I$1,$A1332)</f>
        <v>4185.3671000000004</v>
      </c>
      <c r="J1332" s="75">
        <f>[1]!thsiFinD("ths_close_price_index",J$1,$A1332)</f>
        <v>1417.1255000000001</v>
      </c>
      <c r="K1332" s="76">
        <f>IF([1]!thsiFinD("ths_close_price_index",K$1,$A1332)/[1]!thsiFinD("ths_close_price_index",K$1,$A$3)=0,K1331,[1]!thsiFinD("ths_close_price_index",K$1,$A1332)/[1]!thsiFinD("ths_close_price_index",K$1,$A$3))</f>
        <v>1.1422097714202997</v>
      </c>
      <c r="L1332" s="75">
        <f>[1]!thsiFinD("ths_close_price_index",L$1,$A1332)</f>
        <v>3077.7359000000001</v>
      </c>
      <c r="M1332" s="75">
        <f>[1]!thsiFinD("ths_close_price_index",M$1,$A1332)</f>
        <v>10703.438099999999</v>
      </c>
      <c r="N1332" s="78">
        <f t="shared" si="87"/>
        <v>1.0056198322372401</v>
      </c>
      <c r="O1332" s="78">
        <f t="shared" si="87"/>
        <v>0.99316817711345173</v>
      </c>
      <c r="P1332" s="73">
        <f t="shared" si="83"/>
        <v>1.0056198322372401</v>
      </c>
      <c r="Q1332" s="73">
        <f t="shared" si="84"/>
        <v>1.1274440536637633</v>
      </c>
    </row>
    <row r="1333" spans="1:17" ht="15.5" x14ac:dyDescent="0.35">
      <c r="A1333" s="80">
        <v>45825</v>
      </c>
      <c r="B1333" s="58" t="s">
        <v>5798</v>
      </c>
      <c r="C1333" s="58" t="s">
        <v>5799</v>
      </c>
      <c r="D1333" s="58">
        <v>0.63464116000000004</v>
      </c>
      <c r="E1333" s="58">
        <v>0.94100008999999996</v>
      </c>
      <c r="F1333" s="58">
        <v>0.80571746</v>
      </c>
      <c r="G1333" s="58">
        <v>0.69279561999999995</v>
      </c>
      <c r="H1333" s="75">
        <f>[1]!thsiFinD("ths_close_price_index",H$1,$A1333)</f>
        <v>3870.3786</v>
      </c>
      <c r="I1333" s="75">
        <f>[1]!thsiFinD("ths_close_price_index",I$1,$A1333)</f>
        <v>4179.4522999999999</v>
      </c>
      <c r="J1333" s="75">
        <f>[1]!thsiFinD("ths_close_price_index",J$1,$A1333)</f>
        <v>1408.9223</v>
      </c>
      <c r="K1333" s="76">
        <f>IF([1]!thsiFinD("ths_close_price_index",K$1,$A1333)/[1]!thsiFinD("ths_close_price_index",K$1,$A$3)=0,K1332,[1]!thsiFinD("ths_close_price_index",K$1,$A1333)/[1]!thsiFinD("ths_close_price_index",K$1,$A$3))</f>
        <v>1.1355979539087842</v>
      </c>
      <c r="L1333" s="75">
        <f>[1]!thsiFinD("ths_close_price_index",L$1,$A1333)</f>
        <v>3062.6093000000001</v>
      </c>
      <c r="M1333" s="75">
        <f>[1]!thsiFinD("ths_close_price_index",M$1,$A1333)</f>
        <v>10551.3892</v>
      </c>
      <c r="N1333" s="78">
        <f t="shared" si="87"/>
        <v>0.99508515334275427</v>
      </c>
      <c r="O1333" s="78">
        <f t="shared" si="87"/>
        <v>0.98579438694563015</v>
      </c>
      <c r="P1333" s="73">
        <f t="shared" si="83"/>
        <v>0.99508515334275427</v>
      </c>
      <c r="Q1333" s="73">
        <f t="shared" si="84"/>
        <v>1.1219028390253825</v>
      </c>
    </row>
    <row r="1334" spans="1:17" ht="15.5" x14ac:dyDescent="0.35">
      <c r="A1334" s="80">
        <v>45826</v>
      </c>
      <c r="B1334" s="58" t="s">
        <v>5800</v>
      </c>
      <c r="C1334" s="58" t="s">
        <v>5801</v>
      </c>
      <c r="D1334" s="58">
        <v>0.63383809999999996</v>
      </c>
      <c r="E1334" s="58">
        <v>0.93928261000000002</v>
      </c>
      <c r="F1334" s="58">
        <v>0.80326858000000001</v>
      </c>
      <c r="G1334" s="58">
        <v>0.69319227000000005</v>
      </c>
      <c r="H1334" s="75">
        <f>[1]!thsiFinD("ths_close_price_index",H$1,$A1334)</f>
        <v>3874.9708000000001</v>
      </c>
      <c r="I1334" s="75">
        <f>[1]!thsiFinD("ths_close_price_index",I$1,$A1334)</f>
        <v>4182.1773000000003</v>
      </c>
      <c r="J1334" s="75">
        <f>[1]!thsiFinD("ths_close_price_index",J$1,$A1334)</f>
        <v>1411.4131</v>
      </c>
      <c r="K1334" s="76">
        <f>IF([1]!thsiFinD("ths_close_price_index",K$1,$A1334)/[1]!thsiFinD("ths_close_price_index",K$1,$A$3)=0,K1333,[1]!thsiFinD("ths_close_price_index",K$1,$A1334)/[1]!thsiFinD("ths_close_price_index",K$1,$A$3))</f>
        <v>1.1376055503416009</v>
      </c>
      <c r="L1334" s="75">
        <f>[1]!thsiFinD("ths_close_price_index",L$1,$A1334)</f>
        <v>3084.4803999999999</v>
      </c>
      <c r="M1334" s="75">
        <f>[1]!thsiFinD("ths_close_price_index",M$1,$A1334)</f>
        <v>10460.028899999999</v>
      </c>
      <c r="N1334" s="78">
        <f t="shared" si="87"/>
        <v>1.0071413288009019</v>
      </c>
      <c r="O1334" s="78">
        <f t="shared" si="87"/>
        <v>0.99134139606943883</v>
      </c>
      <c r="P1334" s="73">
        <f t="shared" si="83"/>
        <v>1.0071413288009019</v>
      </c>
      <c r="Q1334" s="73">
        <f t="shared" si="84"/>
        <v>1.1299147160815279</v>
      </c>
    </row>
    <row r="1335" spans="1:17" ht="15.5" x14ac:dyDescent="0.35">
      <c r="A1335" s="80">
        <v>45827</v>
      </c>
      <c r="B1335" s="58" t="s">
        <v>5802</v>
      </c>
      <c r="C1335" s="58" t="s">
        <v>5803</v>
      </c>
      <c r="D1335" s="58">
        <v>0.62622054999999999</v>
      </c>
      <c r="E1335" s="58">
        <v>0.92813743999999998</v>
      </c>
      <c r="F1335" s="58">
        <v>0.79345604000000003</v>
      </c>
      <c r="G1335" s="58">
        <v>0.68586776000000005</v>
      </c>
      <c r="H1335" s="75">
        <f>[1]!thsiFinD("ths_close_price_index",H$1,$A1335)</f>
        <v>3843.0911999999998</v>
      </c>
      <c r="I1335" s="75">
        <f>[1]!thsiFinD("ths_close_price_index",I$1,$A1335)</f>
        <v>4143.6715999999997</v>
      </c>
      <c r="J1335" s="75">
        <f>[1]!thsiFinD("ths_close_price_index",J$1,$A1335)</f>
        <v>1396.3575000000001</v>
      </c>
      <c r="K1335" s="76">
        <f>IF([1]!thsiFinD("ths_close_price_index",K$1,$A1335)/[1]!thsiFinD("ths_close_price_index",K$1,$A$3)=0,K1334,[1]!thsiFinD("ths_close_price_index",K$1,$A1335)/[1]!thsiFinD("ths_close_price_index",K$1,$A$3))</f>
        <v>1.1254706664272296</v>
      </c>
      <c r="L1335" s="75">
        <f>[1]!thsiFinD("ths_close_price_index",L$1,$A1335)</f>
        <v>3053.2723999999998</v>
      </c>
      <c r="M1335" s="75">
        <f>[1]!thsiFinD("ths_close_price_index",M$1,$A1335)</f>
        <v>10324.3575</v>
      </c>
      <c r="N1335" s="78">
        <f t="shared" si="87"/>
        <v>0.98988225050805956</v>
      </c>
      <c r="O1335" s="78">
        <f t="shared" si="87"/>
        <v>0.98702953870423826</v>
      </c>
      <c r="P1335" s="73">
        <f t="shared" si="83"/>
        <v>0.98988225050805956</v>
      </c>
      <c r="Q1335" s="73">
        <f t="shared" si="84"/>
        <v>1.1184825220369581</v>
      </c>
    </row>
    <row r="1336" spans="1:17" ht="15.5" x14ac:dyDescent="0.35">
      <c r="A1336" s="80">
        <v>45828</v>
      </c>
      <c r="B1336" s="58" t="s">
        <v>5804</v>
      </c>
      <c r="C1336" s="58" t="s">
        <v>5805</v>
      </c>
      <c r="D1336" s="58">
        <v>0.62699373999999997</v>
      </c>
      <c r="E1336" s="58">
        <v>0.92843871</v>
      </c>
      <c r="F1336" s="58">
        <v>0.79487328999999995</v>
      </c>
      <c r="G1336" s="58">
        <v>0.68233241</v>
      </c>
      <c r="H1336" s="75">
        <f>[1]!thsiFinD("ths_close_price_index",H$1,$A1336)</f>
        <v>3846.6442999999999</v>
      </c>
      <c r="I1336" s="75">
        <f>[1]!thsiFinD("ths_close_price_index",I$1,$A1336)</f>
        <v>4139.4889000000003</v>
      </c>
      <c r="J1336" s="75">
        <f>[1]!thsiFinD("ths_close_price_index",J$1,$A1336)</f>
        <v>1393.7175</v>
      </c>
      <c r="K1336" s="76">
        <f>IF([1]!thsiFinD("ths_close_price_index",K$1,$A1336)/[1]!thsiFinD("ths_close_price_index",K$1,$A$3)=0,K1335,[1]!thsiFinD("ths_close_price_index",K$1,$A1336)/[1]!thsiFinD("ths_close_price_index",K$1,$A$3))</f>
        <v>1.1233428140976021</v>
      </c>
      <c r="L1336" s="75">
        <f>[1]!thsiFinD("ths_close_price_index",L$1,$A1336)</f>
        <v>3033.6922</v>
      </c>
      <c r="M1336" s="75">
        <f>[1]!thsiFinD("ths_close_price_index",M$1,$A1336)</f>
        <v>10305.004499999999</v>
      </c>
      <c r="N1336" s="78">
        <f t="shared" si="87"/>
        <v>0.99358714276525084</v>
      </c>
      <c r="O1336" s="78">
        <f t="shared" si="87"/>
        <v>0.99812550078782136</v>
      </c>
      <c r="P1336" s="73">
        <f t="shared" si="83"/>
        <v>0.99358714276525084</v>
      </c>
      <c r="Q1336" s="73">
        <f t="shared" si="84"/>
        <v>1.1113098533035728</v>
      </c>
    </row>
    <row r="1337" spans="1:17" ht="15.5" x14ac:dyDescent="0.35">
      <c r="A1337" s="80">
        <v>45831</v>
      </c>
      <c r="B1337" s="58" t="s">
        <v>5806</v>
      </c>
      <c r="C1337" s="58" t="s">
        <v>5807</v>
      </c>
      <c r="D1337" s="58" t="s">
        <v>5808</v>
      </c>
      <c r="E1337" s="58" t="s">
        <v>5809</v>
      </c>
      <c r="F1337" s="58" t="s">
        <v>5810</v>
      </c>
      <c r="G1337" s="58" t="s">
        <v>5811</v>
      </c>
      <c r="H1337" s="75">
        <f>[1]!thsiFinD("ths_close_price_index",H$1,$A1337)</f>
        <v>3857.9016000000001</v>
      </c>
      <c r="I1337" s="75">
        <f>[1]!thsiFinD("ths_close_price_index",I$1,$A1337)</f>
        <v>4155.0207</v>
      </c>
      <c r="J1337" s="75">
        <f>[1]!thsiFinD("ths_close_price_index",J$1,$A1337)</f>
        <v>1399.6936000000001</v>
      </c>
      <c r="K1337" s="76">
        <f>IF([1]!thsiFinD("ths_close_price_index",K$1,$A1337)/[1]!thsiFinD("ths_close_price_index",K$1,$A$3)=0,K1336,[1]!thsiFinD("ths_close_price_index",K$1,$A1337)/[1]!thsiFinD("ths_close_price_index",K$1,$A$3))</f>
        <v>1.1281595786078624</v>
      </c>
      <c r="L1337" s="75">
        <f>[1]!thsiFinD("ths_close_price_index",L$1,$A1337)</f>
        <v>3055.5666000000001</v>
      </c>
      <c r="M1337" s="75">
        <f>[1]!thsiFinD("ths_close_price_index",M$1,$A1337)</f>
        <v>10364.8428</v>
      </c>
      <c r="N1337" s="78">
        <f t="shared" si="87"/>
        <v>1.007210487603192</v>
      </c>
      <c r="O1337" s="78">
        <f t="shared" si="87"/>
        <v>1.0058067223551432</v>
      </c>
      <c r="P1337" s="73">
        <f t="shared" ref="P1337:P1400" si="88">100%*N1337</f>
        <v>1.007210487603192</v>
      </c>
      <c r="Q1337" s="73">
        <f t="shared" si="84"/>
        <v>1.1193229392241233</v>
      </c>
    </row>
    <row r="1338" spans="1:17" ht="15.5" x14ac:dyDescent="0.35">
      <c r="A1338" s="80">
        <v>45832</v>
      </c>
      <c r="B1338" s="58" t="s">
        <v>5812</v>
      </c>
      <c r="C1338" s="58" t="s">
        <v>5813</v>
      </c>
      <c r="D1338" s="58" t="s">
        <v>5814</v>
      </c>
      <c r="E1338" s="58" t="s">
        <v>5815</v>
      </c>
      <c r="F1338" s="58" t="s">
        <v>5816</v>
      </c>
      <c r="G1338" s="58" t="s">
        <v>5817</v>
      </c>
      <c r="H1338" s="75">
        <f>[1]!thsiFinD("ths_close_price_index",H$1,$A1338)</f>
        <v>3904.0342000000001</v>
      </c>
      <c r="I1338" s="75">
        <f>[1]!thsiFinD("ths_close_price_index",I$1,$A1338)</f>
        <v>4209.1841000000004</v>
      </c>
      <c r="J1338" s="75">
        <f>[1]!thsiFinD("ths_close_price_index",J$1,$A1338)</f>
        <v>1419.2134000000001</v>
      </c>
      <c r="K1338" s="76">
        <f>IF([1]!thsiFinD("ths_close_price_index",K$1,$A1338)/[1]!thsiFinD("ths_close_price_index",K$1,$A$3)=0,K1337,[1]!thsiFinD("ths_close_price_index",K$1,$A1338)/[1]!thsiFinD("ths_close_price_index",K$1,$A$3))</f>
        <v>1.143892628571447</v>
      </c>
      <c r="L1338" s="75">
        <f>[1]!thsiFinD("ths_close_price_index",L$1,$A1338)</f>
        <v>3104.328</v>
      </c>
      <c r="M1338" s="75">
        <f>[1]!thsiFinD("ths_close_price_index",M$1,$A1338)</f>
        <v>10481.6167</v>
      </c>
      <c r="N1338" s="78">
        <f t="shared" si="87"/>
        <v>1.0159582186819296</v>
      </c>
      <c r="O1338" s="78">
        <f t="shared" si="87"/>
        <v>1.0112663454963351</v>
      </c>
      <c r="P1338" s="73">
        <f t="shared" si="88"/>
        <v>1.0159582186819296</v>
      </c>
      <c r="Q1338" s="73">
        <f t="shared" si="84"/>
        <v>1.1371853394639619</v>
      </c>
    </row>
    <row r="1339" spans="1:17" ht="15.5" x14ac:dyDescent="0.35">
      <c r="A1339" s="80">
        <v>45833</v>
      </c>
      <c r="B1339" s="58" t="s">
        <v>5818</v>
      </c>
      <c r="C1339" s="58" t="s">
        <v>5819</v>
      </c>
      <c r="D1339" s="58" t="s">
        <v>5820</v>
      </c>
      <c r="E1339" s="58" t="s">
        <v>5821</v>
      </c>
      <c r="F1339" s="58" t="s">
        <v>5822</v>
      </c>
      <c r="G1339" s="58" t="s">
        <v>5823</v>
      </c>
      <c r="H1339" s="75">
        <f>[1]!thsiFinD("ths_close_price_index",H$1,$A1339)</f>
        <v>3960.0662000000002</v>
      </c>
      <c r="I1339" s="75">
        <f>[1]!thsiFinD("ths_close_price_index",I$1,$A1339)</f>
        <v>4272.2209999999995</v>
      </c>
      <c r="J1339" s="75">
        <f>[1]!thsiFinD("ths_close_price_index",J$1,$A1339)</f>
        <v>1436.2013999999999</v>
      </c>
      <c r="K1339" s="76">
        <f>IF([1]!thsiFinD("ths_close_price_index",K$1,$A1339)/[1]!thsiFinD("ths_close_price_index",K$1,$A$3)=0,K1338,[1]!thsiFinD("ths_close_price_index",K$1,$A1339)/[1]!thsiFinD("ths_close_price_index",K$1,$A$3))</f>
        <v>1.157585035910732</v>
      </c>
      <c r="L1339" s="75">
        <f>[1]!thsiFinD("ths_close_price_index",L$1,$A1339)</f>
        <v>3149.0821999999998</v>
      </c>
      <c r="M1339" s="75">
        <f>[1]!thsiFinD("ths_close_price_index",M$1,$A1339)</f>
        <v>10533.3765</v>
      </c>
      <c r="N1339" s="78">
        <f t="shared" si="87"/>
        <v>1.0144167111207321</v>
      </c>
      <c r="O1339" s="78">
        <f t="shared" si="87"/>
        <v>1.0049381504286452</v>
      </c>
      <c r="P1339" s="73">
        <f t="shared" si="88"/>
        <v>1.0144167111207321</v>
      </c>
      <c r="Q1339" s="73">
        <f t="shared" si="84"/>
        <v>1.1535798119937455</v>
      </c>
    </row>
    <row r="1340" spans="1:17" ht="15.5" x14ac:dyDescent="0.35">
      <c r="A1340" s="80">
        <v>45834</v>
      </c>
      <c r="B1340" s="58" t="s">
        <v>5824</v>
      </c>
      <c r="C1340" s="58" t="s">
        <v>5825</v>
      </c>
      <c r="D1340" s="58" t="s">
        <v>5826</v>
      </c>
      <c r="E1340" s="58" t="s">
        <v>5827</v>
      </c>
      <c r="F1340" s="58" t="s">
        <v>5828</v>
      </c>
      <c r="G1340" s="58" t="s">
        <v>5829</v>
      </c>
      <c r="H1340" s="75">
        <f>[1]!thsiFinD("ths_close_price_index",H$1,$A1340)</f>
        <v>3946.0194999999999</v>
      </c>
      <c r="I1340" s="75">
        <f>[1]!thsiFinD("ths_close_price_index",I$1,$A1340)</f>
        <v>4256.4066000000003</v>
      </c>
      <c r="J1340" s="75">
        <f>[1]!thsiFinD("ths_close_price_index",J$1,$A1340)</f>
        <v>1429.6425999999999</v>
      </c>
      <c r="K1340" s="76">
        <f>IF([1]!thsiFinD("ths_close_price_index",K$1,$A1340)/[1]!thsiFinD("ths_close_price_index",K$1,$A$3)=0,K1339,[1]!thsiFinD("ths_close_price_index",K$1,$A1340)/[1]!thsiFinD("ths_close_price_index",K$1,$A$3))</f>
        <v>1.1522986124790802</v>
      </c>
      <c r="L1340" s="75">
        <f>[1]!thsiFinD("ths_close_price_index",L$1,$A1340)</f>
        <v>3136.8391000000001</v>
      </c>
      <c r="M1340" s="75">
        <f>[1]!thsiFinD("ths_close_price_index",M$1,$A1340)</f>
        <v>10441.229499999999</v>
      </c>
      <c r="N1340" s="78">
        <f t="shared" ref="N1340:O1355" si="89">L1340/L1339</f>
        <v>0.99611216880905817</v>
      </c>
      <c r="O1340" s="78">
        <f t="shared" si="89"/>
        <v>0.99125190293919518</v>
      </c>
      <c r="P1340" s="73">
        <f t="shared" si="88"/>
        <v>0.99611216880905817</v>
      </c>
      <c r="Q1340" s="73">
        <f t="shared" ref="Q1340:Q1403" si="90">Q1339*P1340</f>
        <v>1.1490948884194354</v>
      </c>
    </row>
    <row r="1341" spans="1:17" ht="15.5" x14ac:dyDescent="0.35">
      <c r="A1341" s="80">
        <v>45835</v>
      </c>
      <c r="B1341" s="58" t="s">
        <v>5830</v>
      </c>
      <c r="C1341" s="58" t="s">
        <v>5831</v>
      </c>
      <c r="D1341" s="58" t="s">
        <v>5832</v>
      </c>
      <c r="E1341" s="58" t="s">
        <v>5833</v>
      </c>
      <c r="F1341" s="58" t="s">
        <v>5834</v>
      </c>
      <c r="G1341" s="58" t="s">
        <v>5835</v>
      </c>
      <c r="H1341" s="75">
        <f>[1]!thsiFinD("ths_close_price_index",H$1,$A1341)</f>
        <v>3921.7577999999999</v>
      </c>
      <c r="I1341" s="75">
        <f>[1]!thsiFinD("ths_close_price_index",I$1,$A1341)</f>
        <v>4241.7782999999999</v>
      </c>
      <c r="J1341" s="75">
        <f>[1]!thsiFinD("ths_close_price_index",J$1,$A1341)</f>
        <v>1430.9774</v>
      </c>
      <c r="K1341" s="76">
        <f>IF([1]!thsiFinD("ths_close_price_index",K$1,$A1341)/[1]!thsiFinD("ths_close_price_index",K$1,$A$3)=0,K1340,[1]!thsiFinD("ths_close_price_index",K$1,$A1341)/[1]!thsiFinD("ths_close_price_index",K$1,$A$3))</f>
        <v>1.1533744675130146</v>
      </c>
      <c r="L1341" s="75">
        <f>[1]!thsiFinD("ths_close_price_index",L$1,$A1341)</f>
        <v>3163.5385999999999</v>
      </c>
      <c r="M1341" s="75">
        <f>[1]!thsiFinD("ths_close_price_index",M$1,$A1341)</f>
        <v>10460.248299999999</v>
      </c>
      <c r="N1341" s="78">
        <f t="shared" si="89"/>
        <v>1.0085115937250335</v>
      </c>
      <c r="O1341" s="78">
        <f t="shared" si="89"/>
        <v>1.0018215096220229</v>
      </c>
      <c r="P1341" s="73">
        <f t="shared" si="88"/>
        <v>1.0085115937250335</v>
      </c>
      <c r="Q1341" s="73">
        <f t="shared" si="90"/>
        <v>1.1588755172611744</v>
      </c>
    </row>
    <row r="1342" spans="1:17" ht="15.5" x14ac:dyDescent="0.35">
      <c r="A1342" s="80">
        <v>45838</v>
      </c>
      <c r="B1342" s="58" t="s">
        <v>5836</v>
      </c>
      <c r="C1342" s="58" t="s">
        <v>5837</v>
      </c>
      <c r="D1342" s="58" t="s">
        <v>5838</v>
      </c>
      <c r="E1342" s="58" t="s">
        <v>5839</v>
      </c>
      <c r="F1342" s="58" t="s">
        <v>5840</v>
      </c>
      <c r="G1342" s="58" t="s">
        <v>5841</v>
      </c>
      <c r="H1342" s="75">
        <f>[1]!thsiFinD("ths_close_price_index",H$1,$A1342)</f>
        <v>3936.0790999999999</v>
      </c>
      <c r="I1342" s="75">
        <f>[1]!thsiFinD("ths_close_price_index",I$1,$A1342)</f>
        <v>4262.9555</v>
      </c>
      <c r="J1342" s="75">
        <f>[1]!thsiFinD("ths_close_price_index",J$1,$A1342)</f>
        <v>1443.1396999999999</v>
      </c>
      <c r="K1342" s="76">
        <f>IF([1]!thsiFinD("ths_close_price_index",K$1,$A1342)/[1]!thsiFinD("ths_close_price_index",K$1,$A$3)=0,K1341,[1]!thsiFinD("ths_close_price_index",K$1,$A1342)/[1]!thsiFinD("ths_close_price_index",K$1,$A$3))</f>
        <v>1.1631773381147679</v>
      </c>
      <c r="L1342" s="75">
        <f>[1]!thsiFinD("ths_close_price_index",L$1,$A1342)</f>
        <v>3203.3906999999999</v>
      </c>
      <c r="M1342" s="75">
        <f>[1]!thsiFinD("ths_close_price_index",M$1,$A1342)</f>
        <v>10513.2202</v>
      </c>
      <c r="N1342" s="78">
        <f t="shared" si="89"/>
        <v>1.012597317446988</v>
      </c>
      <c r="O1342" s="78">
        <f t="shared" si="89"/>
        <v>1.0050641149694315</v>
      </c>
      <c r="P1342" s="73">
        <f t="shared" si="88"/>
        <v>1.012597317446988</v>
      </c>
      <c r="Q1342" s="73">
        <f t="shared" si="90"/>
        <v>1.173474240033656</v>
      </c>
    </row>
    <row r="1343" spans="1:17" ht="15.5" x14ac:dyDescent="0.35">
      <c r="A1343" s="80">
        <v>45839</v>
      </c>
      <c r="B1343" s="58" t="s">
        <v>5842</v>
      </c>
      <c r="C1343" s="58" t="s">
        <v>5843</v>
      </c>
      <c r="D1343" s="58" t="s">
        <v>5844</v>
      </c>
      <c r="E1343" s="58" t="s">
        <v>5845</v>
      </c>
      <c r="F1343" s="58" t="s">
        <v>5846</v>
      </c>
      <c r="G1343" s="58" t="s">
        <v>5847</v>
      </c>
      <c r="H1343" s="75">
        <f>[1]!thsiFinD("ths_close_price_index",H$1,$A1343)</f>
        <v>3942.7620000000002</v>
      </c>
      <c r="I1343" s="75">
        <f>[1]!thsiFinD("ths_close_price_index",I$1,$A1343)</f>
        <v>4271.9295000000002</v>
      </c>
      <c r="J1343" s="75">
        <f>[1]!thsiFinD("ths_close_price_index",J$1,$A1343)</f>
        <v>1447.6958999999999</v>
      </c>
      <c r="K1343" s="76">
        <f>IF([1]!thsiFinD("ths_close_price_index",K$1,$A1343)/[1]!thsiFinD("ths_close_price_index",K$1,$A$3)=0,K1342,[1]!thsiFinD("ths_close_price_index",K$1,$A1343)/[1]!thsiFinD("ths_close_price_index",K$1,$A$3))</f>
        <v>1.1668496565936501</v>
      </c>
      <c r="L1343" s="75">
        <f>[1]!thsiFinD("ths_close_price_index",L$1,$A1343)</f>
        <v>3202.7255</v>
      </c>
      <c r="M1343" s="75">
        <f>[1]!thsiFinD("ths_close_price_index",M$1,$A1343)</f>
        <v>10646.087</v>
      </c>
      <c r="N1343" s="78">
        <f t="shared" si="89"/>
        <v>0.99979234502990855</v>
      </c>
      <c r="O1343" s="78">
        <f t="shared" si="89"/>
        <v>1.0126380687812475</v>
      </c>
      <c r="P1343" s="73">
        <f t="shared" si="88"/>
        <v>0.99979234502990855</v>
      </c>
      <c r="Q1343" s="73">
        <f t="shared" si="90"/>
        <v>1.1732305622754386</v>
      </c>
    </row>
    <row r="1344" spans="1:17" ht="15.5" x14ac:dyDescent="0.35">
      <c r="A1344" s="80">
        <v>45840</v>
      </c>
      <c r="B1344" s="58" t="s">
        <v>5848</v>
      </c>
      <c r="C1344" s="58" t="s">
        <v>5849</v>
      </c>
      <c r="D1344" s="58" t="s">
        <v>5850</v>
      </c>
      <c r="E1344" s="58" t="s">
        <v>5851</v>
      </c>
      <c r="F1344" s="58" t="s">
        <v>5852</v>
      </c>
      <c r="G1344" s="58" t="s">
        <v>5853</v>
      </c>
      <c r="H1344" s="75">
        <f>[1]!thsiFinD("ths_close_price_index",H$1,$A1344)</f>
        <v>3943.6849000000002</v>
      </c>
      <c r="I1344" s="75">
        <f>[1]!thsiFinD("ths_close_price_index",I$1,$A1344)</f>
        <v>4264.8284999999996</v>
      </c>
      <c r="J1344" s="75">
        <f>[1]!thsiFinD("ths_close_price_index",J$1,$A1344)</f>
        <v>1438.7273</v>
      </c>
      <c r="K1344" s="76">
        <f>IF([1]!thsiFinD("ths_close_price_index",K$1,$A1344)/[1]!thsiFinD("ths_close_price_index",K$1,$A$3)=0,K1343,[1]!thsiFinD("ths_close_price_index",K$1,$A1344)/[1]!thsiFinD("ths_close_price_index",K$1,$A$3))</f>
        <v>1.159620923107477</v>
      </c>
      <c r="L1344" s="75">
        <f>[1]!thsiFinD("ths_close_price_index",L$1,$A1344)</f>
        <v>3171.3793000000001</v>
      </c>
      <c r="M1344" s="75">
        <f>[1]!thsiFinD("ths_close_price_index",M$1,$A1344)</f>
        <v>10547.690500000001</v>
      </c>
      <c r="N1344" s="78">
        <f t="shared" si="89"/>
        <v>0.99021264857072522</v>
      </c>
      <c r="O1344" s="78">
        <f t="shared" si="89"/>
        <v>0.99075749615797815</v>
      </c>
      <c r="P1344" s="73">
        <f t="shared" si="88"/>
        <v>0.99021264857072522</v>
      </c>
      <c r="Q1344" s="73">
        <f t="shared" si="90"/>
        <v>1.1617477424548832</v>
      </c>
    </row>
    <row r="1345" spans="1:17" ht="15.5" x14ac:dyDescent="0.35">
      <c r="A1345" s="80">
        <v>45841</v>
      </c>
      <c r="B1345" s="58" t="s">
        <v>5854</v>
      </c>
      <c r="C1345" s="58" t="s">
        <v>5855</v>
      </c>
      <c r="D1345" s="58" t="s">
        <v>5856</v>
      </c>
      <c r="E1345" s="58" t="s">
        <v>5857</v>
      </c>
      <c r="F1345" s="58" t="s">
        <v>5858</v>
      </c>
      <c r="G1345" s="58" t="s">
        <v>5859</v>
      </c>
      <c r="H1345" s="75">
        <f>[1]!thsiFinD("ths_close_price_index",H$1,$A1345)</f>
        <v>3968.0675999999999</v>
      </c>
      <c r="I1345" s="75">
        <f>[1]!thsiFinD("ths_close_price_index",I$1,$A1345)</f>
        <v>4289.9328999999998</v>
      </c>
      <c r="J1345" s="75">
        <f>[1]!thsiFinD("ths_close_price_index",J$1,$A1345)</f>
        <v>1449.3134</v>
      </c>
      <c r="K1345" s="76">
        <f>IF([1]!thsiFinD("ths_close_price_index",K$1,$A1345)/[1]!thsiFinD("ths_close_price_index",K$1,$A$3)=0,K1344,[1]!thsiFinD("ths_close_price_index",K$1,$A1345)/[1]!thsiFinD("ths_close_price_index",K$1,$A$3))</f>
        <v>1.1681533691478823</v>
      </c>
      <c r="L1345" s="75">
        <f>[1]!thsiFinD("ths_close_price_index",L$1,$A1345)</f>
        <v>3227.3103999999998</v>
      </c>
      <c r="M1345" s="75">
        <f>[1]!thsiFinD("ths_close_price_index",M$1,$A1345)</f>
        <v>10706.354300000001</v>
      </c>
      <c r="N1345" s="78">
        <f t="shared" si="89"/>
        <v>1.0176362064291711</v>
      </c>
      <c r="O1345" s="78">
        <f t="shared" si="89"/>
        <v>1.0150425157052152</v>
      </c>
      <c r="P1345" s="73">
        <f t="shared" si="88"/>
        <v>1.0176362064291711</v>
      </c>
      <c r="Q1345" s="73">
        <f t="shared" si="90"/>
        <v>1.1822365654594411</v>
      </c>
    </row>
    <row r="1346" spans="1:17" ht="15.5" x14ac:dyDescent="0.35">
      <c r="A1346" s="80">
        <v>45842</v>
      </c>
      <c r="B1346" s="58" t="s">
        <v>5860</v>
      </c>
      <c r="C1346" s="58" t="s">
        <v>5861</v>
      </c>
      <c r="D1346" s="58" t="s">
        <v>5862</v>
      </c>
      <c r="E1346" s="58" t="s">
        <v>5863</v>
      </c>
      <c r="F1346" s="58" t="s">
        <v>5864</v>
      </c>
      <c r="G1346" s="58" t="s">
        <v>5865</v>
      </c>
      <c r="H1346" s="75">
        <f>[1]!thsiFinD("ths_close_price_index",H$1,$A1346)</f>
        <v>3982.2033999999999</v>
      </c>
      <c r="I1346" s="75">
        <f>[1]!thsiFinD("ths_close_price_index",I$1,$A1346)</f>
        <v>4299.1410999999998</v>
      </c>
      <c r="J1346" s="75">
        <f>[1]!thsiFinD("ths_close_price_index",J$1,$A1346)</f>
        <v>1449.3347000000001</v>
      </c>
      <c r="K1346" s="76">
        <f>IF([1]!thsiFinD("ths_close_price_index",K$1,$A1346)/[1]!thsiFinD("ths_close_price_index",K$1,$A$3)=0,K1345,[1]!thsiFinD("ths_close_price_index",K$1,$A1346)/[1]!thsiFinD("ths_close_price_index",K$1,$A$3))</f>
        <v>1.1681705370473601</v>
      </c>
      <c r="L1346" s="75">
        <f>[1]!thsiFinD("ths_close_price_index",L$1,$A1346)</f>
        <v>3214.3262</v>
      </c>
      <c r="M1346" s="75">
        <f>[1]!thsiFinD("ths_close_price_index",M$1,$A1346)</f>
        <v>10731.9069</v>
      </c>
      <c r="N1346" s="78">
        <f t="shared" si="89"/>
        <v>0.99597677372464699</v>
      </c>
      <c r="O1346" s="78">
        <f t="shared" si="89"/>
        <v>1.0023866761069171</v>
      </c>
      <c r="P1346" s="73">
        <f t="shared" si="88"/>
        <v>0.99597677372464699</v>
      </c>
      <c r="Q1346" s="73">
        <f t="shared" si="90"/>
        <v>1.1774801602456015</v>
      </c>
    </row>
    <row r="1347" spans="1:17" ht="15.5" x14ac:dyDescent="0.35">
      <c r="A1347" s="80">
        <v>45845</v>
      </c>
      <c r="B1347" s="58" t="s">
        <v>5866</v>
      </c>
      <c r="C1347" s="58" t="s">
        <v>5867</v>
      </c>
      <c r="D1347" s="58" t="s">
        <v>5868</v>
      </c>
      <c r="E1347" s="58">
        <v>0.95466150000000005</v>
      </c>
      <c r="F1347" s="58" t="s">
        <v>5869</v>
      </c>
      <c r="G1347" s="58" t="s">
        <v>5870</v>
      </c>
      <c r="H1347" s="75">
        <f>[1]!thsiFinD("ths_close_price_index",H$1,$A1347)</f>
        <v>3965.1745999999998</v>
      </c>
      <c r="I1347" s="75">
        <f>[1]!thsiFinD("ths_close_price_index",I$1,$A1347)</f>
        <v>4283.4346999999998</v>
      </c>
      <c r="J1347" s="75">
        <f>[1]!thsiFinD("ths_close_price_index",J$1,$A1347)</f>
        <v>1442.9197999999999</v>
      </c>
      <c r="K1347" s="76">
        <f>IF([1]!thsiFinD("ths_close_price_index",K$1,$A1347)/[1]!thsiFinD("ths_close_price_index",K$1,$A$3)=0,K1346,[1]!thsiFinD("ths_close_price_index",K$1,$A1347)/[1]!thsiFinD("ths_close_price_index",K$1,$A$3))</f>
        <v>1.1630000976877659</v>
      </c>
      <c r="L1347" s="75">
        <f>[1]!thsiFinD("ths_close_price_index",L$1,$A1347)</f>
        <v>3180.4475000000002</v>
      </c>
      <c r="M1347" s="75">
        <f>[1]!thsiFinD("ths_close_price_index",M$1,$A1347)</f>
        <v>10615.6391</v>
      </c>
      <c r="N1347" s="78">
        <f t="shared" si="89"/>
        <v>0.98946009275598734</v>
      </c>
      <c r="O1347" s="78">
        <f t="shared" si="89"/>
        <v>0.9891661564824048</v>
      </c>
      <c r="P1347" s="73">
        <f t="shared" si="88"/>
        <v>0.98946009275598734</v>
      </c>
      <c r="Q1347" s="73">
        <f t="shared" si="90"/>
        <v>1.1650696285749478</v>
      </c>
    </row>
    <row r="1348" spans="1:17" ht="15.5" x14ac:dyDescent="0.35">
      <c r="A1348" s="80">
        <v>45846</v>
      </c>
      <c r="B1348" s="58" t="s">
        <v>5871</v>
      </c>
      <c r="C1348" s="58" t="s">
        <v>5872</v>
      </c>
      <c r="D1348" s="58" t="s">
        <v>5873</v>
      </c>
      <c r="E1348" s="58">
        <v>0.96228469999999999</v>
      </c>
      <c r="F1348" s="58" t="s">
        <v>5874</v>
      </c>
      <c r="G1348" s="58" t="s">
        <v>5875</v>
      </c>
      <c r="H1348" s="75">
        <f>[1]!thsiFinD("ths_close_price_index",H$1,$A1348)</f>
        <v>3998.4526999999998</v>
      </c>
      <c r="I1348" s="75">
        <f>[1]!thsiFinD("ths_close_price_index",I$1,$A1348)</f>
        <v>4324.6113999999998</v>
      </c>
      <c r="J1348" s="75">
        <f>[1]!thsiFinD("ths_close_price_index",J$1,$A1348)</f>
        <v>1458.9029</v>
      </c>
      <c r="K1348" s="76">
        <f>IF([1]!thsiFinD("ths_close_price_index",K$1,$A1348)/[1]!thsiFinD("ths_close_price_index",K$1,$A$3)=0,K1347,[1]!thsiFinD("ths_close_price_index",K$1,$A1348)/[1]!thsiFinD("ths_close_price_index",K$1,$A$3))</f>
        <v>1.1758825509338533</v>
      </c>
      <c r="L1348" s="75">
        <f>[1]!thsiFinD("ths_close_price_index",L$1,$A1348)</f>
        <v>3251.8629000000001</v>
      </c>
      <c r="M1348" s="75">
        <f>[1]!thsiFinD("ths_close_price_index",M$1,$A1348)</f>
        <v>10645.9974</v>
      </c>
      <c r="N1348" s="78">
        <f t="shared" si="89"/>
        <v>1.0224545130834575</v>
      </c>
      <c r="O1348" s="78">
        <f t="shared" si="89"/>
        <v>1.0028597712972362</v>
      </c>
      <c r="P1348" s="73">
        <f t="shared" si="88"/>
        <v>1.0224545130834575</v>
      </c>
      <c r="Q1348" s="73">
        <f t="shared" si="90"/>
        <v>1.191230699792923</v>
      </c>
    </row>
    <row r="1349" spans="1:17" ht="15.5" x14ac:dyDescent="0.35">
      <c r="A1349" s="80">
        <v>45847</v>
      </c>
      <c r="B1349" s="58" t="s">
        <v>5876</v>
      </c>
      <c r="C1349" s="58" t="s">
        <v>5877</v>
      </c>
      <c r="D1349" s="58" t="s">
        <v>5878</v>
      </c>
      <c r="E1349" s="58">
        <v>0.96118621000000004</v>
      </c>
      <c r="F1349" s="58" t="s">
        <v>5879</v>
      </c>
      <c r="G1349" s="58" t="s">
        <v>5880</v>
      </c>
      <c r="H1349" s="75">
        <f>[1]!thsiFinD("ths_close_price_index",H$1,$A1349)</f>
        <v>3991.4005999999999</v>
      </c>
      <c r="I1349" s="75">
        <f>[1]!thsiFinD("ths_close_price_index",I$1,$A1349)</f>
        <v>4314.4070000000002</v>
      </c>
      <c r="J1349" s="75">
        <f>[1]!thsiFinD("ths_close_price_index",J$1,$A1349)</f>
        <v>1455.2301</v>
      </c>
      <c r="K1349" s="76">
        <f>IF([1]!thsiFinD("ths_close_price_index",K$1,$A1349)/[1]!thsiFinD("ths_close_price_index",K$1,$A$3)=0,K1348,[1]!thsiFinD("ths_close_price_index",K$1,$A1349)/[1]!thsiFinD("ths_close_price_index",K$1,$A$3))</f>
        <v>1.1729222569807258</v>
      </c>
      <c r="L1349" s="75">
        <f>[1]!thsiFinD("ths_close_price_index",L$1,$A1349)</f>
        <v>3251.3395</v>
      </c>
      <c r="M1349" s="75">
        <f>[1]!thsiFinD("ths_close_price_index",M$1,$A1349)</f>
        <v>10643.179099999999</v>
      </c>
      <c r="N1349" s="78">
        <f t="shared" si="89"/>
        <v>0.99983904610492647</v>
      </c>
      <c r="O1349" s="78">
        <f t="shared" si="89"/>
        <v>0.99973527139880747</v>
      </c>
      <c r="P1349" s="73">
        <f t="shared" si="88"/>
        <v>0.99983904610492647</v>
      </c>
      <c r="Q1349" s="73">
        <f t="shared" si="90"/>
        <v>1.1910389665718601</v>
      </c>
    </row>
    <row r="1350" spans="1:17" ht="15.5" x14ac:dyDescent="0.35">
      <c r="A1350" s="80">
        <v>45848</v>
      </c>
      <c r="B1350" s="58" t="s">
        <v>5881</v>
      </c>
      <c r="C1350" s="58" t="s">
        <v>5882</v>
      </c>
      <c r="D1350" s="58" t="s">
        <v>5883</v>
      </c>
      <c r="E1350" s="58">
        <v>0.96421944000000004</v>
      </c>
      <c r="F1350" s="58" t="s">
        <v>5884</v>
      </c>
      <c r="G1350" s="58" t="s">
        <v>5885</v>
      </c>
      <c r="H1350" s="75">
        <f>[1]!thsiFinD("ths_close_price_index",H$1,$A1350)</f>
        <v>4010.0243</v>
      </c>
      <c r="I1350" s="75">
        <f>[1]!thsiFinD("ths_close_price_index",I$1,$A1350)</f>
        <v>4334.8732</v>
      </c>
      <c r="J1350" s="75">
        <f>[1]!thsiFinD("ths_close_price_index",J$1,$A1350)</f>
        <v>1457.0528999999999</v>
      </c>
      <c r="K1350" s="76">
        <f>IF([1]!thsiFinD("ths_close_price_index",K$1,$A1350)/[1]!thsiFinD("ths_close_price_index",K$1,$A$3)=0,K1349,[1]!thsiFinD("ths_close_price_index",K$1,$A1350)/[1]!thsiFinD("ths_close_price_index",K$1,$A$3))</f>
        <v>1.1743914422937731</v>
      </c>
      <c r="L1350" s="75">
        <f>[1]!thsiFinD("ths_close_price_index",L$1,$A1350)</f>
        <v>3264.8013999999998</v>
      </c>
      <c r="M1350" s="75">
        <f>[1]!thsiFinD("ths_close_price_index",M$1,$A1350)</f>
        <v>10714.285900000001</v>
      </c>
      <c r="N1350" s="78">
        <f t="shared" si="89"/>
        <v>1.0041404165883014</v>
      </c>
      <c r="O1350" s="78">
        <f t="shared" si="89"/>
        <v>1.0066809737327451</v>
      </c>
      <c r="P1350" s="73">
        <f t="shared" si="88"/>
        <v>1.0041404165883014</v>
      </c>
      <c r="Q1350" s="73">
        <f t="shared" si="90"/>
        <v>1.1959703640663677</v>
      </c>
    </row>
    <row r="1351" spans="1:17" ht="15.5" x14ac:dyDescent="0.35">
      <c r="A1351" s="80">
        <v>45849</v>
      </c>
      <c r="B1351" s="58" t="s">
        <v>5886</v>
      </c>
      <c r="C1351" s="58" t="s">
        <v>5887</v>
      </c>
      <c r="D1351" s="58" t="s">
        <v>5888</v>
      </c>
      <c r="E1351" s="58">
        <v>0.96467822999999997</v>
      </c>
      <c r="F1351" s="58" t="s">
        <v>5889</v>
      </c>
      <c r="G1351" s="58" t="s">
        <v>5890</v>
      </c>
      <c r="H1351" s="75">
        <f>[1]!thsiFinD("ths_close_price_index",H$1,$A1351)</f>
        <v>4014.8069999999998</v>
      </c>
      <c r="I1351" s="75">
        <f>[1]!thsiFinD("ths_close_price_index",I$1,$A1351)</f>
        <v>4346.9732000000004</v>
      </c>
      <c r="J1351" s="75">
        <f>[1]!thsiFinD("ths_close_price_index",J$1,$A1351)</f>
        <v>1462.9094</v>
      </c>
      <c r="K1351" s="76">
        <f>IF([1]!thsiFinD("ths_close_price_index",K$1,$A1351)/[1]!thsiFinD("ths_close_price_index",K$1,$A$3)=0,K1350,[1]!thsiFinD("ths_close_price_index",K$1,$A1351)/[1]!thsiFinD("ths_close_price_index",K$1,$A$3))</f>
        <v>1.1791118086454639</v>
      </c>
      <c r="L1351" s="75">
        <f>[1]!thsiFinD("ths_close_price_index",L$1,$A1351)</f>
        <v>3278.3463000000002</v>
      </c>
      <c r="M1351" s="75">
        <f>[1]!thsiFinD("ths_close_price_index",M$1,$A1351)</f>
        <v>10785.5283</v>
      </c>
      <c r="N1351" s="78">
        <f t="shared" si="89"/>
        <v>1.0041487669050866</v>
      </c>
      <c r="O1351" s="78">
        <f t="shared" si="89"/>
        <v>1.0066492905514122</v>
      </c>
      <c r="P1351" s="73">
        <f t="shared" si="88"/>
        <v>1.0041487669050866</v>
      </c>
      <c r="Q1351" s="73">
        <f t="shared" si="90"/>
        <v>1.2009321663322705</v>
      </c>
    </row>
    <row r="1352" spans="1:17" ht="15.5" x14ac:dyDescent="0.35">
      <c r="A1352" s="80">
        <v>45852</v>
      </c>
      <c r="B1352" s="58" t="s">
        <v>5891</v>
      </c>
      <c r="C1352" s="58">
        <v>1.2156061199999999</v>
      </c>
      <c r="D1352" s="58">
        <v>0.65178197999999998</v>
      </c>
      <c r="E1352" s="58">
        <v>0.96913287000000004</v>
      </c>
      <c r="F1352" s="58">
        <v>0.82402392999999996</v>
      </c>
      <c r="G1352" s="58">
        <v>0.71298786000000003</v>
      </c>
      <c r="H1352" s="75">
        <f>[1]!thsiFinD("ths_close_price_index",H$1,$A1352)</f>
        <v>4017.6678000000002</v>
      </c>
      <c r="I1352" s="75">
        <f>[1]!thsiFinD("ths_close_price_index",I$1,$A1352)</f>
        <v>4348.0955999999996</v>
      </c>
      <c r="J1352" s="75">
        <f>[1]!thsiFinD("ths_close_price_index",J$1,$A1352)</f>
        <v>1467.9227000000001</v>
      </c>
      <c r="K1352" s="76">
        <f>IF([1]!thsiFinD("ths_close_price_index",K$1,$A1352)/[1]!thsiFinD("ths_close_price_index",K$1,$A$3)=0,K1351,[1]!thsiFinD("ths_close_price_index",K$1,$A1352)/[1]!thsiFinD("ths_close_price_index",K$1,$A$3))</f>
        <v>1.1831525518591466</v>
      </c>
      <c r="L1352" s="75">
        <f>[1]!thsiFinD("ths_close_price_index",L$1,$A1352)</f>
        <v>3279.3042</v>
      </c>
      <c r="M1352" s="75">
        <f>[1]!thsiFinD("ths_close_price_index",M$1,$A1352)</f>
        <v>10823.5445</v>
      </c>
      <c r="N1352" s="78">
        <f t="shared" si="89"/>
        <v>1.0002921899983537</v>
      </c>
      <c r="O1352" s="78">
        <f t="shared" si="89"/>
        <v>1.0035247415743187</v>
      </c>
      <c r="P1352" s="73">
        <f t="shared" si="88"/>
        <v>1.0002921899983537</v>
      </c>
      <c r="Q1352" s="73">
        <f t="shared" si="90"/>
        <v>1.2012830666999741</v>
      </c>
    </row>
    <row r="1353" spans="1:17" ht="15.5" x14ac:dyDescent="0.35">
      <c r="A1353" s="80">
        <v>45853</v>
      </c>
      <c r="B1353" s="58" t="s">
        <v>5892</v>
      </c>
      <c r="C1353" s="58">
        <v>1.23218139</v>
      </c>
      <c r="D1353" s="58">
        <v>0.65390079999999995</v>
      </c>
      <c r="E1353" s="58">
        <v>0.97224794999999997</v>
      </c>
      <c r="F1353" s="58">
        <v>0.82632454</v>
      </c>
      <c r="G1353" s="58">
        <v>0.72107639000000001</v>
      </c>
      <c r="H1353" s="75">
        <f>[1]!thsiFinD("ths_close_price_index",H$1,$A1353)</f>
        <v>4019.0644000000002</v>
      </c>
      <c r="I1353" s="75">
        <f>[1]!thsiFinD("ths_close_price_index",I$1,$A1353)</f>
        <v>4348.8194999999996</v>
      </c>
      <c r="J1353" s="75">
        <f>[1]!thsiFinD("ths_close_price_index",J$1,$A1353)</f>
        <v>1478.3526999999999</v>
      </c>
      <c r="K1353" s="76">
        <f>IF([1]!thsiFinD("ths_close_price_index",K$1,$A1353)/[1]!thsiFinD("ths_close_price_index",K$1,$A$3)=0,K1352,[1]!thsiFinD("ths_close_price_index",K$1,$A1353)/[1]!thsiFinD("ths_close_price_index",K$1,$A$3))</f>
        <v>1.1915591805705159</v>
      </c>
      <c r="L1353" s="75">
        <f>[1]!thsiFinD("ths_close_price_index",L$1,$A1353)</f>
        <v>3331.2076000000002</v>
      </c>
      <c r="M1353" s="75">
        <f>[1]!thsiFinD("ths_close_price_index",M$1,$A1353)</f>
        <v>10834.031999999999</v>
      </c>
      <c r="N1353" s="78">
        <f t="shared" si="89"/>
        <v>1.0158275648840385</v>
      </c>
      <c r="O1353" s="78">
        <f t="shared" si="89"/>
        <v>1.000968952453607</v>
      </c>
      <c r="P1353" s="73">
        <f t="shared" si="88"/>
        <v>1.0158275648840385</v>
      </c>
      <c r="Q1353" s="73">
        <f t="shared" si="90"/>
        <v>1.2202964523822646</v>
      </c>
    </row>
    <row r="1354" spans="1:17" ht="15.5" x14ac:dyDescent="0.35">
      <c r="A1354" s="80">
        <v>45854</v>
      </c>
      <c r="B1354" s="58" t="s">
        <v>5893</v>
      </c>
      <c r="C1354" s="58">
        <v>1.2356889099999999</v>
      </c>
      <c r="D1354" s="58">
        <v>0.65319240000000001</v>
      </c>
      <c r="E1354" s="58">
        <v>0.97132978000000003</v>
      </c>
      <c r="F1354" s="58">
        <v>0.82577144999999996</v>
      </c>
      <c r="G1354" s="58">
        <v>0.72026915000000002</v>
      </c>
      <c r="H1354" s="75">
        <f>[1]!thsiFinD("ths_close_price_index",H$1,$A1354)</f>
        <v>4007.2019</v>
      </c>
      <c r="I1354" s="75">
        <f>[1]!thsiFinD("ths_close_price_index",I$1,$A1354)</f>
        <v>4339.0267999999996</v>
      </c>
      <c r="J1354" s="75">
        <f>[1]!thsiFinD("ths_close_price_index",J$1,$A1354)</f>
        <v>1478.0708999999999</v>
      </c>
      <c r="K1354" s="76">
        <f>IF([1]!thsiFinD("ths_close_price_index",K$1,$A1354)/[1]!thsiFinD("ths_close_price_index",K$1,$A$3)=0,K1353,[1]!thsiFinD("ths_close_price_index",K$1,$A1354)/[1]!thsiFinD("ths_close_price_index",K$1,$A$3))</f>
        <v>1.1913320484544216</v>
      </c>
      <c r="L1354" s="75">
        <f>[1]!thsiFinD("ths_close_price_index",L$1,$A1354)</f>
        <v>3316.0922</v>
      </c>
      <c r="M1354" s="75">
        <f>[1]!thsiFinD("ths_close_price_index",M$1,$A1354)</f>
        <v>10950.124400000001</v>
      </c>
      <c r="N1354" s="78">
        <f t="shared" si="89"/>
        <v>0.99546248633678669</v>
      </c>
      <c r="O1354" s="78">
        <f t="shared" si="89"/>
        <v>1.0107155304691735</v>
      </c>
      <c r="P1354" s="73">
        <f t="shared" si="88"/>
        <v>0.99546248633678669</v>
      </c>
      <c r="Q1354" s="73">
        <f t="shared" si="90"/>
        <v>1.2147593405564092</v>
      </c>
    </row>
    <row r="1355" spans="1:17" ht="15.5" x14ac:dyDescent="0.35">
      <c r="A1355" s="80">
        <v>45855</v>
      </c>
      <c r="B1355" s="58" t="s">
        <v>5894</v>
      </c>
      <c r="C1355" s="58">
        <v>1.2622391799999999</v>
      </c>
      <c r="D1355" s="58">
        <v>0.65756086000000002</v>
      </c>
      <c r="E1355" s="58">
        <v>0.97784660000000001</v>
      </c>
      <c r="F1355" s="58">
        <v>0.83107571999999996</v>
      </c>
      <c r="G1355" s="58">
        <v>0.72735881000000002</v>
      </c>
      <c r="H1355" s="75">
        <f>[1]!thsiFinD("ths_close_price_index",H$1,$A1355)</f>
        <v>4034.491</v>
      </c>
      <c r="I1355" s="75">
        <f>[1]!thsiFinD("ths_close_price_index",I$1,$A1355)</f>
        <v>4373.1388999999999</v>
      </c>
      <c r="J1355" s="75">
        <f>[1]!thsiFinD("ths_close_price_index",J$1,$A1355)</f>
        <v>1495.9773</v>
      </c>
      <c r="K1355" s="76">
        <f>IF([1]!thsiFinD("ths_close_price_index",K$1,$A1355)/[1]!thsiFinD("ths_close_price_index",K$1,$A$3)=0,K1354,[1]!thsiFinD("ths_close_price_index",K$1,$A1355)/[1]!thsiFinD("ths_close_price_index",K$1,$A$3))</f>
        <v>1.2057646904829227</v>
      </c>
      <c r="L1355" s="75">
        <f>[1]!thsiFinD("ths_close_price_index",L$1,$A1355)</f>
        <v>3372.5641999999998</v>
      </c>
      <c r="M1355" s="75">
        <f>[1]!thsiFinD("ths_close_price_index",M$1,$A1355)</f>
        <v>11108.503500000001</v>
      </c>
      <c r="N1355" s="78">
        <f t="shared" si="89"/>
        <v>1.0170296833121828</v>
      </c>
      <c r="O1355" s="78">
        <f t="shared" si="89"/>
        <v>1.0144636804308818</v>
      </c>
      <c r="P1355" s="73">
        <f t="shared" si="88"/>
        <v>1.0170296833121828</v>
      </c>
      <c r="Q1355" s="73">
        <f t="shared" si="90"/>
        <v>1.2354463074266009</v>
      </c>
    </row>
    <row r="1356" spans="1:17" ht="15.5" x14ac:dyDescent="0.35">
      <c r="A1356" s="80">
        <v>45856</v>
      </c>
      <c r="B1356" s="58" t="s">
        <v>5895</v>
      </c>
      <c r="C1356" s="58">
        <v>1.269112</v>
      </c>
      <c r="D1356" s="58">
        <v>0.66110055000000001</v>
      </c>
      <c r="E1356" s="58">
        <v>0.98173460999999995</v>
      </c>
      <c r="F1356" s="58">
        <v>0.83615269999999997</v>
      </c>
      <c r="G1356" s="58">
        <v>0.72807489999999997</v>
      </c>
      <c r="H1356" s="75">
        <f>[1]!thsiFinD("ths_close_price_index",H$1,$A1356)</f>
        <v>4058.5486000000001</v>
      </c>
      <c r="I1356" s="75">
        <f>[1]!thsiFinD("ths_close_price_index",I$1,$A1356)</f>
        <v>4395.6234999999997</v>
      </c>
      <c r="J1356" s="75">
        <f>[1]!thsiFinD("ths_close_price_index",J$1,$A1356)</f>
        <v>1502.9058</v>
      </c>
      <c r="K1356" s="76">
        <f>IF([1]!thsiFinD("ths_close_price_index",K$1,$A1356)/[1]!thsiFinD("ths_close_price_index",K$1,$A$3)=0,K1355,[1]!thsiFinD("ths_close_price_index",K$1,$A1356)/[1]!thsiFinD("ths_close_price_index",K$1,$A$3))</f>
        <v>1.2113490938411893</v>
      </c>
      <c r="L1356" s="75">
        <f>[1]!thsiFinD("ths_close_price_index",L$1,$A1356)</f>
        <v>3374.8094000000001</v>
      </c>
      <c r="M1356" s="75">
        <f>[1]!thsiFinD("ths_close_price_index",M$1,$A1356)</f>
        <v>11169.4835</v>
      </c>
      <c r="N1356" s="78">
        <f t="shared" ref="N1356:O1375" si="91">L1356/L1355</f>
        <v>1.0006657249104407</v>
      </c>
      <c r="O1356" s="78">
        <f t="shared" si="91"/>
        <v>1.0054894883005618</v>
      </c>
      <c r="P1356" s="73">
        <f t="shared" si="88"/>
        <v>1.0006657249104407</v>
      </c>
      <c r="Q1356" s="73">
        <f t="shared" si="90"/>
        <v>1.2362687748089667</v>
      </c>
    </row>
    <row r="1357" spans="1:17" ht="15.5" x14ac:dyDescent="0.35">
      <c r="A1357" s="80">
        <v>45859</v>
      </c>
      <c r="B1357" s="58" t="s">
        <v>5896</v>
      </c>
      <c r="C1357" s="58" t="s">
        <v>5897</v>
      </c>
      <c r="D1357" s="58" t="s">
        <v>5898</v>
      </c>
      <c r="E1357" s="58" t="s">
        <v>5899</v>
      </c>
      <c r="F1357" s="58" t="s">
        <v>5900</v>
      </c>
      <c r="G1357" s="58">
        <v>0.73533610999999999</v>
      </c>
      <c r="H1357" s="75">
        <f>[1]!thsiFinD("ths_close_price_index",H$1,$A1357)</f>
        <v>4085.6071999999999</v>
      </c>
      <c r="I1357" s="75">
        <f>[1]!thsiFinD("ths_close_price_index",I$1,$A1357)</f>
        <v>4428.8801999999996</v>
      </c>
      <c r="J1357" s="75">
        <f>[1]!thsiFinD("ths_close_price_index",J$1,$A1357)</f>
        <v>1510.4266</v>
      </c>
      <c r="K1357" s="76">
        <f>IF([1]!thsiFinD("ths_close_price_index",K$1,$A1357)/[1]!thsiFinD("ths_close_price_index",K$1,$A$3)=0,K1356,[1]!thsiFinD("ths_close_price_index",K$1,$A1357)/[1]!thsiFinD("ths_close_price_index",K$1,$A$3))</f>
        <v>1.2174108937656829</v>
      </c>
      <c r="L1357" s="75">
        <f>[1]!thsiFinD("ths_close_price_index",L$1,$A1357)</f>
        <v>3405.1226999999999</v>
      </c>
      <c r="M1357" s="75">
        <f>[1]!thsiFinD("ths_close_price_index",M$1,$A1357)</f>
        <v>11145.969300000001</v>
      </c>
      <c r="N1357" s="78">
        <f t="shared" si="91"/>
        <v>1.0089822257814025</v>
      </c>
      <c r="O1357" s="78">
        <f t="shared" si="91"/>
        <v>0.99789478179541613</v>
      </c>
      <c r="P1357" s="73">
        <f t="shared" si="88"/>
        <v>1.0089822257814025</v>
      </c>
      <c r="Q1357" s="73">
        <f t="shared" si="90"/>
        <v>1.2473732200707988</v>
      </c>
    </row>
    <row r="1358" spans="1:17" ht="15.5" x14ac:dyDescent="0.35">
      <c r="A1358" s="80">
        <v>45860</v>
      </c>
      <c r="B1358" s="58" t="s">
        <v>5901</v>
      </c>
      <c r="C1358" s="58" t="s">
        <v>5902</v>
      </c>
      <c r="D1358" s="58" t="s">
        <v>5903</v>
      </c>
      <c r="E1358" s="58" t="s">
        <v>5904</v>
      </c>
      <c r="F1358" s="58" t="s">
        <v>5905</v>
      </c>
      <c r="G1358" s="58">
        <v>0.73757775999999997</v>
      </c>
      <c r="H1358" s="75">
        <f>[1]!thsiFinD("ths_close_price_index",H$1,$A1358)</f>
        <v>4118.9582</v>
      </c>
      <c r="I1358" s="75">
        <f>[1]!thsiFinD("ths_close_price_index",I$1,$A1358)</f>
        <v>4465.3720999999996</v>
      </c>
      <c r="J1358" s="75">
        <f>[1]!thsiFinD("ths_close_price_index",J$1,$A1358)</f>
        <v>1517.8642</v>
      </c>
      <c r="K1358" s="76">
        <f>IF([1]!thsiFinD("ths_close_price_index",K$1,$A1358)/[1]!thsiFinD("ths_close_price_index",K$1,$A$3)=0,K1357,[1]!thsiFinD("ths_close_price_index",K$1,$A1358)/[1]!thsiFinD("ths_close_price_index",K$1,$A$3))</f>
        <v>1.2234056341016062</v>
      </c>
      <c r="L1358" s="75">
        <f>[1]!thsiFinD("ths_close_price_index",L$1,$A1358)</f>
        <v>3419.5371</v>
      </c>
      <c r="M1358" s="75">
        <f>[1]!thsiFinD("ths_close_price_index",M$1,$A1358)</f>
        <v>11226.1006</v>
      </c>
      <c r="N1358" s="78">
        <f t="shared" si="91"/>
        <v>1.0042331514221206</v>
      </c>
      <c r="O1358" s="78">
        <f t="shared" si="91"/>
        <v>1.007189262579433</v>
      </c>
      <c r="P1358" s="73">
        <f t="shared" si="88"/>
        <v>1.0042331514221206</v>
      </c>
      <c r="Q1358" s="73">
        <f t="shared" si="90"/>
        <v>1.2526535397912566</v>
      </c>
    </row>
    <row r="1359" spans="1:17" ht="15.5" x14ac:dyDescent="0.35">
      <c r="A1359" s="80">
        <v>45861</v>
      </c>
      <c r="B1359" s="58" t="s">
        <v>5906</v>
      </c>
      <c r="C1359" s="58" t="s">
        <v>5907</v>
      </c>
      <c r="D1359" s="58" t="s">
        <v>5908</v>
      </c>
      <c r="E1359" s="58" t="s">
        <v>5909</v>
      </c>
      <c r="F1359" s="58" t="s">
        <v>5910</v>
      </c>
      <c r="G1359" s="58">
        <v>0.73970459</v>
      </c>
      <c r="H1359" s="75">
        <f>[1]!thsiFinD("ths_close_price_index",H$1,$A1359)</f>
        <v>4119.7685000000001</v>
      </c>
      <c r="I1359" s="75">
        <f>[1]!thsiFinD("ths_close_price_index",I$1,$A1359)</f>
        <v>4462.8933999999999</v>
      </c>
      <c r="J1359" s="75">
        <f>[1]!thsiFinD("ths_close_price_index",J$1,$A1359)</f>
        <v>1518.9380000000001</v>
      </c>
      <c r="K1359" s="76">
        <f>IF([1]!thsiFinD("ths_close_price_index",K$1,$A1359)/[1]!thsiFinD("ths_close_price_index",K$1,$A$3)=0,K1358,[1]!thsiFinD("ths_close_price_index",K$1,$A1359)/[1]!thsiFinD("ths_close_price_index",K$1,$A$3))</f>
        <v>1.2242711219165889</v>
      </c>
      <c r="L1359" s="75">
        <f>[1]!thsiFinD("ths_close_price_index",L$1,$A1359)</f>
        <v>3400.4331000000002</v>
      </c>
      <c r="M1359" s="75">
        <f>[1]!thsiFinD("ths_close_price_index",M$1,$A1359)</f>
        <v>11222.555700000001</v>
      </c>
      <c r="N1359" s="78">
        <f t="shared" si="91"/>
        <v>0.99441327892012055</v>
      </c>
      <c r="O1359" s="78">
        <f t="shared" si="91"/>
        <v>0.99968422695232229</v>
      </c>
      <c r="P1359" s="73">
        <f t="shared" si="88"/>
        <v>0.99441327892012055</v>
      </c>
      <c r="Q1359" s="73">
        <f t="shared" si="90"/>
        <v>1.2456553138547191</v>
      </c>
    </row>
    <row r="1360" spans="1:17" ht="15.5" x14ac:dyDescent="0.35">
      <c r="A1360" s="80">
        <v>45862</v>
      </c>
      <c r="B1360" s="58" t="s">
        <v>5911</v>
      </c>
      <c r="C1360" s="58" t="s">
        <v>5912</v>
      </c>
      <c r="D1360" s="58" t="s">
        <v>5913</v>
      </c>
      <c r="E1360" s="58" t="s">
        <v>5914</v>
      </c>
      <c r="F1360" s="58" t="s">
        <v>5915</v>
      </c>
      <c r="G1360" s="58">
        <v>0.74420330000000001</v>
      </c>
      <c r="H1360" s="75">
        <f>[1]!thsiFinD("ths_close_price_index",H$1,$A1360)</f>
        <v>4149.0367999999999</v>
      </c>
      <c r="I1360" s="75">
        <f>[1]!thsiFinD("ths_close_price_index",I$1,$A1360)</f>
        <v>4504.5147999999999</v>
      </c>
      <c r="J1360" s="75">
        <f>[1]!thsiFinD("ths_close_price_index",J$1,$A1360)</f>
        <v>1531.9865</v>
      </c>
      <c r="K1360" s="76">
        <f>IF([1]!thsiFinD("ths_close_price_index",K$1,$A1360)/[1]!thsiFinD("ths_close_price_index",K$1,$A$3)=0,K1359,[1]!thsiFinD("ths_close_price_index",K$1,$A1360)/[1]!thsiFinD("ths_close_price_index",K$1,$A$3))</f>
        <v>1.234788273857174</v>
      </c>
      <c r="L1360" s="75">
        <f>[1]!thsiFinD("ths_close_price_index",L$1,$A1360)</f>
        <v>3440.2177000000001</v>
      </c>
      <c r="M1360" s="75">
        <f>[1]!thsiFinD("ths_close_price_index",M$1,$A1360)</f>
        <v>11466.976500000001</v>
      </c>
      <c r="N1360" s="78">
        <f t="shared" si="91"/>
        <v>1.0116998625851512</v>
      </c>
      <c r="O1360" s="78">
        <f t="shared" si="91"/>
        <v>1.0217794240932125</v>
      </c>
      <c r="P1360" s="73">
        <f t="shared" si="88"/>
        <v>1.0116998625851512</v>
      </c>
      <c r="Q1360" s="73">
        <f t="shared" si="90"/>
        <v>1.2602293098552826</v>
      </c>
    </row>
    <row r="1361" spans="1:17" ht="15.5" x14ac:dyDescent="0.35">
      <c r="A1361" s="80">
        <v>45863</v>
      </c>
      <c r="B1361" s="58" t="s">
        <v>5916</v>
      </c>
      <c r="C1361" s="58" t="s">
        <v>5917</v>
      </c>
      <c r="D1361" s="58" t="s">
        <v>5918</v>
      </c>
      <c r="E1361" s="58" t="s">
        <v>5919</v>
      </c>
      <c r="F1361" s="58" t="s">
        <v>5920</v>
      </c>
      <c r="G1361" s="58">
        <v>0.74321804000000002</v>
      </c>
      <c r="H1361" s="75">
        <f>[1]!thsiFinD("ths_close_price_index",H$1,$A1361)</f>
        <v>4127.1634000000004</v>
      </c>
      <c r="I1361" s="75">
        <f>[1]!thsiFinD("ths_close_price_index",I$1,$A1361)</f>
        <v>4488.1211000000003</v>
      </c>
      <c r="J1361" s="75">
        <f>[1]!thsiFinD("ths_close_price_index",J$1,$A1361)</f>
        <v>1530.8535999999999</v>
      </c>
      <c r="K1361" s="76">
        <f>IF([1]!thsiFinD("ths_close_price_index",K$1,$A1361)/[1]!thsiFinD("ths_close_price_index",K$1,$A$3)=0,K1360,[1]!thsiFinD("ths_close_price_index",K$1,$A1361)/[1]!thsiFinD("ths_close_price_index",K$1,$A$3))</f>
        <v>1.2338751511661759</v>
      </c>
      <c r="L1361" s="75">
        <f>[1]!thsiFinD("ths_close_price_index",L$1,$A1361)</f>
        <v>3442.0333000000001</v>
      </c>
      <c r="M1361" s="75">
        <f>[1]!thsiFinD("ths_close_price_index",M$1,$A1361)</f>
        <v>11413.2806</v>
      </c>
      <c r="N1361" s="78">
        <f t="shared" si="91"/>
        <v>1.0005277572986151</v>
      </c>
      <c r="O1361" s="78">
        <f t="shared" si="91"/>
        <v>0.99531734455023946</v>
      </c>
      <c r="P1361" s="73">
        <f t="shared" si="88"/>
        <v>1.0005277572986151</v>
      </c>
      <c r="Q1361" s="73">
        <f t="shared" si="90"/>
        <v>1.2608944050714874</v>
      </c>
    </row>
    <row r="1362" spans="1:17" ht="15.5" x14ac:dyDescent="0.35">
      <c r="A1362" s="80">
        <v>45866</v>
      </c>
      <c r="B1362" s="58" t="s">
        <v>5921</v>
      </c>
      <c r="C1362" s="58" t="s">
        <v>5922</v>
      </c>
      <c r="D1362" s="58" t="s">
        <v>5923</v>
      </c>
      <c r="E1362" s="58" t="s">
        <v>5924</v>
      </c>
      <c r="F1362" s="58" t="s">
        <v>5925</v>
      </c>
      <c r="G1362" s="58">
        <v>0.74679982</v>
      </c>
      <c r="H1362" s="75">
        <f>[1]!thsiFinD("ths_close_price_index",H$1,$A1362)</f>
        <v>4135.8242</v>
      </c>
      <c r="I1362" s="75">
        <f>[1]!thsiFinD("ths_close_price_index",I$1,$A1362)</f>
        <v>4499.5311000000002</v>
      </c>
      <c r="J1362" s="75">
        <f>[1]!thsiFinD("ths_close_price_index",J$1,$A1362)</f>
        <v>1539.8728000000001</v>
      </c>
      <c r="K1362" s="76">
        <f>IF([1]!thsiFinD("ths_close_price_index",K$1,$A1362)/[1]!thsiFinD("ths_close_price_index",K$1,$A$3)=0,K1361,[1]!thsiFinD("ths_close_price_index",K$1,$A1362)/[1]!thsiFinD("ths_close_price_index",K$1,$A$3))</f>
        <v>1.2411446684886671</v>
      </c>
      <c r="L1362" s="75">
        <f>[1]!thsiFinD("ths_close_price_index",L$1,$A1362)</f>
        <v>3478.4128999999998</v>
      </c>
      <c r="M1362" s="75">
        <f>[1]!thsiFinD("ths_close_price_index",M$1,$A1362)</f>
        <v>11491.1356</v>
      </c>
      <c r="N1362" s="78">
        <f t="shared" si="91"/>
        <v>1.0105692179096581</v>
      </c>
      <c r="O1362" s="78">
        <f t="shared" si="91"/>
        <v>1.006821439227561</v>
      </c>
      <c r="P1362" s="73">
        <f t="shared" si="88"/>
        <v>1.0105692179096581</v>
      </c>
      <c r="Q1362" s="73">
        <f t="shared" si="90"/>
        <v>1.2742210727997567</v>
      </c>
    </row>
    <row r="1363" spans="1:17" ht="15.5" x14ac:dyDescent="0.35">
      <c r="A1363" s="80">
        <v>45867</v>
      </c>
      <c r="B1363" s="58" t="s">
        <v>5926</v>
      </c>
      <c r="C1363" s="58" t="s">
        <v>5927</v>
      </c>
      <c r="D1363" s="58" t="s">
        <v>5928</v>
      </c>
      <c r="E1363" s="58" t="s">
        <v>5929</v>
      </c>
      <c r="F1363" s="58" t="s">
        <v>5930</v>
      </c>
      <c r="G1363" s="58">
        <v>0.75266025999999997</v>
      </c>
      <c r="H1363" s="75">
        <f>[1]!thsiFinD("ths_close_price_index",H$1,$A1363)</f>
        <v>4152.0246999999999</v>
      </c>
      <c r="I1363" s="75">
        <f>[1]!thsiFinD("ths_close_price_index",I$1,$A1363)</f>
        <v>4518.6473999999998</v>
      </c>
      <c r="J1363" s="75">
        <f>[1]!thsiFinD("ths_close_price_index",J$1,$A1363)</f>
        <v>1555.5146999999999</v>
      </c>
      <c r="K1363" s="76">
        <f>IF([1]!thsiFinD("ths_close_price_index",K$1,$A1363)/[1]!thsiFinD("ths_close_price_index",K$1,$A$3)=0,K1362,[1]!thsiFinD("ths_close_price_index",K$1,$A1363)/[1]!thsiFinD("ths_close_price_index",K$1,$A$3))</f>
        <v>1.2537521129412432</v>
      </c>
      <c r="L1363" s="75">
        <f>[1]!thsiFinD("ths_close_price_index",L$1,$A1363)</f>
        <v>3546.4043999999999</v>
      </c>
      <c r="M1363" s="75">
        <f>[1]!thsiFinD("ths_close_price_index",M$1,$A1363)</f>
        <v>11642.2863</v>
      </c>
      <c r="N1363" s="78">
        <f t="shared" si="91"/>
        <v>1.0195467018880939</v>
      </c>
      <c r="O1363" s="78">
        <f t="shared" si="91"/>
        <v>1.013153678214362</v>
      </c>
      <c r="P1363" s="73">
        <f t="shared" si="88"/>
        <v>1.0195467018880939</v>
      </c>
      <c r="Q1363" s="73">
        <f t="shared" si="90"/>
        <v>1.2991278922493008</v>
      </c>
    </row>
    <row r="1364" spans="1:17" ht="15.5" x14ac:dyDescent="0.35">
      <c r="A1364" s="80">
        <v>45868</v>
      </c>
      <c r="B1364" s="58" t="s">
        <v>5931</v>
      </c>
      <c r="C1364" s="58" t="s">
        <v>5932</v>
      </c>
      <c r="D1364" s="58" t="s">
        <v>5933</v>
      </c>
      <c r="E1364" s="58" t="s">
        <v>5934</v>
      </c>
      <c r="F1364" s="58" t="s">
        <v>5935</v>
      </c>
      <c r="G1364" s="58">
        <v>0.74531681999999999</v>
      </c>
      <c r="H1364" s="75">
        <f>[1]!thsiFinD("ths_close_price_index",H$1,$A1364)</f>
        <v>4151.2379000000001</v>
      </c>
      <c r="I1364" s="75">
        <f>[1]!thsiFinD("ths_close_price_index",I$1,$A1364)</f>
        <v>4510.2367000000004</v>
      </c>
      <c r="J1364" s="75">
        <f>[1]!thsiFinD("ths_close_price_index",J$1,$A1364)</f>
        <v>1546.125</v>
      </c>
      <c r="K1364" s="76">
        <f>IF([1]!thsiFinD("ths_close_price_index",K$1,$A1364)/[1]!thsiFinD("ths_close_price_index",K$1,$A$3)=0,K1363,[1]!thsiFinD("ths_close_price_index",K$1,$A1364)/[1]!thsiFinD("ths_close_price_index",K$1,$A$3))</f>
        <v>1.246183970888401</v>
      </c>
      <c r="L1364" s="75">
        <f>[1]!thsiFinD("ths_close_price_index",L$1,$A1364)</f>
        <v>3512.5028000000002</v>
      </c>
      <c r="M1364" s="75">
        <f>[1]!thsiFinD("ths_close_price_index",M$1,$A1364)</f>
        <v>11656.6167</v>
      </c>
      <c r="N1364" s="78">
        <f t="shared" si="91"/>
        <v>0.99044057130089291</v>
      </c>
      <c r="O1364" s="78">
        <f t="shared" si="91"/>
        <v>1.0012308922518081</v>
      </c>
      <c r="P1364" s="73">
        <f t="shared" si="88"/>
        <v>0.99044057130089291</v>
      </c>
      <c r="Q1364" s="73">
        <f t="shared" si="90"/>
        <v>1.2867089717923224</v>
      </c>
    </row>
    <row r="1365" spans="1:17" ht="15.5" x14ac:dyDescent="0.35">
      <c r="A1365" s="80">
        <v>45869</v>
      </c>
      <c r="B1365" s="58" t="s">
        <v>5936</v>
      </c>
      <c r="C1365" s="58" t="s">
        <v>5937</v>
      </c>
      <c r="D1365" s="58" t="s">
        <v>5938</v>
      </c>
      <c r="E1365" s="58" t="s">
        <v>5939</v>
      </c>
      <c r="F1365" s="58" t="s">
        <v>5940</v>
      </c>
      <c r="G1365" s="58">
        <v>0.73884855999999999</v>
      </c>
      <c r="H1365" s="75">
        <f>[1]!thsiFinD("ths_close_price_index",H$1,$A1365)</f>
        <v>4075.5911999999998</v>
      </c>
      <c r="I1365" s="75">
        <f>[1]!thsiFinD("ths_close_price_index",I$1,$A1365)</f>
        <v>4433.0654999999997</v>
      </c>
      <c r="J1365" s="75">
        <f>[1]!thsiFinD("ths_close_price_index",J$1,$A1365)</f>
        <v>1528.8243</v>
      </c>
      <c r="K1365" s="76">
        <f>IF([1]!thsiFinD("ths_close_price_index",K$1,$A1365)/[1]!thsiFinD("ths_close_price_index",K$1,$A$3)=0,K1364,[1]!thsiFinD("ths_close_price_index",K$1,$A1365)/[1]!thsiFinD("ths_close_price_index",K$1,$A$3))</f>
        <v>1.2322395258887089</v>
      </c>
      <c r="L1365" s="75">
        <f>[1]!thsiFinD("ths_close_price_index",L$1,$A1365)</f>
        <v>3485.5255999999999</v>
      </c>
      <c r="M1365" s="75">
        <f>[1]!thsiFinD("ths_close_price_index",M$1,$A1365)</f>
        <v>11550.197700000001</v>
      </c>
      <c r="N1365" s="78">
        <f t="shared" si="91"/>
        <v>0.99231966448539188</v>
      </c>
      <c r="O1365" s="78">
        <f t="shared" si="91"/>
        <v>0.9908705070485847</v>
      </c>
      <c r="P1365" s="73">
        <f t="shared" si="88"/>
        <v>0.99231966448539188</v>
      </c>
      <c r="Q1365" s="73">
        <f t="shared" si="90"/>
        <v>1.2768266151793009</v>
      </c>
    </row>
    <row r="1366" spans="1:17" ht="15.5" x14ac:dyDescent="0.35">
      <c r="A1366" s="80">
        <v>45870</v>
      </c>
      <c r="B1366" s="58" t="s">
        <v>5941</v>
      </c>
      <c r="C1366" s="58" t="s">
        <v>5942</v>
      </c>
      <c r="D1366" s="58" t="s">
        <v>5943</v>
      </c>
      <c r="E1366" s="58" t="s">
        <v>5944</v>
      </c>
      <c r="F1366" s="58" t="s">
        <v>5945</v>
      </c>
      <c r="G1366" s="58">
        <v>0.73615492999999999</v>
      </c>
      <c r="H1366" s="75">
        <f>[1]!thsiFinD("ths_close_price_index",H$1,$A1366)</f>
        <v>4054.9286000000002</v>
      </c>
      <c r="I1366" s="75">
        <f>[1]!thsiFinD("ths_close_price_index",I$1,$A1366)</f>
        <v>4414.0495000000001</v>
      </c>
      <c r="J1366" s="75">
        <f>[1]!thsiFinD("ths_close_price_index",J$1,$A1366)</f>
        <v>1520.5219999999999</v>
      </c>
      <c r="K1366" s="76">
        <f>IF([1]!thsiFinD("ths_close_price_index",K$1,$A1366)/[1]!thsiFinD("ths_close_price_index",K$1,$A$3)=0,K1365,[1]!thsiFinD("ths_close_price_index",K$1,$A1366)/[1]!thsiFinD("ths_close_price_index",K$1,$A$3))</f>
        <v>1.2255478333143652</v>
      </c>
      <c r="L1366" s="75">
        <f>[1]!thsiFinD("ths_close_price_index",L$1,$A1366)</f>
        <v>3473.9814000000001</v>
      </c>
      <c r="M1366" s="75">
        <f>[1]!thsiFinD("ths_close_price_index",M$1,$A1366)</f>
        <v>11561.9485</v>
      </c>
      <c r="N1366" s="78">
        <f t="shared" si="91"/>
        <v>0.9966879600597397</v>
      </c>
      <c r="O1366" s="78">
        <f t="shared" si="91"/>
        <v>1.0010173678672183</v>
      </c>
      <c r="P1366" s="73">
        <f t="shared" si="88"/>
        <v>0.9966879600597397</v>
      </c>
      <c r="Q1366" s="73">
        <f t="shared" si="90"/>
        <v>1.2725977144330396</v>
      </c>
    </row>
    <row r="1367" spans="1:17" ht="15.5" x14ac:dyDescent="0.35">
      <c r="A1367" s="80">
        <v>45873</v>
      </c>
      <c r="B1367" s="58" t="s">
        <v>5946</v>
      </c>
      <c r="C1367" s="58">
        <v>1.3065266</v>
      </c>
      <c r="D1367" s="58">
        <v>0.66582713000000004</v>
      </c>
      <c r="E1367" s="58" t="s">
        <v>5947</v>
      </c>
      <c r="F1367" s="58" t="s">
        <v>5948</v>
      </c>
      <c r="G1367" s="58" t="s">
        <v>5949</v>
      </c>
      <c r="H1367" s="75">
        <f>[1]!thsiFinD("ths_close_price_index",H$1,$A1367)</f>
        <v>4070.7022999999999</v>
      </c>
      <c r="I1367" s="75">
        <f>[1]!thsiFinD("ths_close_price_index",I$1,$A1367)</f>
        <v>4435.7933999999996</v>
      </c>
      <c r="J1367" s="75">
        <f>[1]!thsiFinD("ths_close_price_index",J$1,$A1367)</f>
        <v>1531.7621999999999</v>
      </c>
      <c r="K1367" s="76">
        <f>IF([1]!thsiFinD("ths_close_price_index",K$1,$A1367)/[1]!thsiFinD("ths_close_price_index",K$1,$A$3)=0,K1366,[1]!thsiFinD("ths_close_price_index",K$1,$A1367)/[1]!thsiFinD("ths_close_price_index",K$1,$A$3))</f>
        <v>1.2346074870096226</v>
      </c>
      <c r="L1367" s="75">
        <f>[1]!thsiFinD("ths_close_price_index",L$1,$A1367)</f>
        <v>3481.8733000000002</v>
      </c>
      <c r="M1367" s="75">
        <f>[1]!thsiFinD("ths_close_price_index",M$1,$A1367)</f>
        <v>11603.160599999999</v>
      </c>
      <c r="N1367" s="78">
        <f t="shared" si="91"/>
        <v>1.0022717162504093</v>
      </c>
      <c r="O1367" s="78">
        <f t="shared" si="91"/>
        <v>1.0035644597448259</v>
      </c>
      <c r="P1367" s="73">
        <f t="shared" si="88"/>
        <v>1.0022717162504093</v>
      </c>
      <c r="Q1367" s="73">
        <f t="shared" si="90"/>
        <v>1.2754886953411508</v>
      </c>
    </row>
    <row r="1368" spans="1:17" ht="15.5" x14ac:dyDescent="0.35">
      <c r="A1368" s="80">
        <v>45874</v>
      </c>
      <c r="B1368" s="58" t="s">
        <v>5950</v>
      </c>
      <c r="C1368" s="58">
        <v>1.31298709</v>
      </c>
      <c r="D1368" s="58">
        <v>0.67074902000000003</v>
      </c>
      <c r="E1368" s="58" t="s">
        <v>5951</v>
      </c>
      <c r="F1368" s="58" t="s">
        <v>5952</v>
      </c>
      <c r="G1368" s="58" t="s">
        <v>5953</v>
      </c>
      <c r="H1368" s="75">
        <f>[1]!thsiFinD("ths_close_price_index",H$1,$A1368)</f>
        <v>4103.45</v>
      </c>
      <c r="I1368" s="75">
        <f>[1]!thsiFinD("ths_close_price_index",I$1,$A1368)</f>
        <v>4469.8130000000001</v>
      </c>
      <c r="J1368" s="75">
        <f>[1]!thsiFinD("ths_close_price_index",J$1,$A1368)</f>
        <v>1543.0773999999999</v>
      </c>
      <c r="K1368" s="76">
        <f>IF([1]!thsiFinD("ths_close_price_index",K$1,$A1368)/[1]!thsiFinD("ths_close_price_index",K$1,$A$3)=0,K1367,[1]!thsiFinD("ths_close_price_index",K$1,$A1368)/[1]!thsiFinD("ths_close_price_index",K$1,$A$3))</f>
        <v>1.2437275910551535</v>
      </c>
      <c r="L1368" s="75">
        <f>[1]!thsiFinD("ths_close_price_index",L$1,$A1368)</f>
        <v>3505.6950999999999</v>
      </c>
      <c r="M1368" s="75">
        <f>[1]!thsiFinD("ths_close_price_index",M$1,$A1368)</f>
        <v>11629.4786</v>
      </c>
      <c r="N1368" s="78">
        <f t="shared" si="91"/>
        <v>1.0068416619295135</v>
      </c>
      <c r="O1368" s="78">
        <f t="shared" si="91"/>
        <v>1.0022681751039455</v>
      </c>
      <c r="P1368" s="73">
        <f t="shared" si="88"/>
        <v>1.0068416619295135</v>
      </c>
      <c r="Q1368" s="73">
        <f t="shared" si="90"/>
        <v>1.2842151577895913</v>
      </c>
    </row>
    <row r="1369" spans="1:17" ht="15.5" x14ac:dyDescent="0.35">
      <c r="A1369" s="80">
        <v>45875</v>
      </c>
      <c r="B1369" s="58" t="s">
        <v>5954</v>
      </c>
      <c r="C1369" s="58">
        <v>1.32272126</v>
      </c>
      <c r="D1369" s="58">
        <v>0.67361702999999995</v>
      </c>
      <c r="E1369" s="58" t="s">
        <v>5955</v>
      </c>
      <c r="F1369" s="58" t="s">
        <v>5956</v>
      </c>
      <c r="G1369" s="58" t="s">
        <v>5957</v>
      </c>
      <c r="H1369" s="75">
        <f>[1]!thsiFinD("ths_close_price_index",H$1,$A1369)</f>
        <v>4113.4852000000001</v>
      </c>
      <c r="I1369" s="75">
        <f>[1]!thsiFinD("ths_close_price_index",I$1,$A1369)</f>
        <v>4488.0144</v>
      </c>
      <c r="J1369" s="75">
        <f>[1]!thsiFinD("ths_close_price_index",J$1,$A1369)</f>
        <v>1551.808</v>
      </c>
      <c r="K1369" s="76">
        <f>IF([1]!thsiFinD("ths_close_price_index",K$1,$A1369)/[1]!thsiFinD("ths_close_price_index",K$1,$A$3)=0,K1368,[1]!thsiFinD("ths_close_price_index",K$1,$A1369)/[1]!thsiFinD("ths_close_price_index",K$1,$A$3))</f>
        <v>1.2507644954297923</v>
      </c>
      <c r="L1369" s="75">
        <f>[1]!thsiFinD("ths_close_price_index",L$1,$A1369)</f>
        <v>3516.57</v>
      </c>
      <c r="M1369" s="75">
        <f>[1]!thsiFinD("ths_close_price_index",M$1,$A1369)</f>
        <v>11608.740400000001</v>
      </c>
      <c r="N1369" s="78">
        <f t="shared" si="91"/>
        <v>1.0031020666914245</v>
      </c>
      <c r="O1369" s="78">
        <f t="shared" si="91"/>
        <v>0.99821675582256975</v>
      </c>
      <c r="P1369" s="73">
        <f t="shared" si="88"/>
        <v>1.0031020666914245</v>
      </c>
      <c r="Q1369" s="73">
        <f t="shared" si="90"/>
        <v>1.2881988788551928</v>
      </c>
    </row>
    <row r="1370" spans="1:17" ht="15.5" x14ac:dyDescent="0.35">
      <c r="A1370" s="80">
        <v>45876</v>
      </c>
      <c r="B1370" s="58" t="s">
        <v>5958</v>
      </c>
      <c r="C1370" s="58">
        <v>1.31170995</v>
      </c>
      <c r="D1370" s="58">
        <v>0.67423052000000006</v>
      </c>
      <c r="E1370" s="58" t="s">
        <v>5959</v>
      </c>
      <c r="F1370" s="58" t="s">
        <v>5960</v>
      </c>
      <c r="G1370" s="58" t="s">
        <v>5961</v>
      </c>
      <c r="H1370" s="75">
        <f>[1]!thsiFinD("ths_close_price_index",H$1,$A1370)</f>
        <v>4114.6660000000002</v>
      </c>
      <c r="I1370" s="75">
        <f>[1]!thsiFinD("ths_close_price_index",I$1,$A1370)</f>
        <v>4485.2362000000003</v>
      </c>
      <c r="J1370" s="75">
        <f>[1]!thsiFinD("ths_close_price_index",J$1,$A1370)</f>
        <v>1547.8122000000001</v>
      </c>
      <c r="K1370" s="76">
        <f>IF([1]!thsiFinD("ths_close_price_index",K$1,$A1370)/[1]!thsiFinD("ths_close_price_index",K$1,$A$3)=0,K1369,[1]!thsiFinD("ths_close_price_index",K$1,$A1370)/[1]!thsiFinD("ths_close_price_index",K$1,$A$3))</f>
        <v>1.2475438619681538</v>
      </c>
      <c r="L1370" s="75">
        <f>[1]!thsiFinD("ths_close_price_index",L$1,$A1370)</f>
        <v>3481.0915</v>
      </c>
      <c r="M1370" s="75">
        <f>[1]!thsiFinD("ths_close_price_index",M$1,$A1370)</f>
        <v>11507.742700000001</v>
      </c>
      <c r="N1370" s="78">
        <f t="shared" si="91"/>
        <v>0.98991104968762167</v>
      </c>
      <c r="O1370" s="78">
        <f t="shared" si="91"/>
        <v>0.9912998571317867</v>
      </c>
      <c r="P1370" s="73">
        <f t="shared" si="88"/>
        <v>0.98991104968762167</v>
      </c>
      <c r="Q1370" s="73">
        <f t="shared" si="90"/>
        <v>1.2752023043739613</v>
      </c>
    </row>
    <row r="1371" spans="1:17" ht="15.5" x14ac:dyDescent="0.35">
      <c r="A1371" s="80">
        <v>45877</v>
      </c>
      <c r="B1371" s="58" t="s">
        <v>5962</v>
      </c>
      <c r="C1371" s="58">
        <v>1.30326355</v>
      </c>
      <c r="D1371" s="58">
        <v>0.67408915000000003</v>
      </c>
      <c r="E1371" s="58" t="s">
        <v>5963</v>
      </c>
      <c r="F1371" s="58" t="s">
        <v>5964</v>
      </c>
      <c r="G1371" s="58" t="s">
        <v>5965</v>
      </c>
      <c r="H1371" s="75">
        <f>[1]!thsiFinD("ths_close_price_index",H$1,$A1371)</f>
        <v>4104.9669000000004</v>
      </c>
      <c r="I1371" s="75">
        <f>[1]!thsiFinD("ths_close_price_index",I$1,$A1371)</f>
        <v>4474.8317999999999</v>
      </c>
      <c r="J1371" s="75">
        <f>[1]!thsiFinD("ths_close_price_index",J$1,$A1371)</f>
        <v>1542.4223</v>
      </c>
      <c r="K1371" s="76">
        <f>IF([1]!thsiFinD("ths_close_price_index",K$1,$A1371)/[1]!thsiFinD("ths_close_price_index",K$1,$A$3)=0,K1370,[1]!thsiFinD("ths_close_price_index",K$1,$A1371)/[1]!thsiFinD("ths_close_price_index",K$1,$A$3))</f>
        <v>1.2431995773956313</v>
      </c>
      <c r="L1371" s="75">
        <f>[1]!thsiFinD("ths_close_price_index",L$1,$A1371)</f>
        <v>3485.7073999999998</v>
      </c>
      <c r="M1371" s="75">
        <f>[1]!thsiFinD("ths_close_price_index",M$1,$A1371)</f>
        <v>11507.148300000001</v>
      </c>
      <c r="N1371" s="78">
        <f t="shared" si="91"/>
        <v>1.0013259921493014</v>
      </c>
      <c r="O1371" s="78">
        <f t="shared" si="91"/>
        <v>0.99994834781976838</v>
      </c>
      <c r="P1371" s="73">
        <f t="shared" si="88"/>
        <v>1.0013259921493014</v>
      </c>
      <c r="Q1371" s="73">
        <f t="shared" si="90"/>
        <v>1.2768932126183323</v>
      </c>
    </row>
    <row r="1372" spans="1:17" ht="15.5" x14ac:dyDescent="0.35">
      <c r="A1372" s="80">
        <v>45880</v>
      </c>
      <c r="B1372" s="58" t="s">
        <v>5966</v>
      </c>
      <c r="C1372" s="58" t="s">
        <v>5967</v>
      </c>
      <c r="D1372" s="58" t="s">
        <v>5968</v>
      </c>
      <c r="E1372" s="58" t="s">
        <v>5969</v>
      </c>
      <c r="F1372" s="58" t="s">
        <v>5970</v>
      </c>
      <c r="G1372" s="58" t="s">
        <v>5971</v>
      </c>
      <c r="H1372" s="75">
        <f>[1]!thsiFinD("ths_close_price_index",H$1,$A1372)</f>
        <v>4122.5105999999996</v>
      </c>
      <c r="I1372" s="75">
        <f>[1]!thsiFinD("ths_close_price_index",I$1,$A1372)</f>
        <v>4501.6979000000001</v>
      </c>
      <c r="J1372" s="75">
        <f>[1]!thsiFinD("ths_close_price_index",J$1,$A1372)</f>
        <v>1555.5938000000001</v>
      </c>
      <c r="K1372" s="76">
        <f>IF([1]!thsiFinD("ths_close_price_index",K$1,$A1372)/[1]!thsiFinD("ths_close_price_index",K$1,$A$3)=0,K1371,[1]!thsiFinD("ths_close_price_index",K$1,$A1372)/[1]!thsiFinD("ths_close_price_index",K$1,$A$3))</f>
        <v>1.2538158679106652</v>
      </c>
      <c r="L1372" s="75">
        <f>[1]!thsiFinD("ths_close_price_index",L$1,$A1372)</f>
        <v>3536.1003000000001</v>
      </c>
      <c r="M1372" s="75">
        <f>[1]!thsiFinD("ths_close_price_index",M$1,$A1372)</f>
        <v>11639.488799999999</v>
      </c>
      <c r="N1372" s="78">
        <f t="shared" si="91"/>
        <v>1.0144570080667128</v>
      </c>
      <c r="O1372" s="78">
        <f t="shared" si="91"/>
        <v>1.0115007208171636</v>
      </c>
      <c r="P1372" s="73">
        <f t="shared" si="88"/>
        <v>1.0144570080667128</v>
      </c>
      <c r="Q1372" s="73">
        <f t="shared" si="90"/>
        <v>1.2953532680934863</v>
      </c>
    </row>
    <row r="1373" spans="1:17" ht="15.5" x14ac:dyDescent="0.35">
      <c r="A1373" s="80">
        <v>45881</v>
      </c>
      <c r="B1373" s="58" t="s">
        <v>5972</v>
      </c>
      <c r="C1373" s="58" t="s">
        <v>5973</v>
      </c>
      <c r="D1373" s="58" t="s">
        <v>5974</v>
      </c>
      <c r="E1373" s="58" t="s">
        <v>5975</v>
      </c>
      <c r="F1373" s="58" t="s">
        <v>5976</v>
      </c>
      <c r="G1373" s="58" t="s">
        <v>5977</v>
      </c>
      <c r="H1373" s="75">
        <f>[1]!thsiFinD("ths_close_price_index",H$1,$A1373)</f>
        <v>4143.8252000000002</v>
      </c>
      <c r="I1373" s="75">
        <f>[1]!thsiFinD("ths_close_price_index",I$1,$A1373)</f>
        <v>4523.7250000000004</v>
      </c>
      <c r="J1373" s="75">
        <f>[1]!thsiFinD("ths_close_price_index",J$1,$A1373)</f>
        <v>1564.2606000000001</v>
      </c>
      <c r="K1373" s="76">
        <f>IF([1]!thsiFinD("ths_close_price_index",K$1,$A1373)/[1]!thsiFinD("ths_close_price_index",K$1,$A$3)=0,K1372,[1]!thsiFinD("ths_close_price_index",K$1,$A1373)/[1]!thsiFinD("ths_close_price_index",K$1,$A$3))</f>
        <v>1.2608013491873378</v>
      </c>
      <c r="L1373" s="75">
        <f>[1]!thsiFinD("ths_close_price_index",L$1,$A1373)</f>
        <v>3560.0662000000002</v>
      </c>
      <c r="M1373" s="75">
        <f>[1]!thsiFinD("ths_close_price_index",M$1,$A1373)</f>
        <v>11613.409900000001</v>
      </c>
      <c r="N1373" s="78">
        <f t="shared" si="91"/>
        <v>1.0067774944053482</v>
      </c>
      <c r="O1373" s="78">
        <f t="shared" si="91"/>
        <v>0.99775944627396362</v>
      </c>
      <c r="P1373" s="73">
        <f t="shared" si="88"/>
        <v>1.0067774944053482</v>
      </c>
      <c r="Q1373" s="73">
        <f t="shared" si="90"/>
        <v>1.3041325176209395</v>
      </c>
    </row>
    <row r="1374" spans="1:17" ht="15.5" x14ac:dyDescent="0.35">
      <c r="A1374" s="80">
        <v>45882</v>
      </c>
      <c r="B1374" s="58" t="s">
        <v>5978</v>
      </c>
      <c r="C1374" s="58" t="s">
        <v>5979</v>
      </c>
      <c r="D1374" s="58" t="s">
        <v>5980</v>
      </c>
      <c r="E1374" s="58" t="s">
        <v>5981</v>
      </c>
      <c r="F1374" s="58" t="s">
        <v>5982</v>
      </c>
      <c r="G1374" s="58" t="s">
        <v>5983</v>
      </c>
      <c r="H1374" s="75">
        <f>[1]!thsiFinD("ths_close_price_index",H$1,$A1374)</f>
        <v>4176.5775999999996</v>
      </c>
      <c r="I1374" s="75">
        <f>[1]!thsiFinD("ths_close_price_index",I$1,$A1374)</f>
        <v>4566.8415999999997</v>
      </c>
      <c r="J1374" s="75">
        <f>[1]!thsiFinD("ths_close_price_index",J$1,$A1374)</f>
        <v>1592.22</v>
      </c>
      <c r="K1374" s="76">
        <f>IF([1]!thsiFinD("ths_close_price_index",K$1,$A1374)/[1]!thsiFinD("ths_close_price_index",K$1,$A$3)=0,K1373,[1]!thsiFinD("ths_close_price_index",K$1,$A1374)/[1]!thsiFinD("ths_close_price_index",K$1,$A$3))</f>
        <v>1.2833367561664999</v>
      </c>
      <c r="L1374" s="75">
        <f>[1]!thsiFinD("ths_close_price_index",L$1,$A1374)</f>
        <v>3646.5340999999999</v>
      </c>
      <c r="M1374" s="75">
        <f>[1]!thsiFinD("ths_close_price_index",M$1,$A1374)</f>
        <v>11744.2348</v>
      </c>
      <c r="N1374" s="78">
        <f t="shared" si="91"/>
        <v>1.0242882843021288</v>
      </c>
      <c r="O1374" s="78">
        <f t="shared" si="91"/>
        <v>1.0112649860055314</v>
      </c>
      <c r="P1374" s="73">
        <f t="shared" si="88"/>
        <v>1.0242882843021288</v>
      </c>
      <c r="Q1374" s="73">
        <f t="shared" si="90"/>
        <v>1.3358076589765679</v>
      </c>
    </row>
    <row r="1375" spans="1:17" ht="15.5" x14ac:dyDescent="0.35">
      <c r="A1375" s="80">
        <v>45883</v>
      </c>
      <c r="B1375" s="58" t="s">
        <v>5984</v>
      </c>
      <c r="C1375" s="58" t="s">
        <v>5985</v>
      </c>
      <c r="D1375" s="58" t="s">
        <v>5986</v>
      </c>
      <c r="E1375" s="58" t="s">
        <v>5987</v>
      </c>
      <c r="F1375" s="58" t="s">
        <v>5988</v>
      </c>
      <c r="G1375" s="58" t="s">
        <v>5989</v>
      </c>
      <c r="H1375" s="75">
        <f>[1]!thsiFinD("ths_close_price_index",H$1,$A1375)</f>
        <v>4173.3131000000003</v>
      </c>
      <c r="I1375" s="75">
        <f>[1]!thsiFinD("ths_close_price_index",I$1,$A1375)</f>
        <v>4549.5356000000002</v>
      </c>
      <c r="J1375" s="75">
        <f>[1]!thsiFinD("ths_close_price_index",J$1,$A1375)</f>
        <v>1582.6065000000001</v>
      </c>
      <c r="K1375" s="76">
        <f>IF([1]!thsiFinD("ths_close_price_index",K$1,$A1375)/[1]!thsiFinD("ths_close_price_index",K$1,$A$3)=0,K1374,[1]!thsiFinD("ths_close_price_index",K$1,$A1375)/[1]!thsiFinD("ths_close_price_index",K$1,$A$3))</f>
        <v>1.2755882302684416</v>
      </c>
      <c r="L1375" s="75">
        <f>[1]!thsiFinD("ths_close_price_index",L$1,$A1375)</f>
        <v>3604.5302000000001</v>
      </c>
      <c r="M1375" s="75">
        <f>[1]!thsiFinD("ths_close_price_index",M$1,$A1375)</f>
        <v>11607.330599999999</v>
      </c>
      <c r="N1375" s="78">
        <f t="shared" si="91"/>
        <v>0.98848114432825418</v>
      </c>
      <c r="O1375" s="78">
        <f t="shared" si="91"/>
        <v>0.98834285908520825</v>
      </c>
      <c r="P1375" s="73">
        <f t="shared" si="88"/>
        <v>0.98848114432825418</v>
      </c>
      <c r="Q1375" s="73">
        <f t="shared" si="90"/>
        <v>1.3204206833476042</v>
      </c>
    </row>
    <row r="1376" spans="1:17" ht="15.5" x14ac:dyDescent="0.35">
      <c r="A1376" s="80">
        <v>45884</v>
      </c>
      <c r="B1376" s="58" t="s">
        <v>5990</v>
      </c>
      <c r="C1376" s="58" t="s">
        <v>5991</v>
      </c>
      <c r="D1376" s="58" t="s">
        <v>5992</v>
      </c>
      <c r="E1376" s="58" t="s">
        <v>5993</v>
      </c>
      <c r="F1376" s="58" t="s">
        <v>5994</v>
      </c>
      <c r="G1376" s="58" t="s">
        <v>5995</v>
      </c>
      <c r="H1376" s="75">
        <f>[1]!thsiFinD("ths_close_price_index",H$1,$A1376)</f>
        <v>4202.3532999999998</v>
      </c>
      <c r="I1376" s="75">
        <f>[1]!thsiFinD("ths_close_price_index",I$1,$A1376)</f>
        <v>4598.8384999999998</v>
      </c>
      <c r="J1376" s="75">
        <f>[1]!thsiFinD("ths_close_price_index",J$1,$A1376)</f>
        <v>1603.1174000000001</v>
      </c>
      <c r="K1376" s="76">
        <f>IF([1]!thsiFinD("ths_close_price_index",K$1,$A1376)/[1]!thsiFinD("ths_close_price_index",K$1,$A$3)=0,K1375,[1]!thsiFinD("ths_close_price_index",K$1,$A1376)/[1]!thsiFinD("ths_close_price_index",K$1,$A$3))</f>
        <v>1.2921201114607739</v>
      </c>
      <c r="L1376" s="75">
        <f>[1]!thsiFinD("ths_close_price_index",L$1,$A1376)</f>
        <v>3658.2411999999999</v>
      </c>
      <c r="M1376" s="75">
        <f>[1]!thsiFinD("ths_close_price_index",M$1,$A1376)</f>
        <v>11742.9632</v>
      </c>
      <c r="N1376" s="78">
        <f t="shared" ref="N1376:O1399" si="92">L1376/L1375</f>
        <v>1.0149009710058747</v>
      </c>
      <c r="O1376" s="78">
        <f t="shared" si="92"/>
        <v>1.0116850811503553</v>
      </c>
      <c r="P1376" s="73">
        <f t="shared" si="88"/>
        <v>1.0149009710058747</v>
      </c>
      <c r="Q1376" s="73">
        <f t="shared" si="90"/>
        <v>1.3400962336657241</v>
      </c>
    </row>
    <row r="1377" spans="1:17" ht="15.5" x14ac:dyDescent="0.35">
      <c r="A1377" s="80">
        <v>45887</v>
      </c>
      <c r="B1377" s="58" t="s">
        <v>5996</v>
      </c>
      <c r="C1377" s="58" t="s">
        <v>5997</v>
      </c>
      <c r="D1377" s="58" t="s">
        <v>5998</v>
      </c>
      <c r="E1377" s="58" t="s">
        <v>5999</v>
      </c>
      <c r="F1377" s="58" t="s">
        <v>6000</v>
      </c>
      <c r="G1377" s="58" t="s">
        <v>6001</v>
      </c>
      <c r="H1377" s="75">
        <f>[1]!thsiFinD("ths_close_price_index",H$1,$A1377)</f>
        <v>4239.4125000000004</v>
      </c>
      <c r="I1377" s="75">
        <f>[1]!thsiFinD("ths_close_price_index",I$1,$A1377)</f>
        <v>4647.2188999999998</v>
      </c>
      <c r="J1377" s="75">
        <f>[1]!thsiFinD("ths_close_price_index",J$1,$A1377)</f>
        <v>1622.4951000000001</v>
      </c>
      <c r="K1377" s="76">
        <f>IF([1]!thsiFinD("ths_close_price_index",K$1,$A1377)/[1]!thsiFinD("ths_close_price_index",K$1,$A$3)=0,K1376,[1]!thsiFinD("ths_close_price_index",K$1,$A1377)/[1]!thsiFinD("ths_close_price_index",K$1,$A$3))</f>
        <v>1.3077386281607071</v>
      </c>
      <c r="L1377" s="75">
        <f>[1]!thsiFinD("ths_close_price_index",L$1,$A1377)</f>
        <v>3742.2802999999999</v>
      </c>
      <c r="M1377" s="75">
        <f>[1]!thsiFinD("ths_close_price_index",M$1,$A1377)</f>
        <v>11848.960499999999</v>
      </c>
      <c r="N1377" s="78">
        <f t="shared" si="92"/>
        <v>1.0229725421057529</v>
      </c>
      <c r="O1377" s="78">
        <f t="shared" si="92"/>
        <v>1.0090264525396793</v>
      </c>
      <c r="P1377" s="73">
        <f t="shared" si="88"/>
        <v>1.0229725421057529</v>
      </c>
      <c r="Q1377" s="73">
        <f t="shared" si="90"/>
        <v>1.3708816508193709</v>
      </c>
    </row>
    <row r="1378" spans="1:17" ht="15.5" x14ac:dyDescent="0.35">
      <c r="A1378" s="80">
        <v>45888</v>
      </c>
      <c r="B1378" s="58" t="s">
        <v>6002</v>
      </c>
      <c r="C1378" s="58" t="s">
        <v>6003</v>
      </c>
      <c r="D1378" s="58" t="s">
        <v>6004</v>
      </c>
      <c r="E1378" s="58" t="s">
        <v>6005</v>
      </c>
      <c r="F1378" s="58" t="s">
        <v>6006</v>
      </c>
      <c r="G1378" s="58" t="s">
        <v>6007</v>
      </c>
      <c r="H1378" s="75">
        <f>[1]!thsiFinD("ths_close_price_index",H$1,$A1378)</f>
        <v>4223.3741</v>
      </c>
      <c r="I1378" s="75">
        <f>[1]!thsiFinD("ths_close_price_index",I$1,$A1378)</f>
        <v>4631.9591</v>
      </c>
      <c r="J1378" s="75">
        <f>[1]!thsiFinD("ths_close_price_index",J$1,$A1378)</f>
        <v>1620.1632</v>
      </c>
      <c r="K1378" s="76">
        <f>IF([1]!thsiFinD("ths_close_price_index",K$1,$A1378)/[1]!thsiFinD("ths_close_price_index",K$1,$A$3)=0,K1377,[1]!thsiFinD("ths_close_price_index",K$1,$A1378)/[1]!thsiFinD("ths_close_price_index",K$1,$A$3))</f>
        <v>1.3058591058700031</v>
      </c>
      <c r="L1378" s="75">
        <f>[1]!thsiFinD("ths_close_price_index",L$1,$A1378)</f>
        <v>3744.4223000000002</v>
      </c>
      <c r="M1378" s="75">
        <f>[1]!thsiFinD("ths_close_price_index",M$1,$A1378)</f>
        <v>11796.6423</v>
      </c>
      <c r="N1378" s="78">
        <f t="shared" si="92"/>
        <v>1.0005723782903169</v>
      </c>
      <c r="O1378" s="78">
        <f t="shared" si="92"/>
        <v>0.99558457469750195</v>
      </c>
      <c r="P1378" s="73">
        <f t="shared" si="88"/>
        <v>1.0005723782903169</v>
      </c>
      <c r="Q1378" s="73">
        <f t="shared" si="90"/>
        <v>1.3716663137148937</v>
      </c>
    </row>
    <row r="1379" spans="1:17" ht="15.5" x14ac:dyDescent="0.35">
      <c r="A1379" s="80">
        <v>45889</v>
      </c>
      <c r="B1379" s="58" t="s">
        <v>6008</v>
      </c>
      <c r="C1379" s="58" t="s">
        <v>6009</v>
      </c>
      <c r="D1379" s="58" t="s">
        <v>6010</v>
      </c>
      <c r="E1379" s="58" t="s">
        <v>6011</v>
      </c>
      <c r="F1379" s="58" t="s">
        <v>6012</v>
      </c>
      <c r="G1379" s="58" t="s">
        <v>6013</v>
      </c>
      <c r="H1379" s="75">
        <f>[1]!thsiFinD("ths_close_price_index",H$1,$A1379)</f>
        <v>4271.3958000000002</v>
      </c>
      <c r="I1379" s="75">
        <f>[1]!thsiFinD("ths_close_price_index",I$1,$A1379)</f>
        <v>4684.0789000000004</v>
      </c>
      <c r="J1379" s="75">
        <f>[1]!thsiFinD("ths_close_price_index",J$1,$A1379)</f>
        <v>1634.0723</v>
      </c>
      <c r="K1379" s="76">
        <f>IF([1]!thsiFinD("ths_close_price_index",K$1,$A1379)/[1]!thsiFinD("ths_close_price_index",K$1,$A$3)=0,K1378,[1]!thsiFinD("ths_close_price_index",K$1,$A1379)/[1]!thsiFinD("ths_close_price_index",K$1,$A$3))</f>
        <v>1.31706990542986</v>
      </c>
      <c r="L1379" s="75">
        <f>[1]!thsiFinD("ths_close_price_index",L$1,$A1379)</f>
        <v>3797.8453</v>
      </c>
      <c r="M1379" s="75">
        <f>[1]!thsiFinD("ths_close_price_index",M$1,$A1379)</f>
        <v>11838.0573</v>
      </c>
      <c r="N1379" s="78">
        <f t="shared" si="92"/>
        <v>1.0142673544060454</v>
      </c>
      <c r="O1379" s="78">
        <f t="shared" si="92"/>
        <v>1.0035107447481053</v>
      </c>
      <c r="P1379" s="73">
        <f t="shared" si="88"/>
        <v>1.0142673544060454</v>
      </c>
      <c r="Q1379" s="73">
        <f t="shared" si="90"/>
        <v>1.3912363631394979</v>
      </c>
    </row>
    <row r="1380" spans="1:17" ht="15.5" x14ac:dyDescent="0.35">
      <c r="A1380" s="80">
        <v>45890</v>
      </c>
      <c r="B1380" s="58" t="s">
        <v>6014</v>
      </c>
      <c r="C1380" s="58" t="s">
        <v>6015</v>
      </c>
      <c r="D1380" s="58" t="s">
        <v>6016</v>
      </c>
      <c r="E1380" s="58" t="s">
        <v>6017</v>
      </c>
      <c r="F1380" s="58" t="s">
        <v>6018</v>
      </c>
      <c r="G1380" s="58" t="s">
        <v>6019</v>
      </c>
      <c r="H1380" s="75">
        <f>[1]!thsiFinD("ths_close_price_index",H$1,$A1380)</f>
        <v>4288.0707000000002</v>
      </c>
      <c r="I1380" s="75">
        <f>[1]!thsiFinD("ths_close_price_index",I$1,$A1380)</f>
        <v>4692.9390000000003</v>
      </c>
      <c r="J1380" s="75">
        <f>[1]!thsiFinD("ths_close_price_index",J$1,$A1380)</f>
        <v>1632.5062</v>
      </c>
      <c r="K1380" s="76">
        <f>IF([1]!thsiFinD("ths_close_price_index",K$1,$A1380)/[1]!thsiFinD("ths_close_price_index",K$1,$A$3)=0,K1379,[1]!thsiFinD("ths_close_price_index",K$1,$A1380)/[1]!thsiFinD("ths_close_price_index",K$1,$A$3))</f>
        <v>1.3158076215156822</v>
      </c>
      <c r="L1380" s="75">
        <f>[1]!thsiFinD("ths_close_price_index",L$1,$A1380)</f>
        <v>3798.0808000000002</v>
      </c>
      <c r="M1380" s="75">
        <f>[1]!thsiFinD("ths_close_price_index",M$1,$A1380)</f>
        <v>11877.2554</v>
      </c>
      <c r="N1380" s="78">
        <f t="shared" si="92"/>
        <v>1.0000620088448575</v>
      </c>
      <c r="O1380" s="78">
        <f t="shared" si="92"/>
        <v>1.003311193636476</v>
      </c>
      <c r="P1380" s="73">
        <f t="shared" si="88"/>
        <v>1.0000620088448575</v>
      </c>
      <c r="Q1380" s="73">
        <f t="shared" si="90"/>
        <v>1.3913226320993</v>
      </c>
    </row>
    <row r="1381" spans="1:17" ht="15.5" x14ac:dyDescent="0.35">
      <c r="A1381" s="80">
        <v>45891</v>
      </c>
      <c r="B1381" s="58" t="s">
        <v>6020</v>
      </c>
      <c r="C1381" s="58" t="s">
        <v>6021</v>
      </c>
      <c r="D1381" s="58" t="s">
        <v>6022</v>
      </c>
      <c r="E1381" s="58" t="s">
        <v>6023</v>
      </c>
      <c r="F1381" s="58" t="s">
        <v>6024</v>
      </c>
      <c r="G1381" s="58" t="s">
        <v>6025</v>
      </c>
      <c r="H1381" s="75">
        <f>[1]!thsiFinD("ths_close_price_index",H$1,$A1381)</f>
        <v>4377.9976999999999</v>
      </c>
      <c r="I1381" s="75">
        <f>[1]!thsiFinD("ths_close_price_index",I$1,$A1381)</f>
        <v>4787.2393000000002</v>
      </c>
      <c r="J1381" s="75">
        <f>[1]!thsiFinD("ths_close_price_index",J$1,$A1381)</f>
        <v>1667.3236999999999</v>
      </c>
      <c r="K1381" s="76">
        <f>IF([1]!thsiFinD("ths_close_price_index",K$1,$A1381)/[1]!thsiFinD("ths_close_price_index",K$1,$A$3)=0,K1380,[1]!thsiFinD("ths_close_price_index",K$1,$A1381)/[1]!thsiFinD("ths_close_price_index",K$1,$A$3))</f>
        <v>1.3438706891243211</v>
      </c>
      <c r="L1381" s="75">
        <f>[1]!thsiFinD("ths_close_price_index",L$1,$A1381)</f>
        <v>3942.3373999999999</v>
      </c>
      <c r="M1381" s="75">
        <f>[1]!thsiFinD("ths_close_price_index",M$1,$A1381)</f>
        <v>11936.732400000001</v>
      </c>
      <c r="N1381" s="78">
        <f t="shared" si="92"/>
        <v>1.0379814457870407</v>
      </c>
      <c r="O1381" s="78">
        <f t="shared" si="92"/>
        <v>1.0050076383808333</v>
      </c>
      <c r="P1381" s="73">
        <f t="shared" si="88"/>
        <v>1.0379814457870407</v>
      </c>
      <c r="Q1381" s="73">
        <f t="shared" si="90"/>
        <v>1.4441670772226622</v>
      </c>
    </row>
    <row r="1382" spans="1:17" ht="15.5" x14ac:dyDescent="0.35">
      <c r="A1382" s="80">
        <v>45894</v>
      </c>
      <c r="B1382" s="58" t="s">
        <v>6026</v>
      </c>
      <c r="C1382" s="58" t="s">
        <v>6027</v>
      </c>
      <c r="D1382" s="58" t="s">
        <v>6028</v>
      </c>
      <c r="E1382" s="58" t="s">
        <v>6029</v>
      </c>
      <c r="F1382" s="58" t="s">
        <v>6030</v>
      </c>
      <c r="G1382" s="58" t="s">
        <v>6031</v>
      </c>
      <c r="H1382" s="75">
        <f>[1]!thsiFinD("ths_close_price_index",H$1,$A1382)</f>
        <v>4469.2217000000001</v>
      </c>
      <c r="I1382" s="75">
        <f>[1]!thsiFinD("ths_close_price_index",I$1,$A1382)</f>
        <v>4884.5258999999996</v>
      </c>
      <c r="J1382" s="75">
        <f>[1]!thsiFinD("ths_close_price_index",J$1,$A1382)</f>
        <v>1701.8669</v>
      </c>
      <c r="K1382" s="76">
        <f>IF([1]!thsiFinD("ths_close_price_index",K$1,$A1382)/[1]!thsiFinD("ths_close_price_index",K$1,$A$3)=0,K1381,[1]!thsiFinD("ths_close_price_index",K$1,$A1382)/[1]!thsiFinD("ths_close_price_index",K$1,$A$3))</f>
        <v>1.3717126696518931</v>
      </c>
      <c r="L1382" s="75">
        <f>[1]!thsiFinD("ths_close_price_index",L$1,$A1382)</f>
        <v>4077.1995999999999</v>
      </c>
      <c r="M1382" s="75">
        <f>[1]!thsiFinD("ths_close_price_index",M$1,$A1382)</f>
        <v>12116.741099999999</v>
      </c>
      <c r="N1382" s="78">
        <f t="shared" si="92"/>
        <v>1.0342086905093411</v>
      </c>
      <c r="O1382" s="78">
        <f t="shared" si="92"/>
        <v>1.0150802325098616</v>
      </c>
      <c r="P1382" s="73">
        <f t="shared" si="88"/>
        <v>1.0342086905093411</v>
      </c>
      <c r="Q1382" s="73">
        <f t="shared" si="90"/>
        <v>1.493570141811152</v>
      </c>
    </row>
    <row r="1383" spans="1:17" ht="15.5" x14ac:dyDescent="0.35">
      <c r="A1383" s="80">
        <v>45895</v>
      </c>
      <c r="B1383" s="58" t="s">
        <v>6032</v>
      </c>
      <c r="C1383" s="58" t="s">
        <v>6033</v>
      </c>
      <c r="D1383" s="58" t="s">
        <v>6034</v>
      </c>
      <c r="E1383" s="58" t="s">
        <v>6035</v>
      </c>
      <c r="F1383" s="58" t="s">
        <v>6036</v>
      </c>
      <c r="G1383" s="58" t="s">
        <v>6037</v>
      </c>
      <c r="H1383" s="75">
        <f>[1]!thsiFinD("ths_close_price_index",H$1,$A1383)</f>
        <v>4452.5905000000002</v>
      </c>
      <c r="I1383" s="75">
        <f>[1]!thsiFinD("ths_close_price_index",I$1,$A1383)</f>
        <v>4873.4951000000001</v>
      </c>
      <c r="J1383" s="75">
        <f>[1]!thsiFinD("ths_close_price_index",J$1,$A1383)</f>
        <v>1695.0015000000001</v>
      </c>
      <c r="K1383" s="76">
        <f>IF([1]!thsiFinD("ths_close_price_index",K$1,$A1383)/[1]!thsiFinD("ths_close_price_index",K$1,$A$3)=0,K1382,[1]!thsiFinD("ths_close_price_index",K$1,$A1383)/[1]!thsiFinD("ths_close_price_index",K$1,$A$3))</f>
        <v>1.3661791251883231</v>
      </c>
      <c r="L1383" s="75">
        <f>[1]!thsiFinD("ths_close_price_index",L$1,$A1383)</f>
        <v>4046.4879999999998</v>
      </c>
      <c r="M1383" s="75">
        <f>[1]!thsiFinD("ths_close_price_index",M$1,$A1383)</f>
        <v>12028.689200000001</v>
      </c>
      <c r="N1383" s="78">
        <f t="shared" si="92"/>
        <v>0.99246747694177151</v>
      </c>
      <c r="O1383" s="78">
        <f t="shared" si="92"/>
        <v>0.99273303776375987</v>
      </c>
      <c r="P1383" s="73">
        <f t="shared" si="88"/>
        <v>0.99246747694177151</v>
      </c>
      <c r="Q1383" s="73">
        <f t="shared" si="90"/>
        <v>1.4823197902788778</v>
      </c>
    </row>
    <row r="1384" spans="1:17" ht="15.5" x14ac:dyDescent="0.35">
      <c r="A1384" s="80">
        <v>45896</v>
      </c>
      <c r="B1384" s="58" t="s">
        <v>6038</v>
      </c>
      <c r="C1384" s="58" t="s">
        <v>6039</v>
      </c>
      <c r="D1384" s="58" t="s">
        <v>6040</v>
      </c>
      <c r="E1384" s="58" t="s">
        <v>6041</v>
      </c>
      <c r="F1384" s="58" t="s">
        <v>6042</v>
      </c>
      <c r="G1384" s="58" t="s">
        <v>6043</v>
      </c>
      <c r="H1384" s="75">
        <f>[1]!thsiFinD("ths_close_price_index",H$1,$A1384)</f>
        <v>4386.1265999999996</v>
      </c>
      <c r="I1384" s="75">
        <f>[1]!thsiFinD("ths_close_price_index",I$1,$A1384)</f>
        <v>4801.2085999999999</v>
      </c>
      <c r="J1384" s="75">
        <f>[1]!thsiFinD("ths_close_price_index",J$1,$A1384)</f>
        <v>1673.3773000000001</v>
      </c>
      <c r="K1384" s="76">
        <f>IF([1]!thsiFinD("ths_close_price_index",K$1,$A1384)/[1]!thsiFinD("ths_close_price_index",K$1,$A$3)=0,K1383,[1]!thsiFinD("ths_close_price_index",K$1,$A1384)/[1]!thsiFinD("ths_close_price_index",K$1,$A$3))</f>
        <v>1.3487499189965308</v>
      </c>
      <c r="L1384" s="75">
        <f>[1]!thsiFinD("ths_close_price_index",L$1,$A1384)</f>
        <v>4011.3658999999998</v>
      </c>
      <c r="M1384" s="75">
        <f>[1]!thsiFinD("ths_close_price_index",M$1,$A1384)</f>
        <v>11734.152400000001</v>
      </c>
      <c r="N1384" s="78">
        <f t="shared" si="92"/>
        <v>0.99132034989353734</v>
      </c>
      <c r="O1384" s="78">
        <f t="shared" si="92"/>
        <v>0.97551380743963356</v>
      </c>
      <c r="P1384" s="73">
        <f t="shared" si="88"/>
        <v>0.99132034989353734</v>
      </c>
      <c r="Q1384" s="73">
        <f t="shared" si="90"/>
        <v>1.4694537731533721</v>
      </c>
    </row>
    <row r="1385" spans="1:17" ht="15.5" x14ac:dyDescent="0.35">
      <c r="A1385" s="80">
        <v>45897</v>
      </c>
      <c r="B1385" s="58" t="s">
        <v>6044</v>
      </c>
      <c r="C1385" s="58" t="s">
        <v>6045</v>
      </c>
      <c r="D1385" s="58" t="s">
        <v>6046</v>
      </c>
      <c r="E1385" s="58" t="s">
        <v>6047</v>
      </c>
      <c r="F1385" s="58" t="s">
        <v>6048</v>
      </c>
      <c r="G1385" s="58" t="s">
        <v>6049</v>
      </c>
      <c r="H1385" s="75">
        <f>[1]!thsiFinD("ths_close_price_index",H$1,$A1385)</f>
        <v>4463.7820000000002</v>
      </c>
      <c r="I1385" s="75">
        <f>[1]!thsiFinD("ths_close_price_index",I$1,$A1385)</f>
        <v>4891.3040000000001</v>
      </c>
      <c r="J1385" s="75">
        <f>[1]!thsiFinD("ths_close_price_index",J$1,$A1385)</f>
        <v>1706.2396000000001</v>
      </c>
      <c r="K1385" s="76">
        <f>IF([1]!thsiFinD("ths_close_price_index",K$1,$A1385)/[1]!thsiFinD("ths_close_price_index",K$1,$A$3)=0,K1384,[1]!thsiFinD("ths_close_price_index",K$1,$A1385)/[1]!thsiFinD("ths_close_price_index",K$1,$A$3))</f>
        <v>1.3752370862737728</v>
      </c>
      <c r="L1385" s="75">
        <f>[1]!thsiFinD("ths_close_price_index",L$1,$A1385)</f>
        <v>4156.3823000000002</v>
      </c>
      <c r="M1385" s="75">
        <f>[1]!thsiFinD("ths_close_price_index",M$1,$A1385)</f>
        <v>11727.699000000001</v>
      </c>
      <c r="N1385" s="78">
        <f t="shared" si="92"/>
        <v>1.0361513767667019</v>
      </c>
      <c r="O1385" s="78">
        <f t="shared" si="92"/>
        <v>0.99945003270964838</v>
      </c>
      <c r="P1385" s="73">
        <f t="shared" si="88"/>
        <v>1.0361513767667019</v>
      </c>
      <c r="Q1385" s="73">
        <f t="shared" si="90"/>
        <v>1.5225765501478914</v>
      </c>
    </row>
    <row r="1386" spans="1:17" ht="15.5" x14ac:dyDescent="0.35">
      <c r="A1386" s="80">
        <v>45898</v>
      </c>
      <c r="B1386" s="58" t="s">
        <v>6050</v>
      </c>
      <c r="C1386" s="58" t="s">
        <v>6051</v>
      </c>
      <c r="D1386" s="58" t="s">
        <v>6052</v>
      </c>
      <c r="E1386" s="58" t="s">
        <v>6053</v>
      </c>
      <c r="F1386" s="58" t="s">
        <v>6054</v>
      </c>
      <c r="G1386" s="58" t="s">
        <v>6055</v>
      </c>
      <c r="H1386" s="75">
        <f>[1]!thsiFinD("ths_close_price_index",H$1,$A1386)</f>
        <v>4496.7591000000002</v>
      </c>
      <c r="I1386" s="75">
        <f>[1]!thsiFinD("ths_close_price_index",I$1,$A1386)</f>
        <v>4923.8671999999997</v>
      </c>
      <c r="J1386" s="75">
        <f>[1]!thsiFinD("ths_close_price_index",J$1,$A1386)</f>
        <v>1719.9448</v>
      </c>
      <c r="K1386" s="76">
        <f>IF([1]!thsiFinD("ths_close_price_index",K$1,$A1386)/[1]!thsiFinD("ths_close_price_index",K$1,$A$3)=0,K1385,[1]!thsiFinD("ths_close_price_index",K$1,$A1386)/[1]!thsiFinD("ths_close_price_index",K$1,$A$3))</f>
        <v>1.3862835414813528</v>
      </c>
      <c r="L1386" s="75">
        <f>[1]!thsiFinD("ths_close_price_index",L$1,$A1386)</f>
        <v>4183.9351999999999</v>
      </c>
      <c r="M1386" s="75">
        <f>[1]!thsiFinD("ths_close_price_index",M$1,$A1386)</f>
        <v>11821.73</v>
      </c>
      <c r="N1386" s="78">
        <f t="shared" si="92"/>
        <v>1.0066290581595441</v>
      </c>
      <c r="O1386" s="78">
        <f t="shared" si="92"/>
        <v>1.0080178558470847</v>
      </c>
      <c r="P1386" s="73">
        <f t="shared" si="88"/>
        <v>1.0066290581595441</v>
      </c>
      <c r="Q1386" s="73">
        <f t="shared" si="90"/>
        <v>1.5326697986511797</v>
      </c>
    </row>
    <row r="1387" spans="1:17" ht="15.5" x14ac:dyDescent="0.35">
      <c r="A1387" s="80">
        <v>45901</v>
      </c>
      <c r="B1387" s="58" t="s">
        <v>6056</v>
      </c>
      <c r="C1387" s="58" t="s">
        <v>6057</v>
      </c>
      <c r="D1387" s="58" t="s">
        <v>6058</v>
      </c>
      <c r="E1387" s="58" t="s">
        <v>6059</v>
      </c>
      <c r="F1387" s="58" t="s">
        <v>6060</v>
      </c>
      <c r="G1387" s="58" t="s">
        <v>6061</v>
      </c>
      <c r="H1387" s="75">
        <f>[1]!thsiFinD("ths_close_price_index",H$1,$A1387)</f>
        <v>4523.7111000000004</v>
      </c>
      <c r="I1387" s="75">
        <f>[1]!thsiFinD("ths_close_price_index",I$1,$A1387)</f>
        <v>4957.9119000000001</v>
      </c>
      <c r="J1387" s="75">
        <f>[1]!thsiFinD("ths_close_price_index",J$1,$A1387)</f>
        <v>1743.0038</v>
      </c>
      <c r="K1387" s="76">
        <f>IF([1]!thsiFinD("ths_close_price_index",K$1,$A1387)/[1]!thsiFinD("ths_close_price_index",K$1,$A$3)=0,K1386,[1]!thsiFinD("ths_close_price_index",K$1,$A1387)/[1]!thsiFinD("ths_close_price_index",K$1,$A$3))</f>
        <v>1.4048692031741108</v>
      </c>
      <c r="L1387" s="75">
        <f>[1]!thsiFinD("ths_close_price_index",L$1,$A1387)</f>
        <v>4308.4777999999997</v>
      </c>
      <c r="M1387" s="75">
        <f>[1]!thsiFinD("ths_close_price_index",M$1,$A1387)</f>
        <v>12086.995500000001</v>
      </c>
      <c r="N1387" s="78">
        <f t="shared" si="92"/>
        <v>1.0297668568098282</v>
      </c>
      <c r="O1387" s="78">
        <f t="shared" si="92"/>
        <v>1.0224388054878601</v>
      </c>
      <c r="P1387" s="73">
        <f t="shared" si="88"/>
        <v>1.0297668568098282</v>
      </c>
      <c r="Q1387" s="73">
        <f t="shared" si="90"/>
        <v>1.5782925610843774</v>
      </c>
    </row>
    <row r="1388" spans="1:17" ht="15.5" x14ac:dyDescent="0.35">
      <c r="A1388" s="80">
        <v>45902</v>
      </c>
      <c r="B1388" s="58" t="s">
        <v>6062</v>
      </c>
      <c r="C1388" s="58" t="s">
        <v>6063</v>
      </c>
      <c r="D1388" s="58" t="s">
        <v>6064</v>
      </c>
      <c r="E1388" s="58" t="s">
        <v>6065</v>
      </c>
      <c r="F1388" s="58" t="s">
        <v>6066</v>
      </c>
      <c r="G1388" s="58" t="s">
        <v>6067</v>
      </c>
      <c r="H1388" s="75">
        <f>[1]!thsiFinD("ths_close_price_index",H$1,$A1388)</f>
        <v>4490.4528</v>
      </c>
      <c r="I1388" s="75">
        <f>[1]!thsiFinD("ths_close_price_index",I$1,$A1388)</f>
        <v>4903.3653000000004</v>
      </c>
      <c r="J1388" s="75">
        <f>[1]!thsiFinD("ths_close_price_index",J$1,$A1388)</f>
        <v>1715.1745000000001</v>
      </c>
      <c r="K1388" s="76">
        <f>IF([1]!thsiFinD("ths_close_price_index",K$1,$A1388)/[1]!thsiFinD("ths_close_price_index",K$1,$A$3)=0,K1387,[1]!thsiFinD("ths_close_price_index",K$1,$A1388)/[1]!thsiFinD("ths_close_price_index",K$1,$A$3))</f>
        <v>1.3824386574025564</v>
      </c>
      <c r="L1388" s="75">
        <f>[1]!thsiFinD("ths_close_price_index",L$1,$A1388)</f>
        <v>4177.3054000000002</v>
      </c>
      <c r="M1388" s="75">
        <f>[1]!thsiFinD("ths_close_price_index",M$1,$A1388)</f>
        <v>12001.927799999999</v>
      </c>
      <c r="N1388" s="78">
        <f t="shared" si="92"/>
        <v>0.9695548158563102</v>
      </c>
      <c r="O1388" s="78">
        <f t="shared" si="92"/>
        <v>0.9929620475162747</v>
      </c>
      <c r="P1388" s="73">
        <f t="shared" si="88"/>
        <v>0.9695548158563102</v>
      </c>
      <c r="Q1388" s="73">
        <f t="shared" si="90"/>
        <v>1.5302411534295477</v>
      </c>
    </row>
    <row r="1389" spans="1:17" ht="15.5" x14ac:dyDescent="0.35">
      <c r="A1389" s="80">
        <v>45903</v>
      </c>
      <c r="B1389" s="58" t="s">
        <v>6068</v>
      </c>
      <c r="C1389" s="58" t="s">
        <v>6069</v>
      </c>
      <c r="D1389" s="58" t="s">
        <v>6070</v>
      </c>
      <c r="E1389" s="58" t="s">
        <v>6071</v>
      </c>
      <c r="F1389" s="58" t="s">
        <v>6072</v>
      </c>
      <c r="G1389" s="58" t="s">
        <v>6073</v>
      </c>
      <c r="H1389" s="75">
        <f>[1]!thsiFinD("ths_close_price_index",H$1,$A1389)</f>
        <v>4459.8296</v>
      </c>
      <c r="I1389" s="75">
        <f>[1]!thsiFinD("ths_close_price_index",I$1,$A1389)</f>
        <v>4861.3310000000001</v>
      </c>
      <c r="J1389" s="75">
        <f>[1]!thsiFinD("ths_close_price_index",J$1,$A1389)</f>
        <v>1710.1642999999999</v>
      </c>
      <c r="K1389" s="76">
        <f>IF([1]!thsiFinD("ths_close_price_index",K$1,$A1389)/[1]!thsiFinD("ths_close_price_index",K$1,$A$3)=0,K1388,[1]!thsiFinD("ths_close_price_index",K$1,$A1389)/[1]!thsiFinD("ths_close_price_index",K$1,$A$3))</f>
        <v>1.378400412803352</v>
      </c>
      <c r="L1389" s="75">
        <f>[1]!thsiFinD("ths_close_price_index",L$1,$A1389)</f>
        <v>4222.3859000000002</v>
      </c>
      <c r="M1389" s="75">
        <f>[1]!thsiFinD("ths_close_price_index",M$1,$A1389)</f>
        <v>11952.0201</v>
      </c>
      <c r="N1389" s="78">
        <f t="shared" si="92"/>
        <v>1.0107917654284986</v>
      </c>
      <c r="O1389" s="78">
        <f t="shared" si="92"/>
        <v>0.99584169303201442</v>
      </c>
      <c r="P1389" s="73">
        <f t="shared" si="88"/>
        <v>1.0107917654284986</v>
      </c>
      <c r="Q1389" s="73">
        <f t="shared" si="90"/>
        <v>1.5467551570063944</v>
      </c>
    </row>
    <row r="1390" spans="1:17" ht="15.5" x14ac:dyDescent="0.35">
      <c r="A1390" s="80">
        <v>45904</v>
      </c>
      <c r="B1390" s="58" t="s">
        <v>6074</v>
      </c>
      <c r="C1390" s="58" t="s">
        <v>6075</v>
      </c>
      <c r="D1390" s="58" t="s">
        <v>6076</v>
      </c>
      <c r="E1390" s="58" t="s">
        <v>6077</v>
      </c>
      <c r="F1390" s="58" t="s">
        <v>6078</v>
      </c>
      <c r="G1390" s="58" t="s">
        <v>6079</v>
      </c>
      <c r="H1390" s="75">
        <f>[1]!thsiFinD("ths_close_price_index",H$1,$A1390)</f>
        <v>4365.2084999999997</v>
      </c>
      <c r="I1390" s="75">
        <f>[1]!thsiFinD("ths_close_price_index",I$1,$A1390)</f>
        <v>4753.6283000000003</v>
      </c>
      <c r="J1390" s="75">
        <f>[1]!thsiFinD("ths_close_price_index",J$1,$A1390)</f>
        <v>1658.8412000000001</v>
      </c>
      <c r="K1390" s="76">
        <f>IF([1]!thsiFinD("ths_close_price_index",K$1,$A1390)/[1]!thsiFinD("ths_close_price_index",K$1,$A$3)=0,K1389,[1]!thsiFinD("ths_close_price_index",K$1,$A1390)/[1]!thsiFinD("ths_close_price_index",K$1,$A$3))</f>
        <v>1.3370337545083872</v>
      </c>
      <c r="L1390" s="75">
        <f>[1]!thsiFinD("ths_close_price_index",L$1,$A1390)</f>
        <v>4017.2809999999999</v>
      </c>
      <c r="M1390" s="75">
        <f>[1]!thsiFinD("ths_close_price_index",M$1,$A1390)</f>
        <v>11687.104499999999</v>
      </c>
      <c r="N1390" s="78">
        <f t="shared" si="92"/>
        <v>0.95142440675543172</v>
      </c>
      <c r="O1390" s="78">
        <f t="shared" si="92"/>
        <v>0.97783507743598919</v>
      </c>
      <c r="P1390" s="73">
        <f t="shared" si="88"/>
        <v>0.95142440675543172</v>
      </c>
      <c r="Q1390" s="73">
        <f t="shared" si="90"/>
        <v>1.4716206076507135</v>
      </c>
    </row>
    <row r="1391" spans="1:17" ht="15.5" x14ac:dyDescent="0.35">
      <c r="A1391" s="80">
        <v>45905</v>
      </c>
      <c r="B1391" s="58" t="s">
        <v>6080</v>
      </c>
      <c r="C1391" s="58" t="s">
        <v>6081</v>
      </c>
      <c r="D1391" s="58" t="s">
        <v>6082</v>
      </c>
      <c r="E1391" s="58" t="s">
        <v>6083</v>
      </c>
      <c r="F1391" s="58" t="s">
        <v>6084</v>
      </c>
      <c r="G1391" s="58" t="s">
        <v>6085</v>
      </c>
      <c r="H1391" s="75">
        <f>[1]!thsiFinD("ths_close_price_index",H$1,$A1391)</f>
        <v>4460.3248999999996</v>
      </c>
      <c r="I1391" s="75">
        <f>[1]!thsiFinD("ths_close_price_index",I$1,$A1391)</f>
        <v>4870.2587000000003</v>
      </c>
      <c r="J1391" s="75">
        <f>[1]!thsiFinD("ths_close_price_index",J$1,$A1391)</f>
        <v>1711.6116999999999</v>
      </c>
      <c r="K1391" s="76">
        <f>IF([1]!thsiFinD("ths_close_price_index",K$1,$A1391)/[1]!thsiFinD("ths_close_price_index",K$1,$A$3)=0,K1390,[1]!thsiFinD("ths_close_price_index",K$1,$A1391)/[1]!thsiFinD("ths_close_price_index",K$1,$A$3))</f>
        <v>1.3795670239631637</v>
      </c>
      <c r="L1391" s="75">
        <f>[1]!thsiFinD("ths_close_price_index",L$1,$A1391)</f>
        <v>4229.9937</v>
      </c>
      <c r="M1391" s="75">
        <f>[1]!thsiFinD("ths_close_price_index",M$1,$A1391)</f>
        <v>11978.329</v>
      </c>
      <c r="N1391" s="78">
        <f t="shared" si="92"/>
        <v>1.052949420267091</v>
      </c>
      <c r="O1391" s="78">
        <f t="shared" si="92"/>
        <v>1.0249184475076782</v>
      </c>
      <c r="P1391" s="73">
        <f t="shared" si="88"/>
        <v>1.052949420267091</v>
      </c>
      <c r="Q1391" s="73">
        <f t="shared" si="90"/>
        <v>1.5495420656789229</v>
      </c>
    </row>
    <row r="1392" spans="1:17" ht="15.5" x14ac:dyDescent="0.35">
      <c r="A1392" s="80">
        <v>45908</v>
      </c>
      <c r="B1392" s="58" t="s">
        <v>6086</v>
      </c>
      <c r="C1392" s="58" t="s">
        <v>6087</v>
      </c>
      <c r="D1392" s="58" t="s">
        <v>6088</v>
      </c>
      <c r="E1392" s="58" t="s">
        <v>6089</v>
      </c>
      <c r="F1392" s="58" t="s">
        <v>6090</v>
      </c>
      <c r="G1392" s="58" t="s">
        <v>6091</v>
      </c>
      <c r="H1392" s="75">
        <f>[1]!thsiFinD("ths_close_price_index",H$1,$A1392)</f>
        <v>4467.5733</v>
      </c>
      <c r="I1392" s="75">
        <f>[1]!thsiFinD("ths_close_price_index",I$1,$A1392)</f>
        <v>4890.7318999999998</v>
      </c>
      <c r="J1392" s="75">
        <f>[1]!thsiFinD("ths_close_price_index",J$1,$A1392)</f>
        <v>1716.6195</v>
      </c>
      <c r="K1392" s="76">
        <f>IF([1]!thsiFinD("ths_close_price_index",K$1,$A1392)/[1]!thsiFinD("ths_close_price_index",K$1,$A$3)=0,K1391,[1]!thsiFinD("ths_close_price_index",K$1,$A1392)/[1]!thsiFinD("ths_close_price_index",K$1,$A$3))</f>
        <v>1.3836033341511595</v>
      </c>
      <c r="L1392" s="75">
        <f>[1]!thsiFinD("ths_close_price_index",L$1,$A1392)</f>
        <v>4210.2111999999997</v>
      </c>
      <c r="M1392" s="75">
        <f>[1]!thsiFinD("ths_close_price_index",M$1,$A1392)</f>
        <v>12175.695599999999</v>
      </c>
      <c r="N1392" s="78">
        <f t="shared" si="92"/>
        <v>0.99532327908668039</v>
      </c>
      <c r="O1392" s="78">
        <f t="shared" si="92"/>
        <v>1.0164769727062932</v>
      </c>
      <c r="P1392" s="73">
        <f t="shared" si="88"/>
        <v>0.99532327908668039</v>
      </c>
      <c r="Q1392" s="73">
        <f t="shared" si="90"/>
        <v>1.5422952898942939</v>
      </c>
    </row>
    <row r="1393" spans="1:17" ht="15.5" x14ac:dyDescent="0.35">
      <c r="A1393" s="80">
        <v>45909</v>
      </c>
      <c r="B1393" s="58" t="s">
        <v>6092</v>
      </c>
      <c r="C1393" s="58" t="s">
        <v>6093</v>
      </c>
      <c r="D1393" s="58" t="s">
        <v>6094</v>
      </c>
      <c r="E1393" s="58" t="s">
        <v>6095</v>
      </c>
      <c r="F1393" s="58" t="s">
        <v>6096</v>
      </c>
      <c r="G1393" s="58" t="s">
        <v>6097</v>
      </c>
      <c r="H1393" s="75">
        <f>[1]!thsiFinD("ths_close_price_index",H$1,$A1393)</f>
        <v>4436.2583999999997</v>
      </c>
      <c r="I1393" s="75">
        <f>[1]!thsiFinD("ths_close_price_index",I$1,$A1393)</f>
        <v>4853.7973000000002</v>
      </c>
      <c r="J1393" s="75">
        <f>[1]!thsiFinD("ths_close_price_index",J$1,$A1393)</f>
        <v>1704.8611000000001</v>
      </c>
      <c r="K1393" s="76">
        <f>IF([1]!thsiFinD("ths_close_price_index",K$1,$A1393)/[1]!thsiFinD("ths_close_price_index",K$1,$A$3)=0,K1392,[1]!thsiFinD("ths_close_price_index",K$1,$A1393)/[1]!thsiFinD("ths_close_price_index",K$1,$A$3))</f>
        <v>1.3741260088357456</v>
      </c>
      <c r="L1393" s="75">
        <f>[1]!thsiFinD("ths_close_price_index",L$1,$A1393)</f>
        <v>4119.7237999999998</v>
      </c>
      <c r="M1393" s="75">
        <f>[1]!thsiFinD("ths_close_price_index",M$1,$A1393)</f>
        <v>11993.832899999999</v>
      </c>
      <c r="N1393" s="78">
        <f t="shared" si="92"/>
        <v>0.97850763401132945</v>
      </c>
      <c r="O1393" s="78">
        <f t="shared" si="92"/>
        <v>0.98506346528571231</v>
      </c>
      <c r="P1393" s="73">
        <f t="shared" si="88"/>
        <v>0.97850763401132945</v>
      </c>
      <c r="Q1393" s="73">
        <f t="shared" si="90"/>
        <v>1.5091477150612829</v>
      </c>
    </row>
    <row r="1394" spans="1:17" ht="15.5" x14ac:dyDescent="0.35">
      <c r="A1394" s="80">
        <v>45910</v>
      </c>
      <c r="B1394" s="58" t="s">
        <v>6098</v>
      </c>
      <c r="C1394" s="58" t="s">
        <v>6099</v>
      </c>
      <c r="D1394" s="58" t="s">
        <v>6100</v>
      </c>
      <c r="E1394" s="58" t="s">
        <v>6101</v>
      </c>
      <c r="F1394" s="58" t="s">
        <v>6102</v>
      </c>
      <c r="G1394" s="58" t="s">
        <v>6103</v>
      </c>
      <c r="H1394" s="75">
        <f>[1]!thsiFinD("ths_close_price_index",H$1,$A1394)</f>
        <v>4445.3648999999996</v>
      </c>
      <c r="I1394" s="75">
        <f>[1]!thsiFinD("ths_close_price_index",I$1,$A1394)</f>
        <v>4861.6818999999996</v>
      </c>
      <c r="J1394" s="75">
        <f>[1]!thsiFinD("ths_close_price_index",J$1,$A1394)</f>
        <v>1711.9706000000001</v>
      </c>
      <c r="K1394" s="76">
        <f>IF([1]!thsiFinD("ths_close_price_index",K$1,$A1394)/[1]!thsiFinD("ths_close_price_index",K$1,$A$3)=0,K1393,[1]!thsiFinD("ths_close_price_index",K$1,$A1394)/[1]!thsiFinD("ths_close_price_index",K$1,$A$3))</f>
        <v>1.3798562990393393</v>
      </c>
      <c r="L1394" s="75">
        <f>[1]!thsiFinD("ths_close_price_index",L$1,$A1394)</f>
        <v>4152.2052000000003</v>
      </c>
      <c r="M1394" s="75">
        <f>[1]!thsiFinD("ths_close_price_index",M$1,$A1394)</f>
        <v>11911.3058</v>
      </c>
      <c r="N1394" s="78">
        <f t="shared" si="92"/>
        <v>1.0078843635100005</v>
      </c>
      <c r="O1394" s="78">
        <f t="shared" si="92"/>
        <v>0.99311920545432986</v>
      </c>
      <c r="P1394" s="73">
        <f t="shared" si="88"/>
        <v>1.0078843635100005</v>
      </c>
      <c r="Q1394" s="73">
        <f t="shared" si="90"/>
        <v>1.5210463842371127</v>
      </c>
    </row>
    <row r="1395" spans="1:17" ht="15.5" x14ac:dyDescent="0.35">
      <c r="A1395" s="80">
        <v>45911</v>
      </c>
      <c r="B1395" s="58" t="s">
        <v>6104</v>
      </c>
      <c r="C1395" s="58" t="s">
        <v>6105</v>
      </c>
      <c r="D1395" s="58" t="s">
        <v>6106</v>
      </c>
      <c r="E1395" s="58" t="s">
        <v>6107</v>
      </c>
      <c r="F1395" s="58" t="s">
        <v>6108</v>
      </c>
      <c r="G1395" s="58" t="s">
        <v>6109</v>
      </c>
      <c r="H1395" s="75">
        <f>[1]!thsiFinD("ths_close_price_index",H$1,$A1395)</f>
        <v>4548.0344999999998</v>
      </c>
      <c r="I1395" s="75">
        <f>[1]!thsiFinD("ths_close_price_index",I$1,$A1395)</f>
        <v>4979.6887999999999</v>
      </c>
      <c r="J1395" s="75">
        <f>[1]!thsiFinD("ths_close_price_index",J$1,$A1395)</f>
        <v>1753.3290999999999</v>
      </c>
      <c r="K1395" s="76">
        <f>IF([1]!thsiFinD("ths_close_price_index",K$1,$A1395)/[1]!thsiFinD("ths_close_price_index",K$1,$A$3)=0,K1394,[1]!thsiFinD("ths_close_price_index",K$1,$A1395)/[1]!thsiFinD("ths_close_price_index",K$1,$A$3))</f>
        <v>1.4131914431964985</v>
      </c>
      <c r="L1395" s="75">
        <f>[1]!thsiFinD("ths_close_price_index",L$1,$A1395)</f>
        <v>4360.7515999999996</v>
      </c>
      <c r="M1395" s="75">
        <f>[1]!thsiFinD("ths_close_price_index",M$1,$A1395)</f>
        <v>11979.855799999999</v>
      </c>
      <c r="N1395" s="78">
        <f t="shared" si="92"/>
        <v>1.0502254561022175</v>
      </c>
      <c r="O1395" s="78">
        <f t="shared" si="92"/>
        <v>1.0057550365300838</v>
      </c>
      <c r="P1395" s="73">
        <f t="shared" si="88"/>
        <v>1.0502254561022175</v>
      </c>
      <c r="Q1395" s="73">
        <f t="shared" si="90"/>
        <v>1.5974416326380505</v>
      </c>
    </row>
    <row r="1396" spans="1:17" ht="15.5" x14ac:dyDescent="0.35">
      <c r="A1396" s="80">
        <v>45912</v>
      </c>
      <c r="B1396" s="58" t="s">
        <v>6110</v>
      </c>
      <c r="C1396" s="58" t="s">
        <v>6111</v>
      </c>
      <c r="D1396" s="58" t="s">
        <v>6112</v>
      </c>
      <c r="E1396" s="58" t="s">
        <v>6113</v>
      </c>
      <c r="F1396" s="58" t="s">
        <v>6114</v>
      </c>
      <c r="G1396" s="58" t="s">
        <v>6115</v>
      </c>
      <c r="H1396" s="75">
        <f>[1]!thsiFinD("ths_close_price_index",H$1,$A1396)</f>
        <v>4521.9979999999996</v>
      </c>
      <c r="I1396" s="75">
        <f>[1]!thsiFinD("ths_close_price_index",I$1,$A1396)</f>
        <v>4963.5312000000004</v>
      </c>
      <c r="J1396" s="75">
        <f>[1]!thsiFinD("ths_close_price_index",J$1,$A1396)</f>
        <v>1753.2895000000001</v>
      </c>
      <c r="K1396" s="76">
        <f>IF([1]!thsiFinD("ths_close_price_index",K$1,$A1396)/[1]!thsiFinD("ths_close_price_index",K$1,$A$3)=0,K1395,[1]!thsiFinD("ths_close_price_index",K$1,$A1396)/[1]!thsiFinD("ths_close_price_index",K$1,$A$3))</f>
        <v>1.4131595254115541</v>
      </c>
      <c r="L1396" s="75">
        <f>[1]!thsiFinD("ths_close_price_index",L$1,$A1396)</f>
        <v>4343.9679999999998</v>
      </c>
      <c r="M1396" s="75">
        <f>[1]!thsiFinD("ths_close_price_index",M$1,$A1396)</f>
        <v>11955.784900000001</v>
      </c>
      <c r="N1396" s="78">
        <f t="shared" si="92"/>
        <v>0.99615121393293771</v>
      </c>
      <c r="O1396" s="78">
        <f t="shared" si="92"/>
        <v>0.99799071871966949</v>
      </c>
      <c r="P1396" s="73">
        <f t="shared" si="88"/>
        <v>0.99615121393293771</v>
      </c>
      <c r="Q1396" s="73">
        <f t="shared" si="90"/>
        <v>1.5912934215394079</v>
      </c>
    </row>
    <row r="1397" spans="1:17" ht="15.5" x14ac:dyDescent="0.35">
      <c r="A1397" s="80">
        <v>45915</v>
      </c>
      <c r="B1397" s="58" t="s">
        <v>6116</v>
      </c>
      <c r="C1397" s="58" t="s">
        <v>6117</v>
      </c>
      <c r="D1397" s="58" t="s">
        <v>6118</v>
      </c>
      <c r="E1397" s="58" t="s">
        <v>6119</v>
      </c>
      <c r="F1397" s="58" t="s">
        <v>6120</v>
      </c>
      <c r="G1397" s="58" t="s">
        <v>6121</v>
      </c>
      <c r="H1397" s="75">
        <f>[1]!thsiFinD("ths_close_price_index",H$1,$A1397)</f>
        <v>4533.0556999999999</v>
      </c>
      <c r="I1397" s="75">
        <f>[1]!thsiFinD("ths_close_price_index",I$1,$A1397)</f>
        <v>4970.4402</v>
      </c>
      <c r="J1397" s="75">
        <f>[1]!thsiFinD("ths_close_price_index",J$1,$A1397)</f>
        <v>1755.1313</v>
      </c>
      <c r="K1397" s="76">
        <f>IF([1]!thsiFinD("ths_close_price_index",K$1,$A1397)/[1]!thsiFinD("ths_close_price_index",K$1,$A$3)=0,K1396,[1]!thsiFinD("ths_close_price_index",K$1,$A1397)/[1]!thsiFinD("ths_close_price_index",K$1,$A$3))</f>
        <v>1.4146440248133374</v>
      </c>
      <c r="L1397" s="75">
        <f>[1]!thsiFinD("ths_close_price_index",L$1,$A1397)</f>
        <v>4348.8738000000003</v>
      </c>
      <c r="M1397" s="75">
        <f>[1]!thsiFinD("ths_close_price_index",M$1,$A1397)</f>
        <v>11910.1466</v>
      </c>
      <c r="N1397" s="78">
        <f t="shared" si="92"/>
        <v>1.0011293361277065</v>
      </c>
      <c r="O1397" s="78">
        <f t="shared" si="92"/>
        <v>0.99618274330111101</v>
      </c>
      <c r="P1397" s="73">
        <f t="shared" si="88"/>
        <v>1.0011293361277065</v>
      </c>
      <c r="Q1397" s="73">
        <f t="shared" si="90"/>
        <v>1.5930905266901341</v>
      </c>
    </row>
    <row r="1398" spans="1:17" ht="15.5" x14ac:dyDescent="0.35">
      <c r="A1398" s="80">
        <v>45916</v>
      </c>
      <c r="B1398" s="58" t="s">
        <v>6122</v>
      </c>
      <c r="C1398" s="58" t="s">
        <v>6123</v>
      </c>
      <c r="D1398" s="58" t="s">
        <v>6124</v>
      </c>
      <c r="E1398" s="58" t="s">
        <v>6125</v>
      </c>
      <c r="F1398" s="58" t="s">
        <v>6126</v>
      </c>
      <c r="G1398" s="58" t="s">
        <v>6127</v>
      </c>
      <c r="H1398" s="75">
        <f>[1]!thsiFinD("ths_close_price_index",H$1,$A1398)</f>
        <v>4523.3366999999998</v>
      </c>
      <c r="I1398" s="75">
        <f>[1]!thsiFinD("ths_close_price_index",I$1,$A1398)</f>
        <v>4972.7177000000001</v>
      </c>
      <c r="J1398" s="75">
        <f>[1]!thsiFinD("ths_close_price_index",J$1,$A1398)</f>
        <v>1761.3634999999999</v>
      </c>
      <c r="K1398" s="76">
        <f>IF([1]!thsiFinD("ths_close_price_index",K$1,$A1398)/[1]!thsiFinD("ths_close_price_index",K$1,$A$3)=0,K1397,[1]!thsiFinD("ths_close_price_index",K$1,$A1398)/[1]!thsiFinD("ths_close_price_index",K$1,$A$3))</f>
        <v>1.419667207119665</v>
      </c>
      <c r="L1398" s="75">
        <f>[1]!thsiFinD("ths_close_price_index",L$1,$A1398)</f>
        <v>4402.7855</v>
      </c>
      <c r="M1398" s="75">
        <f>[1]!thsiFinD("ths_close_price_index",M$1,$A1398)</f>
        <v>11883.879300000001</v>
      </c>
      <c r="N1398" s="78">
        <f t="shared" si="92"/>
        <v>1.0123967037167185</v>
      </c>
      <c r="O1398" s="78">
        <f t="shared" si="92"/>
        <v>0.99779454435934489</v>
      </c>
      <c r="P1398" s="73">
        <f t="shared" si="88"/>
        <v>1.0123967037167185</v>
      </c>
      <c r="Q1398" s="73">
        <f t="shared" si="90"/>
        <v>1.6128395979434227</v>
      </c>
    </row>
    <row r="1399" spans="1:17" ht="15.5" x14ac:dyDescent="0.35">
      <c r="A1399" s="80">
        <v>45917</v>
      </c>
      <c r="B1399" s="58" t="s">
        <v>6128</v>
      </c>
      <c r="C1399" s="58" t="s">
        <v>6129</v>
      </c>
      <c r="D1399" s="58" t="s">
        <v>6130</v>
      </c>
      <c r="E1399" s="58" t="s">
        <v>6131</v>
      </c>
      <c r="F1399" s="58" t="s">
        <v>6132</v>
      </c>
      <c r="G1399" s="58" t="s">
        <v>6133</v>
      </c>
      <c r="H1399" s="75">
        <f>[1]!thsiFinD("ths_close_price_index",H$1,$A1399)</f>
        <v>4551.0230000000001</v>
      </c>
      <c r="I1399" s="75">
        <f>[1]!thsiFinD("ths_close_price_index",I$1,$A1399)</f>
        <v>5007.8507</v>
      </c>
      <c r="J1399" s="75">
        <f>[1]!thsiFinD("ths_close_price_index",J$1,$A1399)</f>
        <v>1777.6448</v>
      </c>
      <c r="K1399" s="76">
        <f>IF([1]!thsiFinD("ths_close_price_index",K$1,$A1399)/[1]!thsiFinD("ths_close_price_index",K$1,$A$3)=0,K1398,[1]!thsiFinD("ths_close_price_index",K$1,$A1399)/[1]!thsiFinD("ths_close_price_index",K$1,$A$3))</f>
        <v>1.4327900109584395</v>
      </c>
      <c r="L1399" s="75">
        <f>[1]!thsiFinD("ths_close_price_index",L$1,$A1399)</f>
        <v>4444.4041999999999</v>
      </c>
      <c r="M1399" s="75">
        <f>[1]!thsiFinD("ths_close_price_index",M$1,$A1399)</f>
        <v>11857.1486</v>
      </c>
      <c r="N1399" s="78">
        <f t="shared" si="92"/>
        <v>1.0094528111805583</v>
      </c>
      <c r="O1399" s="78">
        <f t="shared" si="92"/>
        <v>0.99775067557274832</v>
      </c>
      <c r="P1399" s="73">
        <f t="shared" si="88"/>
        <v>1.0094528111805583</v>
      </c>
      <c r="Q1399" s="73">
        <f t="shared" si="90"/>
        <v>1.6280854661273094</v>
      </c>
    </row>
    <row r="1400" spans="1:17" ht="15.5" x14ac:dyDescent="0.35">
      <c r="A1400" s="80">
        <v>45918</v>
      </c>
      <c r="B1400" s="58" t="s">
        <v>6134</v>
      </c>
      <c r="C1400" s="58" t="s">
        <v>6135</v>
      </c>
      <c r="D1400" s="58" t="s">
        <v>6136</v>
      </c>
      <c r="E1400" s="58" t="s">
        <v>6137</v>
      </c>
      <c r="F1400" s="58" t="s">
        <v>6138</v>
      </c>
      <c r="G1400" s="58" t="s">
        <v>6139</v>
      </c>
      <c r="H1400" s="75">
        <f>[1]!thsiFinD("ths_close_price_index",H$1,$A1400)</f>
        <v>4498.1090000000004</v>
      </c>
      <c r="I1400" s="75">
        <f>[1]!thsiFinD("ths_close_price_index",I$1,$A1400)</f>
        <v>4954.1770999999999</v>
      </c>
      <c r="J1400" s="75">
        <f>[1]!thsiFinD("ths_close_price_index",J$1,$A1400)</f>
        <v>1767.9031</v>
      </c>
      <c r="K1400" s="76">
        <f>IF([1]!thsiFinD("ths_close_price_index",K$1,$A1400)/[1]!thsiFinD("ths_close_price_index",K$1,$A$3)=0,K1399,[1]!thsiFinD("ths_close_price_index",K$1,$A1400)/[1]!thsiFinD("ths_close_price_index",K$1,$A$3))</f>
        <v>1.4249381552616469</v>
      </c>
      <c r="L1400" s="75">
        <f>[1]!thsiFinD("ths_close_price_index",L$1,$A1400)</f>
        <v>4463.8103000000001</v>
      </c>
      <c r="M1400" s="75">
        <f>[1]!thsiFinD("ths_close_price_index",M$1,$A1400)</f>
        <v>11809.1234</v>
      </c>
      <c r="N1400" s="78">
        <f t="shared" ref="N1400:O1415" si="93">L1400/L1399</f>
        <v>1.004366412037861</v>
      </c>
      <c r="O1400" s="78">
        <f t="shared" si="93"/>
        <v>0.99594968388943017</v>
      </c>
      <c r="P1400" s="73">
        <f t="shared" si="88"/>
        <v>1.004366412037861</v>
      </c>
      <c r="Q1400" s="73">
        <f t="shared" si="90"/>
        <v>1.6351943581052744</v>
      </c>
    </row>
    <row r="1401" spans="1:17" ht="15.5" x14ac:dyDescent="0.35">
      <c r="A1401" s="80">
        <v>45919</v>
      </c>
      <c r="B1401" s="58" t="s">
        <v>6140</v>
      </c>
      <c r="C1401" s="58" t="s">
        <v>6141</v>
      </c>
      <c r="D1401" s="58" t="s">
        <v>6142</v>
      </c>
      <c r="E1401" s="58" t="s">
        <v>6143</v>
      </c>
      <c r="F1401" s="58" t="s">
        <v>6144</v>
      </c>
      <c r="G1401" s="58" t="s">
        <v>6145</v>
      </c>
      <c r="H1401" s="75">
        <f>[1]!thsiFinD("ths_close_price_index",H$1,$A1401)</f>
        <v>4501.9195</v>
      </c>
      <c r="I1401" s="75">
        <f>[1]!thsiFinD("ths_close_price_index",I$1,$A1401)</f>
        <v>4951.6890000000003</v>
      </c>
      <c r="J1401" s="75">
        <f>[1]!thsiFinD("ths_close_price_index",J$1,$A1401)</f>
        <v>1765.155</v>
      </c>
      <c r="K1401" s="76">
        <f>IF([1]!thsiFinD("ths_close_price_index",K$1,$A1401)/[1]!thsiFinD("ths_close_price_index",K$1,$A$3)=0,K1400,[1]!thsiFinD("ths_close_price_index",K$1,$A1401)/[1]!thsiFinD("ths_close_price_index",K$1,$A$3))</f>
        <v>1.4227231738271584</v>
      </c>
      <c r="L1401" s="75">
        <f>[1]!thsiFinD("ths_close_price_index",L$1,$A1401)</f>
        <v>4440.7762000000002</v>
      </c>
      <c r="M1401" s="75">
        <f>[1]!thsiFinD("ths_close_price_index",M$1,$A1401)</f>
        <v>11651.163699999999</v>
      </c>
      <c r="N1401" s="78">
        <f t="shared" si="93"/>
        <v>0.99483981207713956</v>
      </c>
      <c r="O1401" s="78">
        <f t="shared" si="93"/>
        <v>0.98662392671754107</v>
      </c>
      <c r="P1401" s="73">
        <f t="shared" ref="P1401:P1464" si="94">100%*N1401</f>
        <v>0.99483981207713956</v>
      </c>
      <c r="Q1401" s="73">
        <f t="shared" si="90"/>
        <v>1.62675644792705</v>
      </c>
    </row>
    <row r="1402" spans="1:17" ht="15.5" x14ac:dyDescent="0.35">
      <c r="A1402" s="80">
        <v>45922</v>
      </c>
      <c r="B1402" s="58" t="s">
        <v>83</v>
      </c>
      <c r="C1402" s="58" t="s">
        <v>88</v>
      </c>
      <c r="D1402" s="58" t="s">
        <v>93</v>
      </c>
      <c r="E1402" s="58" t="s">
        <v>98</v>
      </c>
      <c r="F1402" s="58" t="s">
        <v>103</v>
      </c>
      <c r="G1402" s="58" t="s">
        <v>108</v>
      </c>
      <c r="H1402" s="75">
        <f>[1]!thsiFinD("ths_close_price_index",H$1,$A1402)</f>
        <v>4522.6080000000002</v>
      </c>
      <c r="I1402" s="75">
        <f>[1]!thsiFinD("ths_close_price_index",I$1,$A1402)</f>
        <v>4978.5393999999997</v>
      </c>
      <c r="J1402" s="75">
        <f>[1]!thsiFinD("ths_close_price_index",J$1,$A1402)</f>
        <v>1780.0114000000001</v>
      </c>
      <c r="K1402" s="76">
        <f>IF([1]!thsiFinD("ths_close_price_index",K$1,$A1402)/[1]!thsiFinD("ths_close_price_index",K$1,$A$3)=0,K1401,[1]!thsiFinD("ths_close_price_index",K$1,$A1402)/[1]!thsiFinD("ths_close_price_index",K$1,$A$3))</f>
        <v>1.4346975016112034</v>
      </c>
      <c r="L1402" s="75">
        <f>[1]!thsiFinD("ths_close_price_index",L$1,$A1402)</f>
        <v>4519.2893999999997</v>
      </c>
      <c r="M1402" s="75">
        <f>[1]!thsiFinD("ths_close_price_index",M$1,$A1402)</f>
        <v>11574.200199999999</v>
      </c>
      <c r="N1402" s="78">
        <f t="shared" si="93"/>
        <v>1.0176800623278424</v>
      </c>
      <c r="O1402" s="78">
        <f t="shared" si="93"/>
        <v>0.99339435081493188</v>
      </c>
      <c r="P1402" s="73">
        <f t="shared" si="94"/>
        <v>1.0176800623278424</v>
      </c>
      <c r="Q1402" s="73">
        <f t="shared" si="90"/>
        <v>1.6555176033186196</v>
      </c>
    </row>
    <row r="1403" spans="1:17" ht="15.5" x14ac:dyDescent="0.35">
      <c r="A1403" s="80">
        <v>45923</v>
      </c>
      <c r="B1403" s="58" t="s">
        <v>84</v>
      </c>
      <c r="C1403" s="58" t="s">
        <v>89</v>
      </c>
      <c r="D1403" s="58" t="s">
        <v>94</v>
      </c>
      <c r="E1403" s="58" t="s">
        <v>99</v>
      </c>
      <c r="F1403" s="58" t="s">
        <v>104</v>
      </c>
      <c r="G1403" s="58" t="s">
        <v>109</v>
      </c>
      <c r="H1403" s="75">
        <f>[1]!thsiFinD("ths_close_price_index",H$1,$A1403)</f>
        <v>4519.7781000000004</v>
      </c>
      <c r="I1403" s="75">
        <f>[1]!thsiFinD("ths_close_price_index",I$1,$A1403)</f>
        <v>4967.9402</v>
      </c>
      <c r="J1403" s="75">
        <f>[1]!thsiFinD("ths_close_price_index",J$1,$A1403)</f>
        <v>1774.4242999999999</v>
      </c>
      <c r="K1403" s="76">
        <f>IF([1]!thsiFinD("ths_close_price_index",K$1,$A1403)/[1]!thsiFinD("ths_close_price_index",K$1,$A$3)=0,K1402,[1]!thsiFinD("ths_close_price_index",K$1,$A1403)/[1]!thsiFinD("ths_close_price_index",K$1,$A$3))</f>
        <v>1.4301942729176949</v>
      </c>
      <c r="L1403" s="75">
        <f>[1]!thsiFinD("ths_close_price_index",L$1,$A1403)</f>
        <v>4512.4373999999998</v>
      </c>
      <c r="M1403" s="75">
        <f>[1]!thsiFinD("ths_close_price_index",M$1,$A1403)</f>
        <v>11403.9481</v>
      </c>
      <c r="N1403" s="78">
        <f t="shared" si="93"/>
        <v>0.99848383243613481</v>
      </c>
      <c r="O1403" s="78">
        <f t="shared" si="93"/>
        <v>0.98529037885486037</v>
      </c>
      <c r="P1403" s="73">
        <f t="shared" si="94"/>
        <v>0.99848383243613481</v>
      </c>
      <c r="Q1403" s="73">
        <f t="shared" si="90"/>
        <v>1.6530075612270601</v>
      </c>
    </row>
    <row r="1404" spans="1:17" ht="15.5" x14ac:dyDescent="0.35">
      <c r="A1404" s="80">
        <v>45924</v>
      </c>
      <c r="B1404" s="58" t="s">
        <v>85</v>
      </c>
      <c r="C1404" s="58" t="s">
        <v>90</v>
      </c>
      <c r="D1404" s="58" t="s">
        <v>95</v>
      </c>
      <c r="E1404" s="58" t="s">
        <v>100</v>
      </c>
      <c r="F1404" s="58" t="s">
        <v>105</v>
      </c>
      <c r="G1404" s="58" t="s">
        <v>110</v>
      </c>
      <c r="H1404" s="75">
        <f>[1]!thsiFinD("ths_close_price_index",H$1,$A1404)</f>
        <v>4566.0708000000004</v>
      </c>
      <c r="I1404" s="75">
        <f>[1]!thsiFinD("ths_close_price_index",I$1,$A1404)</f>
        <v>5031.8518000000004</v>
      </c>
      <c r="J1404" s="75">
        <f>[1]!thsiFinD("ths_close_price_index",J$1,$A1404)</f>
        <v>1800.3423</v>
      </c>
      <c r="K1404" s="76">
        <f>IF([1]!thsiFinD("ths_close_price_index",K$1,$A1404)/[1]!thsiFinD("ths_close_price_index",K$1,$A$3)=0,K1403,[1]!thsiFinD("ths_close_price_index",K$1,$A1404)/[1]!thsiFinD("ths_close_price_index",K$1,$A$3))</f>
        <v>1.4510843019628794</v>
      </c>
      <c r="L1404" s="75">
        <f>[1]!thsiFinD("ths_close_price_index",L$1,$A1404)</f>
        <v>4609.6255000000001</v>
      </c>
      <c r="M1404" s="75">
        <f>[1]!thsiFinD("ths_close_price_index",M$1,$A1404)</f>
        <v>11598.6212</v>
      </c>
      <c r="N1404" s="78">
        <f t="shared" si="93"/>
        <v>1.0215378278710305</v>
      </c>
      <c r="O1404" s="78">
        <f t="shared" si="93"/>
        <v>1.017070675725015</v>
      </c>
      <c r="P1404" s="73">
        <f t="shared" si="94"/>
        <v>1.0215378278710305</v>
      </c>
      <c r="Q1404" s="73">
        <f t="shared" ref="Q1404:Q1467" si="95">Q1403*P1404</f>
        <v>1.6886097535502804</v>
      </c>
    </row>
    <row r="1405" spans="1:17" ht="15.5" x14ac:dyDescent="0.35">
      <c r="A1405" s="80">
        <v>45925</v>
      </c>
      <c r="B1405" s="58" t="s">
        <v>86</v>
      </c>
      <c r="C1405" s="58" t="s">
        <v>91</v>
      </c>
      <c r="D1405" s="58" t="s">
        <v>96</v>
      </c>
      <c r="E1405" s="58" t="s">
        <v>101</v>
      </c>
      <c r="F1405" s="58" t="s">
        <v>106</v>
      </c>
      <c r="G1405" s="58" t="s">
        <v>111</v>
      </c>
      <c r="H1405" s="75">
        <f>[1]!thsiFinD("ths_close_price_index",H$1,$A1405)</f>
        <v>4593.4875000000002</v>
      </c>
      <c r="I1405" s="75">
        <f>[1]!thsiFinD("ths_close_price_index",I$1,$A1405)</f>
        <v>5057.12</v>
      </c>
      <c r="J1405" s="75">
        <f>[1]!thsiFinD("ths_close_price_index",J$1,$A1405)</f>
        <v>1808.6302000000001</v>
      </c>
      <c r="K1405" s="76">
        <f>IF([1]!thsiFinD("ths_close_price_index",K$1,$A1405)/[1]!thsiFinD("ths_close_price_index",K$1,$A$3)=0,K1404,[1]!thsiFinD("ths_close_price_index",K$1,$A1405)/[1]!thsiFinD("ths_close_price_index",K$1,$A$3))</f>
        <v>1.4577643880699702</v>
      </c>
      <c r="L1405" s="75">
        <f>[1]!thsiFinD("ths_close_price_index",L$1,$A1405)</f>
        <v>4689.5916999999999</v>
      </c>
      <c r="M1405" s="75">
        <f>[1]!thsiFinD("ths_close_price_index",M$1,$A1405)</f>
        <v>11577.1911</v>
      </c>
      <c r="N1405" s="78">
        <f t="shared" si="93"/>
        <v>1.0173476565504074</v>
      </c>
      <c r="O1405" s="78">
        <f t="shared" si="93"/>
        <v>0.99815235797165269</v>
      </c>
      <c r="P1405" s="73">
        <f t="shared" si="94"/>
        <v>1.0173476565504074</v>
      </c>
      <c r="Q1405" s="73">
        <f t="shared" si="95"/>
        <v>1.7179031756025387</v>
      </c>
    </row>
    <row r="1406" spans="1:17" ht="15.5" x14ac:dyDescent="0.35">
      <c r="A1406" s="80">
        <v>45926</v>
      </c>
      <c r="B1406" s="58" t="s">
        <v>87</v>
      </c>
      <c r="C1406" s="58" t="s">
        <v>92</v>
      </c>
      <c r="D1406" s="58" t="s">
        <v>97</v>
      </c>
      <c r="E1406" s="58" t="s">
        <v>102</v>
      </c>
      <c r="F1406" s="58" t="s">
        <v>107</v>
      </c>
      <c r="G1406" s="58" t="s">
        <v>112</v>
      </c>
      <c r="H1406" s="75">
        <f>[1]!thsiFinD("ths_close_price_index",H$1,$A1406)</f>
        <v>4550.0487000000003</v>
      </c>
      <c r="I1406" s="75">
        <f>[1]!thsiFinD("ths_close_price_index",I$1,$A1406)</f>
        <v>5003.4834000000001</v>
      </c>
      <c r="J1406" s="75">
        <f>[1]!thsiFinD("ths_close_price_index",J$1,$A1406)</f>
        <v>1780.9456</v>
      </c>
      <c r="K1406" s="76">
        <f>IF([1]!thsiFinD("ths_close_price_index",K$1,$A1406)/[1]!thsiFinD("ths_close_price_index",K$1,$A$3)=0,K1405,[1]!thsiFinD("ths_close_price_index",K$1,$A1406)/[1]!thsiFinD("ths_close_price_index",K$1,$A$3))</f>
        <v>1.4354504711742102</v>
      </c>
      <c r="L1406" s="75">
        <f>[1]!thsiFinD("ths_close_price_index",L$1,$A1406)</f>
        <v>4575.3764000000001</v>
      </c>
      <c r="M1406" s="75">
        <f>[1]!thsiFinD("ths_close_price_index",M$1,$A1406)</f>
        <v>11413.0594</v>
      </c>
      <c r="N1406" s="78">
        <f t="shared" si="93"/>
        <v>0.97564493727673562</v>
      </c>
      <c r="O1406" s="78">
        <f t="shared" si="93"/>
        <v>0.98582283918592306</v>
      </c>
      <c r="P1406" s="73">
        <f t="shared" si="94"/>
        <v>0.97564493727673562</v>
      </c>
      <c r="Q1406" s="73">
        <f t="shared" si="95"/>
        <v>1.6760635360082439</v>
      </c>
    </row>
    <row r="1407" spans="1:17" ht="15.5" x14ac:dyDescent="0.35">
      <c r="A1407" s="80">
        <v>45929</v>
      </c>
      <c r="B1407" s="58" t="s">
        <v>6146</v>
      </c>
      <c r="C1407" s="58" t="s">
        <v>6147</v>
      </c>
      <c r="D1407" s="58" t="s">
        <v>6148</v>
      </c>
      <c r="E1407" s="58" t="s">
        <v>6149</v>
      </c>
      <c r="F1407" s="58" t="s">
        <v>6150</v>
      </c>
      <c r="G1407" s="58" t="s">
        <v>6151</v>
      </c>
      <c r="H1407" s="75">
        <f>[1]!thsiFinD("ths_close_price_index",H$1,$A1407)</f>
        <v>4620.0528000000004</v>
      </c>
      <c r="I1407" s="75">
        <f>[1]!thsiFinD("ths_close_price_index",I$1,$A1407)</f>
        <v>5080.1343999999999</v>
      </c>
      <c r="J1407" s="75">
        <f>[1]!thsiFinD("ths_close_price_index",J$1,$A1407)</f>
        <v>1809.9590000000001</v>
      </c>
      <c r="K1407" s="76">
        <f>IF([1]!thsiFinD("ths_close_price_index",K$1,$A1407)/[1]!thsiFinD("ths_close_price_index",K$1,$A$3)=0,K1406,[1]!thsiFinD("ths_close_price_index",K$1,$A1407)/[1]!thsiFinD("ths_close_price_index",K$1,$A$3))</f>
        <v>1.4588354070758829</v>
      </c>
      <c r="L1407" s="75">
        <f>[1]!thsiFinD("ths_close_price_index",L$1,$A1407)</f>
        <v>4646.5183999999999</v>
      </c>
      <c r="M1407" s="75">
        <f>[1]!thsiFinD("ths_close_price_index",M$1,$A1407)</f>
        <v>11429.804099999999</v>
      </c>
      <c r="N1407" s="78">
        <f t="shared" si="93"/>
        <v>1.0155488846775536</v>
      </c>
      <c r="O1407" s="78">
        <f t="shared" si="93"/>
        <v>1.0014671526199188</v>
      </c>
      <c r="P1407" s="73">
        <f t="shared" si="94"/>
        <v>1.0155488846775536</v>
      </c>
      <c r="Q1407" s="73">
        <f t="shared" si="95"/>
        <v>1.7021244546418888</v>
      </c>
    </row>
    <row r="1408" spans="1:17" ht="15.5" x14ac:dyDescent="0.35">
      <c r="A1408" s="80">
        <v>45930</v>
      </c>
      <c r="B1408" s="58" t="s">
        <v>6152</v>
      </c>
      <c r="C1408" s="58" t="s">
        <v>6153</v>
      </c>
      <c r="D1408" s="58" t="s">
        <v>6154</v>
      </c>
      <c r="E1408" s="58" t="s">
        <v>6155</v>
      </c>
      <c r="F1408" s="58" t="s">
        <v>6156</v>
      </c>
      <c r="G1408" s="58" t="s">
        <v>6157</v>
      </c>
      <c r="H1408" s="75">
        <f>[1]!thsiFinD("ths_close_price_index",H$1,$A1408)</f>
        <v>4640.6935000000003</v>
      </c>
      <c r="I1408" s="75">
        <f>[1]!thsiFinD("ths_close_price_index",I$1,$A1408)</f>
        <v>5108.2651999999998</v>
      </c>
      <c r="J1408" s="75">
        <f>[1]!thsiFinD("ths_close_price_index",J$1,$A1408)</f>
        <v>1824.9802999999999</v>
      </c>
      <c r="K1408" s="76">
        <f>IF([1]!thsiFinD("ths_close_price_index",K$1,$A1408)/[1]!thsiFinD("ths_close_price_index",K$1,$A$3)=0,K1407,[1]!thsiFinD("ths_close_price_index",K$1,$A1408)/[1]!thsiFinD("ths_close_price_index",K$1,$A$3))</f>
        <v>1.4709426450300624</v>
      </c>
      <c r="L1408" s="75">
        <f>[1]!thsiFinD("ths_close_price_index",L$1,$A1408)</f>
        <v>4681.3564999999999</v>
      </c>
      <c r="M1408" s="75">
        <f>[1]!thsiFinD("ths_close_price_index",M$1,$A1408)</f>
        <v>11507.4249</v>
      </c>
      <c r="N1408" s="78">
        <f t="shared" si="93"/>
        <v>1.007497678261642</v>
      </c>
      <c r="O1408" s="78">
        <f t="shared" si="93"/>
        <v>1.0067910875217889</v>
      </c>
      <c r="P1408" s="73">
        <f t="shared" si="94"/>
        <v>1.007497678261642</v>
      </c>
      <c r="Q1408" s="73">
        <f t="shared" si="95"/>
        <v>1.7148864361640666</v>
      </c>
    </row>
    <row r="1409" spans="1:17" ht="15.5" x14ac:dyDescent="0.35">
      <c r="A1409" s="80">
        <v>45939</v>
      </c>
      <c r="B1409" s="58" t="s">
        <v>6158</v>
      </c>
      <c r="C1409" s="58">
        <v>1.5171968499999999</v>
      </c>
      <c r="D1409" s="58" t="s">
        <v>6159</v>
      </c>
      <c r="E1409" s="58" t="s">
        <v>6160</v>
      </c>
      <c r="F1409" s="58" t="s">
        <v>6161</v>
      </c>
      <c r="G1409" s="58" t="s">
        <v>6162</v>
      </c>
      <c r="H1409" s="75">
        <f>[1]!thsiFinD("ths_close_price_index",H$1,$A1409)</f>
        <v>4709.482</v>
      </c>
      <c r="I1409" s="75">
        <f>[1]!thsiFinD("ths_close_price_index",I$1,$A1409)</f>
        <v>5188.99</v>
      </c>
      <c r="J1409" s="75">
        <f>[1]!thsiFinD("ths_close_price_index",J$1,$A1409)</f>
        <v>1840.171</v>
      </c>
      <c r="K1409" s="76">
        <f>IF([1]!thsiFinD("ths_close_price_index",K$1,$A1409)/[1]!thsiFinD("ths_close_price_index",K$1,$A$3)=0,K1408,[1]!thsiFinD("ths_close_price_index",K$1,$A1409)/[1]!thsiFinD("ths_close_price_index",K$1,$A$3))</f>
        <v>1.483186420175393</v>
      </c>
      <c r="L1409" s="75">
        <f>[1]!thsiFinD("ths_close_price_index",L$1,$A1409)</f>
        <v>4801.7754999999997</v>
      </c>
      <c r="M1409" s="75">
        <f>[1]!thsiFinD("ths_close_price_index",M$1,$A1409)</f>
        <v>11543.6432</v>
      </c>
      <c r="N1409" s="78">
        <f t="shared" si="93"/>
        <v>1.0257230997041136</v>
      </c>
      <c r="O1409" s="78">
        <f t="shared" si="93"/>
        <v>1.0031473853025104</v>
      </c>
      <c r="P1409" s="73">
        <f t="shared" si="94"/>
        <v>1.0257230997041136</v>
      </c>
      <c r="Q1409" s="73">
        <f t="shared" si="95"/>
        <v>1.7589986309427468</v>
      </c>
    </row>
    <row r="1410" spans="1:17" ht="15.5" x14ac:dyDescent="0.35">
      <c r="A1410" s="80">
        <v>45940</v>
      </c>
      <c r="B1410" s="58" t="s">
        <v>6163</v>
      </c>
      <c r="C1410" s="58">
        <v>1.4726239400000001</v>
      </c>
      <c r="D1410" s="58" t="s">
        <v>6164</v>
      </c>
      <c r="E1410" s="58" t="s">
        <v>6165</v>
      </c>
      <c r="F1410" s="58" t="s">
        <v>6166</v>
      </c>
      <c r="G1410" s="58" t="s">
        <v>6167</v>
      </c>
      <c r="H1410" s="75">
        <f>[1]!thsiFinD("ths_close_price_index",H$1,$A1410)</f>
        <v>4616.8341</v>
      </c>
      <c r="I1410" s="75">
        <f>[1]!thsiFinD("ths_close_price_index",I$1,$A1410)</f>
        <v>5086.4978000000001</v>
      </c>
      <c r="J1410" s="75">
        <f>[1]!thsiFinD("ths_close_price_index",J$1,$A1410)</f>
        <v>1793.6718000000001</v>
      </c>
      <c r="K1410" s="76">
        <f>IF([1]!thsiFinD("ths_close_price_index",K$1,$A1410)/[1]!thsiFinD("ths_close_price_index",K$1,$A$3)=0,K1409,[1]!thsiFinD("ths_close_price_index",K$1,$A1410)/[1]!thsiFinD("ths_close_price_index",K$1,$A$3))</f>
        <v>1.4457078478095535</v>
      </c>
      <c r="L1410" s="75">
        <f>[1]!thsiFinD("ths_close_price_index",L$1,$A1410)</f>
        <v>4617.9831000000004</v>
      </c>
      <c r="M1410" s="75">
        <f>[1]!thsiFinD("ths_close_price_index",M$1,$A1410)</f>
        <v>11465.066000000001</v>
      </c>
      <c r="N1410" s="78">
        <f t="shared" si="93"/>
        <v>0.96172407477192567</v>
      </c>
      <c r="O1410" s="78">
        <f t="shared" si="93"/>
        <v>0.99319303285465377</v>
      </c>
      <c r="P1410" s="73">
        <f t="shared" si="94"/>
        <v>0.96172407477192567</v>
      </c>
      <c r="Q1410" s="73">
        <f t="shared" si="95"/>
        <v>1.6916713308684972</v>
      </c>
    </row>
    <row r="1411" spans="1:17" ht="15.5" x14ac:dyDescent="0.35">
      <c r="A1411" s="80">
        <v>45943</v>
      </c>
      <c r="B1411" s="58" t="s">
        <v>6168</v>
      </c>
      <c r="C1411" s="58" t="s">
        <v>6169</v>
      </c>
      <c r="D1411" s="58" t="s">
        <v>6170</v>
      </c>
      <c r="E1411" s="58" t="s">
        <v>6171</v>
      </c>
      <c r="F1411" s="58" t="s">
        <v>6172</v>
      </c>
      <c r="G1411" s="58" t="s">
        <v>6173</v>
      </c>
      <c r="H1411" s="75">
        <f>[1]!thsiFinD("ths_close_price_index",H$1,$A1411)</f>
        <v>4593.9785000000002</v>
      </c>
      <c r="I1411" s="75">
        <f>[1]!thsiFinD("ths_close_price_index",I$1,$A1411)</f>
        <v>5064.1243000000004</v>
      </c>
      <c r="J1411" s="75">
        <f>[1]!thsiFinD("ths_close_price_index",J$1,$A1411)</f>
        <v>1782.771</v>
      </c>
      <c r="K1411" s="76">
        <f>IF([1]!thsiFinD("ths_close_price_index",K$1,$A1411)/[1]!thsiFinD("ths_close_price_index",K$1,$A$3)=0,K1410,[1]!thsiFinD("ths_close_price_index",K$1,$A1411)/[1]!thsiFinD("ths_close_price_index",K$1,$A$3))</f>
        <v>1.4369217520994004</v>
      </c>
      <c r="L1411" s="75">
        <f>[1]!thsiFinD("ths_close_price_index",L$1,$A1411)</f>
        <v>4563.0312000000004</v>
      </c>
      <c r="M1411" s="75">
        <f>[1]!thsiFinD("ths_close_price_index",M$1,$A1411)</f>
        <v>11290.525299999999</v>
      </c>
      <c r="N1411" s="78">
        <f t="shared" si="93"/>
        <v>0.98810045450361217</v>
      </c>
      <c r="O1411" s="78">
        <f t="shared" si="93"/>
        <v>0.9847763022035807</v>
      </c>
      <c r="P1411" s="73">
        <f t="shared" si="94"/>
        <v>0.98810045450361217</v>
      </c>
      <c r="Q1411" s="73">
        <f t="shared" si="95"/>
        <v>1.6715412109018926</v>
      </c>
    </row>
    <row r="1412" spans="1:17" ht="15.5" x14ac:dyDescent="0.35">
      <c r="A1412" s="80">
        <v>45944</v>
      </c>
      <c r="B1412" s="58" t="s">
        <v>6174</v>
      </c>
      <c r="C1412" s="58" t="s">
        <v>6175</v>
      </c>
      <c r="D1412" s="58" t="s">
        <v>6176</v>
      </c>
      <c r="E1412" s="58" t="s">
        <v>6177</v>
      </c>
      <c r="F1412" s="58" t="s">
        <v>6178</v>
      </c>
      <c r="G1412" s="58" t="s">
        <v>6179</v>
      </c>
      <c r="H1412" s="75">
        <f>[1]!thsiFinD("ths_close_price_index",H$1,$A1412)</f>
        <v>4539.0644000000002</v>
      </c>
      <c r="I1412" s="75">
        <f>[1]!thsiFinD("ths_close_price_index",I$1,$A1412)</f>
        <v>4986.0433000000003</v>
      </c>
      <c r="J1412" s="75">
        <f>[1]!thsiFinD("ths_close_price_index",J$1,$A1412)</f>
        <v>1736.4227000000001</v>
      </c>
      <c r="K1412" s="76">
        <f>IF([1]!thsiFinD("ths_close_price_index",K$1,$A1412)/[1]!thsiFinD("ths_close_price_index",K$1,$A$3)=0,K1411,[1]!thsiFinD("ths_close_price_index",K$1,$A1412)/[1]!thsiFinD("ths_close_price_index",K$1,$A$3))</f>
        <v>1.399564805838311</v>
      </c>
      <c r="L1412" s="75">
        <f>[1]!thsiFinD("ths_close_price_index",L$1,$A1412)</f>
        <v>4380.1432999999997</v>
      </c>
      <c r="M1412" s="75">
        <f>[1]!thsiFinD("ths_close_price_index",M$1,$A1412)</f>
        <v>11183.7551</v>
      </c>
      <c r="N1412" s="78">
        <f t="shared" si="93"/>
        <v>0.95991964727306689</v>
      </c>
      <c r="O1412" s="78">
        <f t="shared" si="93"/>
        <v>0.99054338065209424</v>
      </c>
      <c r="P1412" s="73">
        <f t="shared" si="94"/>
        <v>0.95991964727306689</v>
      </c>
      <c r="Q1412" s="73">
        <f t="shared" si="95"/>
        <v>1.6045452495713399</v>
      </c>
    </row>
    <row r="1413" spans="1:17" ht="15.5" x14ac:dyDescent="0.35">
      <c r="A1413" s="80">
        <v>45945</v>
      </c>
      <c r="B1413" s="58" t="s">
        <v>6180</v>
      </c>
      <c r="C1413" s="58" t="s">
        <v>6181</v>
      </c>
      <c r="D1413" s="58" t="s">
        <v>6182</v>
      </c>
      <c r="E1413" s="58" t="s">
        <v>6183</v>
      </c>
      <c r="F1413" s="58" t="s">
        <v>6184</v>
      </c>
      <c r="G1413" s="58" t="s">
        <v>6185</v>
      </c>
      <c r="H1413" s="75">
        <f>[1]!thsiFinD("ths_close_price_index",H$1,$A1413)</f>
        <v>4606.2879000000003</v>
      </c>
      <c r="I1413" s="75">
        <f>[1]!thsiFinD("ths_close_price_index",I$1,$A1413)</f>
        <v>5058.4976999999999</v>
      </c>
      <c r="J1413" s="75">
        <f>[1]!thsiFinD("ths_close_price_index",J$1,$A1413)</f>
        <v>1768.6912</v>
      </c>
      <c r="K1413" s="76">
        <f>IF([1]!thsiFinD("ths_close_price_index",K$1,$A1413)/[1]!thsiFinD("ths_close_price_index",K$1,$A$3)=0,K1412,[1]!thsiFinD("ths_close_price_index",K$1,$A1413)/[1]!thsiFinD("ths_close_price_index",K$1,$A$3))</f>
        <v>1.425573367542321</v>
      </c>
      <c r="L1413" s="75">
        <f>[1]!thsiFinD("ths_close_price_index",L$1,$A1413)</f>
        <v>4497.8296</v>
      </c>
      <c r="M1413" s="75">
        <f>[1]!thsiFinD("ths_close_price_index",M$1,$A1413)</f>
        <v>11350.859</v>
      </c>
      <c r="N1413" s="78">
        <f t="shared" si="93"/>
        <v>1.026868139222751</v>
      </c>
      <c r="O1413" s="78">
        <f t="shared" si="93"/>
        <v>1.0149416630197849</v>
      </c>
      <c r="P1413" s="73">
        <f t="shared" si="94"/>
        <v>1.026868139222751</v>
      </c>
      <c r="Q1413" s="73">
        <f t="shared" si="95"/>
        <v>1.6476563947260265</v>
      </c>
    </row>
    <row r="1414" spans="1:17" ht="15.5" x14ac:dyDescent="0.35">
      <c r="A1414" s="80">
        <v>45946</v>
      </c>
      <c r="B1414" s="58" t="s">
        <v>6186</v>
      </c>
      <c r="C1414" s="58" t="s">
        <v>6187</v>
      </c>
      <c r="D1414" s="58" t="s">
        <v>6188</v>
      </c>
      <c r="E1414" s="58" t="s">
        <v>6189</v>
      </c>
      <c r="F1414" s="58" t="s">
        <v>6190</v>
      </c>
      <c r="G1414" s="58" t="s">
        <v>6191</v>
      </c>
      <c r="H1414" s="75">
        <f>[1]!thsiFinD("ths_close_price_index",H$1,$A1414)</f>
        <v>4618.4218000000001</v>
      </c>
      <c r="I1414" s="75">
        <f>[1]!thsiFinD("ths_close_price_index",I$1,$A1414)</f>
        <v>5056.5032000000001</v>
      </c>
      <c r="J1414" s="75">
        <f>[1]!thsiFinD("ths_close_price_index",J$1,$A1414)</f>
        <v>1766.2696000000001</v>
      </c>
      <c r="K1414" s="76">
        <f>IF([1]!thsiFinD("ths_close_price_index",K$1,$A1414)/[1]!thsiFinD("ths_close_price_index",K$1,$A$3)=0,K1413,[1]!thsiFinD("ths_close_price_index",K$1,$A1414)/[1]!thsiFinD("ths_close_price_index",K$1,$A$3))</f>
        <v>1.4236215466326898</v>
      </c>
      <c r="L1414" s="75">
        <f>[1]!thsiFinD("ths_close_price_index",L$1,$A1414)</f>
        <v>4512.5941000000003</v>
      </c>
      <c r="M1414" s="75">
        <f>[1]!thsiFinD("ths_close_price_index",M$1,$A1414)</f>
        <v>11365.22</v>
      </c>
      <c r="N1414" s="78">
        <f t="shared" si="93"/>
        <v>1.0032825832263632</v>
      </c>
      <c r="O1414" s="78">
        <f t="shared" si="93"/>
        <v>1.0012651905904213</v>
      </c>
      <c r="P1414" s="73">
        <f t="shared" si="94"/>
        <v>1.0032825832263632</v>
      </c>
      <c r="Q1414" s="73">
        <f t="shared" si="95"/>
        <v>1.6530649639701642</v>
      </c>
    </row>
    <row r="1415" spans="1:17" ht="15.5" x14ac:dyDescent="0.35">
      <c r="A1415" s="80">
        <v>45947</v>
      </c>
      <c r="B1415" s="58" t="s">
        <v>6192</v>
      </c>
      <c r="C1415" s="58" t="s">
        <v>6193</v>
      </c>
      <c r="D1415" s="58" t="s">
        <v>6194</v>
      </c>
      <c r="E1415" s="58" t="s">
        <v>6195</v>
      </c>
      <c r="F1415" s="58" t="s">
        <v>6196</v>
      </c>
      <c r="G1415" s="58" t="s">
        <v>6197</v>
      </c>
      <c r="H1415" s="75">
        <f>[1]!thsiFinD("ths_close_price_index",H$1,$A1415)</f>
        <v>4514.2344999999996</v>
      </c>
      <c r="I1415" s="75">
        <f>[1]!thsiFinD("ths_close_price_index",I$1,$A1415)</f>
        <v>4932.6183000000001</v>
      </c>
      <c r="J1415" s="75">
        <f>[1]!thsiFinD("ths_close_price_index",J$1,$A1415)</f>
        <v>1717.6045999999999</v>
      </c>
      <c r="K1415" s="76">
        <f>IF([1]!thsiFinD("ths_close_price_index",K$1,$A1415)/[1]!thsiFinD("ths_close_price_index",K$1,$A$3)=0,K1414,[1]!thsiFinD("ths_close_price_index",K$1,$A1415)/[1]!thsiFinD("ths_close_price_index",K$1,$A$3))</f>
        <v>1.3843973293518852</v>
      </c>
      <c r="L1415" s="75">
        <f>[1]!thsiFinD("ths_close_price_index",L$1,$A1415)</f>
        <v>4337.7995000000001</v>
      </c>
      <c r="M1415" s="75">
        <f>[1]!thsiFinD("ths_close_price_index",M$1,$A1415)</f>
        <v>11177.151900000001</v>
      </c>
      <c r="N1415" s="78">
        <f t="shared" si="93"/>
        <v>0.96126516231539638</v>
      </c>
      <c r="O1415" s="78">
        <f t="shared" si="93"/>
        <v>0.98345231328562066</v>
      </c>
      <c r="P1415" s="73">
        <f t="shared" si="94"/>
        <v>0.96126516231539638</v>
      </c>
      <c r="Q1415" s="73">
        <f t="shared" si="95"/>
        <v>1.5890337609086749</v>
      </c>
    </row>
    <row r="1416" spans="1:17" ht="15.5" x14ac:dyDescent="0.35">
      <c r="A1416" s="80">
        <v>45950</v>
      </c>
      <c r="B1416" s="58" t="s">
        <v>6198</v>
      </c>
      <c r="C1416" s="58" t="s">
        <v>6199</v>
      </c>
      <c r="D1416" s="58" t="s">
        <v>6200</v>
      </c>
      <c r="E1416" s="58" t="s">
        <v>6201</v>
      </c>
      <c r="F1416" s="58" t="s">
        <v>6202</v>
      </c>
      <c r="G1416" s="58" t="s">
        <v>6203</v>
      </c>
      <c r="H1416" s="75">
        <f>[1]!thsiFinD("ths_close_price_index",H$1,$A1416)</f>
        <v>4538.2200999999995</v>
      </c>
      <c r="I1416" s="75">
        <f>[1]!thsiFinD("ths_close_price_index",I$1,$A1416)</f>
        <v>4961.8838999999998</v>
      </c>
      <c r="J1416" s="75">
        <f>[1]!thsiFinD("ths_close_price_index",J$1,$A1416)</f>
        <v>1733.2025000000001</v>
      </c>
      <c r="K1416" s="76">
        <f>IF([1]!thsiFinD("ths_close_price_index",K$1,$A1416)/[1]!thsiFinD("ths_close_price_index",K$1,$A$3)=0,K1415,[1]!thsiFinD("ths_close_price_index",K$1,$A1416)/[1]!thsiFinD("ths_close_price_index",K$1,$A$3))</f>
        <v>1.3969693095989677</v>
      </c>
      <c r="L1416" s="75">
        <f>[1]!thsiFinD("ths_close_price_index",L$1,$A1416)</f>
        <v>4407.0177999999996</v>
      </c>
      <c r="M1416" s="75">
        <f>[1]!thsiFinD("ths_close_price_index",M$1,$A1416)</f>
        <v>11185.696</v>
      </c>
      <c r="N1416" s="78">
        <f t="shared" ref="N1416:O1432" si="96">L1416/L1415</f>
        <v>1.0159570076947999</v>
      </c>
      <c r="O1416" s="78">
        <f t="shared" si="96"/>
        <v>1.0007644255062866</v>
      </c>
      <c r="P1416" s="73">
        <f t="shared" si="94"/>
        <v>1.0159570076947999</v>
      </c>
      <c r="Q1416" s="73">
        <f t="shared" si="95"/>
        <v>1.6143899848587915</v>
      </c>
    </row>
    <row r="1417" spans="1:17" ht="15.5" x14ac:dyDescent="0.35">
      <c r="A1417" s="80">
        <v>45951</v>
      </c>
      <c r="B1417" s="58" t="s">
        <v>6204</v>
      </c>
      <c r="C1417" s="58" t="s">
        <v>6205</v>
      </c>
      <c r="D1417" s="58" t="s">
        <v>6206</v>
      </c>
      <c r="E1417" s="58" t="s">
        <v>6207</v>
      </c>
      <c r="F1417" s="58" t="s">
        <v>6208</v>
      </c>
      <c r="G1417" s="58" t="s">
        <v>6209</v>
      </c>
      <c r="H1417" s="75">
        <f>[1]!thsiFinD("ths_close_price_index",H$1,$A1417)</f>
        <v>4607.8715000000002</v>
      </c>
      <c r="I1417" s="75">
        <f>[1]!thsiFinD("ths_close_price_index",I$1,$A1417)</f>
        <v>5039.4407000000001</v>
      </c>
      <c r="J1417" s="75">
        <f>[1]!thsiFinD("ths_close_price_index",J$1,$A1417)</f>
        <v>1764.6702</v>
      </c>
      <c r="K1417" s="76">
        <f>IF([1]!thsiFinD("ths_close_price_index",K$1,$A1417)/[1]!thsiFinD("ths_close_price_index",K$1,$A$3)=0,K1416,[1]!thsiFinD("ths_close_price_index",K$1,$A1417)/[1]!thsiFinD("ths_close_price_index",K$1,$A$3))</f>
        <v>1.4223324227629905</v>
      </c>
      <c r="L1417" s="75">
        <f>[1]!thsiFinD("ths_close_price_index",L$1,$A1417)</f>
        <v>4535.7213000000002</v>
      </c>
      <c r="M1417" s="75">
        <f>[1]!thsiFinD("ths_close_price_index",M$1,$A1417)</f>
        <v>11276.382900000001</v>
      </c>
      <c r="N1417" s="78">
        <f t="shared" si="96"/>
        <v>1.0292042160573984</v>
      </c>
      <c r="O1417" s="78">
        <f t="shared" si="96"/>
        <v>1.0081073989495155</v>
      </c>
      <c r="P1417" s="73">
        <f t="shared" si="94"/>
        <v>1.0292042160573984</v>
      </c>
      <c r="Q1417" s="73">
        <f t="shared" si="95"/>
        <v>1.6615369787775078</v>
      </c>
    </row>
    <row r="1418" spans="1:17" ht="15.5" x14ac:dyDescent="0.35">
      <c r="A1418" s="80">
        <v>45952</v>
      </c>
      <c r="B1418" s="58" t="s">
        <v>6210</v>
      </c>
      <c r="C1418" s="58" t="s">
        <v>6211</v>
      </c>
      <c r="D1418" s="58" t="s">
        <v>6212</v>
      </c>
      <c r="E1418" s="58" t="s">
        <v>6213</v>
      </c>
      <c r="F1418" s="58" t="s">
        <v>6214</v>
      </c>
      <c r="G1418" s="58" t="s">
        <v>6215</v>
      </c>
      <c r="H1418" s="75">
        <f>[1]!thsiFinD("ths_close_price_index",H$1,$A1418)</f>
        <v>4592.57</v>
      </c>
      <c r="I1418" s="75">
        <f>[1]!thsiFinD("ths_close_price_index",I$1,$A1418)</f>
        <v>5016.4623000000001</v>
      </c>
      <c r="J1418" s="75">
        <f>[1]!thsiFinD("ths_close_price_index",J$1,$A1418)</f>
        <v>1754.6723999999999</v>
      </c>
      <c r="K1418" s="76">
        <f>IF([1]!thsiFinD("ths_close_price_index",K$1,$A1418)/[1]!thsiFinD("ths_close_price_index",K$1,$A$3)=0,K1417,[1]!thsiFinD("ths_close_price_index",K$1,$A1418)/[1]!thsiFinD("ths_close_price_index",K$1,$A$3))</f>
        <v>1.4142741492701305</v>
      </c>
      <c r="L1418" s="75">
        <f>[1]!thsiFinD("ths_close_price_index",L$1,$A1418)</f>
        <v>4503.4712</v>
      </c>
      <c r="M1418" s="75">
        <f>[1]!thsiFinD("ths_close_price_index",M$1,$A1418)</f>
        <v>11223.674000000001</v>
      </c>
      <c r="N1418" s="78">
        <f t="shared" si="96"/>
        <v>0.99288975272797286</v>
      </c>
      <c r="O1418" s="78">
        <f t="shared" si="96"/>
        <v>0.99532572630182681</v>
      </c>
      <c r="P1418" s="73">
        <f t="shared" si="94"/>
        <v>0.99288975272797286</v>
      </c>
      <c r="Q1418" s="73">
        <f t="shared" si="95"/>
        <v>1.6497230400067828</v>
      </c>
    </row>
    <row r="1419" spans="1:17" ht="15.5" x14ac:dyDescent="0.35">
      <c r="A1419" s="80">
        <v>45953</v>
      </c>
      <c r="B1419" s="58" t="s">
        <v>6216</v>
      </c>
      <c r="C1419" s="58" t="s">
        <v>6217</v>
      </c>
      <c r="D1419" s="58" t="s">
        <v>6218</v>
      </c>
      <c r="E1419" s="58" t="s">
        <v>6219</v>
      </c>
      <c r="F1419" s="58" t="s">
        <v>6220</v>
      </c>
      <c r="G1419" s="58" t="s">
        <v>6221</v>
      </c>
      <c r="H1419" s="75">
        <f>[1]!thsiFinD("ths_close_price_index",H$1,$A1419)</f>
        <v>4606.3446999999996</v>
      </c>
      <c r="I1419" s="75">
        <f>[1]!thsiFinD("ths_close_price_index",I$1,$A1419)</f>
        <v>5030.2130999999999</v>
      </c>
      <c r="J1419" s="75">
        <f>[1]!thsiFinD("ths_close_price_index",J$1,$A1419)</f>
        <v>1751.3202000000001</v>
      </c>
      <c r="K1419" s="76">
        <f>IF([1]!thsiFinD("ths_close_price_index",K$1,$A1419)/[1]!thsiFinD("ths_close_price_index",K$1,$A$3)=0,K1418,[1]!thsiFinD("ths_close_price_index",K$1,$A1419)/[1]!thsiFinD("ths_close_price_index",K$1,$A$3))</f>
        <v>1.4115722604143059</v>
      </c>
      <c r="L1419" s="75">
        <f>[1]!thsiFinD("ths_close_price_index",L$1,$A1419)</f>
        <v>4487.9962999999998</v>
      </c>
      <c r="M1419" s="75">
        <f>[1]!thsiFinD("ths_close_price_index",M$1,$A1419)</f>
        <v>11175.8539</v>
      </c>
      <c r="N1419" s="78">
        <f t="shared" si="96"/>
        <v>0.99656378395403078</v>
      </c>
      <c r="O1419" s="78">
        <f t="shared" si="96"/>
        <v>0.9957393541544417</v>
      </c>
      <c r="P1419" s="73">
        <f t="shared" si="94"/>
        <v>0.99656378395403078</v>
      </c>
      <c r="Q1419" s="73">
        <f t="shared" si="95"/>
        <v>1.6440542352253065</v>
      </c>
    </row>
    <row r="1420" spans="1:17" ht="15.5" x14ac:dyDescent="0.35">
      <c r="A1420" s="80">
        <v>45954</v>
      </c>
      <c r="B1420" s="58" t="s">
        <v>6222</v>
      </c>
      <c r="C1420" s="58" t="s">
        <v>6223</v>
      </c>
      <c r="D1420" s="58" t="s">
        <v>6224</v>
      </c>
      <c r="E1420" s="58" t="s">
        <v>6225</v>
      </c>
      <c r="F1420" s="58" t="s">
        <v>6226</v>
      </c>
      <c r="G1420" s="58" t="s">
        <v>6227</v>
      </c>
      <c r="H1420" s="75">
        <f>[1]!thsiFinD("ths_close_price_index",H$1,$A1420)</f>
        <v>4660.6835000000001</v>
      </c>
      <c r="I1420" s="75">
        <f>[1]!thsiFinD("ths_close_price_index",I$1,$A1420)</f>
        <v>5095.4273999999996</v>
      </c>
      <c r="J1420" s="75">
        <f>[1]!thsiFinD("ths_close_price_index",J$1,$A1420)</f>
        <v>1786.5137</v>
      </c>
      <c r="K1420" s="76">
        <f>IF([1]!thsiFinD("ths_close_price_index",K$1,$A1420)/[1]!thsiFinD("ths_close_price_index",K$1,$A$3)=0,K1419,[1]!thsiFinD("ths_close_price_index",K$1,$A1420)/[1]!thsiFinD("ths_close_price_index",K$1,$A$3))</f>
        <v>1.4399383857789825</v>
      </c>
      <c r="L1420" s="75">
        <f>[1]!thsiFinD("ths_close_price_index",L$1,$A1420)</f>
        <v>4655.4881999999998</v>
      </c>
      <c r="M1420" s="75">
        <f>[1]!thsiFinD("ths_close_price_index",M$1,$A1420)</f>
        <v>11173.235699999999</v>
      </c>
      <c r="N1420" s="78">
        <f t="shared" si="96"/>
        <v>1.0373199728350935</v>
      </c>
      <c r="O1420" s="78">
        <f t="shared" si="96"/>
        <v>0.99976572707343636</v>
      </c>
      <c r="P1420" s="73">
        <f t="shared" si="94"/>
        <v>1.0373199728350935</v>
      </c>
      <c r="Q1420" s="73">
        <f t="shared" si="95"/>
        <v>1.7054102946233354</v>
      </c>
    </row>
    <row r="1421" spans="1:17" ht="15.5" x14ac:dyDescent="0.35">
      <c r="A1421" s="80">
        <v>45957</v>
      </c>
      <c r="B1421" s="58" t="s">
        <v>6228</v>
      </c>
      <c r="C1421" s="58" t="s">
        <v>6229</v>
      </c>
      <c r="D1421" s="58" t="s">
        <v>6230</v>
      </c>
      <c r="E1421" s="58" t="s">
        <v>6231</v>
      </c>
      <c r="F1421" s="58" t="s">
        <v>6232</v>
      </c>
      <c r="G1421" s="58" t="s">
        <v>6233</v>
      </c>
      <c r="H1421" s="75">
        <f>[1]!thsiFinD("ths_close_price_index",H$1,$A1421)</f>
        <v>4716.0186000000003</v>
      </c>
      <c r="I1421" s="75">
        <f>[1]!thsiFinD("ths_close_price_index",I$1,$A1421)</f>
        <v>5162.4303</v>
      </c>
      <c r="J1421" s="75">
        <f>[1]!thsiFinD("ths_close_price_index",J$1,$A1421)</f>
        <v>1813.0174999999999</v>
      </c>
      <c r="K1421" s="76">
        <f>IF([1]!thsiFinD("ths_close_price_index",K$1,$A1421)/[1]!thsiFinD("ths_close_price_index",K$1,$A$3)=0,K1420,[1]!thsiFinD("ths_close_price_index",K$1,$A1421)/[1]!thsiFinD("ths_close_price_index",K$1,$A$3))</f>
        <v>1.4613005723600365</v>
      </c>
      <c r="L1421" s="75">
        <f>[1]!thsiFinD("ths_close_price_index",L$1,$A1421)</f>
        <v>4736.7929000000004</v>
      </c>
      <c r="M1421" s="75">
        <f>[1]!thsiFinD("ths_close_price_index",M$1,$A1421)</f>
        <v>11225.309499999999</v>
      </c>
      <c r="N1421" s="78">
        <f t="shared" si="96"/>
        <v>1.0174642693756588</v>
      </c>
      <c r="O1421" s="78">
        <f t="shared" si="96"/>
        <v>1.0046605836839189</v>
      </c>
      <c r="P1421" s="73">
        <f t="shared" si="94"/>
        <v>1.0174642693756588</v>
      </c>
      <c r="Q1421" s="73">
        <f t="shared" si="95"/>
        <v>1.735194039404659</v>
      </c>
    </row>
    <row r="1422" spans="1:17" ht="15.5" x14ac:dyDescent="0.35">
      <c r="A1422" s="80">
        <v>45958</v>
      </c>
      <c r="B1422" s="58" t="s">
        <v>6234</v>
      </c>
      <c r="C1422" s="58" t="s">
        <v>6235</v>
      </c>
      <c r="D1422" s="58" t="s">
        <v>6236</v>
      </c>
      <c r="E1422" s="58" t="s">
        <v>6237</v>
      </c>
      <c r="F1422" s="58" t="s">
        <v>6238</v>
      </c>
      <c r="G1422" s="58" t="s">
        <v>6239</v>
      </c>
      <c r="H1422" s="75">
        <f>[1]!thsiFinD("ths_close_price_index",H$1,$A1422)</f>
        <v>4691.973</v>
      </c>
      <c r="I1422" s="75">
        <f>[1]!thsiFinD("ths_close_price_index",I$1,$A1422)</f>
        <v>5135.9700999999995</v>
      </c>
      <c r="J1422" s="75">
        <f>[1]!thsiFinD("ths_close_price_index",J$1,$A1422)</f>
        <v>1803.7588000000001</v>
      </c>
      <c r="K1422" s="76">
        <f>IF([1]!thsiFinD("ths_close_price_index",K$1,$A1422)/[1]!thsiFinD("ths_close_price_index",K$1,$A$3)=0,K1421,[1]!thsiFinD("ths_close_price_index",K$1,$A1422)/[1]!thsiFinD("ths_close_price_index",K$1,$A$3))</f>
        <v>1.4538380169190053</v>
      </c>
      <c r="L1422" s="75">
        <f>[1]!thsiFinD("ths_close_price_index",L$1,$A1422)</f>
        <v>4707.8103000000001</v>
      </c>
      <c r="M1422" s="75">
        <f>[1]!thsiFinD("ths_close_price_index",M$1,$A1422)</f>
        <v>11176.158799999999</v>
      </c>
      <c r="N1422" s="78">
        <f t="shared" si="96"/>
        <v>0.99388138755232469</v>
      </c>
      <c r="O1422" s="78">
        <f t="shared" si="96"/>
        <v>0.99562143921287871</v>
      </c>
      <c r="P1422" s="73">
        <f t="shared" si="94"/>
        <v>0.99388138755232469</v>
      </c>
      <c r="Q1422" s="73">
        <f t="shared" si="95"/>
        <v>1.7245770595560257</v>
      </c>
    </row>
    <row r="1423" spans="1:17" ht="15.5" x14ac:dyDescent="0.35">
      <c r="A1423" s="80">
        <v>45959</v>
      </c>
      <c r="B1423" s="58" t="s">
        <v>6240</v>
      </c>
      <c r="C1423" s="58" t="s">
        <v>6241</v>
      </c>
      <c r="D1423" s="58" t="s">
        <v>6242</v>
      </c>
      <c r="E1423" s="58" t="s">
        <v>6243</v>
      </c>
      <c r="F1423" s="58" t="s">
        <v>6244</v>
      </c>
      <c r="G1423" s="58" t="s">
        <v>6245</v>
      </c>
      <c r="H1423" s="75">
        <f>[1]!thsiFinD("ths_close_price_index",H$1,$A1423)</f>
        <v>4747.8378000000002</v>
      </c>
      <c r="I1423" s="75">
        <f>[1]!thsiFinD("ths_close_price_index",I$1,$A1423)</f>
        <v>5206.9727999999996</v>
      </c>
      <c r="J1423" s="75">
        <f>[1]!thsiFinD("ths_close_price_index",J$1,$A1423)</f>
        <v>1825.7661000000001</v>
      </c>
      <c r="K1423" s="76">
        <f>IF([1]!thsiFinD("ths_close_price_index",K$1,$A1423)/[1]!thsiFinD("ths_close_price_index",K$1,$A$3)=0,K1422,[1]!thsiFinD("ths_close_price_index",K$1,$A1423)/[1]!thsiFinD("ths_close_price_index",K$1,$A$3))</f>
        <v>1.4715760034999947</v>
      </c>
      <c r="L1423" s="75">
        <f>[1]!thsiFinD("ths_close_price_index",L$1,$A1423)</f>
        <v>4819.9847</v>
      </c>
      <c r="M1423" s="75">
        <f>[1]!thsiFinD("ths_close_price_index",M$1,$A1423)</f>
        <v>11231.393</v>
      </c>
      <c r="N1423" s="78">
        <f t="shared" si="96"/>
        <v>1.0238272982239747</v>
      </c>
      <c r="O1423" s="78">
        <f t="shared" si="96"/>
        <v>1.0049421452386664</v>
      </c>
      <c r="P1423" s="73">
        <f t="shared" si="94"/>
        <v>1.0238272982239747</v>
      </c>
      <c r="Q1423" s="73">
        <f t="shared" si="95"/>
        <v>1.7656690714642924</v>
      </c>
    </row>
    <row r="1424" spans="1:17" ht="15.5" x14ac:dyDescent="0.35">
      <c r="A1424" s="80">
        <v>45960</v>
      </c>
      <c r="B1424" s="58" t="s">
        <v>6246</v>
      </c>
      <c r="C1424" s="58" t="s">
        <v>6247</v>
      </c>
      <c r="D1424" s="58" t="s">
        <v>6248</v>
      </c>
      <c r="E1424" s="58" t="s">
        <v>6249</v>
      </c>
      <c r="F1424" s="58" t="s">
        <v>6250</v>
      </c>
      <c r="G1424" s="58" t="s">
        <v>6251</v>
      </c>
      <c r="H1424" s="75">
        <f>[1]!thsiFinD("ths_close_price_index",H$1,$A1424)</f>
        <v>4709.9110000000001</v>
      </c>
      <c r="I1424" s="75">
        <f>[1]!thsiFinD("ths_close_price_index",I$1,$A1424)</f>
        <v>5158.7214000000004</v>
      </c>
      <c r="J1424" s="75">
        <f>[1]!thsiFinD("ths_close_price_index",J$1,$A1424)</f>
        <v>1805.2779</v>
      </c>
      <c r="K1424" s="76">
        <f>IF([1]!thsiFinD("ths_close_price_index",K$1,$A1424)/[1]!thsiFinD("ths_close_price_index",K$1,$A$3)=0,K1423,[1]!thsiFinD("ths_close_price_index",K$1,$A1424)/[1]!thsiFinD("ths_close_price_index",K$1,$A$3))</f>
        <v>1.4550624186136785</v>
      </c>
      <c r="L1424" s="75">
        <f>[1]!thsiFinD("ths_close_price_index",L$1,$A1424)</f>
        <v>4763.0847999999996</v>
      </c>
      <c r="M1424" s="75">
        <f>[1]!thsiFinD("ths_close_price_index",M$1,$A1424)</f>
        <v>11096.059600000001</v>
      </c>
      <c r="N1424" s="78">
        <f t="shared" si="96"/>
        <v>0.98819500402148575</v>
      </c>
      <c r="O1424" s="78">
        <f t="shared" si="96"/>
        <v>0.98795043499946988</v>
      </c>
      <c r="P1424" s="73">
        <f t="shared" si="94"/>
        <v>0.98819500402148575</v>
      </c>
      <c r="Q1424" s="73">
        <f t="shared" si="95"/>
        <v>1.7448253551762694</v>
      </c>
    </row>
    <row r="1425" spans="1:17" ht="15.5" x14ac:dyDescent="0.35">
      <c r="A1425" s="80">
        <v>45961</v>
      </c>
      <c r="B1425" s="58" t="s">
        <v>6252</v>
      </c>
      <c r="C1425" s="58" t="s">
        <v>6253</v>
      </c>
      <c r="D1425" s="58" t="s">
        <v>6254</v>
      </c>
      <c r="E1425" s="58" t="s">
        <v>6255</v>
      </c>
      <c r="F1425" s="58" t="s">
        <v>6256</v>
      </c>
      <c r="G1425" s="58" t="s">
        <v>6257</v>
      </c>
      <c r="H1425" s="75">
        <f>[1]!thsiFinD("ths_close_price_index",H$1,$A1425)</f>
        <v>4640.6675999999998</v>
      </c>
      <c r="I1425" s="75">
        <f>[1]!thsiFinD("ths_close_price_index",I$1,$A1425)</f>
        <v>5092.9832999999999</v>
      </c>
      <c r="J1425" s="75">
        <f>[1]!thsiFinD("ths_close_price_index",J$1,$A1425)</f>
        <v>1784.7309</v>
      </c>
      <c r="K1425" s="76">
        <f>IF([1]!thsiFinD("ths_close_price_index",K$1,$A1425)/[1]!thsiFinD("ths_close_price_index",K$1,$A$3)=0,K1424,[1]!thsiFinD("ths_close_price_index",K$1,$A1425)/[1]!thsiFinD("ths_close_price_index",K$1,$A$3))</f>
        <v>1.4385014406527477</v>
      </c>
      <c r="L1425" s="75">
        <f>[1]!thsiFinD("ths_close_price_index",L$1,$A1425)</f>
        <v>4656.4242000000004</v>
      </c>
      <c r="M1425" s="75">
        <f>[1]!thsiFinD("ths_close_price_index",M$1,$A1425)</f>
        <v>11311.612300000001</v>
      </c>
      <c r="N1425" s="78">
        <f t="shared" si="96"/>
        <v>0.97760682320835457</v>
      </c>
      <c r="O1425" s="78">
        <f t="shared" si="96"/>
        <v>1.0194260582378272</v>
      </c>
      <c r="P1425" s="73">
        <f t="shared" si="94"/>
        <v>0.97760682320835457</v>
      </c>
      <c r="Q1425" s="73">
        <f t="shared" si="95"/>
        <v>1.7057531725272617</v>
      </c>
    </row>
    <row r="1426" spans="1:17" ht="15.5" x14ac:dyDescent="0.35">
      <c r="A1426" s="80">
        <v>45964</v>
      </c>
      <c r="B1426" s="58" t="s">
        <v>6258</v>
      </c>
      <c r="C1426" s="58" t="s">
        <v>6259</v>
      </c>
      <c r="D1426" s="58" t="s">
        <v>6260</v>
      </c>
      <c r="E1426" s="58" t="s">
        <v>6261</v>
      </c>
      <c r="F1426" s="58" t="s">
        <v>6262</v>
      </c>
      <c r="G1426" s="58" t="s">
        <v>6263</v>
      </c>
      <c r="H1426" s="75">
        <f>[1]!thsiFinD("ths_close_price_index",H$1,$A1426)</f>
        <v>4653.4027999999998</v>
      </c>
      <c r="I1426" s="75">
        <f>[1]!thsiFinD("ths_close_price_index",I$1,$A1426)</f>
        <v>5103.6750000000002</v>
      </c>
      <c r="J1426" s="75">
        <f>[1]!thsiFinD("ths_close_price_index",J$1,$A1426)</f>
        <v>1787.4876999999999</v>
      </c>
      <c r="K1426" s="76">
        <f>IF([1]!thsiFinD("ths_close_price_index",K$1,$A1426)/[1]!thsiFinD("ths_close_price_index",K$1,$A$3)=0,K1425,[1]!thsiFinD("ths_close_price_index",K$1,$A1426)/[1]!thsiFinD("ths_close_price_index",K$1,$A$3))</f>
        <v>1.4407234343278679</v>
      </c>
      <c r="L1426" s="75">
        <f>[1]!thsiFinD("ths_close_price_index",L$1,$A1426)</f>
        <v>4673.6085000000003</v>
      </c>
      <c r="M1426" s="75">
        <f>[1]!thsiFinD("ths_close_price_index",M$1,$A1426)</f>
        <v>11317.748</v>
      </c>
      <c r="N1426" s="78">
        <f t="shared" si="96"/>
        <v>1.003690449852056</v>
      </c>
      <c r="O1426" s="78">
        <f t="shared" si="96"/>
        <v>1.0005424248849122</v>
      </c>
      <c r="P1426" s="73">
        <f t="shared" si="94"/>
        <v>1.003690449852056</v>
      </c>
      <c r="Q1426" s="73">
        <f t="shared" si="95"/>
        <v>1.712048169070459</v>
      </c>
    </row>
    <row r="1427" spans="1:17" ht="15.5" x14ac:dyDescent="0.35">
      <c r="A1427" s="80">
        <v>45965</v>
      </c>
      <c r="B1427" s="58" t="s">
        <v>6264</v>
      </c>
      <c r="C1427" s="58" t="s">
        <v>6265</v>
      </c>
      <c r="D1427" s="58" t="s">
        <v>6266</v>
      </c>
      <c r="E1427" s="58" t="s">
        <v>6267</v>
      </c>
      <c r="F1427" s="58" t="s">
        <v>6268</v>
      </c>
      <c r="G1427" s="58" t="s">
        <v>6269</v>
      </c>
      <c r="H1427" s="75">
        <f>[1]!thsiFinD("ths_close_price_index",H$1,$A1427)</f>
        <v>4618.6989999999996</v>
      </c>
      <c r="I1427" s="75">
        <f>[1]!thsiFinD("ths_close_price_index",I$1,$A1427)</f>
        <v>5052.8481000000002</v>
      </c>
      <c r="J1427" s="75">
        <f>[1]!thsiFinD("ths_close_price_index",J$1,$A1427)</f>
        <v>1762.3649</v>
      </c>
      <c r="K1427" s="76">
        <f>IF([1]!thsiFinD("ths_close_price_index",K$1,$A1427)/[1]!thsiFinD("ths_close_price_index",K$1,$A$3)=0,K1426,[1]!thsiFinD("ths_close_price_index",K$1,$A1427)/[1]!thsiFinD("ths_close_price_index",K$1,$A$3))</f>
        <v>1.420474340196517</v>
      </c>
      <c r="L1427" s="75">
        <f>[1]!thsiFinD("ths_close_price_index",L$1,$A1427)</f>
        <v>4570.2232000000004</v>
      </c>
      <c r="M1427" s="75">
        <f>[1]!thsiFinD("ths_close_price_index",M$1,$A1427)</f>
        <v>11132.997100000001</v>
      </c>
      <c r="N1427" s="78">
        <f t="shared" si="96"/>
        <v>0.97787891304973451</v>
      </c>
      <c r="O1427" s="78">
        <f t="shared" si="96"/>
        <v>0.98367600162152413</v>
      </c>
      <c r="P1427" s="73">
        <f t="shared" si="94"/>
        <v>0.97787891304973451</v>
      </c>
      <c r="Q1427" s="73">
        <f t="shared" si="95"/>
        <v>1.6741758026594085</v>
      </c>
    </row>
    <row r="1428" spans="1:17" ht="15.5" x14ac:dyDescent="0.35">
      <c r="A1428" s="80">
        <v>45966</v>
      </c>
      <c r="B1428" s="58" t="s">
        <v>6270</v>
      </c>
      <c r="C1428" s="58" t="s">
        <v>6271</v>
      </c>
      <c r="D1428" s="58" t="s">
        <v>6272</v>
      </c>
      <c r="E1428" s="58" t="s">
        <v>6273</v>
      </c>
      <c r="F1428" s="58" t="s">
        <v>6274</v>
      </c>
      <c r="G1428" s="58" t="s">
        <v>6275</v>
      </c>
      <c r="H1428" s="75">
        <f>[1]!thsiFinD("ths_close_price_index",H$1,$A1428)</f>
        <v>4627.2569999999996</v>
      </c>
      <c r="I1428" s="75">
        <f>[1]!thsiFinD("ths_close_price_index",I$1,$A1428)</f>
        <v>5063.1769999999997</v>
      </c>
      <c r="J1428" s="75">
        <f>[1]!thsiFinD("ths_close_price_index",J$1,$A1428)</f>
        <v>1767.3851999999999</v>
      </c>
      <c r="K1428" s="76">
        <f>IF([1]!thsiFinD("ths_close_price_index",K$1,$A1428)/[1]!thsiFinD("ths_close_price_index",K$1,$A$3)=0,K1427,[1]!thsiFinD("ths_close_price_index",K$1,$A1428)/[1]!thsiFinD("ths_close_price_index",K$1,$A$3))</f>
        <v>1.4245207254428915</v>
      </c>
      <c r="L1428" s="75">
        <f>[1]!thsiFinD("ths_close_price_index",L$1,$A1428)</f>
        <v>4616.1719999999996</v>
      </c>
      <c r="M1428" s="75">
        <f>[1]!thsiFinD("ths_close_price_index",M$1,$A1428)</f>
        <v>11118.1474</v>
      </c>
      <c r="N1428" s="78">
        <f t="shared" si="96"/>
        <v>1.0100539509755233</v>
      </c>
      <c r="O1428" s="78">
        <f t="shared" si="96"/>
        <v>0.99866615432784034</v>
      </c>
      <c r="P1428" s="73">
        <f t="shared" si="94"/>
        <v>1.0100539509755233</v>
      </c>
      <c r="Q1428" s="73">
        <f t="shared" si="95"/>
        <v>1.6910078841037535</v>
      </c>
    </row>
    <row r="1429" spans="1:17" ht="15.5" x14ac:dyDescent="0.35">
      <c r="A1429" s="80">
        <v>45967</v>
      </c>
      <c r="B1429" s="58" t="s">
        <v>6276</v>
      </c>
      <c r="C1429" s="58" t="s">
        <v>6277</v>
      </c>
      <c r="D1429" s="58" t="s">
        <v>6278</v>
      </c>
      <c r="E1429" s="58" t="s">
        <v>6279</v>
      </c>
      <c r="F1429" s="58" t="s">
        <v>6280</v>
      </c>
      <c r="G1429" s="58" t="s">
        <v>6281</v>
      </c>
      <c r="H1429" s="75">
        <f>[1]!thsiFinD("ths_close_price_index",H$1,$A1429)</f>
        <v>4693.4031999999997</v>
      </c>
      <c r="I1429" s="75">
        <f>[1]!thsiFinD("ths_close_price_index",I$1,$A1429)</f>
        <v>5137.9993999999997</v>
      </c>
      <c r="J1429" s="75">
        <f>[1]!thsiFinD("ths_close_price_index",J$1,$A1429)</f>
        <v>1798.1387</v>
      </c>
      <c r="K1429" s="76">
        <f>IF([1]!thsiFinD("ths_close_price_index",K$1,$A1429)/[1]!thsiFinD("ths_close_price_index",K$1,$A$3)=0,K1428,[1]!thsiFinD("ths_close_price_index",K$1,$A1429)/[1]!thsiFinD("ths_close_price_index",K$1,$A$3))</f>
        <v>1.4493081900713765</v>
      </c>
      <c r="L1429" s="75">
        <f>[1]!thsiFinD("ths_close_price_index",L$1,$A1429)</f>
        <v>4727.3041999999996</v>
      </c>
      <c r="M1429" s="75">
        <f>[1]!thsiFinD("ths_close_price_index",M$1,$A1429)</f>
        <v>11113.517400000001</v>
      </c>
      <c r="N1429" s="78">
        <f t="shared" si="96"/>
        <v>1.0240745362174546</v>
      </c>
      <c r="O1429" s="78">
        <f t="shared" si="96"/>
        <v>0.99958356371494061</v>
      </c>
      <c r="P1429" s="73">
        <f t="shared" si="94"/>
        <v>1.0240745362174546</v>
      </c>
      <c r="Q1429" s="73">
        <f t="shared" si="95"/>
        <v>1.7317181146536105</v>
      </c>
    </row>
    <row r="1430" spans="1:17" ht="15.5" x14ac:dyDescent="0.35">
      <c r="A1430" s="80">
        <v>45968</v>
      </c>
      <c r="B1430" s="58" t="s">
        <v>6282</v>
      </c>
      <c r="C1430" s="58" t="s">
        <v>6283</v>
      </c>
      <c r="D1430" s="58" t="s">
        <v>6284</v>
      </c>
      <c r="E1430" s="58" t="s">
        <v>6285</v>
      </c>
      <c r="F1430" s="58" t="s">
        <v>6286</v>
      </c>
      <c r="G1430" s="58" t="s">
        <v>6287</v>
      </c>
      <c r="H1430" s="75">
        <f>[1]!thsiFinD("ths_close_price_index",H$1,$A1430)</f>
        <v>4678.7943999999998</v>
      </c>
      <c r="I1430" s="75">
        <f>[1]!thsiFinD("ths_close_price_index",I$1,$A1430)</f>
        <v>5122.9539999999997</v>
      </c>
      <c r="J1430" s="75">
        <f>[1]!thsiFinD("ths_close_price_index",J$1,$A1430)</f>
        <v>1786.7552000000001</v>
      </c>
      <c r="K1430" s="76">
        <f>IF([1]!thsiFinD("ths_close_price_index",K$1,$A1430)/[1]!thsiFinD("ths_close_price_index",K$1,$A$3)=0,K1429,[1]!thsiFinD("ths_close_price_index",K$1,$A1430)/[1]!thsiFinD("ths_close_price_index",K$1,$A$3))</f>
        <v>1.4401330359068634</v>
      </c>
      <c r="L1430" s="75">
        <f>[1]!thsiFinD("ths_close_price_index",L$1,$A1430)</f>
        <v>4678.1773000000003</v>
      </c>
      <c r="M1430" s="75">
        <f>[1]!thsiFinD("ths_close_price_index",M$1,$A1430)</f>
        <v>11113.197700000001</v>
      </c>
      <c r="N1430" s="78">
        <f t="shared" si="96"/>
        <v>0.98960784034164773</v>
      </c>
      <c r="O1430" s="78">
        <f t="shared" si="96"/>
        <v>0.99997123322990433</v>
      </c>
      <c r="P1430" s="73">
        <f t="shared" si="94"/>
        <v>0.98960784034164773</v>
      </c>
      <c r="Q1430" s="73">
        <f t="shared" si="95"/>
        <v>1.7137218235228693</v>
      </c>
    </row>
    <row r="1431" spans="1:17" ht="15.5" x14ac:dyDescent="0.35">
      <c r="A1431" s="80">
        <v>45971</v>
      </c>
      <c r="B1431" s="58" t="s">
        <v>6288</v>
      </c>
      <c r="C1431" s="58" t="s">
        <v>6289</v>
      </c>
      <c r="D1431" s="58" t="s">
        <v>6290</v>
      </c>
      <c r="E1431" s="58" t="s">
        <v>6291</v>
      </c>
      <c r="F1431" s="58">
        <v>0.92478526999999999</v>
      </c>
      <c r="G1431" s="58" t="s">
        <v>6292</v>
      </c>
      <c r="H1431" s="75">
        <f>[1]!thsiFinD("ths_close_price_index",H$1,$A1431)</f>
        <v>4695.0506999999998</v>
      </c>
      <c r="I1431" s="75">
        <f>[1]!thsiFinD("ths_close_price_index",I$1,$A1431)</f>
        <v>5138.9593000000004</v>
      </c>
      <c r="J1431" s="75">
        <f>[1]!thsiFinD("ths_close_price_index",J$1,$A1431)</f>
        <v>1791.7321999999999</v>
      </c>
      <c r="K1431" s="76">
        <f>IF([1]!thsiFinD("ths_close_price_index",K$1,$A1431)/[1]!thsiFinD("ths_close_price_index",K$1,$A$3)=0,K1430,[1]!thsiFinD("ths_close_price_index",K$1,$A1431)/[1]!thsiFinD("ths_close_price_index",K$1,$A$3))</f>
        <v>1.4441445211510133</v>
      </c>
      <c r="L1431" s="75">
        <f>[1]!thsiFinD("ths_close_price_index",L$1,$A1431)</f>
        <v>4635.0644000000002</v>
      </c>
      <c r="M1431" s="75">
        <f>[1]!thsiFinD("ths_close_price_index",M$1,$A1431)</f>
        <v>11296.184300000001</v>
      </c>
      <c r="N1431" s="78">
        <f t="shared" si="96"/>
        <v>0.99078425266182191</v>
      </c>
      <c r="O1431" s="78">
        <f t="shared" si="96"/>
        <v>1.0164657018564514</v>
      </c>
      <c r="P1431" s="73">
        <f t="shared" si="94"/>
        <v>0.99078425266182191</v>
      </c>
      <c r="Q1431" s="73">
        <f t="shared" si="95"/>
        <v>1.6979285961893607</v>
      </c>
    </row>
    <row r="1432" spans="1:17" ht="15.5" x14ac:dyDescent="0.35">
      <c r="A1432" s="80">
        <v>45972</v>
      </c>
      <c r="B1432" s="58" t="s">
        <v>6293</v>
      </c>
      <c r="C1432" s="58" t="s">
        <v>6294</v>
      </c>
      <c r="D1432" s="58" t="s">
        <v>6295</v>
      </c>
      <c r="E1432" s="58" t="s">
        <v>6296</v>
      </c>
      <c r="F1432" s="58">
        <v>0.92106675000000005</v>
      </c>
      <c r="G1432" s="58" t="s">
        <v>6297</v>
      </c>
      <c r="H1432" s="75">
        <f>[1]!thsiFinD("ths_close_price_index",H$1,$A1432)</f>
        <v>4652.1655000000001</v>
      </c>
      <c r="I1432" s="75">
        <f>[1]!thsiFinD("ths_close_price_index",I$1,$A1432)</f>
        <v>5094.8103000000001</v>
      </c>
      <c r="J1432" s="75">
        <f>[1]!thsiFinD("ths_close_price_index",J$1,$A1432)</f>
        <v>1777.6886</v>
      </c>
      <c r="K1432" s="76">
        <f>IF([1]!thsiFinD("ths_close_price_index",K$1,$A1432)/[1]!thsiFinD("ths_close_price_index",K$1,$A$3)=0,K1431,[1]!thsiFinD("ths_close_price_index",K$1,$A1432)/[1]!thsiFinD("ths_close_price_index",K$1,$A$3))</f>
        <v>1.4328253139629992</v>
      </c>
      <c r="L1432" s="75">
        <f>[1]!thsiFinD("ths_close_price_index",L$1,$A1432)</f>
        <v>4557.6751999999997</v>
      </c>
      <c r="M1432" s="75">
        <f>[1]!thsiFinD("ths_close_price_index",M$1,$A1432)</f>
        <v>11292.326999999999</v>
      </c>
      <c r="N1432" s="78">
        <f t="shared" si="96"/>
        <v>0.98330353295630568</v>
      </c>
      <c r="O1432" s="78">
        <f t="shared" si="96"/>
        <v>0.99965853071288846</v>
      </c>
      <c r="P1432" s="73">
        <f t="shared" si="94"/>
        <v>0.98330353295630568</v>
      </c>
      <c r="Q1432" s="73">
        <f t="shared" si="95"/>
        <v>1.6695791873405388</v>
      </c>
    </row>
    <row r="1433" spans="1:17" ht="15.5" x14ac:dyDescent="0.35">
      <c r="A1433" s="80">
        <v>45973</v>
      </c>
      <c r="B1433" s="58" t="s">
        <v>6298</v>
      </c>
      <c r="C1433" s="58" t="s">
        <v>6299</v>
      </c>
      <c r="D1433" s="58" t="s">
        <v>6300</v>
      </c>
      <c r="E1433" s="58" t="s">
        <v>6301</v>
      </c>
      <c r="F1433" s="58">
        <v>0.92458512999999998</v>
      </c>
      <c r="G1433" s="58" t="s">
        <v>6302</v>
      </c>
      <c r="H1433" s="75">
        <f>[1]!thsiFinD("ths_close_price_index",H$1,$A1433)</f>
        <v>4645.9079000000002</v>
      </c>
      <c r="I1433" s="75">
        <f>[1]!thsiFinD("ths_close_price_index",I$1,$A1433)</f>
        <v>5080.7291999999998</v>
      </c>
      <c r="J1433" s="75">
        <f>[1]!thsiFinD("ths_close_price_index",J$1,$A1433)</f>
        <v>1775.9368999999999</v>
      </c>
      <c r="K1433" s="76">
        <f>IF([1]!thsiFinD("ths_close_price_index",K$1,$A1433)/[1]!thsiFinD("ths_close_price_index",K$1,$A$3)=0,K1432,[1]!thsiFinD("ths_close_price_index",K$1,$A1433)/[1]!thsiFinD("ths_close_price_index",K$1,$A$3))</f>
        <v>1.4314134355820112</v>
      </c>
      <c r="L1433" s="75">
        <f>[1]!thsiFinD("ths_close_price_index",L$1,$A1433)</f>
        <v>4535.6441000000004</v>
      </c>
      <c r="M1433" s="75">
        <f>[1]!thsiFinD("ths_close_price_index",M$1,$A1433)</f>
        <v>11336.178</v>
      </c>
      <c r="N1433" s="78">
        <f t="shared" ref="N1433:O1449" si="97">L1433/L1432</f>
        <v>0.99516615400763986</v>
      </c>
      <c r="O1433" s="78">
        <f t="shared" si="97"/>
        <v>1.0038832563031517</v>
      </c>
      <c r="P1433" s="73">
        <f t="shared" si="94"/>
        <v>0.99516615400763986</v>
      </c>
      <c r="Q1433" s="73">
        <f t="shared" si="95"/>
        <v>1.6615086986768848</v>
      </c>
    </row>
    <row r="1434" spans="1:17" ht="15.5" x14ac:dyDescent="0.35">
      <c r="A1434" s="80">
        <v>45974</v>
      </c>
      <c r="B1434" s="58" t="s">
        <v>6303</v>
      </c>
      <c r="C1434" s="58" t="s">
        <v>6304</v>
      </c>
      <c r="D1434" s="58" t="s">
        <v>6305</v>
      </c>
      <c r="E1434" s="58" t="s">
        <v>6306</v>
      </c>
      <c r="F1434" s="58">
        <v>0.93249778999999999</v>
      </c>
      <c r="G1434" s="58" t="s">
        <v>6307</v>
      </c>
      <c r="H1434" s="75">
        <f>[1]!thsiFinD("ths_close_price_index",H$1,$A1434)</f>
        <v>4702.0738000000001</v>
      </c>
      <c r="I1434" s="75">
        <f>[1]!thsiFinD("ths_close_price_index",I$1,$A1434)</f>
        <v>5146.7408999999998</v>
      </c>
      <c r="J1434" s="75">
        <f>[1]!thsiFinD("ths_close_price_index",J$1,$A1434)</f>
        <v>1800.6677999999999</v>
      </c>
      <c r="K1434" s="76">
        <f>IF([1]!thsiFinD("ths_close_price_index",K$1,$A1434)/[1]!thsiFinD("ths_close_price_index",K$1,$A$3)=0,K1433,[1]!thsiFinD("ths_close_price_index",K$1,$A1434)/[1]!thsiFinD("ths_close_price_index",K$1,$A$3))</f>
        <v>1.4513466564830664</v>
      </c>
      <c r="L1434" s="75">
        <f>[1]!thsiFinD("ths_close_price_index",L$1,$A1434)</f>
        <v>4599.7682000000004</v>
      </c>
      <c r="M1434" s="75">
        <f>[1]!thsiFinD("ths_close_price_index",M$1,$A1434)</f>
        <v>11424.2006</v>
      </c>
      <c r="N1434" s="78">
        <f t="shared" si="97"/>
        <v>1.0141378156191752</v>
      </c>
      <c r="O1434" s="78">
        <f t="shared" si="97"/>
        <v>1.0077647510474872</v>
      </c>
      <c r="P1434" s="73">
        <f t="shared" si="94"/>
        <v>1.0141378156191752</v>
      </c>
      <c r="Q1434" s="73">
        <f t="shared" si="95"/>
        <v>1.6849988023084341</v>
      </c>
    </row>
    <row r="1435" spans="1:17" ht="15.5" x14ac:dyDescent="0.35">
      <c r="A1435" s="80">
        <v>45975</v>
      </c>
      <c r="B1435" s="58" t="s">
        <v>6308</v>
      </c>
      <c r="C1435" s="58" t="s">
        <v>6309</v>
      </c>
      <c r="D1435" s="58" t="s">
        <v>6310</v>
      </c>
      <c r="E1435" s="58" t="s">
        <v>6311</v>
      </c>
      <c r="F1435" s="58">
        <v>0.91965737999999997</v>
      </c>
      <c r="G1435" s="58" t="s">
        <v>6312</v>
      </c>
      <c r="H1435" s="75">
        <f>[1]!thsiFinD("ths_close_price_index",H$1,$A1435)</f>
        <v>4628.1397999999999</v>
      </c>
      <c r="I1435" s="75">
        <f>[1]!thsiFinD("ths_close_price_index",I$1,$A1435)</f>
        <v>5065.0320000000002</v>
      </c>
      <c r="J1435" s="75">
        <f>[1]!thsiFinD("ths_close_price_index",J$1,$A1435)</f>
        <v>1769.3092999999999</v>
      </c>
      <c r="K1435" s="76">
        <f>IF([1]!thsiFinD("ths_close_price_index",K$1,$A1435)/[1]!thsiFinD("ths_close_price_index",K$1,$A$3)=0,K1434,[1]!thsiFinD("ths_close_price_index",K$1,$A1435)/[1]!thsiFinD("ths_close_price_index",K$1,$A$3))</f>
        <v>1.4260715590290416</v>
      </c>
      <c r="L1435" s="75">
        <f>[1]!thsiFinD("ths_close_price_index",L$1,$A1435)</f>
        <v>4494.1379999999999</v>
      </c>
      <c r="M1435" s="75">
        <f>[1]!thsiFinD("ths_close_price_index",M$1,$A1435)</f>
        <v>11386.285599999999</v>
      </c>
      <c r="N1435" s="78">
        <f t="shared" si="97"/>
        <v>0.97703575584526181</v>
      </c>
      <c r="O1435" s="78">
        <f t="shared" si="97"/>
        <v>0.9966811682210831</v>
      </c>
      <c r="P1435" s="73">
        <f t="shared" si="94"/>
        <v>0.97703575584526181</v>
      </c>
      <c r="Q1435" s="73">
        <f t="shared" si="95"/>
        <v>1.6463040784117817</v>
      </c>
    </row>
    <row r="1436" spans="1:17" ht="15.5" x14ac:dyDescent="0.35">
      <c r="A1436" s="80">
        <v>45978</v>
      </c>
      <c r="B1436" s="58" t="s">
        <v>6313</v>
      </c>
      <c r="C1436" s="58" t="s">
        <v>6314</v>
      </c>
      <c r="D1436" s="58" t="s">
        <v>6315</v>
      </c>
      <c r="E1436" s="58" t="s">
        <v>6316</v>
      </c>
      <c r="F1436" s="58">
        <v>0.91361144999999999</v>
      </c>
      <c r="G1436" s="58" t="s">
        <v>6317</v>
      </c>
      <c r="H1436" s="75">
        <f>[1]!thsiFinD("ths_close_price_index",H$1,$A1436)</f>
        <v>4598.0524999999998</v>
      </c>
      <c r="I1436" s="75">
        <f>[1]!thsiFinD("ths_close_price_index",I$1,$A1436)</f>
        <v>5040.9026999999996</v>
      </c>
      <c r="J1436" s="75">
        <f>[1]!thsiFinD("ths_close_price_index",J$1,$A1436)</f>
        <v>1761.8092999999999</v>
      </c>
      <c r="K1436" s="76">
        <f>IF([1]!thsiFinD("ths_close_price_index",K$1,$A1436)/[1]!thsiFinD("ths_close_price_index",K$1,$A$3)=0,K1435,[1]!thsiFinD("ths_close_price_index",K$1,$A1436)/[1]!thsiFinD("ths_close_price_index",K$1,$A$3))</f>
        <v>1.4200265240016907</v>
      </c>
      <c r="L1436" s="75">
        <f>[1]!thsiFinD("ths_close_price_index",L$1,$A1436)</f>
        <v>4486.9739</v>
      </c>
      <c r="M1436" s="75">
        <f>[1]!thsiFinD("ths_close_price_index",M$1,$A1436)</f>
        <v>11169.894399999999</v>
      </c>
      <c r="N1436" s="78">
        <f t="shared" si="97"/>
        <v>0.99840590119840555</v>
      </c>
      <c r="O1436" s="78">
        <f t="shared" si="97"/>
        <v>0.98099545298600277</v>
      </c>
      <c r="P1436" s="73">
        <f t="shared" si="94"/>
        <v>0.99840590119840555</v>
      </c>
      <c r="Q1436" s="73">
        <f t="shared" si="95"/>
        <v>1.6436797070533256</v>
      </c>
    </row>
    <row r="1437" spans="1:17" ht="15.5" x14ac:dyDescent="0.35">
      <c r="A1437" s="80">
        <v>45979</v>
      </c>
      <c r="B1437" s="58" t="s">
        <v>6318</v>
      </c>
      <c r="C1437" s="58" t="s">
        <v>6319</v>
      </c>
      <c r="D1437" s="58" t="s">
        <v>6320</v>
      </c>
      <c r="E1437" s="58" t="s">
        <v>6321</v>
      </c>
      <c r="F1437" s="58">
        <v>0.90306810999999998</v>
      </c>
      <c r="G1437" s="58" t="s">
        <v>6322</v>
      </c>
      <c r="H1437" s="75">
        <f>[1]!thsiFinD("ths_close_price_index",H$1,$A1437)</f>
        <v>4568.1927999999998</v>
      </c>
      <c r="I1437" s="75">
        <f>[1]!thsiFinD("ths_close_price_index",I$1,$A1437)</f>
        <v>5001.165</v>
      </c>
      <c r="J1437" s="75">
        <f>[1]!thsiFinD("ths_close_price_index",J$1,$A1437)</f>
        <v>1746.2551000000001</v>
      </c>
      <c r="K1437" s="76">
        <f>IF([1]!thsiFinD("ths_close_price_index",K$1,$A1437)/[1]!thsiFinD("ths_close_price_index",K$1,$A$3)=0,K1436,[1]!thsiFinD("ths_close_price_index",K$1,$A1437)/[1]!thsiFinD("ths_close_price_index",K$1,$A$3))</f>
        <v>1.4074897661587011</v>
      </c>
      <c r="L1437" s="75">
        <f>[1]!thsiFinD("ths_close_price_index",L$1,$A1437)</f>
        <v>4447.5394999999999</v>
      </c>
      <c r="M1437" s="75">
        <f>[1]!thsiFinD("ths_close_price_index",M$1,$A1437)</f>
        <v>11098.8703</v>
      </c>
      <c r="N1437" s="78">
        <f t="shared" si="97"/>
        <v>0.99121135962034457</v>
      </c>
      <c r="O1437" s="78">
        <f t="shared" si="97"/>
        <v>0.99364147077343912</v>
      </c>
      <c r="P1437" s="73">
        <f t="shared" si="94"/>
        <v>0.99121135962034457</v>
      </c>
      <c r="Q1437" s="73">
        <f t="shared" si="95"/>
        <v>1.6292339972086964</v>
      </c>
    </row>
    <row r="1438" spans="1:17" ht="15.5" x14ac:dyDescent="0.35">
      <c r="A1438" s="80">
        <v>45980</v>
      </c>
      <c r="B1438" s="58" t="s">
        <v>6323</v>
      </c>
      <c r="C1438" s="58" t="s">
        <v>6324</v>
      </c>
      <c r="D1438" s="58" t="s">
        <v>6325</v>
      </c>
      <c r="E1438" s="58" t="s">
        <v>6326</v>
      </c>
      <c r="F1438" s="58">
        <v>0.90318584999999996</v>
      </c>
      <c r="G1438" s="58" t="s">
        <v>6327</v>
      </c>
      <c r="H1438" s="75">
        <f>[1]!thsiFinD("ths_close_price_index",H$1,$A1438)</f>
        <v>4588.2921999999999</v>
      </c>
      <c r="I1438" s="75">
        <f>[1]!thsiFinD("ths_close_price_index",I$1,$A1438)</f>
        <v>5011.9697999999999</v>
      </c>
      <c r="J1438" s="75">
        <f>[1]!thsiFinD("ths_close_price_index",J$1,$A1438)</f>
        <v>1745.4838999999999</v>
      </c>
      <c r="K1438" s="76">
        <f>IF([1]!thsiFinD("ths_close_price_index",K$1,$A1438)/[1]!thsiFinD("ths_close_price_index",K$1,$A$3)=0,K1437,[1]!thsiFinD("ths_close_price_index",K$1,$A1438)/[1]!thsiFinD("ths_close_price_index",K$1,$A$3))</f>
        <v>1.4068681753569552</v>
      </c>
      <c r="L1438" s="75">
        <f>[1]!thsiFinD("ths_close_price_index",L$1,$A1438)</f>
        <v>4445.0684000000001</v>
      </c>
      <c r="M1438" s="75">
        <f>[1]!thsiFinD("ths_close_price_index",M$1,$A1438)</f>
        <v>10995.2925</v>
      </c>
      <c r="N1438" s="78">
        <f t="shared" si="97"/>
        <v>0.9994443894202627</v>
      </c>
      <c r="O1438" s="78">
        <f t="shared" si="97"/>
        <v>0.99066771687565347</v>
      </c>
      <c r="P1438" s="73">
        <f t="shared" si="94"/>
        <v>0.9994443894202627</v>
      </c>
      <c r="Q1438" s="73">
        <f t="shared" si="95"/>
        <v>1.6283287775629796</v>
      </c>
    </row>
    <row r="1439" spans="1:17" ht="15.5" x14ac:dyDescent="0.35">
      <c r="A1439" s="80">
        <v>45981</v>
      </c>
      <c r="B1439" s="58" t="s">
        <v>6328</v>
      </c>
      <c r="C1439" s="58" t="s">
        <v>6329</v>
      </c>
      <c r="D1439" s="58" t="s">
        <v>6330</v>
      </c>
      <c r="E1439" s="58" t="s">
        <v>6331</v>
      </c>
      <c r="F1439" s="58">
        <v>0.90119800000000005</v>
      </c>
      <c r="G1439" s="58" t="s">
        <v>6332</v>
      </c>
      <c r="H1439" s="75">
        <f>[1]!thsiFinD("ths_close_price_index",H$1,$A1439)</f>
        <v>4564.9483</v>
      </c>
      <c r="I1439" s="75">
        <f>[1]!thsiFinD("ths_close_price_index",I$1,$A1439)</f>
        <v>4981.8658999999998</v>
      </c>
      <c r="J1439" s="75">
        <f>[1]!thsiFinD("ths_close_price_index",J$1,$A1439)</f>
        <v>1735.7197000000001</v>
      </c>
      <c r="K1439" s="76">
        <f>IF([1]!thsiFinD("ths_close_price_index",K$1,$A1439)/[1]!thsiFinD("ths_close_price_index",K$1,$A$3)=0,K1438,[1]!thsiFinD("ths_close_price_index",K$1,$A1439)/[1]!thsiFinD("ths_close_price_index",K$1,$A$3))</f>
        <v>1.3989981845550807</v>
      </c>
      <c r="L1439" s="75">
        <f>[1]!thsiFinD("ths_close_price_index",L$1,$A1439)</f>
        <v>4423.9683999999997</v>
      </c>
      <c r="M1439" s="75">
        <f>[1]!thsiFinD("ths_close_price_index",M$1,$A1439)</f>
        <v>10942.842699999999</v>
      </c>
      <c r="N1439" s="78">
        <f t="shared" si="97"/>
        <v>0.9952531664079679</v>
      </c>
      <c r="O1439" s="78">
        <f t="shared" si="97"/>
        <v>0.99522979493269503</v>
      </c>
      <c r="P1439" s="73">
        <f t="shared" si="94"/>
        <v>0.9952531664079679</v>
      </c>
      <c r="Q1439" s="73">
        <f t="shared" si="95"/>
        <v>1.6205993718227711</v>
      </c>
    </row>
    <row r="1440" spans="1:17" ht="15.5" x14ac:dyDescent="0.35">
      <c r="A1440" s="80">
        <v>45982</v>
      </c>
      <c r="B1440" s="58" t="s">
        <v>6333</v>
      </c>
      <c r="C1440" s="58" t="s">
        <v>6334</v>
      </c>
      <c r="D1440" s="58" t="s">
        <v>6335</v>
      </c>
      <c r="E1440" s="58" t="s">
        <v>6336</v>
      </c>
      <c r="F1440" s="58">
        <v>0.88225339999999997</v>
      </c>
      <c r="G1440" s="58" t="s">
        <v>6337</v>
      </c>
      <c r="H1440" s="75">
        <f>[1]!thsiFinD("ths_close_price_index",H$1,$A1440)</f>
        <v>4453.6076000000003</v>
      </c>
      <c r="I1440" s="75">
        <f>[1]!thsiFinD("ths_close_price_index",I$1,$A1440)</f>
        <v>4846.8008</v>
      </c>
      <c r="J1440" s="75">
        <f>[1]!thsiFinD("ths_close_price_index",J$1,$A1440)</f>
        <v>1682.8910000000001</v>
      </c>
      <c r="K1440" s="76">
        <f>IF([1]!thsiFinD("ths_close_price_index",K$1,$A1440)/[1]!thsiFinD("ths_close_price_index",K$1,$A$3)=0,K1439,[1]!thsiFinD("ths_close_price_index",K$1,$A1440)/[1]!thsiFinD("ths_close_price_index",K$1,$A$3))</f>
        <v>1.3564180056284918</v>
      </c>
      <c r="L1440" s="75">
        <f>[1]!thsiFinD("ths_close_price_index",L$1,$A1440)</f>
        <v>4252.7525999999998</v>
      </c>
      <c r="M1440" s="75">
        <f>[1]!thsiFinD("ths_close_price_index",M$1,$A1440)</f>
        <v>10701.657999999999</v>
      </c>
      <c r="N1440" s="78">
        <f t="shared" si="97"/>
        <v>0.96129814127967095</v>
      </c>
      <c r="O1440" s="78">
        <f t="shared" si="97"/>
        <v>0.9779595936255211</v>
      </c>
      <c r="P1440" s="73">
        <f t="shared" si="94"/>
        <v>0.96129814127967095</v>
      </c>
      <c r="Q1440" s="73">
        <f t="shared" si="95"/>
        <v>1.5578791638922322</v>
      </c>
    </row>
    <row r="1441" spans="1:17" ht="15.5" x14ac:dyDescent="0.35">
      <c r="A1441" s="80">
        <v>45985</v>
      </c>
      <c r="B1441" s="58" t="s">
        <v>6338</v>
      </c>
      <c r="C1441" s="58" t="s">
        <v>6339</v>
      </c>
      <c r="D1441" s="58" t="s">
        <v>6340</v>
      </c>
      <c r="E1441" s="58" t="s">
        <v>6341</v>
      </c>
      <c r="F1441" s="58" t="s">
        <v>6342</v>
      </c>
      <c r="G1441" s="58" t="s">
        <v>6343</v>
      </c>
      <c r="H1441" s="75">
        <f>[1]!thsiFinD("ths_close_price_index",H$1,$A1441)</f>
        <v>4448.0478000000003</v>
      </c>
      <c r="I1441" s="75">
        <f>[1]!thsiFinD("ths_close_price_index",I$1,$A1441)</f>
        <v>4852.0128000000004</v>
      </c>
      <c r="J1441" s="75">
        <f>[1]!thsiFinD("ths_close_price_index",J$1,$A1441)</f>
        <v>1691.3685</v>
      </c>
      <c r="K1441" s="76">
        <f>IF([1]!thsiFinD("ths_close_price_index",K$1,$A1441)/[1]!thsiFinD("ths_close_price_index",K$1,$A$3)=0,K1440,[1]!thsiFinD("ths_close_price_index",K$1,$A1441)/[1]!thsiFinD("ths_close_price_index",K$1,$A$3))</f>
        <v>1.3632509102210741</v>
      </c>
      <c r="L1441" s="75">
        <f>[1]!thsiFinD("ths_close_price_index",L$1,$A1441)</f>
        <v>4274.5065999999997</v>
      </c>
      <c r="M1441" s="75">
        <f>[1]!thsiFinD("ths_close_price_index",M$1,$A1441)</f>
        <v>10786.7852</v>
      </c>
      <c r="N1441" s="78">
        <f t="shared" si="97"/>
        <v>1.0051152752219821</v>
      </c>
      <c r="O1441" s="78">
        <f t="shared" si="97"/>
        <v>1.0079545804958447</v>
      </c>
      <c r="P1441" s="73">
        <f t="shared" si="94"/>
        <v>1.0051152752219821</v>
      </c>
      <c r="Q1441" s="73">
        <f t="shared" si="95"/>
        <v>1.5658481445781323</v>
      </c>
    </row>
    <row r="1442" spans="1:17" ht="15.5" x14ac:dyDescent="0.35">
      <c r="A1442" s="80">
        <v>45986</v>
      </c>
      <c r="B1442" s="58" t="s">
        <v>6344</v>
      </c>
      <c r="C1442" s="58" t="s">
        <v>6345</v>
      </c>
      <c r="D1442" s="58" t="s">
        <v>6346</v>
      </c>
      <c r="E1442" s="58" t="s">
        <v>6347</v>
      </c>
      <c r="F1442" s="58" t="s">
        <v>6348</v>
      </c>
      <c r="G1442" s="58" t="s">
        <v>6349</v>
      </c>
      <c r="H1442" s="75">
        <f>[1]!thsiFinD("ths_close_price_index",H$1,$A1442)</f>
        <v>4490.4047</v>
      </c>
      <c r="I1442" s="75">
        <f>[1]!thsiFinD("ths_close_price_index",I$1,$A1442)</f>
        <v>4902.009</v>
      </c>
      <c r="J1442" s="75">
        <f>[1]!thsiFinD("ths_close_price_index",J$1,$A1442)</f>
        <v>1712.2326</v>
      </c>
      <c r="K1442" s="76">
        <f>IF([1]!thsiFinD("ths_close_price_index",K$1,$A1442)/[1]!thsiFinD("ths_close_price_index",K$1,$A$3)=0,K1441,[1]!thsiFinD("ths_close_price_index",K$1,$A1442)/[1]!thsiFinD("ths_close_price_index",K$1,$A$3))</f>
        <v>1.3800674722629613</v>
      </c>
      <c r="L1442" s="75">
        <f>[1]!thsiFinD("ths_close_price_index",L$1,$A1442)</f>
        <v>4362.2109</v>
      </c>
      <c r="M1442" s="75">
        <f>[1]!thsiFinD("ths_close_price_index",M$1,$A1442)</f>
        <v>10840.8505</v>
      </c>
      <c r="N1442" s="78">
        <f t="shared" si="97"/>
        <v>1.0205179938194504</v>
      </c>
      <c r="O1442" s="78">
        <f t="shared" si="97"/>
        <v>1.0050121791615911</v>
      </c>
      <c r="P1442" s="73">
        <f t="shared" si="94"/>
        <v>1.0205179938194504</v>
      </c>
      <c r="Q1442" s="73">
        <f t="shared" si="95"/>
        <v>1.5979762071307844</v>
      </c>
    </row>
    <row r="1443" spans="1:17" ht="15.5" x14ac:dyDescent="0.35">
      <c r="A1443" s="80">
        <v>45987</v>
      </c>
      <c r="B1443" s="58" t="s">
        <v>6350</v>
      </c>
      <c r="C1443" s="58" t="s">
        <v>6351</v>
      </c>
      <c r="D1443" s="58" t="s">
        <v>6352</v>
      </c>
      <c r="E1443" s="58" t="s">
        <v>6353</v>
      </c>
      <c r="F1443" s="58" t="s">
        <v>6354</v>
      </c>
      <c r="G1443" s="58" t="s">
        <v>6355</v>
      </c>
      <c r="H1443" s="75">
        <f>[1]!thsiFinD("ths_close_price_index",H$1,$A1443)</f>
        <v>4517.6255000000001</v>
      </c>
      <c r="I1443" s="75">
        <f>[1]!thsiFinD("ths_close_price_index",I$1,$A1443)</f>
        <v>4925.7780000000002</v>
      </c>
      <c r="J1443" s="75">
        <f>[1]!thsiFinD("ths_close_price_index",J$1,$A1443)</f>
        <v>1726.8878999999999</v>
      </c>
      <c r="K1443" s="76">
        <f>IF([1]!thsiFinD("ths_close_price_index",K$1,$A1443)/[1]!thsiFinD("ths_close_price_index",K$1,$A$3)=0,K1442,[1]!thsiFinD("ths_close_price_index",K$1,$A1443)/[1]!thsiFinD("ths_close_price_index",K$1,$A$3))</f>
        <v>1.3918797125078062</v>
      </c>
      <c r="L1443" s="75">
        <f>[1]!thsiFinD("ths_close_price_index",L$1,$A1443)</f>
        <v>4480.3071</v>
      </c>
      <c r="M1443" s="75">
        <f>[1]!thsiFinD("ths_close_price_index",M$1,$A1443)</f>
        <v>10873.773300000001</v>
      </c>
      <c r="N1443" s="78">
        <f t="shared" si="97"/>
        <v>1.0270725562581122</v>
      </c>
      <c r="O1443" s="78">
        <f t="shared" si="97"/>
        <v>1.0030369203966054</v>
      </c>
      <c r="P1443" s="73">
        <f t="shared" si="94"/>
        <v>1.0270725562581122</v>
      </c>
      <c r="Q1443" s="73">
        <f t="shared" si="95"/>
        <v>1.6412375078974573</v>
      </c>
    </row>
    <row r="1444" spans="1:17" ht="15.5" x14ac:dyDescent="0.35">
      <c r="A1444" s="80">
        <v>45988</v>
      </c>
      <c r="B1444" s="58" t="s">
        <v>6356</v>
      </c>
      <c r="C1444" s="58" t="s">
        <v>6357</v>
      </c>
      <c r="D1444" s="58" t="s">
        <v>6358</v>
      </c>
      <c r="E1444" s="58" t="s">
        <v>6359</v>
      </c>
      <c r="F1444" s="58" t="s">
        <v>6360</v>
      </c>
      <c r="G1444" s="58" t="s">
        <v>6361</v>
      </c>
      <c r="H1444" s="75">
        <f>[1]!thsiFinD("ths_close_price_index",H$1,$A1444)</f>
        <v>4515.4026999999996</v>
      </c>
      <c r="I1444" s="75">
        <f>[1]!thsiFinD("ths_close_price_index",I$1,$A1444)</f>
        <v>4921.4168</v>
      </c>
      <c r="J1444" s="75">
        <f>[1]!thsiFinD("ths_close_price_index",J$1,$A1444)</f>
        <v>1725.2353000000001</v>
      </c>
      <c r="K1444" s="76">
        <f>IF([1]!thsiFinD("ths_close_price_index",K$1,$A1444)/[1]!thsiFinD("ths_close_price_index",K$1,$A$3)=0,K1443,[1]!thsiFinD("ths_close_price_index",K$1,$A1444)/[1]!thsiFinD("ths_close_price_index",K$1,$A$3))</f>
        <v>1.3905477091896461</v>
      </c>
      <c r="L1444" s="75">
        <f>[1]!thsiFinD("ths_close_price_index",L$1,$A1444)</f>
        <v>4448.9435000000003</v>
      </c>
      <c r="M1444" s="75">
        <f>[1]!thsiFinD("ths_close_price_index",M$1,$A1444)</f>
        <v>10832.4035</v>
      </c>
      <c r="N1444" s="78">
        <f t="shared" si="97"/>
        <v>0.99299967629451125</v>
      </c>
      <c r="O1444" s="78">
        <f t="shared" si="97"/>
        <v>0.99619545130667753</v>
      </c>
      <c r="P1444" s="73">
        <f t="shared" si="94"/>
        <v>0.99299967629451125</v>
      </c>
      <c r="Q1444" s="73">
        <f t="shared" si="95"/>
        <v>1.6297483140645854</v>
      </c>
    </row>
    <row r="1445" spans="1:17" ht="15.5" x14ac:dyDescent="0.35">
      <c r="A1445" s="80">
        <v>45989</v>
      </c>
      <c r="B1445" s="58" t="s">
        <v>6362</v>
      </c>
      <c r="C1445" s="58" t="s">
        <v>6363</v>
      </c>
      <c r="D1445" s="58" t="s">
        <v>6364</v>
      </c>
      <c r="E1445" s="58" t="s">
        <v>6365</v>
      </c>
      <c r="F1445" s="58" t="s">
        <v>6366</v>
      </c>
      <c r="G1445" s="58" t="s">
        <v>6367</v>
      </c>
      <c r="H1445" s="75">
        <f>[1]!thsiFinD("ths_close_price_index",H$1,$A1445)</f>
        <v>4526.6616000000004</v>
      </c>
      <c r="I1445" s="75">
        <f>[1]!thsiFinD("ths_close_price_index",I$1,$A1445)</f>
        <v>4945.4880999999996</v>
      </c>
      <c r="J1445" s="75">
        <f>[1]!thsiFinD("ths_close_price_index",J$1,$A1445)</f>
        <v>1736.4531999999999</v>
      </c>
      <c r="K1445" s="76">
        <f>IF([1]!thsiFinD("ths_close_price_index",K$1,$A1445)/[1]!thsiFinD("ths_close_price_index",K$1,$A$3)=0,K1444,[1]!thsiFinD("ths_close_price_index",K$1,$A1445)/[1]!thsiFinD("ths_close_price_index",K$1,$A$3))</f>
        <v>1.3995893889807556</v>
      </c>
      <c r="L1445" s="75">
        <f>[1]!thsiFinD("ths_close_price_index",L$1,$A1445)</f>
        <v>4473.9782999999998</v>
      </c>
      <c r="M1445" s="75">
        <f>[1]!thsiFinD("ths_close_price_index",M$1,$A1445)</f>
        <v>10847.2896</v>
      </c>
      <c r="N1445" s="78">
        <f t="shared" si="97"/>
        <v>1.0056271337228715</v>
      </c>
      <c r="O1445" s="78">
        <f t="shared" si="97"/>
        <v>1.0013742194887774</v>
      </c>
      <c r="P1445" s="73">
        <f t="shared" si="94"/>
        <v>1.0056271337228715</v>
      </c>
      <c r="Q1445" s="73">
        <f t="shared" si="95"/>
        <v>1.6389191257624511</v>
      </c>
    </row>
    <row r="1446" spans="1:17" ht="15.5" x14ac:dyDescent="0.35">
      <c r="A1446" s="80">
        <v>45992</v>
      </c>
      <c r="B1446" s="58" t="s">
        <v>6369</v>
      </c>
      <c r="C1446" s="58" t="s">
        <v>6370</v>
      </c>
      <c r="D1446" s="58" t="s">
        <v>6371</v>
      </c>
      <c r="E1446" s="58" t="s">
        <v>6372</v>
      </c>
      <c r="F1446" s="58" t="s">
        <v>6373</v>
      </c>
      <c r="G1446" s="58" t="s">
        <v>6374</v>
      </c>
      <c r="H1446" s="75">
        <f>[1]!thsiFinD("ths_close_price_index",H$1,$A1446)</f>
        <v>4576.4856</v>
      </c>
      <c r="I1446" s="75">
        <f>[1]!thsiFinD("ths_close_price_index",I$1,$A1446)</f>
        <v>4998.5883999999996</v>
      </c>
      <c r="J1446" s="75">
        <f>[1]!thsiFinD("ths_close_price_index",J$1,$A1446)</f>
        <v>1750.7782999999999</v>
      </c>
      <c r="K1446" s="76">
        <f>IF([1]!thsiFinD("ths_close_price_index",K$1,$A1446)/[1]!thsiFinD("ths_close_price_index",K$1,$A$3)=0,K1445,[1]!thsiFinD("ths_close_price_index",K$1,$A1446)/[1]!thsiFinD("ths_close_price_index",K$1,$A$3))</f>
        <v>1.4111354864834629</v>
      </c>
      <c r="L1446" s="75">
        <f>[1]!thsiFinD("ths_close_price_index",L$1,$A1446)</f>
        <v>4555.1269000000002</v>
      </c>
      <c r="M1446" s="75">
        <f>[1]!thsiFinD("ths_close_price_index",M$1,$A1446)</f>
        <v>10906.678599999999</v>
      </c>
      <c r="N1446" s="78">
        <f t="shared" si="97"/>
        <v>1.0181379064802349</v>
      </c>
      <c r="O1446" s="78">
        <f t="shared" si="97"/>
        <v>1.0054750082453776</v>
      </c>
      <c r="P1446" s="73">
        <f t="shared" si="94"/>
        <v>1.0181379064802349</v>
      </c>
      <c r="Q1446" s="73">
        <f t="shared" si="95"/>
        <v>1.6686456875941988</v>
      </c>
    </row>
    <row r="1447" spans="1:17" ht="15.5" x14ac:dyDescent="0.35">
      <c r="A1447" s="80">
        <v>45993</v>
      </c>
      <c r="B1447" s="58" t="s">
        <v>6375</v>
      </c>
      <c r="C1447" s="58" t="s">
        <v>6376</v>
      </c>
      <c r="D1447" s="58" t="s">
        <v>6377</v>
      </c>
      <c r="E1447" s="58" t="s">
        <v>6378</v>
      </c>
      <c r="F1447" s="58" t="s">
        <v>6379</v>
      </c>
      <c r="G1447" s="58" t="s">
        <v>6380</v>
      </c>
      <c r="H1447" s="75">
        <f>[1]!thsiFinD("ths_close_price_index",H$1,$A1447)</f>
        <v>4554.3347000000003</v>
      </c>
      <c r="I1447" s="75">
        <f>[1]!thsiFinD("ths_close_price_index",I$1,$A1447)</f>
        <v>4969.3032999999996</v>
      </c>
      <c r="J1447" s="75">
        <f>[1]!thsiFinD("ths_close_price_index",J$1,$A1447)</f>
        <v>1739.1978999999999</v>
      </c>
      <c r="K1447" s="76">
        <f>IF([1]!thsiFinD("ths_close_price_index",K$1,$A1447)/[1]!thsiFinD("ths_close_price_index",K$1,$A$3)=0,K1446,[1]!thsiFinD("ths_close_price_index",K$1,$A1447)/[1]!thsiFinD("ths_close_price_index",K$1,$A$3))</f>
        <v>1.4018016299993648</v>
      </c>
      <c r="L1447" s="75">
        <f>[1]!thsiFinD("ths_close_price_index",L$1,$A1447)</f>
        <v>4518.2196999999996</v>
      </c>
      <c r="M1447" s="75">
        <f>[1]!thsiFinD("ths_close_price_index",M$1,$A1447)</f>
        <v>10786.6669</v>
      </c>
      <c r="N1447" s="78">
        <f t="shared" si="97"/>
        <v>0.99189765712125377</v>
      </c>
      <c r="O1447" s="78">
        <f t="shared" si="97"/>
        <v>0.98899649431312675</v>
      </c>
      <c r="P1447" s="73">
        <f t="shared" si="94"/>
        <v>0.99189765712125377</v>
      </c>
      <c r="Q1447" s="73">
        <f t="shared" si="95"/>
        <v>1.6551257480901693</v>
      </c>
    </row>
    <row r="1448" spans="1:17" ht="15.5" x14ac:dyDescent="0.35">
      <c r="A1448" s="80">
        <v>45994</v>
      </c>
      <c r="B1448" s="58" t="s">
        <v>6381</v>
      </c>
      <c r="C1448" s="58" t="s">
        <v>6382</v>
      </c>
      <c r="D1448" s="58" t="s">
        <v>6383</v>
      </c>
      <c r="E1448" s="58" t="s">
        <v>6384</v>
      </c>
      <c r="F1448" s="58" t="s">
        <v>6385</v>
      </c>
      <c r="G1448" s="58" t="s">
        <v>6386</v>
      </c>
      <c r="H1448" s="75">
        <f>[1]!thsiFinD("ths_close_price_index",H$1,$A1448)</f>
        <v>4531.0486000000001</v>
      </c>
      <c r="I1448" s="75">
        <f>[1]!thsiFinD("ths_close_price_index",I$1,$A1448)</f>
        <v>4942.4053000000004</v>
      </c>
      <c r="J1448" s="75">
        <f>[1]!thsiFinD("ths_close_price_index",J$1,$A1448)</f>
        <v>1729.2626</v>
      </c>
      <c r="K1448" s="76">
        <f>IF([1]!thsiFinD("ths_close_price_index",K$1,$A1448)/[1]!thsiFinD("ths_close_price_index",K$1,$A$3)=0,K1447,[1]!thsiFinD("ths_close_price_index",K$1,$A1448)/[1]!thsiFinD("ths_close_price_index",K$1,$A$3))</f>
        <v>1.3937937317983995</v>
      </c>
      <c r="L1448" s="75">
        <f>[1]!thsiFinD("ths_close_price_index",L$1,$A1448)</f>
        <v>4468.6482999999998</v>
      </c>
      <c r="M1448" s="75">
        <f>[1]!thsiFinD("ths_close_price_index",M$1,$A1448)</f>
        <v>10781.0198</v>
      </c>
      <c r="N1448" s="78">
        <f t="shared" si="97"/>
        <v>0.98902855476461227</v>
      </c>
      <c r="O1448" s="78">
        <f t="shared" si="97"/>
        <v>0.99947647405335194</v>
      </c>
      <c r="P1448" s="73">
        <f t="shared" si="94"/>
        <v>0.98902855476461227</v>
      </c>
      <c r="Q1448" s="73">
        <f t="shared" si="95"/>
        <v>1.636966626587318</v>
      </c>
    </row>
    <row r="1449" spans="1:17" ht="15.5" x14ac:dyDescent="0.35">
      <c r="A1449" s="80">
        <v>45995</v>
      </c>
      <c r="B1449" s="58" t="s">
        <v>6387</v>
      </c>
      <c r="C1449" s="58" t="s">
        <v>6388</v>
      </c>
      <c r="D1449" s="58" t="s">
        <v>6389</v>
      </c>
      <c r="E1449" s="58" t="s">
        <v>6390</v>
      </c>
      <c r="F1449" s="58" t="s">
        <v>6391</v>
      </c>
      <c r="G1449" s="58" t="s">
        <v>6392</v>
      </c>
      <c r="H1449" s="75">
        <f>[1]!thsiFinD("ths_close_price_index",H$1,$A1449)</f>
        <v>4546.5663999999997</v>
      </c>
      <c r="I1449" s="75">
        <f>[1]!thsiFinD("ths_close_price_index",I$1,$A1449)</f>
        <v>4957.924</v>
      </c>
      <c r="J1449" s="75">
        <f>[1]!thsiFinD("ths_close_price_index",J$1,$A1449)</f>
        <v>1737.4081000000001</v>
      </c>
      <c r="K1449" s="76">
        <f>IF([1]!thsiFinD("ths_close_price_index",K$1,$A1449)/[1]!thsiFinD("ths_close_price_index",K$1,$A$3)=0,K1448,[1]!thsiFinD("ths_close_price_index",K$1,$A1449)/[1]!thsiFinD("ths_close_price_index",K$1,$A$3))</f>
        <v>1.400359042840438</v>
      </c>
      <c r="L1449" s="75">
        <f>[1]!thsiFinD("ths_close_price_index",L$1,$A1449)</f>
        <v>4501.9022000000004</v>
      </c>
      <c r="M1449" s="75">
        <f>[1]!thsiFinD("ths_close_price_index",M$1,$A1449)</f>
        <v>10773.256600000001</v>
      </c>
      <c r="N1449" s="78">
        <f t="shared" si="97"/>
        <v>1.0074416015241121</v>
      </c>
      <c r="O1449" s="78">
        <f t="shared" si="97"/>
        <v>0.99927991969739272</v>
      </c>
      <c r="P1449" s="73">
        <f t="shared" si="94"/>
        <v>1.0074416015241121</v>
      </c>
      <c r="Q1449" s="73">
        <f t="shared" si="95"/>
        <v>1.6491482799306507</v>
      </c>
    </row>
    <row r="1450" spans="1:17" ht="15.5" x14ac:dyDescent="0.35">
      <c r="A1450" s="80">
        <v>45996</v>
      </c>
      <c r="B1450" s="58" t="s">
        <v>6393</v>
      </c>
      <c r="C1450" s="58" t="s">
        <v>6394</v>
      </c>
      <c r="D1450" s="58" t="s">
        <v>6395</v>
      </c>
      <c r="E1450" s="58" t="s">
        <v>6396</v>
      </c>
      <c r="F1450" s="58" t="s">
        <v>6397</v>
      </c>
      <c r="G1450" s="58" t="s">
        <v>6398</v>
      </c>
      <c r="H1450" s="75">
        <f>[1]!thsiFinD("ths_close_price_index",H$1,$A1450)</f>
        <v>4584.5367999999999</v>
      </c>
      <c r="I1450" s="75">
        <f>[1]!thsiFinD("ths_close_price_index",I$1,$A1450)</f>
        <v>5004.2920999999997</v>
      </c>
      <c r="J1450" s="75">
        <f>[1]!thsiFinD("ths_close_price_index",J$1,$A1450)</f>
        <v>1751.8885</v>
      </c>
      <c r="K1450" s="76">
        <f>IF([1]!thsiFinD("ths_close_price_index",K$1,$A1450)/[1]!thsiFinD("ths_close_price_index",K$1,$A$3)=0,K1449,[1]!thsiFinD("ths_close_price_index",K$1,$A1450)/[1]!thsiFinD("ths_close_price_index",K$1,$A$3))</f>
        <v>1.4120303128684448</v>
      </c>
      <c r="L1450" s="75">
        <f>[1]!thsiFinD("ths_close_price_index",L$1,$A1450)</f>
        <v>4540.6399000000001</v>
      </c>
      <c r="M1450" s="75">
        <f>[1]!thsiFinD("ths_close_price_index",M$1,$A1450)</f>
        <v>10813.25</v>
      </c>
      <c r="N1450" s="78">
        <f t="shared" ref="N1450:O1472" si="98">L1450/L1449</f>
        <v>1.0086047404583778</v>
      </c>
      <c r="O1450" s="78">
        <f t="shared" si="98"/>
        <v>1.0037122851042088</v>
      </c>
      <c r="P1450" s="73">
        <f t="shared" si="94"/>
        <v>1.0086047404583778</v>
      </c>
      <c r="Q1450" s="73">
        <f t="shared" si="95"/>
        <v>1.6633387728568341</v>
      </c>
    </row>
    <row r="1451" spans="1:17" ht="15.5" x14ac:dyDescent="0.35">
      <c r="A1451" s="80">
        <v>45999</v>
      </c>
      <c r="B1451" s="58" t="s">
        <v>6399</v>
      </c>
      <c r="C1451" s="58" t="s">
        <v>6400</v>
      </c>
      <c r="D1451" s="58" t="s">
        <v>6401</v>
      </c>
      <c r="E1451" s="58" t="s">
        <v>6402</v>
      </c>
      <c r="F1451" s="58" t="s">
        <v>6403</v>
      </c>
      <c r="G1451" s="58" t="s">
        <v>6404</v>
      </c>
      <c r="H1451" s="75">
        <f>[1]!thsiFinD("ths_close_price_index",H$1,$A1451)</f>
        <v>4621.7545</v>
      </c>
      <c r="I1451" s="75">
        <f>[1]!thsiFinD("ths_close_price_index",I$1,$A1451)</f>
        <v>5048.0879000000004</v>
      </c>
      <c r="J1451" s="75">
        <f>[1]!thsiFinD("ths_close_price_index",J$1,$A1451)</f>
        <v>1769.6139000000001</v>
      </c>
      <c r="K1451" s="76">
        <f>IF([1]!thsiFinD("ths_close_price_index",K$1,$A1451)/[1]!thsiFinD("ths_close_price_index",K$1,$A$3)=0,K1450,[1]!thsiFinD("ths_close_price_index",K$1,$A1451)/[1]!thsiFinD("ths_close_price_index",K$1,$A$3))</f>
        <v>1.4263170680516193</v>
      </c>
      <c r="L1451" s="75">
        <f>[1]!thsiFinD("ths_close_price_index",L$1,$A1451)</f>
        <v>4621.4710999999998</v>
      </c>
      <c r="M1451" s="75">
        <f>[1]!thsiFinD("ths_close_price_index",M$1,$A1451)</f>
        <v>10802.8388</v>
      </c>
      <c r="N1451" s="78">
        <f t="shared" si="98"/>
        <v>1.0178017199734337</v>
      </c>
      <c r="O1451" s="78">
        <f t="shared" si="98"/>
        <v>0.99903718123598362</v>
      </c>
      <c r="P1451" s="73">
        <f t="shared" si="94"/>
        <v>1.0178017199734337</v>
      </c>
      <c r="Q1451" s="73">
        <f t="shared" si="95"/>
        <v>1.6929490639121862</v>
      </c>
    </row>
    <row r="1452" spans="1:17" ht="15.5" x14ac:dyDescent="0.35">
      <c r="A1452" s="80">
        <v>46000</v>
      </c>
      <c r="B1452" s="58" t="s">
        <v>6405</v>
      </c>
      <c r="C1452" s="58" t="s">
        <v>6406</v>
      </c>
      <c r="D1452" s="58" t="s">
        <v>6407</v>
      </c>
      <c r="E1452" s="58" t="s">
        <v>6408</v>
      </c>
      <c r="F1452" s="58" t="s">
        <v>6409</v>
      </c>
      <c r="G1452" s="58" t="s">
        <v>6410</v>
      </c>
      <c r="H1452" s="75">
        <f>[1]!thsiFinD("ths_close_price_index",H$1,$A1452)</f>
        <v>4598.2232000000004</v>
      </c>
      <c r="I1452" s="75">
        <f>[1]!thsiFinD("ths_close_price_index",I$1,$A1452)</f>
        <v>5019.6619000000001</v>
      </c>
      <c r="J1452" s="75">
        <f>[1]!thsiFinD("ths_close_price_index",J$1,$A1452)</f>
        <v>1762.6026999999999</v>
      </c>
      <c r="K1452" s="76">
        <f>IF([1]!thsiFinD("ths_close_price_index",K$1,$A1452)/[1]!thsiFinD("ths_close_price_index",K$1,$A$3)=0,K1451,[1]!thsiFinD("ths_close_price_index",K$1,$A1452)/[1]!thsiFinD("ths_close_price_index",K$1,$A$3))</f>
        <v>1.4206660081071174</v>
      </c>
      <c r="L1452" s="75">
        <f>[1]!thsiFinD("ths_close_price_index",L$1,$A1452)</f>
        <v>4646.9754999999996</v>
      </c>
      <c r="M1452" s="75">
        <f>[1]!thsiFinD("ths_close_price_index",M$1,$A1452)</f>
        <v>10714.281499999999</v>
      </c>
      <c r="N1452" s="78">
        <f t="shared" si="98"/>
        <v>1.005518675644212</v>
      </c>
      <c r="O1452" s="78">
        <f t="shared" si="98"/>
        <v>0.99180240475309134</v>
      </c>
      <c r="P1452" s="73">
        <f t="shared" si="94"/>
        <v>1.005518675644212</v>
      </c>
      <c r="Q1452" s="73">
        <f t="shared" si="95"/>
        <v>1.7022919006780901</v>
      </c>
    </row>
    <row r="1453" spans="1:17" ht="15.5" x14ac:dyDescent="0.35">
      <c r="A1453" s="80">
        <v>46001</v>
      </c>
      <c r="B1453" s="58" t="s">
        <v>6411</v>
      </c>
      <c r="C1453" s="58" t="s">
        <v>6412</v>
      </c>
      <c r="D1453" s="58" t="s">
        <v>6413</v>
      </c>
      <c r="E1453" s="58" t="s">
        <v>6414</v>
      </c>
      <c r="F1453" s="58" t="s">
        <v>6415</v>
      </c>
      <c r="G1453" s="58" t="s">
        <v>6416</v>
      </c>
      <c r="H1453" s="75">
        <f>[1]!thsiFinD("ths_close_price_index",H$1,$A1453)</f>
        <v>4591.8272999999999</v>
      </c>
      <c r="I1453" s="75">
        <f>[1]!thsiFinD("ths_close_price_index",I$1,$A1453)</f>
        <v>5021.0401000000002</v>
      </c>
      <c r="J1453" s="75">
        <f>[1]!thsiFinD("ths_close_price_index",J$1,$A1453)</f>
        <v>1765.9675999999999</v>
      </c>
      <c r="K1453" s="76">
        <f>IF([1]!thsiFinD("ths_close_price_index",K$1,$A1453)/[1]!thsiFinD("ths_close_price_index",K$1,$A$3)=0,K1452,[1]!thsiFinD("ths_close_price_index",K$1,$A1453)/[1]!thsiFinD("ths_close_price_index",K$1,$A$3))</f>
        <v>1.423378133222255</v>
      </c>
      <c r="L1453" s="75">
        <f>[1]!thsiFinD("ths_close_price_index",L$1,$A1453)</f>
        <v>4636.8539000000001</v>
      </c>
      <c r="M1453" s="75">
        <f>[1]!thsiFinD("ths_close_price_index",M$1,$A1453)</f>
        <v>10728.7292</v>
      </c>
      <c r="N1453" s="78">
        <f t="shared" si="98"/>
        <v>0.99782189512296771</v>
      </c>
      <c r="O1453" s="78">
        <f t="shared" si="98"/>
        <v>1.0013484525303913</v>
      </c>
      <c r="P1453" s="73">
        <f t="shared" si="94"/>
        <v>0.99782189512296771</v>
      </c>
      <c r="Q1453" s="73">
        <f t="shared" si="95"/>
        <v>1.6985841303870906</v>
      </c>
    </row>
    <row r="1454" spans="1:17" ht="15.5" x14ac:dyDescent="0.35">
      <c r="A1454" s="80">
        <v>46002</v>
      </c>
      <c r="B1454" s="58" t="s">
        <v>6417</v>
      </c>
      <c r="C1454" s="58" t="s">
        <v>6418</v>
      </c>
      <c r="D1454" s="58" t="s">
        <v>6419</v>
      </c>
      <c r="E1454" s="58" t="s">
        <v>6420</v>
      </c>
      <c r="F1454" s="58" t="s">
        <v>6421</v>
      </c>
      <c r="G1454" s="58" t="s">
        <v>6422</v>
      </c>
      <c r="H1454" s="75">
        <f>[1]!thsiFinD("ths_close_price_index",H$1,$A1454)</f>
        <v>4552.1848</v>
      </c>
      <c r="I1454" s="75">
        <f>[1]!thsiFinD("ths_close_price_index",I$1,$A1454)</f>
        <v>4975.5685999999996</v>
      </c>
      <c r="J1454" s="75">
        <f>[1]!thsiFinD("ths_close_price_index",J$1,$A1454)</f>
        <v>1748.1269</v>
      </c>
      <c r="K1454" s="76">
        <f>IF([1]!thsiFinD("ths_close_price_index",K$1,$A1454)/[1]!thsiFinD("ths_close_price_index",K$1,$A$3)=0,K1453,[1]!thsiFinD("ths_close_price_index",K$1,$A1454)/[1]!thsiFinD("ths_close_price_index",K$1,$A$3))</f>
        <v>1.4089984457005937</v>
      </c>
      <c r="L1454" s="75">
        <f>[1]!thsiFinD("ths_close_price_index",L$1,$A1454)</f>
        <v>4550.3747999999996</v>
      </c>
      <c r="M1454" s="75">
        <f>[1]!thsiFinD("ths_close_price_index",M$1,$A1454)</f>
        <v>10641.044099999999</v>
      </c>
      <c r="N1454" s="78">
        <f t="shared" si="98"/>
        <v>0.98134961724802228</v>
      </c>
      <c r="O1454" s="78">
        <f t="shared" si="98"/>
        <v>0.991827074915825</v>
      </c>
      <c r="P1454" s="73">
        <f t="shared" si="94"/>
        <v>0.98134961724802228</v>
      </c>
      <c r="Q1454" s="73">
        <f t="shared" si="95"/>
        <v>1.6669048862189362</v>
      </c>
    </row>
    <row r="1455" spans="1:17" ht="15.5" x14ac:dyDescent="0.35">
      <c r="A1455" s="80">
        <v>46003</v>
      </c>
      <c r="B1455" s="58" t="s">
        <v>6423</v>
      </c>
      <c r="C1455" s="58" t="s">
        <v>6424</v>
      </c>
      <c r="D1455" s="58" t="s">
        <v>6425</v>
      </c>
      <c r="E1455" s="58" t="s">
        <v>6426</v>
      </c>
      <c r="F1455" s="58" t="s">
        <v>6427</v>
      </c>
      <c r="G1455" s="58" t="s">
        <v>6428</v>
      </c>
      <c r="H1455" s="75">
        <f>[1]!thsiFinD("ths_close_price_index",H$1,$A1455)</f>
        <v>4580.95</v>
      </c>
      <c r="I1455" s="75">
        <f>[1]!thsiFinD("ths_close_price_index",I$1,$A1455)</f>
        <v>5014.9132</v>
      </c>
      <c r="J1455" s="75">
        <f>[1]!thsiFinD("ths_close_price_index",J$1,$A1455)</f>
        <v>1765.8610000000001</v>
      </c>
      <c r="K1455" s="76">
        <f>IF([1]!thsiFinD("ths_close_price_index",K$1,$A1455)/[1]!thsiFinD("ths_close_price_index",K$1,$A$3)=0,K1454,[1]!thsiFinD("ths_close_price_index",K$1,$A1455)/[1]!thsiFinD("ths_close_price_index",K$1,$A$3))</f>
        <v>1.4232922131243999</v>
      </c>
      <c r="L1455" s="75">
        <f>[1]!thsiFinD("ths_close_price_index",L$1,$A1455)</f>
        <v>4584.7641999999996</v>
      </c>
      <c r="M1455" s="75">
        <f>[1]!thsiFinD("ths_close_price_index",M$1,$A1455)</f>
        <v>10674.471299999999</v>
      </c>
      <c r="N1455" s="78">
        <f t="shared" si="98"/>
        <v>1.0075574873524704</v>
      </c>
      <c r="O1455" s="78">
        <f t="shared" si="98"/>
        <v>1.0031413458760123</v>
      </c>
      <c r="P1455" s="73">
        <f t="shared" si="94"/>
        <v>1.0075574873524704</v>
      </c>
      <c r="Q1455" s="73">
        <f t="shared" si="95"/>
        <v>1.679502498814307</v>
      </c>
    </row>
    <row r="1456" spans="1:17" ht="15.5" x14ac:dyDescent="0.35">
      <c r="A1456" s="80">
        <v>46006</v>
      </c>
      <c r="B1456" s="58" t="s">
        <v>6429</v>
      </c>
      <c r="C1456" s="58" t="s">
        <v>6430</v>
      </c>
      <c r="D1456" s="58" t="s">
        <v>6431</v>
      </c>
      <c r="E1456" s="58" t="s">
        <v>6432</v>
      </c>
      <c r="F1456" s="58" t="s">
        <v>6433</v>
      </c>
      <c r="G1456" s="58" t="s">
        <v>6434</v>
      </c>
      <c r="H1456" s="75">
        <f>[1]!thsiFinD("ths_close_price_index",H$1,$A1456)</f>
        <v>4552.0595999999996</v>
      </c>
      <c r="I1456" s="75">
        <f>[1]!thsiFinD("ths_close_price_index",I$1,$A1456)</f>
        <v>4981.3185000000003</v>
      </c>
      <c r="J1456" s="75">
        <f>[1]!thsiFinD("ths_close_price_index",J$1,$A1456)</f>
        <v>1745.0351000000001</v>
      </c>
      <c r="K1456" s="76">
        <f>IF([1]!thsiFinD("ths_close_price_index",K$1,$A1456)/[1]!thsiFinD("ths_close_price_index",K$1,$A$3)=0,K1455,[1]!thsiFinD("ths_close_price_index",K$1,$A1456)/[1]!thsiFinD("ths_close_price_index",K$1,$A$3))</f>
        <v>1.4065064404609187</v>
      </c>
      <c r="L1456" s="75">
        <f>[1]!thsiFinD("ths_close_price_index",L$1,$A1456)</f>
        <v>4529.1880000000001</v>
      </c>
      <c r="M1456" s="75">
        <f>[1]!thsiFinD("ths_close_price_index",M$1,$A1456)</f>
        <v>10565.667299999999</v>
      </c>
      <c r="N1456" s="78">
        <f t="shared" si="98"/>
        <v>0.98787806797130384</v>
      </c>
      <c r="O1456" s="78">
        <f t="shared" si="98"/>
        <v>0.98980708299810594</v>
      </c>
      <c r="P1456" s="73">
        <f t="shared" si="94"/>
        <v>0.98787806797130384</v>
      </c>
      <c r="Q1456" s="73">
        <f t="shared" si="95"/>
        <v>1.6591436836816547</v>
      </c>
    </row>
    <row r="1457" spans="1:17" ht="15.5" x14ac:dyDescent="0.35">
      <c r="A1457" s="80">
        <v>46007</v>
      </c>
      <c r="B1457" s="58" t="s">
        <v>6435</v>
      </c>
      <c r="C1457" s="58" t="s">
        <v>6436</v>
      </c>
      <c r="D1457" s="58" t="s">
        <v>6437</v>
      </c>
      <c r="E1457" s="58" t="s">
        <v>6438</v>
      </c>
      <c r="F1457" s="58" t="s">
        <v>6439</v>
      </c>
      <c r="G1457" s="58" t="s">
        <v>6440</v>
      </c>
      <c r="H1457" s="75">
        <f>[1]!thsiFinD("ths_close_price_index",H$1,$A1457)</f>
        <v>4497.5545000000002</v>
      </c>
      <c r="I1457" s="75">
        <f>[1]!thsiFinD("ths_close_price_index",I$1,$A1457)</f>
        <v>4916.5820999999996</v>
      </c>
      <c r="J1457" s="75">
        <f>[1]!thsiFinD("ths_close_price_index",J$1,$A1457)</f>
        <v>1719.9766</v>
      </c>
      <c r="K1457" s="76">
        <f>IF([1]!thsiFinD("ths_close_price_index",K$1,$A1457)/[1]!thsiFinD("ths_close_price_index",K$1,$A$3)=0,K1456,[1]!thsiFinD("ths_close_price_index",K$1,$A1457)/[1]!thsiFinD("ths_close_price_index",K$1,$A$3))</f>
        <v>1.3863091724298686</v>
      </c>
      <c r="L1457" s="75">
        <f>[1]!thsiFinD("ths_close_price_index",L$1,$A1457)</f>
        <v>4457.4038</v>
      </c>
      <c r="M1457" s="75">
        <f>[1]!thsiFinD("ths_close_price_index",M$1,$A1457)</f>
        <v>10451.025299999999</v>
      </c>
      <c r="N1457" s="78">
        <f t="shared" si="98"/>
        <v>0.98415075726598233</v>
      </c>
      <c r="O1457" s="78">
        <f t="shared" si="98"/>
        <v>0.98914957316515162</v>
      </c>
      <c r="P1457" s="73">
        <f t="shared" si="94"/>
        <v>0.98415075726598233</v>
      </c>
      <c r="Q1457" s="73">
        <f t="shared" si="95"/>
        <v>1.6328475127083719</v>
      </c>
    </row>
    <row r="1458" spans="1:17" ht="15.5" x14ac:dyDescent="0.35">
      <c r="A1458" s="80">
        <v>46008</v>
      </c>
      <c r="B1458" s="58" t="s">
        <v>6441</v>
      </c>
      <c r="C1458" s="58" t="s">
        <v>6442</v>
      </c>
      <c r="D1458" s="58" t="s">
        <v>6443</v>
      </c>
      <c r="E1458" s="58" t="s">
        <v>6444</v>
      </c>
      <c r="F1458" s="58" t="s">
        <v>6445</v>
      </c>
      <c r="G1458" s="58" t="s">
        <v>6446</v>
      </c>
      <c r="H1458" s="75">
        <f>[1]!thsiFinD("ths_close_price_index",H$1,$A1458)</f>
        <v>4579.875</v>
      </c>
      <c r="I1458" s="75">
        <f>[1]!thsiFinD("ths_close_price_index",I$1,$A1458)</f>
        <v>5008.1234000000004</v>
      </c>
      <c r="J1458" s="75">
        <f>[1]!thsiFinD("ths_close_price_index",J$1,$A1458)</f>
        <v>1755.6427000000001</v>
      </c>
      <c r="K1458" s="76">
        <f>IF([1]!thsiFinD("ths_close_price_index",K$1,$A1458)/[1]!thsiFinD("ths_close_price_index",K$1,$A$3)=0,K1457,[1]!thsiFinD("ths_close_price_index",K$1,$A1458)/[1]!thsiFinD("ths_close_price_index",K$1,$A$3))</f>
        <v>1.4150562156017359</v>
      </c>
      <c r="L1458" s="75">
        <f>[1]!thsiFinD("ths_close_price_index",L$1,$A1458)</f>
        <v>4546.7995000000001</v>
      </c>
      <c r="M1458" s="75">
        <f>[1]!thsiFinD("ths_close_price_index",M$1,$A1458)</f>
        <v>10578.003000000001</v>
      </c>
      <c r="N1458" s="78">
        <f t="shared" si="98"/>
        <v>1.0200555534142992</v>
      </c>
      <c r="O1458" s="78">
        <f t="shared" si="98"/>
        <v>1.0121497840025324</v>
      </c>
      <c r="P1458" s="73">
        <f t="shared" si="94"/>
        <v>1.0200555534142992</v>
      </c>
      <c r="Q1458" s="73">
        <f t="shared" si="95"/>
        <v>1.6655951732169003</v>
      </c>
    </row>
    <row r="1459" spans="1:17" ht="15.5" x14ac:dyDescent="0.35">
      <c r="A1459" s="80">
        <v>46009</v>
      </c>
      <c r="B1459" s="58" t="s">
        <v>6447</v>
      </c>
      <c r="C1459" s="58" t="s">
        <v>6448</v>
      </c>
      <c r="D1459" s="58" t="s">
        <v>6449</v>
      </c>
      <c r="E1459" s="58" t="s">
        <v>6450</v>
      </c>
      <c r="F1459" s="58" t="s">
        <v>6451</v>
      </c>
      <c r="G1459" s="58" t="s">
        <v>6452</v>
      </c>
      <c r="H1459" s="75">
        <f>[1]!thsiFinD("ths_close_price_index",H$1,$A1459)</f>
        <v>4552.7925999999998</v>
      </c>
      <c r="I1459" s="75">
        <f>[1]!thsiFinD("ths_close_price_index",I$1,$A1459)</f>
        <v>4979.4749000000002</v>
      </c>
      <c r="J1459" s="75">
        <f>[1]!thsiFinD("ths_close_price_index",J$1,$A1459)</f>
        <v>1741.1657</v>
      </c>
      <c r="K1459" s="76">
        <f>IF([1]!thsiFinD("ths_close_price_index",K$1,$A1459)/[1]!thsiFinD("ths_close_price_index",K$1,$A$3)=0,K1458,[1]!thsiFinD("ths_close_price_index",K$1,$A1459)/[1]!thsiFinD("ths_close_price_index",K$1,$A$3))</f>
        <v>1.4033876859896077</v>
      </c>
      <c r="L1459" s="75">
        <f>[1]!thsiFinD("ths_close_price_index",L$1,$A1459)</f>
        <v>4488.1292000000003</v>
      </c>
      <c r="M1459" s="75">
        <f>[1]!thsiFinD("ths_close_price_index",M$1,$A1459)</f>
        <v>10587.5306</v>
      </c>
      <c r="N1459" s="78">
        <f t="shared" si="98"/>
        <v>0.98709635206038893</v>
      </c>
      <c r="O1459" s="78">
        <f t="shared" si="98"/>
        <v>1.0009006993096901</v>
      </c>
      <c r="P1459" s="73">
        <f t="shared" si="94"/>
        <v>0.98709635206038893</v>
      </c>
      <c r="Q1459" s="73">
        <f t="shared" si="95"/>
        <v>1.644102919491794</v>
      </c>
    </row>
    <row r="1460" spans="1:17" ht="15.5" x14ac:dyDescent="0.35">
      <c r="A1460" s="80">
        <v>46010</v>
      </c>
      <c r="B1460" s="58" t="s">
        <v>6453</v>
      </c>
      <c r="C1460" s="58" t="s">
        <v>6454</v>
      </c>
      <c r="D1460" s="58" t="s">
        <v>6455</v>
      </c>
      <c r="E1460" s="58" t="s">
        <v>6456</v>
      </c>
      <c r="F1460" s="58" t="s">
        <v>6457</v>
      </c>
      <c r="G1460" s="58" t="s">
        <v>6458</v>
      </c>
      <c r="H1460" s="75">
        <f>[1]!thsiFinD("ths_close_price_index",H$1,$A1460)</f>
        <v>4568.1781000000001</v>
      </c>
      <c r="I1460" s="75">
        <f>[1]!thsiFinD("ths_close_price_index",I$1,$A1460)</f>
        <v>5004.5946000000004</v>
      </c>
      <c r="J1460" s="75">
        <f>[1]!thsiFinD("ths_close_price_index",J$1,$A1460)</f>
        <v>1750.779</v>
      </c>
      <c r="K1460" s="76">
        <f>IF([1]!thsiFinD("ths_close_price_index",K$1,$A1460)/[1]!thsiFinD("ths_close_price_index",K$1,$A$3)=0,K1459,[1]!thsiFinD("ths_close_price_index",K$1,$A1460)/[1]!thsiFinD("ths_close_price_index",K$1,$A$3))</f>
        <v>1.4111360506867321</v>
      </c>
      <c r="L1460" s="75">
        <f>[1]!thsiFinD("ths_close_price_index",L$1,$A1460)</f>
        <v>4520.4180999999999</v>
      </c>
      <c r="M1460" s="75">
        <f>[1]!thsiFinD("ths_close_price_index",M$1,$A1460)</f>
        <v>10698.079599999999</v>
      </c>
      <c r="N1460" s="78">
        <f t="shared" si="98"/>
        <v>1.0071942893266084</v>
      </c>
      <c r="O1460" s="78">
        <f t="shared" si="98"/>
        <v>1.0104414338127155</v>
      </c>
      <c r="P1460" s="73">
        <f t="shared" si="94"/>
        <v>1.0071942893266084</v>
      </c>
      <c r="Q1460" s="73">
        <f t="shared" si="95"/>
        <v>1.6559310715773394</v>
      </c>
    </row>
    <row r="1461" spans="1:17" ht="15.5" x14ac:dyDescent="0.35">
      <c r="A1461" s="80">
        <v>46013</v>
      </c>
      <c r="B1461" s="79" t="s">
        <v>6459</v>
      </c>
      <c r="C1461" s="58" t="s">
        <v>6460</v>
      </c>
      <c r="D1461" s="58" t="s">
        <v>6461</v>
      </c>
      <c r="E1461" s="58" t="s">
        <v>6462</v>
      </c>
      <c r="F1461" s="58" t="s">
        <v>6463</v>
      </c>
      <c r="G1461" s="58" t="s">
        <v>6464</v>
      </c>
      <c r="H1461" s="75">
        <f>[1]!thsiFinD("ths_close_price_index",H$1,$A1461)</f>
        <v>4611.6234999999997</v>
      </c>
      <c r="I1461" s="75">
        <f>[1]!thsiFinD("ths_close_price_index",I$1,$A1461)</f>
        <v>5055.5142999999998</v>
      </c>
      <c r="J1461" s="75">
        <f>[1]!thsiFinD("ths_close_price_index",J$1,$A1461)</f>
        <v>1774.5043000000001</v>
      </c>
      <c r="K1461" s="76">
        <f>IF([1]!thsiFinD("ths_close_price_index",K$1,$A1461)/[1]!thsiFinD("ths_close_price_index",K$1,$A$3)=0,K1460,[1]!thsiFinD("ths_close_price_index",K$1,$A1461)/[1]!thsiFinD("ths_close_price_index",K$1,$A$3))</f>
        <v>1.4302587532913202</v>
      </c>
      <c r="L1461" s="75">
        <f>[1]!thsiFinD("ths_close_price_index",L$1,$A1461)</f>
        <v>4577.8356999999996</v>
      </c>
      <c r="M1461" s="75">
        <f>[1]!thsiFinD("ths_close_price_index",M$1,$A1461)</f>
        <v>10658.1541</v>
      </c>
      <c r="N1461" s="78">
        <f t="shared" si="98"/>
        <v>1.012701833929919</v>
      </c>
      <c r="O1461" s="78">
        <f t="shared" si="98"/>
        <v>0.99626797504853115</v>
      </c>
      <c r="P1461" s="73">
        <f t="shared" si="94"/>
        <v>1.012701833929919</v>
      </c>
      <c r="Q1461" s="73">
        <f t="shared" si="95"/>
        <v>1.6769644330479077</v>
      </c>
    </row>
    <row r="1462" spans="1:17" ht="15.5" x14ac:dyDescent="0.35">
      <c r="A1462" s="80">
        <v>46014</v>
      </c>
      <c r="B1462" s="79" t="s">
        <v>6465</v>
      </c>
      <c r="C1462" s="58" t="s">
        <v>6466</v>
      </c>
      <c r="D1462" s="58" t="s">
        <v>6467</v>
      </c>
      <c r="E1462" s="58" t="s">
        <v>6468</v>
      </c>
      <c r="F1462" s="58" t="s">
        <v>6469</v>
      </c>
      <c r="G1462" s="58" t="s">
        <v>6470</v>
      </c>
      <c r="H1462" s="75">
        <f>[1]!thsiFinD("ths_close_price_index",H$1,$A1462)</f>
        <v>4620.7340999999997</v>
      </c>
      <c r="I1462" s="75">
        <f>[1]!thsiFinD("ths_close_price_index",I$1,$A1462)</f>
        <v>5063.0524999999998</v>
      </c>
      <c r="J1462" s="75">
        <f>[1]!thsiFinD("ths_close_price_index",J$1,$A1462)</f>
        <v>1778.2046</v>
      </c>
      <c r="K1462" s="76">
        <f>IF([1]!thsiFinD("ths_close_price_index",K$1,$A1462)/[1]!thsiFinD("ths_close_price_index",K$1,$A$3)=0,K1461,[1]!thsiFinD("ths_close_price_index",K$1,$A1462)/[1]!thsiFinD("ths_close_price_index",K$1,$A$3))</f>
        <v>1.433241212372881</v>
      </c>
      <c r="L1462" s="75">
        <f>[1]!thsiFinD("ths_close_price_index",L$1,$A1462)</f>
        <v>4572.2097999999996</v>
      </c>
      <c r="M1462" s="75">
        <f>[1]!thsiFinD("ths_close_price_index",M$1,$A1462)</f>
        <v>10598.5551</v>
      </c>
      <c r="N1462" s="78">
        <f t="shared" si="98"/>
        <v>0.99877105681184675</v>
      </c>
      <c r="O1462" s="78">
        <f t="shared" si="98"/>
        <v>0.99440813114158288</v>
      </c>
      <c r="P1462" s="73">
        <f t="shared" si="94"/>
        <v>0.99877105681184675</v>
      </c>
      <c r="Q1462" s="73">
        <f t="shared" si="95"/>
        <v>1.6749035390311382</v>
      </c>
    </row>
    <row r="1463" spans="1:17" ht="15.5" x14ac:dyDescent="0.35">
      <c r="A1463" s="80">
        <v>46015</v>
      </c>
      <c r="B1463" s="79" t="s">
        <v>6471</v>
      </c>
      <c r="C1463" s="58" t="s">
        <v>6472</v>
      </c>
      <c r="D1463" s="58" t="s">
        <v>6473</v>
      </c>
      <c r="E1463" s="58" t="s">
        <v>6474</v>
      </c>
      <c r="F1463" s="58" t="s">
        <v>6475</v>
      </c>
      <c r="G1463" s="58" t="s">
        <v>6476</v>
      </c>
      <c r="H1463" s="75">
        <f>[1]!thsiFinD("ths_close_price_index",H$1,$A1463)</f>
        <v>4634.0586000000003</v>
      </c>
      <c r="I1463" s="75">
        <f>[1]!thsiFinD("ths_close_price_index",I$1,$A1463)</f>
        <v>5091.4351999999999</v>
      </c>
      <c r="J1463" s="75">
        <f>[1]!thsiFinD("ths_close_price_index",J$1,$A1463)</f>
        <v>1789.5088000000001</v>
      </c>
      <c r="K1463" s="76">
        <f>IF([1]!thsiFinD("ths_close_price_index",K$1,$A1463)/[1]!thsiFinD("ths_close_price_index",K$1,$A$3)=0,K1462,[1]!thsiFinD("ths_close_price_index",K$1,$A1463)/[1]!thsiFinD("ths_close_price_index",K$1,$A$3))</f>
        <v>1.4423524503670384</v>
      </c>
      <c r="L1463" s="75">
        <f>[1]!thsiFinD("ths_close_price_index",L$1,$A1463)</f>
        <v>4609.3275000000003</v>
      </c>
      <c r="M1463" s="75">
        <f>[1]!thsiFinD("ths_close_price_index",M$1,$A1463)</f>
        <v>10627.4846</v>
      </c>
      <c r="N1463" s="78">
        <f t="shared" si="98"/>
        <v>1.0081181095408178</v>
      </c>
      <c r="O1463" s="78">
        <f t="shared" si="98"/>
        <v>1.0027295701845245</v>
      </c>
      <c r="P1463" s="73">
        <f t="shared" si="94"/>
        <v>1.0081181095408178</v>
      </c>
      <c r="Q1463" s="73">
        <f t="shared" si="95"/>
        <v>1.6885005894312963</v>
      </c>
    </row>
    <row r="1464" spans="1:17" ht="15.5" x14ac:dyDescent="0.35">
      <c r="A1464" s="80">
        <v>46016</v>
      </c>
      <c r="B1464" s="79" t="s">
        <v>6477</v>
      </c>
      <c r="C1464" s="58" t="s">
        <v>6478</v>
      </c>
      <c r="D1464" s="58" t="s">
        <v>6479</v>
      </c>
      <c r="E1464" s="58" t="s">
        <v>6480</v>
      </c>
      <c r="F1464" s="58" t="s">
        <v>6481</v>
      </c>
      <c r="G1464" s="58" t="s">
        <v>6482</v>
      </c>
      <c r="H1464" s="75">
        <f>[1]!thsiFinD("ths_close_price_index",H$1,$A1464)</f>
        <v>4642.5357000000004</v>
      </c>
      <c r="I1464" s="75">
        <f>[1]!thsiFinD("ths_close_price_index",I$1,$A1464)</f>
        <v>5109.1349</v>
      </c>
      <c r="J1464" s="75">
        <f>[1]!thsiFinD("ths_close_price_index",J$1,$A1464)</f>
        <v>1795.2467999999999</v>
      </c>
      <c r="K1464" s="76">
        <f>IF([1]!thsiFinD("ths_close_price_index",K$1,$A1464)/[1]!thsiFinD("ths_close_price_index",K$1,$A$3)=0,K1463,[1]!thsiFinD("ths_close_price_index",K$1,$A1464)/[1]!thsiFinD("ths_close_price_index",K$1,$A$3))</f>
        <v>1.446977305165297</v>
      </c>
      <c r="L1464" s="75">
        <f>[1]!thsiFinD("ths_close_price_index",L$1,$A1464)</f>
        <v>4641.7363999999998</v>
      </c>
      <c r="M1464" s="75">
        <f>[1]!thsiFinD("ths_close_price_index",M$1,$A1464)</f>
        <v>10668.984</v>
      </c>
      <c r="N1464" s="78">
        <f t="shared" si="98"/>
        <v>1.0070311558464873</v>
      </c>
      <c r="O1464" s="78">
        <f t="shared" si="98"/>
        <v>1.0039049127391819</v>
      </c>
      <c r="P1464" s="73">
        <f t="shared" si="94"/>
        <v>1.0070311558464873</v>
      </c>
      <c r="Q1464" s="73">
        <f t="shared" si="95"/>
        <v>1.7003727002224733</v>
      </c>
    </row>
    <row r="1465" spans="1:17" ht="15.5" x14ac:dyDescent="0.35">
      <c r="A1465" s="80">
        <v>46017</v>
      </c>
      <c r="B1465" s="79" t="s">
        <v>6483</v>
      </c>
      <c r="C1465" s="58" t="s">
        <v>6484</v>
      </c>
      <c r="D1465" s="58" t="s">
        <v>6485</v>
      </c>
      <c r="E1465" s="58" t="s">
        <v>6486</v>
      </c>
      <c r="F1465" s="58" t="s">
        <v>6487</v>
      </c>
      <c r="G1465" s="58" t="s">
        <v>6488</v>
      </c>
      <c r="H1465" s="75">
        <f>[1]!thsiFinD("ths_close_price_index",H$1,$A1465)</f>
        <v>4657.24</v>
      </c>
      <c r="I1465" s="75">
        <f>[1]!thsiFinD("ths_close_price_index",I$1,$A1465)</f>
        <v>5129.8887999999997</v>
      </c>
      <c r="J1465" s="75">
        <f>[1]!thsiFinD("ths_close_price_index",J$1,$A1465)</f>
        <v>1797.779</v>
      </c>
      <c r="K1465" s="76">
        <f>IF([1]!thsiFinD("ths_close_price_index",K$1,$A1465)/[1]!thsiFinD("ths_close_price_index",K$1,$A$3)=0,K1464,[1]!thsiFinD("ths_close_price_index",K$1,$A1465)/[1]!thsiFinD("ths_close_price_index",K$1,$A$3))</f>
        <v>1.4490182701914649</v>
      </c>
      <c r="L1465" s="75">
        <f>[1]!thsiFinD("ths_close_price_index",L$1,$A1465)</f>
        <v>4653.5302000000001</v>
      </c>
      <c r="M1465" s="75">
        <f>[1]!thsiFinD("ths_close_price_index",M$1,$A1465)</f>
        <v>10649.792299999999</v>
      </c>
      <c r="N1465" s="78">
        <f t="shared" si="98"/>
        <v>1.0025408164065499</v>
      </c>
      <c r="O1465" s="78">
        <f t="shared" si="98"/>
        <v>0.99820116892105182</v>
      </c>
      <c r="P1465" s="73">
        <f t="shared" ref="P1465:P1528" si="99">100%*N1465</f>
        <v>1.0025408164065499</v>
      </c>
      <c r="Q1465" s="73">
        <f t="shared" si="95"/>
        <v>1.7046930350764482</v>
      </c>
    </row>
    <row r="1466" spans="1:17" ht="15.5" x14ac:dyDescent="0.35">
      <c r="A1466" s="80">
        <v>46020</v>
      </c>
      <c r="B1466" s="58" t="s">
        <v>6503</v>
      </c>
      <c r="C1466" s="58" t="s">
        <v>6504</v>
      </c>
      <c r="D1466" s="58" t="s">
        <v>6505</v>
      </c>
      <c r="E1466" s="58" t="s">
        <v>6506</v>
      </c>
      <c r="F1466" s="58" t="s">
        <v>6507</v>
      </c>
      <c r="G1466" s="58" t="s">
        <v>6508</v>
      </c>
      <c r="H1466" s="75">
        <f>[1]!thsiFinD("ths_close_price_index",H$1,$A1466)</f>
        <v>4639.3720999999996</v>
      </c>
      <c r="I1466" s="75">
        <f>[1]!thsiFinD("ths_close_price_index",I$1,$A1466)</f>
        <v>5110.2803999999996</v>
      </c>
      <c r="J1466" s="75">
        <f>[1]!thsiFinD("ths_close_price_index",J$1,$A1466)</f>
        <v>1789.7344000000001</v>
      </c>
      <c r="K1466" s="76">
        <f>IF([1]!thsiFinD("ths_close_price_index",K$1,$A1466)/[1]!thsiFinD("ths_close_price_index",K$1,$A$3)=0,K1465,[1]!thsiFinD("ths_close_price_index",K$1,$A1466)/[1]!thsiFinD("ths_close_price_index",K$1,$A$3))</f>
        <v>1.4425342850206613</v>
      </c>
      <c r="L1466" s="75">
        <f>[1]!thsiFinD("ths_close_price_index",L$1,$A1466)</f>
        <v>4626.0643</v>
      </c>
      <c r="M1466" s="75">
        <f>[1]!thsiFinD("ths_close_price_index",M$1,$A1466)</f>
        <v>10523.636699999999</v>
      </c>
      <c r="N1466" s="78">
        <f t="shared" si="98"/>
        <v>0.99409783566033372</v>
      </c>
      <c r="O1466" s="78">
        <f t="shared" si="98"/>
        <v>0.98815417273442974</v>
      </c>
      <c r="P1466" s="73">
        <f t="shared" si="99"/>
        <v>0.99409783566033372</v>
      </c>
      <c r="Q1466" s="73">
        <f t="shared" si="95"/>
        <v>1.6946316566347426</v>
      </c>
    </row>
    <row r="1467" spans="1:17" ht="15.5" x14ac:dyDescent="0.35">
      <c r="A1467" s="80">
        <v>46021</v>
      </c>
      <c r="B1467" s="58" t="s">
        <v>6509</v>
      </c>
      <c r="C1467" s="58" t="s">
        <v>6510</v>
      </c>
      <c r="D1467" s="58" t="s">
        <v>6511</v>
      </c>
      <c r="E1467" s="58" t="s">
        <v>6512</v>
      </c>
      <c r="F1467" s="58" t="s">
        <v>6513</v>
      </c>
      <c r="G1467" s="58" t="s">
        <v>6514</v>
      </c>
      <c r="H1467" s="75">
        <f>[1]!thsiFinD("ths_close_price_index",H$1,$A1467)</f>
        <v>4651.2817999999997</v>
      </c>
      <c r="I1467" s="75">
        <f>[1]!thsiFinD("ths_close_price_index",I$1,$A1467)</f>
        <v>5125.1135000000004</v>
      </c>
      <c r="J1467" s="75">
        <f>[1]!thsiFinD("ths_close_price_index",J$1,$A1467)</f>
        <v>1795.8630000000001</v>
      </c>
      <c r="K1467" s="76">
        <f>IF([1]!thsiFinD("ths_close_price_index",K$1,$A1467)/[1]!thsiFinD("ths_close_price_index",K$1,$A$3)=0,K1466,[1]!thsiFinD("ths_close_price_index",K$1,$A1467)/[1]!thsiFinD("ths_close_price_index",K$1,$A$3))</f>
        <v>1.4474739652431443</v>
      </c>
      <c r="L1467" s="75">
        <f>[1]!thsiFinD("ths_close_price_index",L$1,$A1467)</f>
        <v>4632.6423000000004</v>
      </c>
      <c r="M1467" s="75">
        <f>[1]!thsiFinD("ths_close_price_index",M$1,$A1467)</f>
        <v>10456.746999999999</v>
      </c>
      <c r="N1467" s="78">
        <f t="shared" si="98"/>
        <v>1.0014219430542719</v>
      </c>
      <c r="O1467" s="78">
        <f t="shared" si="98"/>
        <v>0.99364386077675981</v>
      </c>
      <c r="P1467" s="73">
        <f t="shared" si="99"/>
        <v>1.0014219430542719</v>
      </c>
      <c r="Q1467" s="73">
        <f t="shared" si="95"/>
        <v>1.6970413263484436</v>
      </c>
    </row>
    <row r="1468" spans="1:17" ht="15.5" x14ac:dyDescent="0.35">
      <c r="A1468" s="80">
        <v>46022</v>
      </c>
      <c r="B1468" s="58" t="s">
        <v>6515</v>
      </c>
      <c r="C1468" s="58" t="s">
        <v>6516</v>
      </c>
      <c r="D1468" s="58" t="s">
        <v>6517</v>
      </c>
      <c r="E1468" s="58" t="s">
        <v>6518</v>
      </c>
      <c r="F1468" s="58" t="s">
        <v>6519</v>
      </c>
      <c r="G1468" s="58" t="s">
        <v>6520</v>
      </c>
      <c r="H1468" s="75">
        <f>[1]!thsiFinD("ths_close_price_index",H$1,$A1468)</f>
        <v>4629.9395000000004</v>
      </c>
      <c r="I1468" s="75">
        <f>[1]!thsiFinD("ths_close_price_index",I$1,$A1468)</f>
        <v>5109.1745000000001</v>
      </c>
      <c r="J1468" s="75">
        <f>[1]!thsiFinD("ths_close_price_index",J$1,$A1468)</f>
        <v>1785.3124</v>
      </c>
      <c r="K1468" s="76">
        <f>IF([1]!thsiFinD("ths_close_price_index",K$1,$A1468)/[1]!thsiFinD("ths_close_price_index",K$1,$A$3)=0,K1467,[1]!thsiFinD("ths_close_price_index",K$1,$A1468)/[1]!thsiFinD("ths_close_price_index",K$1,$A$3))</f>
        <v>1.4389701323685351</v>
      </c>
      <c r="L1468" s="75">
        <f>[1]!thsiFinD("ths_close_price_index",L$1,$A1468)</f>
        <v>4614.1724999999997</v>
      </c>
      <c r="M1468" s="75">
        <f>[1]!thsiFinD("ths_close_price_index",M$1,$A1468)</f>
        <v>10428.385200000001</v>
      </c>
      <c r="N1468" s="78">
        <f t="shared" si="98"/>
        <v>0.99601311761108757</v>
      </c>
      <c r="O1468" s="78">
        <f t="shared" si="98"/>
        <v>0.99728770333642014</v>
      </c>
      <c r="P1468" s="73">
        <f t="shared" si="99"/>
        <v>0.99601311761108757</v>
      </c>
      <c r="Q1468" s="73">
        <f t="shared" ref="Q1468:Q1531" si="100">Q1467*P1468</f>
        <v>1.6902754221711684</v>
      </c>
    </row>
    <row r="1469" spans="1:17" ht="15.5" x14ac:dyDescent="0.35">
      <c r="A1469" s="80">
        <v>46027</v>
      </c>
      <c r="B1469" s="58" t="s">
        <v>6521</v>
      </c>
      <c r="C1469" s="58" t="s">
        <v>6522</v>
      </c>
      <c r="D1469" s="58" t="s">
        <v>6523</v>
      </c>
      <c r="E1469" s="58" t="s">
        <v>6524</v>
      </c>
      <c r="F1469" s="58" t="s">
        <v>6525</v>
      </c>
      <c r="G1469" s="58" t="s">
        <v>6526</v>
      </c>
      <c r="H1469" s="75">
        <f>[1]!thsiFinD("ths_close_price_index",H$1,$A1469)</f>
        <v>4717.7457000000004</v>
      </c>
      <c r="I1469" s="75">
        <f>[1]!thsiFinD("ths_close_price_index",I$1,$A1469)</f>
        <v>5214.2357000000002</v>
      </c>
      <c r="J1469" s="75">
        <f>[1]!thsiFinD("ths_close_price_index",J$1,$A1469)</f>
        <v>1828.1599000000001</v>
      </c>
      <c r="K1469" s="76">
        <f>IF([1]!thsiFinD("ths_close_price_index",K$1,$A1469)/[1]!thsiFinD("ths_close_price_index",K$1,$A$3)=0,K1468,[1]!thsiFinD("ths_close_price_index",K$1,$A1469)/[1]!thsiFinD("ths_close_price_index",K$1,$A$3))</f>
        <v>1.4735054174797912</v>
      </c>
      <c r="L1469" s="75">
        <f>[1]!thsiFinD("ths_close_price_index",L$1,$A1469)</f>
        <v>4767.3496999999998</v>
      </c>
      <c r="M1469" s="75">
        <f>[1]!thsiFinD("ths_close_price_index",M$1,$A1469)</f>
        <v>10783.1567</v>
      </c>
      <c r="N1469" s="78">
        <f t="shared" si="98"/>
        <v>1.0331971117248</v>
      </c>
      <c r="O1469" s="78">
        <f t="shared" si="98"/>
        <v>1.0340197924411154</v>
      </c>
      <c r="P1469" s="73">
        <f t="shared" si="99"/>
        <v>1.0331971117248</v>
      </c>
      <c r="Q1469" s="73">
        <f t="shared" si="100"/>
        <v>1.7463876842066681</v>
      </c>
    </row>
    <row r="1470" spans="1:17" ht="15.5" x14ac:dyDescent="0.35">
      <c r="A1470" s="80">
        <v>46028</v>
      </c>
      <c r="B1470" s="58" t="s">
        <v>6527</v>
      </c>
      <c r="C1470" s="58" t="s">
        <v>6528</v>
      </c>
      <c r="D1470" s="58" t="s">
        <v>6529</v>
      </c>
      <c r="E1470" s="58" t="s">
        <v>6530</v>
      </c>
      <c r="F1470" s="58" t="s">
        <v>6531</v>
      </c>
      <c r="G1470" s="58" t="s">
        <v>6532</v>
      </c>
      <c r="H1470" s="75">
        <f>[1]!thsiFinD("ths_close_price_index",H$1,$A1470)</f>
        <v>4790.6938</v>
      </c>
      <c r="I1470" s="75">
        <f>[1]!thsiFinD("ths_close_price_index",I$1,$A1470)</f>
        <v>5303.1359000000002</v>
      </c>
      <c r="J1470" s="75">
        <f>[1]!thsiFinD("ths_close_price_index",J$1,$A1470)</f>
        <v>1849.5706</v>
      </c>
      <c r="K1470" s="76">
        <f>IF([1]!thsiFinD("ths_close_price_index",K$1,$A1470)/[1]!thsiFinD("ths_close_price_index",K$1,$A$3)=0,K1469,[1]!thsiFinD("ths_close_price_index",K$1,$A1470)/[1]!thsiFinD("ths_close_price_index",K$1,$A$3))</f>
        <v>1.4907625416744714</v>
      </c>
      <c r="L1470" s="75">
        <f>[1]!thsiFinD("ths_close_price_index",L$1,$A1470)</f>
        <v>4856.5374000000002</v>
      </c>
      <c r="M1470" s="75">
        <f>[1]!thsiFinD("ths_close_price_index",M$1,$A1470)</f>
        <v>10869.2495</v>
      </c>
      <c r="N1470" s="78">
        <f t="shared" si="98"/>
        <v>1.0187080255513876</v>
      </c>
      <c r="O1470" s="78">
        <f t="shared" si="98"/>
        <v>1.0079840071321602</v>
      </c>
      <c r="P1470" s="73">
        <f t="shared" si="99"/>
        <v>1.0187080255513876</v>
      </c>
      <c r="Q1470" s="73">
        <f t="shared" si="100"/>
        <v>1.7790591496254351</v>
      </c>
    </row>
    <row r="1471" spans="1:17" ht="15.5" x14ac:dyDescent="0.35">
      <c r="A1471" s="80">
        <v>46029</v>
      </c>
      <c r="B1471" s="58" t="s">
        <v>6533</v>
      </c>
      <c r="C1471" s="58" t="s">
        <v>6534</v>
      </c>
      <c r="D1471" s="58" t="s">
        <v>6535</v>
      </c>
      <c r="E1471" s="58" t="s">
        <v>6536</v>
      </c>
      <c r="F1471" s="58" t="s">
        <v>6537</v>
      </c>
      <c r="G1471" s="58" t="s">
        <v>6538</v>
      </c>
      <c r="H1471" s="75">
        <f>[1]!thsiFinD("ths_close_price_index",H$1,$A1471)</f>
        <v>4776.6657999999998</v>
      </c>
      <c r="I1471" s="75">
        <f>[1]!thsiFinD("ths_close_price_index",I$1,$A1471)</f>
        <v>5303.15</v>
      </c>
      <c r="J1471" s="75">
        <f>[1]!thsiFinD("ths_close_price_index",J$1,$A1471)</f>
        <v>1859.5273</v>
      </c>
      <c r="K1471" s="76">
        <f>IF([1]!thsiFinD("ths_close_price_index",K$1,$A1471)/[1]!thsiFinD("ths_close_price_index",K$1,$A$3)=0,K1470,[1]!thsiFinD("ths_close_price_index",K$1,$A1471)/[1]!thsiFinD("ths_close_price_index",K$1,$A$3))</f>
        <v>1.4987876883753815</v>
      </c>
      <c r="L1471" s="75">
        <f>[1]!thsiFinD("ths_close_price_index",L$1,$A1471)</f>
        <v>4887.3329999999996</v>
      </c>
      <c r="M1471" s="75">
        <f>[1]!thsiFinD("ths_close_price_index",M$1,$A1471)</f>
        <v>10908.3771</v>
      </c>
      <c r="N1471" s="78">
        <f t="shared" si="98"/>
        <v>1.0063410610201415</v>
      </c>
      <c r="O1471" s="78">
        <f t="shared" si="98"/>
        <v>1.0035998437610618</v>
      </c>
      <c r="P1471" s="73">
        <f t="shared" si="99"/>
        <v>1.0063410610201415</v>
      </c>
      <c r="Q1471" s="73">
        <f t="shared" si="100"/>
        <v>1.790340272251651</v>
      </c>
    </row>
    <row r="1472" spans="1:17" ht="15.5" x14ac:dyDescent="0.35">
      <c r="A1472" s="80">
        <v>46030</v>
      </c>
      <c r="B1472" s="58" t="s">
        <v>6539</v>
      </c>
      <c r="C1472" s="58" t="s">
        <v>6540</v>
      </c>
      <c r="D1472" s="58" t="s">
        <v>6541</v>
      </c>
      <c r="E1472" s="58" t="s">
        <v>6542</v>
      </c>
      <c r="F1472" s="58" t="s">
        <v>6543</v>
      </c>
      <c r="G1472" s="58" t="s">
        <v>6544</v>
      </c>
      <c r="H1472" s="75">
        <f>[1]!thsiFinD("ths_close_price_index",H$1,$A1472)</f>
        <v>4737.6535999999996</v>
      </c>
      <c r="I1472" s="75">
        <f>[1]!thsiFinD("ths_close_price_index",I$1,$A1472)</f>
        <v>5275.3716999999997</v>
      </c>
      <c r="J1472" s="75">
        <f>[1]!thsiFinD("ths_close_price_index",J$1,$A1472)</f>
        <v>1851.2364</v>
      </c>
      <c r="K1472" s="76">
        <f>IF([1]!thsiFinD("ths_close_price_index",K$1,$A1472)/[1]!thsiFinD("ths_close_price_index",K$1,$A$3)=0,K1471,[1]!thsiFinD("ths_close_price_index",K$1,$A1472)/[1]!thsiFinD("ths_close_price_index",K$1,$A$3))</f>
        <v>1.4921051842542796</v>
      </c>
      <c r="L1472" s="75">
        <f>[1]!thsiFinD("ths_close_price_index",L$1,$A1472)</f>
        <v>4891.6680999999999</v>
      </c>
      <c r="M1472" s="75">
        <f>[1]!thsiFinD("ths_close_price_index",M$1,$A1472)</f>
        <v>10949.5671</v>
      </c>
      <c r="N1472" s="78">
        <f t="shared" si="98"/>
        <v>1.0008870072900702</v>
      </c>
      <c r="O1472" s="78">
        <f t="shared" si="98"/>
        <v>1.0037759970729285</v>
      </c>
      <c r="P1472" s="73">
        <f t="shared" si="99"/>
        <v>1.0008870072900702</v>
      </c>
      <c r="Q1472" s="73">
        <f t="shared" si="100"/>
        <v>1.7919283171248446</v>
      </c>
    </row>
    <row r="1473" spans="1:17" ht="15.5" x14ac:dyDescent="0.35">
      <c r="A1473" s="80">
        <v>46031</v>
      </c>
      <c r="B1473" s="58" t="s">
        <v>6545</v>
      </c>
      <c r="C1473" s="58" t="s">
        <v>6546</v>
      </c>
      <c r="D1473" s="58" t="s">
        <v>6547</v>
      </c>
      <c r="E1473" s="58" t="s">
        <v>6548</v>
      </c>
      <c r="F1473" s="58" t="s">
        <v>6549</v>
      </c>
      <c r="G1473" s="58" t="s">
        <v>6550</v>
      </c>
      <c r="H1473" s="75">
        <f>[1]!thsiFinD("ths_close_price_index",H$1,$A1473)</f>
        <v>4758.9220999999998</v>
      </c>
      <c r="I1473" s="75">
        <f>[1]!thsiFinD("ths_close_price_index",I$1,$A1473)</f>
        <v>5322.5457999999999</v>
      </c>
      <c r="J1473" s="75">
        <f>[1]!thsiFinD("ths_close_price_index",J$1,$A1473)</f>
        <v>1867.3958</v>
      </c>
      <c r="K1473" s="76">
        <f>IF([1]!thsiFinD("ths_close_price_index",K$1,$A1473)/[1]!thsiFinD("ths_close_price_index",K$1,$A$3)=0,K1472,[1]!thsiFinD("ths_close_price_index",K$1,$A1473)/[1]!thsiFinD("ths_close_price_index",K$1,$A$3))</f>
        <v>1.505129736123743</v>
      </c>
      <c r="L1473" s="75">
        <f>[1]!thsiFinD("ths_close_price_index",L$1,$A1473)</f>
        <v>4972.1094000000003</v>
      </c>
      <c r="M1473" s="75">
        <f>[1]!thsiFinD("ths_close_price_index",M$1,$A1473)</f>
        <v>11144.836600000001</v>
      </c>
      <c r="N1473" s="78">
        <f t="shared" ref="N1473:O1488" si="101">L1473/L1472</f>
        <v>1.0164445539549178</v>
      </c>
      <c r="O1473" s="78">
        <f t="shared" si="101"/>
        <v>1.0178335360856412</v>
      </c>
      <c r="P1473" s="73">
        <f t="shared" si="99"/>
        <v>1.0164445539549178</v>
      </c>
      <c r="Q1473" s="73">
        <f t="shared" si="100"/>
        <v>1.8213957790191493</v>
      </c>
    </row>
    <row r="1474" spans="1:17" ht="15.5" x14ac:dyDescent="0.35">
      <c r="A1474" s="80">
        <v>46034</v>
      </c>
      <c r="B1474" s="58" t="s">
        <v>6552</v>
      </c>
      <c r="C1474" s="58" t="s">
        <v>6553</v>
      </c>
      <c r="D1474" s="58" t="s">
        <v>6554</v>
      </c>
      <c r="E1474" s="58" t="s">
        <v>6555</v>
      </c>
      <c r="F1474" s="58" t="s">
        <v>6556</v>
      </c>
      <c r="G1474" s="58" t="s">
        <v>6557</v>
      </c>
      <c r="H1474" s="75">
        <f>[1]!thsiFinD("ths_close_price_index",H$1,$A1474)</f>
        <v>4789.9155000000001</v>
      </c>
      <c r="I1474" s="75">
        <f>[1]!thsiFinD("ths_close_price_index",I$1,$A1474)</f>
        <v>5383.1833999999999</v>
      </c>
      <c r="J1474" s="75">
        <f>[1]!thsiFinD("ths_close_price_index",J$1,$A1474)</f>
        <v>1885.1522</v>
      </c>
      <c r="K1474" s="76">
        <f>IF([1]!thsiFinD("ths_close_price_index",K$1,$A1474)/[1]!thsiFinD("ths_close_price_index",K$1,$A$3)=0,K1473,[1]!thsiFinD("ths_close_price_index",K$1,$A1474)/[1]!thsiFinD("ths_close_price_index",K$1,$A$3))</f>
        <v>1.5194414774516969</v>
      </c>
      <c r="L1474" s="75">
        <f>[1]!thsiFinD("ths_close_price_index",L$1,$A1474)</f>
        <v>5091.8006999999998</v>
      </c>
      <c r="M1474" s="75">
        <f>[1]!thsiFinD("ths_close_price_index",M$1,$A1474)</f>
        <v>11193.8099</v>
      </c>
      <c r="N1474" s="78">
        <f t="shared" si="101"/>
        <v>1.0240725395141144</v>
      </c>
      <c r="O1474" s="78">
        <f t="shared" si="101"/>
        <v>1.0043942591316233</v>
      </c>
      <c r="P1474" s="73">
        <f t="shared" si="99"/>
        <v>1.0240725395141144</v>
      </c>
      <c r="Q1474" s="73">
        <f t="shared" si="100"/>
        <v>1.8652414008804288</v>
      </c>
    </row>
    <row r="1475" spans="1:17" ht="15.5" x14ac:dyDescent="0.35">
      <c r="A1475" s="80">
        <v>46035</v>
      </c>
      <c r="B1475" s="58" t="s">
        <v>6558</v>
      </c>
      <c r="C1475" s="58" t="s">
        <v>6559</v>
      </c>
      <c r="D1475" s="58" t="s">
        <v>6560</v>
      </c>
      <c r="E1475" s="58" t="s">
        <v>6561</v>
      </c>
      <c r="F1475" s="58" t="s">
        <v>6562</v>
      </c>
      <c r="G1475" s="58" t="s">
        <v>6563</v>
      </c>
      <c r="H1475" s="75">
        <f>[1]!thsiFinD("ths_close_price_index",H$1,$A1475)</f>
        <v>4761.0324000000001</v>
      </c>
      <c r="I1475" s="75">
        <f>[1]!thsiFinD("ths_close_price_index",I$1,$A1475)</f>
        <v>5340.3118000000004</v>
      </c>
      <c r="J1475" s="75">
        <f>[1]!thsiFinD("ths_close_price_index",J$1,$A1475)</f>
        <v>1869.1314</v>
      </c>
      <c r="K1475" s="76">
        <f>IF([1]!thsiFinD("ths_close_price_index",K$1,$A1475)/[1]!thsiFinD("ths_close_price_index",K$1,$A$3)=0,K1474,[1]!thsiFinD("ths_close_price_index",K$1,$A1475)/[1]!thsiFinD("ths_close_price_index",K$1,$A$3))</f>
        <v>1.5065286378295391</v>
      </c>
      <c r="L1475" s="75">
        <f>[1]!thsiFinD("ths_close_price_index",L$1,$A1475)</f>
        <v>5024.8567999999996</v>
      </c>
      <c r="M1475" s="75">
        <f>[1]!thsiFinD("ths_close_price_index",M$1,$A1475)</f>
        <v>11305.027</v>
      </c>
      <c r="N1475" s="78">
        <f t="shared" si="101"/>
        <v>0.98685260795851648</v>
      </c>
      <c r="O1475" s="78">
        <f t="shared" si="101"/>
        <v>1.0099355894904021</v>
      </c>
      <c r="P1475" s="73">
        <f t="shared" si="99"/>
        <v>0.98685260795851648</v>
      </c>
      <c r="Q1475" s="73">
        <f t="shared" si="100"/>
        <v>1.8407183409310479</v>
      </c>
    </row>
    <row r="1476" spans="1:17" ht="15.5" x14ac:dyDescent="0.35">
      <c r="A1476" s="80">
        <v>46036</v>
      </c>
      <c r="B1476" s="58" t="s">
        <v>6564</v>
      </c>
      <c r="C1476" s="58" t="s">
        <v>6565</v>
      </c>
      <c r="D1476" s="58" t="s">
        <v>6566</v>
      </c>
      <c r="E1476" s="58" t="s">
        <v>6567</v>
      </c>
      <c r="F1476" s="58" t="s">
        <v>6568</v>
      </c>
      <c r="G1476" s="58" t="s">
        <v>6569</v>
      </c>
      <c r="H1476" s="75">
        <f>[1]!thsiFinD("ths_close_price_index",H$1,$A1476)</f>
        <v>4741.9305999999997</v>
      </c>
      <c r="I1476" s="75">
        <f>[1]!thsiFinD("ths_close_price_index",I$1,$A1476)</f>
        <v>5340.6162000000004</v>
      </c>
      <c r="J1476" s="75">
        <f>[1]!thsiFinD("ths_close_price_index",J$1,$A1476)</f>
        <v>1876.3720000000001</v>
      </c>
      <c r="K1476" s="76">
        <f>IF([1]!thsiFinD("ths_close_price_index",K$1,$A1476)/[1]!thsiFinD("ths_close_price_index",K$1,$A$3)=0,K1475,[1]!thsiFinD("ths_close_price_index",K$1,$A1476)/[1]!thsiFinD("ths_close_price_index",K$1,$A$3))</f>
        <v>1.5123645952454108</v>
      </c>
      <c r="L1476" s="75">
        <f>[1]!thsiFinD("ths_close_price_index",L$1,$A1476)</f>
        <v>5062.2048999999997</v>
      </c>
      <c r="M1476" s="75">
        <f>[1]!thsiFinD("ths_close_price_index",M$1,$A1476)</f>
        <v>11261.6391</v>
      </c>
      <c r="N1476" s="78">
        <f t="shared" si="101"/>
        <v>1.007432669524035</v>
      </c>
      <c r="O1476" s="78">
        <f t="shared" si="101"/>
        <v>0.99616207020115921</v>
      </c>
      <c r="P1476" s="73">
        <f t="shared" si="99"/>
        <v>1.007432669524035</v>
      </c>
      <c r="Q1476" s="73">
        <f t="shared" si="100"/>
        <v>1.8543997920460185</v>
      </c>
    </row>
    <row r="1477" spans="1:17" ht="15.5" x14ac:dyDescent="0.35">
      <c r="A1477" s="80">
        <v>46037</v>
      </c>
      <c r="B1477" s="58" t="s">
        <v>6570</v>
      </c>
      <c r="C1477" s="58" t="s">
        <v>6571</v>
      </c>
      <c r="D1477" s="58" t="s">
        <v>6572</v>
      </c>
      <c r="E1477" s="58" t="s">
        <v>6573</v>
      </c>
      <c r="F1477" s="58" t="s">
        <v>6574</v>
      </c>
      <c r="G1477" s="58" t="s">
        <v>6575</v>
      </c>
      <c r="H1477" s="75">
        <f>[1]!thsiFinD("ths_close_price_index",H$1,$A1477)</f>
        <v>4751.4292999999998</v>
      </c>
      <c r="I1477" s="75">
        <f>[1]!thsiFinD("ths_close_price_index",I$1,$A1477)</f>
        <v>5347.4331000000002</v>
      </c>
      <c r="J1477" s="75">
        <f>[1]!thsiFinD("ths_close_price_index",J$1,$A1477)</f>
        <v>1884.6925000000001</v>
      </c>
      <c r="K1477" s="76">
        <f>IF([1]!thsiFinD("ths_close_price_index",K$1,$A1477)/[1]!thsiFinD("ths_close_price_index",K$1,$A$3)=0,K1476,[1]!thsiFinD("ths_close_price_index",K$1,$A1477)/[1]!thsiFinD("ths_close_price_index",K$1,$A$3))</f>
        <v>1.519070957104754</v>
      </c>
      <c r="L1477" s="75">
        <f>[1]!thsiFinD("ths_close_price_index",L$1,$A1477)</f>
        <v>5087.0057999999999</v>
      </c>
      <c r="M1477" s="75">
        <f>[1]!thsiFinD("ths_close_price_index",M$1,$A1477)</f>
        <v>11176.165800000001</v>
      </c>
      <c r="N1477" s="78">
        <f t="shared" si="101"/>
        <v>1.0048992287925762</v>
      </c>
      <c r="O1477" s="78">
        <f t="shared" si="101"/>
        <v>0.99241022561271741</v>
      </c>
      <c r="P1477" s="73">
        <f t="shared" si="99"/>
        <v>1.0048992287925762</v>
      </c>
      <c r="Q1477" s="73">
        <f t="shared" si="100"/>
        <v>1.8634849209001576</v>
      </c>
    </row>
    <row r="1478" spans="1:17" ht="15.5" x14ac:dyDescent="0.35">
      <c r="A1478" s="80">
        <v>46038</v>
      </c>
      <c r="B1478" s="58" t="s">
        <v>6576</v>
      </c>
      <c r="C1478" s="58" t="s">
        <v>6577</v>
      </c>
      <c r="D1478" s="58" t="s">
        <v>6578</v>
      </c>
      <c r="E1478" s="58" t="s">
        <v>6579</v>
      </c>
      <c r="F1478" s="58" t="s">
        <v>6580</v>
      </c>
      <c r="G1478" s="58" t="s">
        <v>6581</v>
      </c>
      <c r="H1478" s="75">
        <f>[1]!thsiFinD("ths_close_price_index",H$1,$A1478)</f>
        <v>4731.8728000000001</v>
      </c>
      <c r="I1478" s="75">
        <f>[1]!thsiFinD("ths_close_price_index",I$1,$A1478)</f>
        <v>5333.4513999999999</v>
      </c>
      <c r="J1478" s="75">
        <f>[1]!thsiFinD("ths_close_price_index",J$1,$A1478)</f>
        <v>1891.5920000000001</v>
      </c>
      <c r="K1478" s="76">
        <f>IF([1]!thsiFinD("ths_close_price_index",K$1,$A1478)/[1]!thsiFinD("ths_close_price_index",K$1,$A$3)=0,K1477,[1]!thsiFinD("ths_close_price_index",K$1,$A1478)/[1]!thsiFinD("ths_close_price_index",K$1,$A$3))</f>
        <v>1.5246319863275817</v>
      </c>
      <c r="L1478" s="75">
        <f>[1]!thsiFinD("ths_close_price_index",L$1,$A1478)</f>
        <v>5114.0716000000002</v>
      </c>
      <c r="M1478" s="75">
        <f>[1]!thsiFinD("ths_close_price_index",M$1,$A1478)</f>
        <v>11030.304599999999</v>
      </c>
      <c r="N1478" s="78">
        <f t="shared" si="101"/>
        <v>1.0053205758090547</v>
      </c>
      <c r="O1478" s="78">
        <f t="shared" si="101"/>
        <v>0.98694890514240574</v>
      </c>
      <c r="P1478" s="73">
        <f t="shared" si="99"/>
        <v>1.0053205758090547</v>
      </c>
      <c r="Q1478" s="73">
        <f t="shared" si="100"/>
        <v>1.873399733690837</v>
      </c>
    </row>
    <row r="1479" spans="1:17" ht="15.5" x14ac:dyDescent="0.35">
      <c r="A1479" s="80">
        <v>46041</v>
      </c>
      <c r="B1479" s="58" t="s">
        <v>6583</v>
      </c>
      <c r="C1479" s="58" t="s">
        <v>6584</v>
      </c>
      <c r="D1479" s="58" t="s">
        <v>6585</v>
      </c>
      <c r="E1479" s="58" t="s">
        <v>6586</v>
      </c>
      <c r="F1479" s="58" t="s">
        <v>6587</v>
      </c>
      <c r="G1479" s="58" t="s">
        <v>6588</v>
      </c>
      <c r="H1479" s="75">
        <f>[1]!thsiFinD("ths_close_price_index",H$1,$A1479)</f>
        <v>4734.4556000000002</v>
      </c>
      <c r="I1479" s="75">
        <f>[1]!thsiFinD("ths_close_price_index",I$1,$A1479)</f>
        <v>5345.7875000000004</v>
      </c>
      <c r="J1479" s="75">
        <f>[1]!thsiFinD("ths_close_price_index",J$1,$A1479)</f>
        <v>1893.655</v>
      </c>
      <c r="K1479" s="76">
        <f>IF([1]!thsiFinD("ths_close_price_index",K$1,$A1479)/[1]!thsiFinD("ths_close_price_index",K$1,$A$3)=0,K1478,[1]!thsiFinD("ths_close_price_index",K$1,$A1479)/[1]!thsiFinD("ths_close_price_index",K$1,$A$3))</f>
        <v>1.5262947739624382</v>
      </c>
      <c r="L1479" s="75">
        <f>[1]!thsiFinD("ths_close_price_index",L$1,$A1479)</f>
        <v>5157.4916999999996</v>
      </c>
      <c r="M1479" s="75">
        <f>[1]!thsiFinD("ths_close_price_index",M$1,$A1479)</f>
        <v>10996.579599999999</v>
      </c>
      <c r="N1479" s="78">
        <f t="shared" si="101"/>
        <v>1.0084903191421879</v>
      </c>
      <c r="O1479" s="78">
        <f t="shared" si="101"/>
        <v>0.99694251417136748</v>
      </c>
      <c r="P1479" s="73">
        <f t="shared" si="99"/>
        <v>1.0084903191421879</v>
      </c>
      <c r="Q1479" s="73">
        <f t="shared" si="100"/>
        <v>1.889305495310762</v>
      </c>
    </row>
    <row r="1480" spans="1:17" ht="15.5" x14ac:dyDescent="0.35">
      <c r="A1480" s="80">
        <v>46042</v>
      </c>
      <c r="B1480" s="58" t="s">
        <v>6589</v>
      </c>
      <c r="C1480" s="58" t="s">
        <v>6590</v>
      </c>
      <c r="D1480" s="58" t="s">
        <v>6591</v>
      </c>
      <c r="E1480" s="58" t="s">
        <v>6592</v>
      </c>
      <c r="F1480" s="58" t="s">
        <v>6593</v>
      </c>
      <c r="G1480" s="58" t="s">
        <v>6594</v>
      </c>
      <c r="H1480" s="75">
        <f>[1]!thsiFinD("ths_close_price_index",H$1,$A1480)</f>
        <v>4718.8782000000001</v>
      </c>
      <c r="I1480" s="75">
        <f>[1]!thsiFinD("ths_close_price_index",I$1,$A1480)</f>
        <v>5325.8092999999999</v>
      </c>
      <c r="J1480" s="75">
        <f>[1]!thsiFinD("ths_close_price_index",J$1,$A1480)</f>
        <v>1879.2872</v>
      </c>
      <c r="K1480" s="76">
        <f>IF([1]!thsiFinD("ths_close_price_index",K$1,$A1480)/[1]!thsiFinD("ths_close_price_index",K$1,$A$3)=0,K1479,[1]!thsiFinD("ths_close_price_index",K$1,$A1480)/[1]!thsiFinD("ths_close_price_index",K$1,$A$3))</f>
        <v>1.5147142600603085</v>
      </c>
      <c r="L1480" s="75">
        <f>[1]!thsiFinD("ths_close_price_index",L$1,$A1480)</f>
        <v>5079.9723000000004</v>
      </c>
      <c r="M1480" s="75">
        <f>[1]!thsiFinD("ths_close_price_index",M$1,$A1480)</f>
        <v>10933.682000000001</v>
      </c>
      <c r="N1480" s="78">
        <f t="shared" si="101"/>
        <v>0.98496955409545317</v>
      </c>
      <c r="O1480" s="78">
        <f t="shared" si="101"/>
        <v>0.99428025783580942</v>
      </c>
      <c r="P1480" s="73">
        <f t="shared" si="99"/>
        <v>0.98496955409545317</v>
      </c>
      <c r="Q1480" s="73">
        <f t="shared" si="100"/>
        <v>1.8609083912663305</v>
      </c>
    </row>
    <row r="1481" spans="1:17" ht="15.5" x14ac:dyDescent="0.35">
      <c r="A1481" s="80">
        <v>46043</v>
      </c>
      <c r="B1481" s="58" t="s">
        <v>6595</v>
      </c>
      <c r="C1481" s="58" t="s">
        <v>6596</v>
      </c>
      <c r="D1481" s="58" t="s">
        <v>6597</v>
      </c>
      <c r="E1481" s="58" t="s">
        <v>6598</v>
      </c>
      <c r="F1481" s="58" t="s">
        <v>6599</v>
      </c>
      <c r="G1481" s="58" t="s">
        <v>6600</v>
      </c>
      <c r="H1481" s="75">
        <f>[1]!thsiFinD("ths_close_price_index",H$1,$A1481)</f>
        <v>4723.0691999999999</v>
      </c>
      <c r="I1481" s="75">
        <f>[1]!thsiFinD("ths_close_price_index",I$1,$A1481)</f>
        <v>5346.3127999999997</v>
      </c>
      <c r="J1481" s="75">
        <f>[1]!thsiFinD("ths_close_price_index",J$1,$A1481)</f>
        <v>1897.4346</v>
      </c>
      <c r="K1481" s="76">
        <f>IF([1]!thsiFinD("ths_close_price_index",K$1,$A1481)/[1]!thsiFinD("ths_close_price_index",K$1,$A$3)=0,K1480,[1]!thsiFinD("ths_close_price_index",K$1,$A1481)/[1]!thsiFinD("ths_close_price_index",K$1,$A$3))</f>
        <v>1.5293411492143552</v>
      </c>
      <c r="L1481" s="75">
        <f>[1]!thsiFinD("ths_close_price_index",L$1,$A1481)</f>
        <v>5107.9771000000001</v>
      </c>
      <c r="M1481" s="75">
        <f>[1]!thsiFinD("ths_close_price_index",M$1,$A1481)</f>
        <v>10940.6415</v>
      </c>
      <c r="N1481" s="78">
        <f t="shared" si="101"/>
        <v>1.0055127859653881</v>
      </c>
      <c r="O1481" s="78">
        <f t="shared" si="101"/>
        <v>1.0006365193353894</v>
      </c>
      <c r="P1481" s="73">
        <f t="shared" si="99"/>
        <v>1.0055127859653881</v>
      </c>
      <c r="Q1481" s="73">
        <f t="shared" si="100"/>
        <v>1.8711671809285764</v>
      </c>
    </row>
    <row r="1482" spans="1:17" ht="15.5" x14ac:dyDescent="0.35">
      <c r="A1482" s="80">
        <v>46044</v>
      </c>
      <c r="B1482" s="58" t="s">
        <v>6601</v>
      </c>
      <c r="C1482" s="58" t="s">
        <v>6602</v>
      </c>
      <c r="D1482" s="58" t="s">
        <v>6603</v>
      </c>
      <c r="E1482" s="58" t="s">
        <v>6604</v>
      </c>
      <c r="F1482" s="58" t="s">
        <v>6605</v>
      </c>
      <c r="G1482" s="58" t="s">
        <v>6606</v>
      </c>
      <c r="H1482" s="75">
        <f>[1]!thsiFinD("ths_close_price_index",H$1,$A1482)</f>
        <v>4723.7091</v>
      </c>
      <c r="I1482" s="75">
        <f>[1]!thsiFinD("ths_close_price_index",I$1,$A1482)</f>
        <v>5355.6404000000002</v>
      </c>
      <c r="J1482" s="75">
        <f>[1]!thsiFinD("ths_close_price_index",J$1,$A1482)</f>
        <v>1901.6549</v>
      </c>
      <c r="K1482" s="76">
        <f>IF([1]!thsiFinD("ths_close_price_index",K$1,$A1482)/[1]!thsiFinD("ths_close_price_index",K$1,$A$3)=0,K1481,[1]!thsiFinD("ths_close_price_index",K$1,$A1482)/[1]!thsiFinD("ths_close_price_index",K$1,$A$3))</f>
        <v>1.532742730724479</v>
      </c>
      <c r="L1482" s="75">
        <f>[1]!thsiFinD("ths_close_price_index",L$1,$A1482)</f>
        <v>5087.7757000000001</v>
      </c>
      <c r="M1482" s="75">
        <f>[1]!thsiFinD("ths_close_price_index",M$1,$A1482)</f>
        <v>10876.2549</v>
      </c>
      <c r="N1482" s="78">
        <f t="shared" si="101"/>
        <v>0.99604512714044868</v>
      </c>
      <c r="O1482" s="78">
        <f t="shared" si="101"/>
        <v>0.99411491547364939</v>
      </c>
      <c r="P1482" s="73">
        <f t="shared" si="99"/>
        <v>0.99604512714044868</v>
      </c>
      <c r="Q1482" s="73">
        <f t="shared" si="100"/>
        <v>1.8637669526290388</v>
      </c>
    </row>
    <row r="1483" spans="1:17" ht="15.5" x14ac:dyDescent="0.35">
      <c r="A1483" s="80">
        <v>46045</v>
      </c>
      <c r="B1483" s="58" t="s">
        <v>6607</v>
      </c>
      <c r="C1483" s="58" t="s">
        <v>6608</v>
      </c>
      <c r="D1483" s="58" t="s">
        <v>6609</v>
      </c>
      <c r="E1483" s="58" t="s">
        <v>6610</v>
      </c>
      <c r="F1483" s="58" t="s">
        <v>6611</v>
      </c>
      <c r="G1483" s="58" t="s">
        <v>6612</v>
      </c>
      <c r="H1483" s="75">
        <f>[1]!thsiFinD("ths_close_price_index",H$1,$A1483)</f>
        <v>4702.4966000000004</v>
      </c>
      <c r="I1483" s="75">
        <f>[1]!thsiFinD("ths_close_price_index",I$1,$A1483)</f>
        <v>5376.1795000000002</v>
      </c>
      <c r="J1483" s="75">
        <f>[1]!thsiFinD("ths_close_price_index",J$1,$A1483)</f>
        <v>1911.0932</v>
      </c>
      <c r="K1483" s="76">
        <f>IF([1]!thsiFinD("ths_close_price_index",K$1,$A1483)/[1]!thsiFinD("ths_close_price_index",K$1,$A$3)=0,K1482,[1]!thsiFinD("ths_close_price_index",K$1,$A1483)/[1]!thsiFinD("ths_close_price_index",K$1,$A$3))</f>
        <v>1.5403500446042986</v>
      </c>
      <c r="L1483" s="75">
        <f>[1]!thsiFinD("ths_close_price_index",L$1,$A1483)</f>
        <v>5178.9832999999999</v>
      </c>
      <c r="M1483" s="75">
        <f>[1]!thsiFinD("ths_close_price_index",M$1,$A1483)</f>
        <v>11041.178900000001</v>
      </c>
      <c r="N1483" s="78">
        <f t="shared" si="101"/>
        <v>1.0179268123003142</v>
      </c>
      <c r="O1483" s="78">
        <f t="shared" si="101"/>
        <v>1.0151636755037803</v>
      </c>
      <c r="P1483" s="73">
        <f t="shared" si="99"/>
        <v>1.0179268123003142</v>
      </c>
      <c r="Q1483" s="73">
        <f t="shared" si="100"/>
        <v>1.8971783529603483</v>
      </c>
    </row>
    <row r="1484" spans="1:17" ht="15.5" x14ac:dyDescent="0.35">
      <c r="A1484" s="80">
        <v>46048</v>
      </c>
      <c r="B1484" s="58" t="s">
        <v>6614</v>
      </c>
      <c r="C1484" s="58" t="s">
        <v>6615</v>
      </c>
      <c r="D1484" s="58" t="s">
        <v>6616</v>
      </c>
      <c r="E1484" s="58" t="s">
        <v>6617</v>
      </c>
      <c r="F1484" s="58" t="s">
        <v>6618</v>
      </c>
      <c r="G1484" s="58" t="s">
        <v>6619</v>
      </c>
      <c r="H1484" s="75">
        <f>[1]!thsiFinD("ths_close_price_index",H$1,$A1484)</f>
        <v>4706.9639999999999</v>
      </c>
      <c r="I1484" s="75">
        <f>[1]!thsiFinD("ths_close_price_index",I$1,$A1484)</f>
        <v>5364.2803999999996</v>
      </c>
      <c r="J1484" s="75">
        <f>[1]!thsiFinD("ths_close_price_index",J$1,$A1484)</f>
        <v>1899.6594</v>
      </c>
      <c r="K1484" s="76">
        <f>IF([1]!thsiFinD("ths_close_price_index",K$1,$A1484)/[1]!thsiFinD("ths_close_price_index",K$1,$A$3)=0,K1483,[1]!thsiFinD("ths_close_price_index",K$1,$A1484)/[1]!thsiFinD("ths_close_price_index",K$1,$A$3))</f>
        <v>1.5311343484048685</v>
      </c>
      <c r="L1484" s="75">
        <f>[1]!thsiFinD("ths_close_price_index",L$1,$A1484)</f>
        <v>5095.6463000000003</v>
      </c>
      <c r="M1484" s="75">
        <f>[1]!thsiFinD("ths_close_price_index",M$1,$A1484)</f>
        <v>11083.2757</v>
      </c>
      <c r="N1484" s="78">
        <f t="shared" si="101"/>
        <v>0.98390861773970206</v>
      </c>
      <c r="O1484" s="78">
        <f t="shared" si="101"/>
        <v>1.0038127088041295</v>
      </c>
      <c r="P1484" s="73">
        <f t="shared" si="99"/>
        <v>0.98390861773970206</v>
      </c>
      <c r="Q1484" s="73">
        <f t="shared" si="100"/>
        <v>1.866650130866901</v>
      </c>
    </row>
    <row r="1485" spans="1:17" ht="15.5" x14ac:dyDescent="0.35">
      <c r="A1485" s="80">
        <v>46049</v>
      </c>
      <c r="B1485" s="58" t="s">
        <v>6620</v>
      </c>
      <c r="C1485" s="58" t="s">
        <v>6621</v>
      </c>
      <c r="D1485" s="58" t="s">
        <v>6622</v>
      </c>
      <c r="E1485" s="58" t="s">
        <v>6623</v>
      </c>
      <c r="F1485" s="58" t="s">
        <v>6624</v>
      </c>
      <c r="G1485" s="58" t="s">
        <v>6625</v>
      </c>
      <c r="H1485" s="75">
        <f>[1]!thsiFinD("ths_close_price_index",H$1,$A1485)</f>
        <v>4705.6917999999996</v>
      </c>
      <c r="I1485" s="75">
        <f>[1]!thsiFinD("ths_close_price_index",I$1,$A1485)</f>
        <v>5371.0964999999997</v>
      </c>
      <c r="J1485" s="75">
        <f>[1]!thsiFinD("ths_close_price_index",J$1,$A1485)</f>
        <v>1911.7338</v>
      </c>
      <c r="K1485" s="76">
        <f>IF([1]!thsiFinD("ths_close_price_index",K$1,$A1485)/[1]!thsiFinD("ths_close_price_index",K$1,$A$3)=0,K1484,[1]!thsiFinD("ths_close_price_index",K$1,$A1485)/[1]!thsiFinD("ths_close_price_index",K$1,$A$3))</f>
        <v>1.5408663711961013</v>
      </c>
      <c r="L1485" s="75">
        <f>[1]!thsiFinD("ths_close_price_index",L$1,$A1485)</f>
        <v>5106.9867000000004</v>
      </c>
      <c r="M1485" s="75">
        <f>[1]!thsiFinD("ths_close_price_index",M$1,$A1485)</f>
        <v>10947.689</v>
      </c>
      <c r="N1485" s="78">
        <f t="shared" si="101"/>
        <v>1.0022255076848643</v>
      </c>
      <c r="O1485" s="78">
        <f t="shared" si="101"/>
        <v>0.98776654991989421</v>
      </c>
      <c r="P1485" s="73">
        <f t="shared" si="99"/>
        <v>1.0022255076848643</v>
      </c>
      <c r="Q1485" s="73">
        <f t="shared" si="100"/>
        <v>1.8708043750780983</v>
      </c>
    </row>
    <row r="1486" spans="1:17" ht="15.5" x14ac:dyDescent="0.35">
      <c r="A1486" s="80">
        <v>46050</v>
      </c>
      <c r="B1486" s="58" t="s">
        <v>6626</v>
      </c>
      <c r="C1486" s="58" t="s">
        <v>6627</v>
      </c>
      <c r="D1486" s="58" t="s">
        <v>6628</v>
      </c>
      <c r="E1486" s="58" t="s">
        <v>6629</v>
      </c>
      <c r="F1486" s="58" t="s">
        <v>6630</v>
      </c>
      <c r="G1486" s="58" t="s">
        <v>6631</v>
      </c>
      <c r="H1486" s="75">
        <f>[1]!thsiFinD("ths_close_price_index",H$1,$A1486)</f>
        <v>4717.9913999999999</v>
      </c>
      <c r="I1486" s="75">
        <f>[1]!thsiFinD("ths_close_price_index",I$1,$A1486)</f>
        <v>5390.6822000000002</v>
      </c>
      <c r="J1486" s="75">
        <f>[1]!thsiFinD("ths_close_price_index",J$1,$A1486)</f>
        <v>1922.8318999999999</v>
      </c>
      <c r="K1486" s="76">
        <f>IF([1]!thsiFinD("ths_close_price_index",K$1,$A1486)/[1]!thsiFinD("ths_close_price_index",K$1,$A$3)=0,K1485,[1]!thsiFinD("ths_close_price_index",K$1,$A1486)/[1]!thsiFinD("ths_close_price_index",K$1,$A$3))</f>
        <v>1.549811491627707</v>
      </c>
      <c r="L1486" s="75">
        <f>[1]!thsiFinD("ths_close_price_index",L$1,$A1486)</f>
        <v>5078.5547999999999</v>
      </c>
      <c r="M1486" s="75">
        <f>[1]!thsiFinD("ths_close_price_index",M$1,$A1486)</f>
        <v>10808.385700000001</v>
      </c>
      <c r="N1486" s="78">
        <f t="shared" si="101"/>
        <v>0.99443274445966334</v>
      </c>
      <c r="O1486" s="78">
        <f t="shared" si="101"/>
        <v>0.98727555194525529</v>
      </c>
      <c r="P1486" s="73">
        <f t="shared" si="99"/>
        <v>0.99443274445966334</v>
      </c>
      <c r="Q1486" s="73">
        <f t="shared" si="100"/>
        <v>1.8603891290560586</v>
      </c>
    </row>
    <row r="1487" spans="1:17" ht="15.5" x14ac:dyDescent="0.35">
      <c r="A1487" s="80">
        <v>46051</v>
      </c>
      <c r="B1487" s="58" t="s">
        <v>6632</v>
      </c>
      <c r="C1487" s="58" t="s">
        <v>6633</v>
      </c>
      <c r="D1487" s="58" t="s">
        <v>6634</v>
      </c>
      <c r="E1487" s="58" t="s">
        <v>6635</v>
      </c>
      <c r="F1487" s="58" t="s">
        <v>6636</v>
      </c>
      <c r="G1487" s="58" t="s">
        <v>6637</v>
      </c>
      <c r="H1487" s="75">
        <f>[1]!thsiFinD("ths_close_price_index",H$1,$A1487)</f>
        <v>4753.8697000000002</v>
      </c>
      <c r="I1487" s="75">
        <f>[1]!thsiFinD("ths_close_price_index",I$1,$A1487)</f>
        <v>5404.0727999999999</v>
      </c>
      <c r="J1487" s="75">
        <f>[1]!thsiFinD("ths_close_price_index",J$1,$A1487)</f>
        <v>1912.1821</v>
      </c>
      <c r="K1487" s="76">
        <f>IF([1]!thsiFinD("ths_close_price_index",K$1,$A1487)/[1]!thsiFinD("ths_close_price_index",K$1,$A$3)=0,K1486,[1]!thsiFinD("ths_close_price_index",K$1,$A1487)/[1]!thsiFinD("ths_close_price_index",K$1,$A$3))</f>
        <v>1.5412277030898027</v>
      </c>
      <c r="L1487" s="75">
        <f>[1]!thsiFinD("ths_close_price_index",L$1,$A1487)</f>
        <v>4987.4623000000001</v>
      </c>
      <c r="M1487" s="75">
        <f>[1]!thsiFinD("ths_close_price_index",M$1,$A1487)</f>
        <v>10853.736800000001</v>
      </c>
      <c r="N1487" s="78">
        <f t="shared" si="101"/>
        <v>0.98206330273328946</v>
      </c>
      <c r="O1487" s="78">
        <f t="shared" si="101"/>
        <v>1.0041959179898623</v>
      </c>
      <c r="P1487" s="73">
        <f t="shared" si="99"/>
        <v>0.98206330273328946</v>
      </c>
      <c r="Q1487" s="73">
        <f t="shared" si="100"/>
        <v>1.8270198924499008</v>
      </c>
    </row>
    <row r="1488" spans="1:17" ht="15.5" x14ac:dyDescent="0.35">
      <c r="A1488" s="80">
        <v>46052</v>
      </c>
      <c r="B1488" s="58" t="s">
        <v>6638</v>
      </c>
      <c r="C1488" s="58" t="s">
        <v>6639</v>
      </c>
      <c r="D1488" s="58" t="s">
        <v>6640</v>
      </c>
      <c r="E1488" s="58" t="s">
        <v>6641</v>
      </c>
      <c r="F1488" s="58" t="s">
        <v>6642</v>
      </c>
      <c r="G1488" s="58" t="s">
        <v>6643</v>
      </c>
      <c r="H1488" s="75">
        <f>[1]!thsiFinD("ths_close_price_index",H$1,$A1488)</f>
        <v>4706.3401000000003</v>
      </c>
      <c r="I1488" s="75">
        <f>[1]!thsiFinD("ths_close_price_index",I$1,$A1488)</f>
        <v>5338.5059000000001</v>
      </c>
      <c r="J1488" s="75">
        <f>[1]!thsiFinD("ths_close_price_index",J$1,$A1488)</f>
        <v>1897.8873000000001</v>
      </c>
      <c r="K1488" s="76">
        <f>IF([1]!thsiFinD("ths_close_price_index",K$1,$A1488)/[1]!thsiFinD("ths_close_price_index",K$1,$A$3)=0,K1487,[1]!thsiFinD("ths_close_price_index",K$1,$A1488)/[1]!thsiFinD("ths_close_price_index",K$1,$A$3))</f>
        <v>1.5297060275286061</v>
      </c>
      <c r="L1488" s="75">
        <f>[1]!thsiFinD("ths_close_price_index",L$1,$A1488)</f>
        <v>4930.3573999999999</v>
      </c>
      <c r="M1488" s="75">
        <f>[1]!thsiFinD("ths_close_price_index",M$1,$A1488)</f>
        <v>10714.7161</v>
      </c>
      <c r="N1488" s="78">
        <f t="shared" si="101"/>
        <v>0.98855030944294053</v>
      </c>
      <c r="O1488" s="78">
        <f t="shared" si="101"/>
        <v>0.98719144359572075</v>
      </c>
      <c r="P1488" s="73">
        <f t="shared" si="99"/>
        <v>0.98855030944294053</v>
      </c>
      <c r="Q1488" s="73">
        <f t="shared" si="100"/>
        <v>1.8061010800397574</v>
      </c>
    </row>
    <row r="1489" spans="1:17" ht="15.5" x14ac:dyDescent="0.35">
      <c r="A1489" s="80">
        <v>46055</v>
      </c>
      <c r="B1489" s="58" t="s">
        <v>6647</v>
      </c>
      <c r="C1489" s="58" t="s">
        <v>6648</v>
      </c>
      <c r="D1489" s="58" t="s">
        <v>6649</v>
      </c>
      <c r="E1489" s="58" t="s">
        <v>6650</v>
      </c>
      <c r="F1489" s="58" t="s">
        <v>6651</v>
      </c>
      <c r="G1489" s="58" t="s">
        <v>6652</v>
      </c>
      <c r="H1489" s="75">
        <f>[1]!thsiFinD("ths_close_price_index",H$1,$A1489)</f>
        <v>4605.9799000000003</v>
      </c>
      <c r="I1489" s="75">
        <f>[1]!thsiFinD("ths_close_price_index",I$1,$A1489)</f>
        <v>5195.9022999999997</v>
      </c>
      <c r="J1489" s="75">
        <f>[1]!thsiFinD("ths_close_price_index",J$1,$A1489)</f>
        <v>1843.2319</v>
      </c>
      <c r="K1489" s="76">
        <f>IF([1]!thsiFinD("ths_close_price_index",K$1,$A1489)/[1]!thsiFinD("ths_close_price_index",K$1,$A$3)=0,K1488,[1]!thsiFinD("ths_close_price_index",K$1,$A1489)/[1]!thsiFinD("ths_close_price_index",K$1,$A$3))</f>
        <v>1.4856535198707557</v>
      </c>
      <c r="L1489" s="75">
        <f>[1]!thsiFinD("ths_close_price_index",L$1,$A1489)</f>
        <v>4811.0342000000001</v>
      </c>
      <c r="M1489" s="75">
        <f>[1]!thsiFinD("ths_close_price_index",M$1,$A1489)</f>
        <v>10438.925999999999</v>
      </c>
      <c r="N1489" s="78">
        <f t="shared" ref="N1489:O1504" si="102">L1489/L1488</f>
        <v>0.97579826565919947</v>
      </c>
      <c r="O1489" s="78">
        <f t="shared" si="102"/>
        <v>0.9742606246002169</v>
      </c>
      <c r="P1489" s="73">
        <f t="shared" si="99"/>
        <v>0.97579826565919947</v>
      </c>
      <c r="Q1489" s="73">
        <f t="shared" si="100"/>
        <v>1.7623903015080022</v>
      </c>
    </row>
    <row r="1490" spans="1:17" ht="15.5" x14ac:dyDescent="0.35">
      <c r="A1490" s="80">
        <v>46056</v>
      </c>
      <c r="B1490" s="58" t="s">
        <v>6653</v>
      </c>
      <c r="C1490" s="58" t="s">
        <v>6654</v>
      </c>
      <c r="D1490" s="58" t="s">
        <v>6655</v>
      </c>
      <c r="E1490" s="58" t="s">
        <v>6656</v>
      </c>
      <c r="F1490" s="58" t="s">
        <v>6657</v>
      </c>
      <c r="G1490" s="58" t="s">
        <v>6658</v>
      </c>
      <c r="H1490" s="75">
        <f>[1]!thsiFinD("ths_close_price_index",H$1,$A1490)</f>
        <v>4660.1073999999999</v>
      </c>
      <c r="I1490" s="75">
        <f>[1]!thsiFinD("ths_close_price_index",I$1,$A1490)</f>
        <v>5285.7691999999997</v>
      </c>
      <c r="J1490" s="75">
        <f>[1]!thsiFinD("ths_close_price_index",J$1,$A1490)</f>
        <v>1877.0288</v>
      </c>
      <c r="K1490" s="76">
        <f>IF([1]!thsiFinD("ths_close_price_index",K$1,$A1490)/[1]!thsiFinD("ths_close_price_index",K$1,$A$3)=0,K1489,[1]!thsiFinD("ths_close_price_index",K$1,$A1490)/[1]!thsiFinD("ths_close_price_index",K$1,$A$3))</f>
        <v>1.5128939791128726</v>
      </c>
      <c r="L1490" s="75">
        <f>[1]!thsiFinD("ths_close_price_index",L$1,$A1490)</f>
        <v>4930.8395</v>
      </c>
      <c r="M1490" s="75">
        <f>[1]!thsiFinD("ths_close_price_index",M$1,$A1490)</f>
        <v>10592.2219</v>
      </c>
      <c r="N1490" s="78">
        <f t="shared" si="102"/>
        <v>1.0249021925472905</v>
      </c>
      <c r="O1490" s="78">
        <f t="shared" si="102"/>
        <v>1.0146850260266238</v>
      </c>
      <c r="P1490" s="73">
        <f t="shared" si="99"/>
        <v>1.0249021925472905</v>
      </c>
      <c r="Q1490" s="73">
        <f t="shared" si="100"/>
        <v>1.806277684139632</v>
      </c>
    </row>
    <row r="1491" spans="1:17" ht="15.5" x14ac:dyDescent="0.35">
      <c r="A1491" s="80">
        <v>46057</v>
      </c>
      <c r="B1491" s="58" t="s">
        <v>6659</v>
      </c>
      <c r="C1491" s="58" t="s">
        <v>6660</v>
      </c>
      <c r="D1491" s="58" t="s">
        <v>6661</v>
      </c>
      <c r="E1491" s="58" t="s">
        <v>6662</v>
      </c>
      <c r="F1491" s="58" t="s">
        <v>6663</v>
      </c>
      <c r="G1491" s="58" t="s">
        <v>6664</v>
      </c>
      <c r="H1491" s="75">
        <f>[1]!thsiFinD("ths_close_price_index",H$1,$A1491)</f>
        <v>4698.6832000000004</v>
      </c>
      <c r="I1491" s="75">
        <f>[1]!thsiFinD("ths_close_price_index",I$1,$A1491)</f>
        <v>5319.0844999999999</v>
      </c>
      <c r="J1491" s="75">
        <f>[1]!thsiFinD("ths_close_price_index",J$1,$A1491)</f>
        <v>1878.5702000000001</v>
      </c>
      <c r="K1491" s="76">
        <f>IF([1]!thsiFinD("ths_close_price_index",K$1,$A1491)/[1]!thsiFinD("ths_close_price_index",K$1,$A$3)=0,K1490,[1]!thsiFinD("ths_close_price_index",K$1,$A1491)/[1]!thsiFinD("ths_close_price_index",K$1,$A$3))</f>
        <v>1.5141363547116939</v>
      </c>
      <c r="L1491" s="75">
        <f>[1]!thsiFinD("ths_close_price_index",L$1,$A1491)</f>
        <v>4937.3618999999999</v>
      </c>
      <c r="M1491" s="75">
        <f>[1]!thsiFinD("ths_close_price_index",M$1,$A1491)</f>
        <v>10719.3631</v>
      </c>
      <c r="N1491" s="78">
        <f t="shared" si="102"/>
        <v>1.0013227767807085</v>
      </c>
      <c r="O1491" s="78">
        <f t="shared" si="102"/>
        <v>1.0120032606190019</v>
      </c>
      <c r="P1491" s="73">
        <f t="shared" si="99"/>
        <v>1.0013227767807085</v>
      </c>
      <c r="Q1491" s="73">
        <f t="shared" si="100"/>
        <v>1.8086669863197238</v>
      </c>
    </row>
    <row r="1492" spans="1:17" ht="15.5" x14ac:dyDescent="0.35">
      <c r="A1492" s="80">
        <v>46058</v>
      </c>
      <c r="B1492" s="58" t="s">
        <v>6665</v>
      </c>
      <c r="C1492" s="58" t="s">
        <v>6666</v>
      </c>
      <c r="D1492" s="58" t="s">
        <v>6667</v>
      </c>
      <c r="E1492" s="58" t="s">
        <v>6668</v>
      </c>
      <c r="F1492" s="58" t="s">
        <v>6669</v>
      </c>
      <c r="G1492" s="58" t="s">
        <v>6670</v>
      </c>
      <c r="H1492" s="75">
        <f>[1]!thsiFinD("ths_close_price_index",H$1,$A1492)</f>
        <v>4670.4188000000004</v>
      </c>
      <c r="I1492" s="75">
        <f>[1]!thsiFinD("ths_close_price_index",I$1,$A1492)</f>
        <v>5267.9632000000001</v>
      </c>
      <c r="J1492" s="75">
        <f>[1]!thsiFinD("ths_close_price_index",J$1,$A1492)</f>
        <v>1858.4947</v>
      </c>
      <c r="K1492" s="76">
        <f>IF([1]!thsiFinD("ths_close_price_index",K$1,$A1492)/[1]!thsiFinD("ths_close_price_index",K$1,$A$3)=0,K1491,[1]!thsiFinD("ths_close_price_index",K$1,$A1492)/[1]!thsiFinD("ths_close_price_index",K$1,$A$3))</f>
        <v>1.4979554079528159</v>
      </c>
      <c r="L1492" s="75">
        <f>[1]!thsiFinD("ths_close_price_index",L$1,$A1492)</f>
        <v>4859.5222000000003</v>
      </c>
      <c r="M1492" s="75">
        <f>[1]!thsiFinD("ths_close_price_index",M$1,$A1492)</f>
        <v>10741.5447</v>
      </c>
      <c r="N1492" s="78">
        <f t="shared" si="102"/>
        <v>0.98423455651488712</v>
      </c>
      <c r="O1492" s="78">
        <f t="shared" si="102"/>
        <v>1.0020693020464995</v>
      </c>
      <c r="P1492" s="73">
        <f t="shared" si="99"/>
        <v>0.98423455651488712</v>
      </c>
      <c r="Q1492" s="73">
        <f t="shared" si="100"/>
        <v>1.7801525491635108</v>
      </c>
    </row>
    <row r="1493" spans="1:17" ht="15.5" x14ac:dyDescent="0.35">
      <c r="A1493" s="80">
        <v>46059</v>
      </c>
      <c r="B1493" s="58" t="s">
        <v>6671</v>
      </c>
      <c r="C1493" s="58" t="s">
        <v>6672</v>
      </c>
      <c r="D1493" s="58" t="s">
        <v>6673</v>
      </c>
      <c r="E1493" s="58" t="s">
        <v>6674</v>
      </c>
      <c r="F1493" s="58" t="s">
        <v>6675</v>
      </c>
      <c r="G1493" s="58" t="s">
        <v>6676</v>
      </c>
      <c r="H1493" s="75">
        <f>[1]!thsiFinD("ths_close_price_index",H$1,$A1493)</f>
        <v>4643.5959000000003</v>
      </c>
      <c r="I1493" s="75">
        <f>[1]!thsiFinD("ths_close_price_index",I$1,$A1493)</f>
        <v>5246.4497000000001</v>
      </c>
      <c r="J1493" s="75">
        <f>[1]!thsiFinD("ths_close_price_index",J$1,$A1493)</f>
        <v>1852.3303000000001</v>
      </c>
      <c r="K1493" s="76">
        <f>IF([1]!thsiFinD("ths_close_price_index",K$1,$A1493)/[1]!thsiFinD("ths_close_price_index",K$1,$A$3)=0,K1492,[1]!thsiFinD("ths_close_price_index",K$1,$A1493)/[1]!thsiFinD("ths_close_price_index",K$1,$A$3))</f>
        <v>1.4929868727631357</v>
      </c>
      <c r="L1493" s="75">
        <f>[1]!thsiFinD("ths_close_price_index",L$1,$A1493)</f>
        <v>4839.1844000000001</v>
      </c>
      <c r="M1493" s="75">
        <f>[1]!thsiFinD("ths_close_price_index",M$1,$A1493)</f>
        <v>10723.720499999999</v>
      </c>
      <c r="N1493" s="78">
        <f t="shared" si="102"/>
        <v>0.99581485603666953</v>
      </c>
      <c r="O1493" s="78">
        <f t="shared" si="102"/>
        <v>0.99834062972339532</v>
      </c>
      <c r="P1493" s="73">
        <f t="shared" si="99"/>
        <v>0.99581485603666953</v>
      </c>
      <c r="Q1493" s="73">
        <f t="shared" si="100"/>
        <v>1.7727023544685718</v>
      </c>
    </row>
    <row r="1494" spans="1:17" ht="15.5" x14ac:dyDescent="0.35">
      <c r="A1494" s="80">
        <v>46062</v>
      </c>
      <c r="B1494" s="58" t="s">
        <v>6677</v>
      </c>
      <c r="C1494" s="58" t="s">
        <v>6678</v>
      </c>
      <c r="D1494" s="58" t="s">
        <v>6679</v>
      </c>
      <c r="E1494" s="58" t="s">
        <v>6680</v>
      </c>
      <c r="F1494" s="58" t="s">
        <v>6681</v>
      </c>
      <c r="G1494" s="58" t="s">
        <v>6682</v>
      </c>
      <c r="H1494" s="75">
        <f>[1]!thsiFinD("ths_close_price_index",H$1,$A1494)</f>
        <v>4719.0559000000003</v>
      </c>
      <c r="I1494" s="75">
        <f>[1]!thsiFinD("ths_close_price_index",I$1,$A1494)</f>
        <v>5337.7371000000003</v>
      </c>
      <c r="J1494" s="75">
        <f>[1]!thsiFinD("ths_close_price_index",J$1,$A1494)</f>
        <v>1888.6168</v>
      </c>
      <c r="K1494" s="76">
        <f>IF([1]!thsiFinD("ths_close_price_index",K$1,$A1494)/[1]!thsiFinD("ths_close_price_index",K$1,$A$3)=0,K1493,[1]!thsiFinD("ths_close_price_index",K$1,$A1494)/[1]!thsiFinD("ths_close_price_index",K$1,$A$3))</f>
        <v>1.5222339612324649</v>
      </c>
      <c r="L1494" s="75">
        <f>[1]!thsiFinD("ths_close_price_index",L$1,$A1494)</f>
        <v>4936.6791999999996</v>
      </c>
      <c r="M1494" s="75">
        <f>[1]!thsiFinD("ths_close_price_index",M$1,$A1494)</f>
        <v>10769.9866</v>
      </c>
      <c r="N1494" s="78">
        <f t="shared" si="102"/>
        <v>1.0201469487296246</v>
      </c>
      <c r="O1494" s="78">
        <f t="shared" si="102"/>
        <v>1.0043143701852357</v>
      </c>
      <c r="P1494" s="73">
        <f t="shared" si="99"/>
        <v>1.0201469487296246</v>
      </c>
      <c r="Q1494" s="73">
        <f t="shared" si="100"/>
        <v>1.8084168979169351</v>
      </c>
    </row>
    <row r="1495" spans="1:17" ht="15.5" x14ac:dyDescent="0.35">
      <c r="A1495" s="80">
        <v>46063</v>
      </c>
      <c r="B1495" s="58" t="s">
        <v>6683</v>
      </c>
      <c r="C1495" s="58" t="s">
        <v>6684</v>
      </c>
      <c r="D1495" s="58" t="s">
        <v>6685</v>
      </c>
      <c r="E1495" s="58" t="s">
        <v>6686</v>
      </c>
      <c r="F1495" s="58" t="s">
        <v>6687</v>
      </c>
      <c r="G1495" s="58" t="s">
        <v>6688</v>
      </c>
      <c r="H1495" s="75">
        <f>[1]!thsiFinD("ths_close_price_index",H$1,$A1495)</f>
        <v>4724.2956000000004</v>
      </c>
      <c r="I1495" s="75">
        <f>[1]!thsiFinD("ths_close_price_index",I$1,$A1495)</f>
        <v>5341.0532999999996</v>
      </c>
      <c r="J1495" s="75">
        <f>[1]!thsiFinD("ths_close_price_index",J$1,$A1495)</f>
        <v>1892.9593</v>
      </c>
      <c r="K1495" s="76">
        <f>IF([1]!thsiFinD("ths_close_price_index",K$1,$A1495)/[1]!thsiFinD("ths_close_price_index",K$1,$A$3)=0,K1494,[1]!thsiFinD("ths_close_price_index",K$1,$A1495)/[1]!thsiFinD("ths_close_price_index",K$1,$A$3))</f>
        <v>1.5257340365133012</v>
      </c>
      <c r="L1495" s="75">
        <f>[1]!thsiFinD("ths_close_price_index",L$1,$A1495)</f>
        <v>4954.4350000000004</v>
      </c>
      <c r="M1495" s="75">
        <f>[1]!thsiFinD("ths_close_price_index",M$1,$A1495)</f>
        <v>10805.7338</v>
      </c>
      <c r="N1495" s="78">
        <f t="shared" si="102"/>
        <v>1.0035967093020752</v>
      </c>
      <c r="O1495" s="78">
        <f t="shared" si="102"/>
        <v>1.0033191499049776</v>
      </c>
      <c r="P1495" s="73">
        <f t="shared" si="99"/>
        <v>1.0035967093020752</v>
      </c>
      <c r="Q1495" s="73">
        <f t="shared" si="100"/>
        <v>1.8149212477957029</v>
      </c>
    </row>
    <row r="1496" spans="1:17" ht="15.5" x14ac:dyDescent="0.35">
      <c r="A1496" s="80">
        <v>46064</v>
      </c>
      <c r="B1496" s="58" t="s">
        <v>6689</v>
      </c>
      <c r="C1496" s="58" t="s">
        <v>6690</v>
      </c>
      <c r="D1496" s="58" t="s">
        <v>6691</v>
      </c>
      <c r="E1496" s="58" t="s">
        <v>6692</v>
      </c>
      <c r="F1496" s="58" t="s">
        <v>6693</v>
      </c>
      <c r="G1496" s="58" t="s">
        <v>6694</v>
      </c>
      <c r="H1496" s="75">
        <f>[1]!thsiFinD("ths_close_price_index",H$1,$A1496)</f>
        <v>4713.8185000000003</v>
      </c>
      <c r="I1496" s="75">
        <f>[1]!thsiFinD("ths_close_price_index",I$1,$A1496)</f>
        <v>5336.2208000000001</v>
      </c>
      <c r="J1496" s="75">
        <f>[1]!thsiFinD("ths_close_price_index",J$1,$A1496)</f>
        <v>1888.2565</v>
      </c>
      <c r="K1496" s="76">
        <f>IF([1]!thsiFinD("ths_close_price_index",K$1,$A1496)/[1]!thsiFinD("ths_close_price_index",K$1,$A$3)=0,K1495,[1]!thsiFinD("ths_close_price_index",K$1,$A1496)/[1]!thsiFinD("ths_close_price_index",K$1,$A$3))</f>
        <v>1.5219435577497511</v>
      </c>
      <c r="L1496" s="75">
        <f>[1]!thsiFinD("ths_close_price_index",L$1,$A1496)</f>
        <v>4937.0054</v>
      </c>
      <c r="M1496" s="75">
        <f>[1]!thsiFinD("ths_close_price_index",M$1,$A1496)</f>
        <v>10779.0147</v>
      </c>
      <c r="N1496" s="78">
        <f t="shared" si="102"/>
        <v>0.99648202065422187</v>
      </c>
      <c r="O1496" s="78">
        <f t="shared" si="102"/>
        <v>0.99752732202231376</v>
      </c>
      <c r="P1496" s="73">
        <f t="shared" si="99"/>
        <v>0.99648202065422187</v>
      </c>
      <c r="Q1496" s="73">
        <f t="shared" si="100"/>
        <v>1.8085363923317437</v>
      </c>
    </row>
    <row r="1497" spans="1:17" ht="15.5" x14ac:dyDescent="0.35">
      <c r="A1497" s="80">
        <v>46065</v>
      </c>
      <c r="B1497" s="58" t="s">
        <v>6695</v>
      </c>
      <c r="C1497" s="58" t="s">
        <v>6696</v>
      </c>
      <c r="D1497" s="58" t="s">
        <v>6697</v>
      </c>
      <c r="E1497" s="58" t="s">
        <v>6698</v>
      </c>
      <c r="F1497" s="58" t="s">
        <v>6699</v>
      </c>
      <c r="G1497" s="58" t="s">
        <v>6700</v>
      </c>
      <c r="H1497" s="75">
        <f>[1]!thsiFinD("ths_close_price_index",H$1,$A1497)</f>
        <v>4719.5780000000004</v>
      </c>
      <c r="I1497" s="75">
        <f>[1]!thsiFinD("ths_close_price_index",I$1,$A1497)</f>
        <v>5358.9948999999997</v>
      </c>
      <c r="J1497" s="75">
        <f>[1]!thsiFinD("ths_close_price_index",J$1,$A1497)</f>
        <v>1901.0708</v>
      </c>
      <c r="K1497" s="76">
        <f>IF([1]!thsiFinD("ths_close_price_index",K$1,$A1497)/[1]!thsiFinD("ths_close_price_index",K$1,$A$3)=0,K1496,[1]!thsiFinD("ths_close_price_index",K$1,$A1497)/[1]!thsiFinD("ths_close_price_index",K$1,$A$3))</f>
        <v>1.5322719433965488</v>
      </c>
      <c r="L1497" s="75">
        <f>[1]!thsiFinD("ths_close_price_index",L$1,$A1497)</f>
        <v>4987.7262000000001</v>
      </c>
      <c r="M1497" s="75">
        <f>[1]!thsiFinD("ths_close_price_index",M$1,$A1497)</f>
        <v>10692.673199999999</v>
      </c>
      <c r="N1497" s="78">
        <f t="shared" si="102"/>
        <v>1.0102735962168483</v>
      </c>
      <c r="O1497" s="78">
        <f t="shared" si="102"/>
        <v>0.99198985228213854</v>
      </c>
      <c r="P1497" s="73">
        <f t="shared" si="99"/>
        <v>1.0102735962168483</v>
      </c>
      <c r="Q1497" s="73">
        <f t="shared" si="100"/>
        <v>1.8271165649700356</v>
      </c>
    </row>
    <row r="1498" spans="1:17" ht="15.5" x14ac:dyDescent="0.35">
      <c r="A1498" s="80">
        <v>46066</v>
      </c>
      <c r="B1498" s="58" t="s">
        <v>6701</v>
      </c>
      <c r="C1498" s="58" t="s">
        <v>6702</v>
      </c>
      <c r="D1498" s="58" t="s">
        <v>6703</v>
      </c>
      <c r="E1498" s="58" t="s">
        <v>6704</v>
      </c>
      <c r="F1498" s="58" t="s">
        <v>6705</v>
      </c>
      <c r="G1498" s="58" t="s">
        <v>6706</v>
      </c>
      <c r="H1498" s="75">
        <f>[1]!thsiFinD("ths_close_price_index",H$1,$A1498)</f>
        <v>4660.4056</v>
      </c>
      <c r="I1498" s="75">
        <f>[1]!thsiFinD("ths_close_price_index",I$1,$A1498)</f>
        <v>5288.3960999999999</v>
      </c>
      <c r="J1498" s="75">
        <f>[1]!thsiFinD("ths_close_price_index",J$1,$A1498)</f>
        <v>1878.1006</v>
      </c>
      <c r="K1498" s="76">
        <f>IF([1]!thsiFinD("ths_close_price_index",K$1,$A1498)/[1]!thsiFinD("ths_close_price_index",K$1,$A$3)=0,K1497,[1]!thsiFinD("ths_close_price_index",K$1,$A1498)/[1]!thsiFinD("ths_close_price_index",K$1,$A$3))</f>
        <v>1.5137578549185147</v>
      </c>
      <c r="L1498" s="75">
        <f>[1]!thsiFinD("ths_close_price_index",L$1,$A1498)</f>
        <v>4933.7295999999997</v>
      </c>
      <c r="M1498" s="75">
        <f>[1]!thsiFinD("ths_close_price_index",M$1,$A1498)</f>
        <v>10558.358700000001</v>
      </c>
      <c r="N1498" s="78">
        <f t="shared" si="102"/>
        <v>0.98917410502605363</v>
      </c>
      <c r="O1498" s="78">
        <f t="shared" si="102"/>
        <v>0.98743864162985939</v>
      </c>
      <c r="P1498" s="73">
        <f t="shared" si="99"/>
        <v>0.98917410502605363</v>
      </c>
      <c r="Q1498" s="73">
        <f t="shared" si="100"/>
        <v>1.8073363929325124</v>
      </c>
    </row>
    <row r="1499" spans="1:17" ht="15.5" x14ac:dyDescent="0.35">
      <c r="A1499" s="80">
        <v>46077</v>
      </c>
      <c r="B1499" s="58" t="s">
        <v>6707</v>
      </c>
      <c r="C1499" s="79" t="s">
        <v>6708</v>
      </c>
      <c r="D1499" s="58" t="s">
        <v>6709</v>
      </c>
      <c r="E1499" s="58" t="s">
        <v>6710</v>
      </c>
      <c r="F1499" s="58" t="s">
        <v>6711</v>
      </c>
      <c r="G1499" s="58">
        <v>0.94066693000000001</v>
      </c>
      <c r="H1499" s="75">
        <f>[1]!thsiFinD("ths_close_price_index",H$1,$A1499)</f>
        <v>4707.5439999999999</v>
      </c>
      <c r="I1499" s="75">
        <f>[1]!thsiFinD("ths_close_price_index",I$1,$A1499)</f>
        <v>5343.6264000000001</v>
      </c>
      <c r="J1499" s="75">
        <f>[1]!thsiFinD("ths_close_price_index",J$1,$A1499)</f>
        <v>1892.5288</v>
      </c>
      <c r="K1499" s="76">
        <f>IF([1]!thsiFinD("ths_close_price_index",K$1,$A1499)/[1]!thsiFinD("ths_close_price_index",K$1,$A$3)=0,K1498,[1]!thsiFinD("ths_close_price_index",K$1,$A1499)/[1]!thsiFinD("ths_close_price_index",K$1,$A$3))</f>
        <v>1.5253870515027312</v>
      </c>
      <c r="L1499" s="75">
        <f>[1]!thsiFinD("ths_close_price_index",L$1,$A1499)</f>
        <v>4995.9090999999999</v>
      </c>
      <c r="M1499" s="75">
        <f>[1]!thsiFinD("ths_close_price_index",M$1,$A1499)</f>
        <v>10587.3806</v>
      </c>
      <c r="N1499" s="78">
        <f t="shared" si="102"/>
        <v>1.0126029403800323</v>
      </c>
      <c r="O1499" s="78">
        <f t="shared" si="102"/>
        <v>1.0027487132067221</v>
      </c>
      <c r="P1499" s="73">
        <f t="shared" si="99"/>
        <v>1.0126029403800323</v>
      </c>
      <c r="Q1499" s="73">
        <f t="shared" si="100"/>
        <v>1.8301141457393035</v>
      </c>
    </row>
    <row r="1500" spans="1:17" ht="15.5" x14ac:dyDescent="0.35">
      <c r="A1500" s="80">
        <v>46078</v>
      </c>
      <c r="B1500" s="58" t="s">
        <v>6712</v>
      </c>
      <c r="C1500" s="79" t="s">
        <v>6713</v>
      </c>
      <c r="D1500" s="58" t="s">
        <v>6714</v>
      </c>
      <c r="E1500" s="58" t="s">
        <v>6715</v>
      </c>
      <c r="F1500" s="58" t="s">
        <v>6716</v>
      </c>
      <c r="G1500" s="58">
        <v>0.95302275000000003</v>
      </c>
      <c r="H1500" s="75">
        <f>[1]!thsiFinD("ths_close_price_index",H$1,$A1500)</f>
        <v>4735.8858</v>
      </c>
      <c r="I1500" s="75">
        <f>[1]!thsiFinD("ths_close_price_index",I$1,$A1500)</f>
        <v>5391.4061000000002</v>
      </c>
      <c r="J1500" s="75">
        <f>[1]!thsiFinD("ths_close_price_index",J$1,$A1500)</f>
        <v>1908.9788000000001</v>
      </c>
      <c r="K1500" s="76">
        <f>IF([1]!thsiFinD("ths_close_price_index",K$1,$A1500)/[1]!thsiFinD("ths_close_price_index",K$1,$A$3)=0,K1499,[1]!thsiFinD("ths_close_price_index",K$1,$A1500)/[1]!thsiFinD("ths_close_price_index",K$1,$A$3))</f>
        <v>1.5386458283293878</v>
      </c>
      <c r="L1500" s="75">
        <f>[1]!thsiFinD("ths_close_price_index",L$1,$A1500)</f>
        <v>5059.3495999999996</v>
      </c>
      <c r="M1500" s="75">
        <f>[1]!thsiFinD("ths_close_price_index",M$1,$A1500)</f>
        <v>10697.7456</v>
      </c>
      <c r="N1500" s="78">
        <f t="shared" si="102"/>
        <v>1.012698489650262</v>
      </c>
      <c r="O1500" s="78">
        <f t="shared" si="102"/>
        <v>1.0104242025643246</v>
      </c>
      <c r="P1500" s="73">
        <f t="shared" si="99"/>
        <v>1.012698489650262</v>
      </c>
      <c r="Q1500" s="73">
        <f t="shared" si="100"/>
        <v>1.8533538312777722</v>
      </c>
    </row>
    <row r="1501" spans="1:17" ht="15.5" x14ac:dyDescent="0.35">
      <c r="A1501" s="80">
        <v>46079</v>
      </c>
      <c r="B1501" s="58" t="s">
        <v>6717</v>
      </c>
      <c r="C1501" s="79" t="s">
        <v>6718</v>
      </c>
      <c r="D1501" s="58" t="s">
        <v>6719</v>
      </c>
      <c r="E1501" s="58" t="s">
        <v>6720</v>
      </c>
      <c r="F1501" s="58" t="s">
        <v>6721</v>
      </c>
      <c r="G1501" s="58">
        <v>0.95389378000000002</v>
      </c>
      <c r="H1501" s="75">
        <f>[1]!thsiFinD("ths_close_price_index",H$1,$A1501)</f>
        <v>4726.8738999999996</v>
      </c>
      <c r="I1501" s="75">
        <f>[1]!thsiFinD("ths_close_price_index",I$1,$A1501)</f>
        <v>5389.6605</v>
      </c>
      <c r="J1501" s="75">
        <f>[1]!thsiFinD("ths_close_price_index",J$1,$A1501)</f>
        <v>1909.0645</v>
      </c>
      <c r="K1501" s="76">
        <f>IF([1]!thsiFinD("ths_close_price_index",K$1,$A1501)/[1]!thsiFinD("ths_close_price_index",K$1,$A$3)=0,K1500,[1]!thsiFinD("ths_close_price_index",K$1,$A1501)/[1]!thsiFinD("ths_close_price_index",K$1,$A$3))</f>
        <v>1.5387149029296334</v>
      </c>
      <c r="L1501" s="75">
        <f>[1]!thsiFinD("ths_close_price_index",L$1,$A1501)</f>
        <v>5090.2043000000003</v>
      </c>
      <c r="M1501" s="75">
        <f>[1]!thsiFinD("ths_close_price_index",M$1,$A1501)</f>
        <v>10616.9105</v>
      </c>
      <c r="N1501" s="78">
        <f t="shared" si="102"/>
        <v>1.0060985506911799</v>
      </c>
      <c r="O1501" s="78">
        <f t="shared" si="102"/>
        <v>0.99244372571357464</v>
      </c>
      <c r="P1501" s="73">
        <f t="shared" si="99"/>
        <v>1.0060985506911799</v>
      </c>
      <c r="Q1501" s="73">
        <f t="shared" si="100"/>
        <v>1.8646566035665122</v>
      </c>
    </row>
    <row r="1502" spans="1:17" ht="15.5" x14ac:dyDescent="0.35">
      <c r="A1502" s="80">
        <v>46080</v>
      </c>
      <c r="B1502" s="58" t="s">
        <v>6722</v>
      </c>
      <c r="C1502" s="79" t="s">
        <v>6723</v>
      </c>
      <c r="D1502" s="58" t="s">
        <v>6724</v>
      </c>
      <c r="E1502" s="58" t="s">
        <v>6725</v>
      </c>
      <c r="F1502" s="58" t="s">
        <v>6726</v>
      </c>
      <c r="G1502" s="58">
        <v>0.95251300999999999</v>
      </c>
      <c r="H1502" s="75">
        <f>[1]!thsiFinD("ths_close_price_index",H$1,$A1502)</f>
        <v>4710.6468999999997</v>
      </c>
      <c r="I1502" s="75">
        <f>[1]!thsiFinD("ths_close_price_index",I$1,$A1502)</f>
        <v>5395.3927000000003</v>
      </c>
      <c r="J1502" s="75">
        <f>[1]!thsiFinD("ths_close_price_index",J$1,$A1502)</f>
        <v>1910.2429</v>
      </c>
      <c r="K1502" s="76">
        <f>IF([1]!thsiFinD("ths_close_price_index",K$1,$A1502)/[1]!thsiFinD("ths_close_price_index",K$1,$A$3)=0,K1501,[1]!thsiFinD("ths_close_price_index",K$1,$A1502)/[1]!thsiFinD("ths_close_price_index",K$1,$A$3))</f>
        <v>1.5396646988331308</v>
      </c>
      <c r="L1502" s="75">
        <f>[1]!thsiFinD("ths_close_price_index",L$1,$A1502)</f>
        <v>5070.7802000000001</v>
      </c>
      <c r="M1502" s="75">
        <f>[1]!thsiFinD("ths_close_price_index",M$1,$A1502)</f>
        <v>10645.9972</v>
      </c>
      <c r="N1502" s="78">
        <f t="shared" si="102"/>
        <v>0.99618402349783874</v>
      </c>
      <c r="O1502" s="78">
        <f t="shared" si="102"/>
        <v>1.0027396576433416</v>
      </c>
      <c r="P1502" s="73">
        <f t="shared" si="99"/>
        <v>0.99618402349783874</v>
      </c>
      <c r="Q1502" s="73">
        <f t="shared" si="100"/>
        <v>1.8575411177827026</v>
      </c>
    </row>
    <row r="1503" spans="1:17" ht="15.5" x14ac:dyDescent="0.35">
      <c r="A1503" s="80">
        <v>46083</v>
      </c>
      <c r="B1503" s="58" t="s">
        <v>6727</v>
      </c>
      <c r="C1503" s="58" t="s">
        <v>6728</v>
      </c>
      <c r="D1503" s="58" t="s">
        <v>6729</v>
      </c>
      <c r="E1503" s="58" t="s">
        <v>6730</v>
      </c>
      <c r="F1503" s="58">
        <v>1.02191996</v>
      </c>
      <c r="G1503" s="58" t="s">
        <v>6731</v>
      </c>
      <c r="H1503" s="75">
        <f>[1]!thsiFinD("ths_close_price_index",H$1,$A1503)</f>
        <v>4728.6688000000004</v>
      </c>
      <c r="I1503" s="75">
        <f>[1]!thsiFinD("ths_close_price_index",I$1,$A1503)</f>
        <v>5409.8658999999998</v>
      </c>
      <c r="J1503" s="75">
        <f>[1]!thsiFinD("ths_close_price_index",J$1,$A1503)</f>
        <v>1905.3543</v>
      </c>
      <c r="K1503" s="76">
        <f>IF([1]!thsiFinD("ths_close_price_index",K$1,$A1503)/[1]!thsiFinD("ths_close_price_index",K$1,$A$3)=0,K1502,[1]!thsiFinD("ths_close_price_index",K$1,$A1503)/[1]!thsiFinD("ths_close_price_index",K$1,$A$3))</f>
        <v>1.5357244644018366</v>
      </c>
      <c r="L1503" s="75">
        <f>[1]!thsiFinD("ths_close_price_index",L$1,$A1503)</f>
        <v>5053.2816999999995</v>
      </c>
      <c r="M1503" s="75">
        <f>[1]!thsiFinD("ths_close_price_index",M$1,$A1503)</f>
        <v>10481.4292</v>
      </c>
      <c r="N1503" s="78">
        <f t="shared" si="102"/>
        <v>0.99654915036546043</v>
      </c>
      <c r="O1503" s="78">
        <f t="shared" si="102"/>
        <v>0.9845417956713346</v>
      </c>
      <c r="P1503" s="73">
        <f t="shared" si="99"/>
        <v>0.99654915036546043</v>
      </c>
      <c r="Q1503" s="73">
        <f t="shared" si="100"/>
        <v>1.85113102269526</v>
      </c>
    </row>
    <row r="1504" spans="1:17" ht="15.5" x14ac:dyDescent="0.35">
      <c r="A1504" s="80">
        <v>46084</v>
      </c>
      <c r="B1504" s="58" t="s">
        <v>6732</v>
      </c>
      <c r="C1504" s="58" t="s">
        <v>6733</v>
      </c>
      <c r="D1504" s="58" t="s">
        <v>6734</v>
      </c>
      <c r="E1504" s="58" t="s">
        <v>6735</v>
      </c>
      <c r="F1504" s="58">
        <v>0.99559620999999998</v>
      </c>
      <c r="G1504" s="58" t="s">
        <v>6736</v>
      </c>
      <c r="H1504" s="75">
        <f>[1]!thsiFinD("ths_close_price_index",H$1,$A1504)</f>
        <v>4655.8962000000001</v>
      </c>
      <c r="I1504" s="75">
        <f>[1]!thsiFinD("ths_close_price_index",I$1,$A1504)</f>
        <v>5281.4314999999997</v>
      </c>
      <c r="J1504" s="75">
        <f>[1]!thsiFinD("ths_close_price_index",J$1,$A1504)</f>
        <v>1850.4636</v>
      </c>
      <c r="K1504" s="76">
        <f>IF([1]!thsiFinD("ths_close_price_index",K$1,$A1504)/[1]!thsiFinD("ths_close_price_index",K$1,$A$3)=0,K1503,[1]!thsiFinD("ths_close_price_index",K$1,$A1504)/[1]!thsiFinD("ths_close_price_index",K$1,$A$3))</f>
        <v>1.4914823038450615</v>
      </c>
      <c r="L1504" s="75">
        <f>[1]!thsiFinD("ths_close_price_index",L$1,$A1504)</f>
        <v>4860.9402</v>
      </c>
      <c r="M1504" s="75">
        <f>[1]!thsiFinD("ths_close_price_index",M$1,$A1504)</f>
        <v>10256.347400000001</v>
      </c>
      <c r="N1504" s="78">
        <f t="shared" si="102"/>
        <v>0.96193730897685759</v>
      </c>
      <c r="O1504" s="78">
        <f t="shared" si="102"/>
        <v>0.9785256575505944</v>
      </c>
      <c r="P1504" s="73">
        <f t="shared" si="99"/>
        <v>0.96193730897685759</v>
      </c>
      <c r="Q1504" s="73">
        <f t="shared" si="100"/>
        <v>1.7806719945350566</v>
      </c>
    </row>
    <row r="1505" spans="1:18" ht="15.5" x14ac:dyDescent="0.35">
      <c r="A1505" s="80">
        <v>46085</v>
      </c>
      <c r="B1505" s="58" t="s">
        <v>6737</v>
      </c>
      <c r="C1505" s="58" t="s">
        <v>6738</v>
      </c>
      <c r="D1505" s="58" t="s">
        <v>6739</v>
      </c>
      <c r="E1505" s="58" t="s">
        <v>6740</v>
      </c>
      <c r="F1505" s="58">
        <v>0.98430171</v>
      </c>
      <c r="G1505" s="58" t="s">
        <v>6741</v>
      </c>
      <c r="H1505" s="75">
        <f>[1]!thsiFinD("ths_close_price_index",H$1,$A1505)</f>
        <v>4602.6247000000003</v>
      </c>
      <c r="I1505" s="75">
        <f>[1]!thsiFinD("ths_close_price_index",I$1,$A1505)</f>
        <v>5232.5236000000004</v>
      </c>
      <c r="J1505" s="75">
        <f>[1]!thsiFinD("ths_close_price_index",J$1,$A1505)</f>
        <v>1833.3323</v>
      </c>
      <c r="K1505" s="76">
        <f>IF([1]!thsiFinD("ths_close_price_index",K$1,$A1505)/[1]!thsiFinD("ths_close_price_index",K$1,$A$3)=0,K1504,[1]!thsiFinD("ths_close_price_index",K$1,$A1505)/[1]!thsiFinD("ths_close_price_index",K$1,$A$3))</f>
        <v>1.4776743960365204</v>
      </c>
      <c r="L1505" s="75">
        <f>[1]!thsiFinD("ths_close_price_index",L$1,$A1505)</f>
        <v>4854.3836000000001</v>
      </c>
      <c r="M1505" s="75">
        <f>[1]!thsiFinD("ths_close_price_index",M$1,$A1505)</f>
        <v>10132.784900000001</v>
      </c>
      <c r="N1505" s="78">
        <f t="shared" ref="N1505:O1526" si="103">L1505/L1504</f>
        <v>0.99865116629083406</v>
      </c>
      <c r="O1505" s="78">
        <f t="shared" si="103"/>
        <v>0.98795258241740136</v>
      </c>
      <c r="P1505" s="73">
        <f t="shared" si="99"/>
        <v>0.99865116629083406</v>
      </c>
      <c r="Q1505" s="73">
        <f t="shared" si="100"/>
        <v>1.7782701641238601</v>
      </c>
      <c r="R1505" s="69">
        <f>C1507/C1488-1</f>
        <v>-5.5700793129871085E-2</v>
      </c>
    </row>
    <row r="1506" spans="1:18" ht="15.5" x14ac:dyDescent="0.35">
      <c r="A1506" s="80">
        <v>46086</v>
      </c>
      <c r="B1506" s="58" t="s">
        <v>6742</v>
      </c>
      <c r="C1506" s="58" t="s">
        <v>6743</v>
      </c>
      <c r="D1506" s="58" t="s">
        <v>6744</v>
      </c>
      <c r="E1506" s="58" t="s">
        <v>6745</v>
      </c>
      <c r="F1506" s="58">
        <v>0.98951434999999999</v>
      </c>
      <c r="G1506" s="58" t="s">
        <v>6746</v>
      </c>
      <c r="H1506" s="75">
        <f>[1]!thsiFinD("ths_close_price_index",H$1,$A1506)</f>
        <v>4647.6921000000002</v>
      </c>
      <c r="I1506" s="75">
        <f>[1]!thsiFinD("ths_close_price_index",I$1,$A1506)</f>
        <v>5279.9466000000002</v>
      </c>
      <c r="J1506" s="75">
        <f>[1]!thsiFinD("ths_close_price_index",J$1,$A1506)</f>
        <v>1848.7951</v>
      </c>
      <c r="K1506" s="76">
        <f>IF([1]!thsiFinD("ths_close_price_index",K$1,$A1506)/[1]!thsiFinD("ths_close_price_index",K$1,$A$3)=0,K1505,[1]!thsiFinD("ths_close_price_index",K$1,$A1506)/[1]!thsiFinD("ths_close_price_index",K$1,$A$3))</f>
        <v>1.4901374850526434</v>
      </c>
      <c r="L1506" s="75">
        <f>[1]!thsiFinD("ths_close_price_index",L$1,$A1506)</f>
        <v>4944.3927999999996</v>
      </c>
      <c r="M1506" s="75">
        <f>[1]!thsiFinD("ths_close_price_index",M$1,$A1506)</f>
        <v>10169.7364</v>
      </c>
      <c r="N1506" s="78">
        <f t="shared" si="103"/>
        <v>1.0185418391739787</v>
      </c>
      <c r="O1506" s="78">
        <f t="shared" si="103"/>
        <v>1.0036467269723646</v>
      </c>
      <c r="P1506" s="73">
        <f t="shared" si="99"/>
        <v>1.0185418391739787</v>
      </c>
      <c r="Q1506" s="73">
        <f t="shared" si="100"/>
        <v>1.8112425635149294</v>
      </c>
    </row>
    <row r="1507" spans="1:18" ht="15.5" x14ac:dyDescent="0.35">
      <c r="A1507" s="80">
        <v>46087</v>
      </c>
      <c r="B1507" s="58" t="s">
        <v>6747</v>
      </c>
      <c r="C1507" s="58" t="s">
        <v>6748</v>
      </c>
      <c r="D1507" s="58" t="s">
        <v>6749</v>
      </c>
      <c r="E1507" s="58" t="s">
        <v>6750</v>
      </c>
      <c r="F1507" s="58">
        <v>0.99617104000000001</v>
      </c>
      <c r="G1507" s="58">
        <v>0.91568342999999996</v>
      </c>
      <c r="H1507" s="75">
        <f>[1]!thsiFinD("ths_close_price_index",H$1,$A1507)</f>
        <v>4660.4390000000003</v>
      </c>
      <c r="I1507" s="75">
        <f>[1]!thsiFinD("ths_close_price_index",I$1,$A1507)</f>
        <v>5299.6929</v>
      </c>
      <c r="J1507" s="75">
        <f>[1]!thsiFinD("ths_close_price_index",J$1,$A1507)</f>
        <v>1859.2188000000001</v>
      </c>
      <c r="K1507" s="76">
        <f>IF([1]!thsiFinD("ths_close_price_index",K$1,$A1507)/[1]!thsiFinD("ths_close_price_index",K$1,$A$3)=0,K1506,[1]!thsiFinD("ths_close_price_index",K$1,$A1507)/[1]!thsiFinD("ths_close_price_index",K$1,$A$3))</f>
        <v>1.49853903593459</v>
      </c>
      <c r="L1507" s="75">
        <f>[1]!thsiFinD("ths_close_price_index",L$1,$A1507)</f>
        <v>4966.2816000000003</v>
      </c>
      <c r="M1507" s="75">
        <f>[1]!thsiFinD("ths_close_price_index",M$1,$A1507)</f>
        <v>10408.7186</v>
      </c>
      <c r="N1507" s="78">
        <f t="shared" si="103"/>
        <v>1.0044269945543163</v>
      </c>
      <c r="O1507" s="78">
        <f t="shared" si="103"/>
        <v>1.0234993504846399</v>
      </c>
      <c r="P1507" s="73">
        <f t="shared" si="99"/>
        <v>1.0044269945543163</v>
      </c>
      <c r="Q1507" s="73">
        <f t="shared" si="100"/>
        <v>1.8192609244801559</v>
      </c>
    </row>
    <row r="1508" spans="1:18" ht="15.5" x14ac:dyDescent="0.35">
      <c r="A1508" s="80">
        <v>46090</v>
      </c>
      <c r="B1508" s="58" t="s">
        <v>6791</v>
      </c>
      <c r="C1508" s="58" t="s">
        <v>6792</v>
      </c>
      <c r="D1508" s="58" t="s">
        <v>6793</v>
      </c>
      <c r="E1508" s="58" t="s">
        <v>6794</v>
      </c>
      <c r="F1508" s="58" t="s">
        <v>6795</v>
      </c>
      <c r="G1508" s="58" t="s">
        <v>6796</v>
      </c>
      <c r="H1508" s="75">
        <f>[1]!thsiFinD("ths_close_price_index",H$1,$A1508)</f>
        <v>4615.4551000000001</v>
      </c>
      <c r="I1508" s="75">
        <f>[1]!thsiFinD("ths_close_price_index",I$1,$A1508)</f>
        <v>5248.5095000000001</v>
      </c>
      <c r="J1508" s="75">
        <f>[1]!thsiFinD("ths_close_price_index",J$1,$A1508)</f>
        <v>1837.3686</v>
      </c>
      <c r="K1508" s="76">
        <f>IF([1]!thsiFinD("ths_close_price_index",K$1,$A1508)/[1]!thsiFinD("ths_close_price_index",K$1,$A$3)=0,K1507,[1]!thsiFinD("ths_close_price_index",K$1,$A1508)/[1]!thsiFinD("ths_close_price_index",K$1,$A$3))</f>
        <v>1.4809276726873066</v>
      </c>
      <c r="L1508" s="75">
        <f>[1]!thsiFinD("ths_close_price_index",L$1,$A1508)</f>
        <v>4939.4881999999998</v>
      </c>
      <c r="M1508" s="75">
        <f>[1]!thsiFinD("ths_close_price_index",M$1,$A1508)</f>
        <v>10316.7317</v>
      </c>
      <c r="N1508" s="78">
        <f t="shared" si="103"/>
        <v>0.99460493742441014</v>
      </c>
      <c r="O1508" s="78">
        <f t="shared" si="103"/>
        <v>0.99116251447128179</v>
      </c>
      <c r="P1508" s="73">
        <f t="shared" si="99"/>
        <v>0.99460493742441014</v>
      </c>
      <c r="Q1508" s="73">
        <f t="shared" si="100"/>
        <v>1.80944589795126</v>
      </c>
    </row>
    <row r="1509" spans="1:18" ht="15.5" x14ac:dyDescent="0.35">
      <c r="A1509" s="80">
        <v>46091</v>
      </c>
      <c r="B1509" s="58" t="s">
        <v>6797</v>
      </c>
      <c r="C1509" s="58" t="s">
        <v>6798</v>
      </c>
      <c r="D1509" s="58" t="s">
        <v>6799</v>
      </c>
      <c r="E1509" s="58" t="s">
        <v>6800</v>
      </c>
      <c r="F1509" s="58" t="s">
        <v>6801</v>
      </c>
      <c r="G1509" s="58" t="s">
        <v>6802</v>
      </c>
      <c r="H1509" s="75">
        <f>[1]!thsiFinD("ths_close_price_index",H$1,$A1509)</f>
        <v>4674.7561999999998</v>
      </c>
      <c r="I1509" s="75">
        <f>[1]!thsiFinD("ths_close_price_index",I$1,$A1509)</f>
        <v>5320.4812000000002</v>
      </c>
      <c r="J1509" s="75">
        <f>[1]!thsiFinD("ths_close_price_index",J$1,$A1509)</f>
        <v>1874.2329</v>
      </c>
      <c r="K1509" s="76">
        <f>IF([1]!thsiFinD("ths_close_price_index",K$1,$A1509)/[1]!thsiFinD("ths_close_price_index",K$1,$A$3)=0,K1508,[1]!thsiFinD("ths_close_price_index",K$1,$A1509)/[1]!thsiFinD("ths_close_price_index",K$1,$A$3))</f>
        <v>1.5106404706551431</v>
      </c>
      <c r="L1509" s="75">
        <f>[1]!thsiFinD("ths_close_price_index",L$1,$A1509)</f>
        <v>5007.5349999999999</v>
      </c>
      <c r="M1509" s="75">
        <f>[1]!thsiFinD("ths_close_price_index",M$1,$A1509)</f>
        <v>10507.258099999999</v>
      </c>
      <c r="N1509" s="78">
        <f t="shared" si="103"/>
        <v>1.0137760831172753</v>
      </c>
      <c r="O1509" s="78">
        <f t="shared" si="103"/>
        <v>1.0184677091098531</v>
      </c>
      <c r="P1509" s="73">
        <f t="shared" si="99"/>
        <v>1.0137760831172753</v>
      </c>
      <c r="Q1509" s="73">
        <f t="shared" si="100"/>
        <v>1.8343729750376494</v>
      </c>
    </row>
    <row r="1510" spans="1:18" ht="15.5" x14ac:dyDescent="0.35">
      <c r="A1510" s="80">
        <v>46092</v>
      </c>
      <c r="B1510" s="58" t="s">
        <v>6803</v>
      </c>
      <c r="C1510" s="58" t="s">
        <v>6804</v>
      </c>
      <c r="D1510" s="58" t="s">
        <v>6805</v>
      </c>
      <c r="E1510" s="58" t="s">
        <v>6806</v>
      </c>
      <c r="F1510" s="58" t="s">
        <v>6807</v>
      </c>
      <c r="G1510" s="58" t="s">
        <v>6808</v>
      </c>
      <c r="H1510" s="75">
        <f>[1]!thsiFinD("ths_close_price_index",H$1,$A1510)</f>
        <v>4704.4958999999999</v>
      </c>
      <c r="I1510" s="75">
        <f>[1]!thsiFinD("ths_close_price_index",I$1,$A1510)</f>
        <v>5343.1040999999996</v>
      </c>
      <c r="J1510" s="75">
        <f>[1]!thsiFinD("ths_close_price_index",J$1,$A1510)</f>
        <v>1874.6282000000001</v>
      </c>
      <c r="K1510" s="76">
        <f>IF([1]!thsiFinD("ths_close_price_index",K$1,$A1510)/[1]!thsiFinD("ths_close_price_index",K$1,$A$3)=0,K1509,[1]!thsiFinD("ths_close_price_index",K$1,$A1510)/[1]!thsiFinD("ths_close_price_index",K$1,$A$3))</f>
        <v>1.5109590843013181</v>
      </c>
      <c r="L1510" s="75">
        <f>[1]!thsiFinD("ths_close_price_index",L$1,$A1510)</f>
        <v>5019.9396999999999</v>
      </c>
      <c r="M1510" s="75">
        <f>[1]!thsiFinD("ths_close_price_index",M$1,$A1510)</f>
        <v>10506.825000000001</v>
      </c>
      <c r="N1510" s="78">
        <f t="shared" si="103"/>
        <v>1.0024772068492782</v>
      </c>
      <c r="O1510" s="78">
        <f t="shared" si="103"/>
        <v>0.99995878087357548</v>
      </c>
      <c r="P1510" s="73">
        <f t="shared" si="99"/>
        <v>1.0024772068492782</v>
      </c>
      <c r="Q1510" s="73">
        <f t="shared" si="100"/>
        <v>1.8389170963355435</v>
      </c>
    </row>
    <row r="1511" spans="1:18" ht="15.5" x14ac:dyDescent="0.35">
      <c r="A1511" s="80">
        <v>46093</v>
      </c>
      <c r="B1511" s="58" t="s">
        <v>6809</v>
      </c>
      <c r="C1511" s="58" t="s">
        <v>6810</v>
      </c>
      <c r="D1511" s="58" t="s">
        <v>6811</v>
      </c>
      <c r="E1511" s="58" t="s">
        <v>6812</v>
      </c>
      <c r="F1511" s="58" t="s">
        <v>6813</v>
      </c>
      <c r="G1511" s="58" t="s">
        <v>6814</v>
      </c>
      <c r="H1511" s="75">
        <f>[1]!thsiFinD("ths_close_price_index",H$1,$A1511)</f>
        <v>4687.5600999999997</v>
      </c>
      <c r="I1511" s="75">
        <f>[1]!thsiFinD("ths_close_price_index",I$1,$A1511)</f>
        <v>5321.3440000000001</v>
      </c>
      <c r="J1511" s="75">
        <f>[1]!thsiFinD("ths_close_price_index",J$1,$A1511)</f>
        <v>1862.0003999999999</v>
      </c>
      <c r="K1511" s="76">
        <f>IF([1]!thsiFinD("ths_close_price_index",K$1,$A1511)/[1]!thsiFinD("ths_close_price_index",K$1,$A$3)=0,K1510,[1]!thsiFinD("ths_close_price_index",K$1,$A1511)/[1]!thsiFinD("ths_close_price_index",K$1,$A$3))</f>
        <v>1.5007810185255337</v>
      </c>
      <c r="L1511" s="75">
        <f>[1]!thsiFinD("ths_close_price_index",L$1,$A1511)</f>
        <v>4985.2821999999996</v>
      </c>
      <c r="M1511" s="75">
        <f>[1]!thsiFinD("ths_close_price_index",M$1,$A1511)</f>
        <v>10449.8339</v>
      </c>
      <c r="N1511" s="78">
        <f t="shared" si="103"/>
        <v>0.99309603260772228</v>
      </c>
      <c r="O1511" s="78">
        <f t="shared" si="103"/>
        <v>0.99457580191922856</v>
      </c>
      <c r="P1511" s="73">
        <f t="shared" si="99"/>
        <v>0.99309603260772228</v>
      </c>
      <c r="Q1511" s="73">
        <f t="shared" si="100"/>
        <v>1.8262212726653408</v>
      </c>
    </row>
    <row r="1512" spans="1:18" ht="15.5" x14ac:dyDescent="0.35">
      <c r="A1512" s="80">
        <v>46094</v>
      </c>
      <c r="B1512" s="58" t="s">
        <v>6815</v>
      </c>
      <c r="C1512" s="58" t="s">
        <v>6816</v>
      </c>
      <c r="D1512" s="58" t="s">
        <v>6817</v>
      </c>
      <c r="E1512" s="58" t="s">
        <v>6818</v>
      </c>
      <c r="F1512" s="58" t="s">
        <v>6819</v>
      </c>
      <c r="G1512" s="58" t="s">
        <v>6820</v>
      </c>
      <c r="H1512" s="75">
        <f>[1]!thsiFinD("ths_close_price_index",H$1,$A1512)</f>
        <v>4669.1400000000003</v>
      </c>
      <c r="I1512" s="75">
        <f>[1]!thsiFinD("ths_close_price_index",I$1,$A1512)</f>
        <v>5284.3185000000003</v>
      </c>
      <c r="J1512" s="75">
        <f>[1]!thsiFinD("ths_close_price_index",J$1,$A1512)</f>
        <v>1847.8408999999999</v>
      </c>
      <c r="K1512" s="76">
        <f>IF([1]!thsiFinD("ths_close_price_index",K$1,$A1512)/[1]!thsiFinD("ths_close_price_index",K$1,$A$3)=0,K1511,[1]!thsiFinD("ths_close_price_index",K$1,$A1512)/[1]!thsiFinD("ths_close_price_index",K$1,$A$3))</f>
        <v>1.4893683953962302</v>
      </c>
      <c r="L1512" s="75">
        <f>[1]!thsiFinD("ths_close_price_index",L$1,$A1512)</f>
        <v>4926.4991</v>
      </c>
      <c r="M1512" s="75">
        <f>[1]!thsiFinD("ths_close_price_index",M$1,$A1512)</f>
        <v>10419.004499999999</v>
      </c>
      <c r="N1512" s="78">
        <f t="shared" si="103"/>
        <v>0.98820867151713099</v>
      </c>
      <c r="O1512" s="78">
        <f t="shared" si="103"/>
        <v>0.99704977128870909</v>
      </c>
      <c r="P1512" s="73">
        <f t="shared" si="99"/>
        <v>0.98820867151713099</v>
      </c>
      <c r="Q1512" s="73">
        <f t="shared" si="100"/>
        <v>1.8046876977569408</v>
      </c>
    </row>
    <row r="1513" spans="1:18" ht="15.5" x14ac:dyDescent="0.35">
      <c r="A1513" s="80">
        <v>46097</v>
      </c>
      <c r="B1513" s="58" t="s">
        <v>6821</v>
      </c>
      <c r="C1513" s="58" t="s">
        <v>6822</v>
      </c>
      <c r="D1513" s="58">
        <v>0.78439740999999996</v>
      </c>
      <c r="E1513" s="58" t="s">
        <v>6823</v>
      </c>
      <c r="F1513" s="58" t="s">
        <v>6824</v>
      </c>
      <c r="G1513" s="58" t="s">
        <v>6825</v>
      </c>
      <c r="H1513" s="75">
        <f>[1]!thsiFinD("ths_close_price_index",H$1,$A1513)</f>
        <v>4671.5591000000004</v>
      </c>
      <c r="I1513" s="75">
        <f>[1]!thsiFinD("ths_close_price_index",I$1,$A1513)</f>
        <v>5276.1184999999996</v>
      </c>
      <c r="J1513" s="75">
        <f>[1]!thsiFinD("ths_close_price_index",J$1,$A1513)</f>
        <v>1852.3816999999999</v>
      </c>
      <c r="K1513" s="76">
        <f>IF([1]!thsiFinD("ths_close_price_index",K$1,$A1513)/[1]!thsiFinD("ths_close_price_index",K$1,$A$3)=0,K1512,[1]!thsiFinD("ths_close_price_index",K$1,$A1513)/[1]!thsiFinD("ths_close_price_index",K$1,$A$3))</f>
        <v>1.4930283014031895</v>
      </c>
      <c r="L1513" s="75">
        <f>[1]!thsiFinD("ths_close_price_index",L$1,$A1513)</f>
        <v>4897.0325999999995</v>
      </c>
      <c r="M1513" s="75">
        <f>[1]!thsiFinD("ths_close_price_index",M$1,$A1513)</f>
        <v>10460.782800000001</v>
      </c>
      <c r="N1513" s="78">
        <f t="shared" si="103"/>
        <v>0.99401877491462443</v>
      </c>
      <c r="O1513" s="78">
        <f t="shared" si="103"/>
        <v>1.0040098168687808</v>
      </c>
      <c r="P1513" s="73">
        <f t="shared" si="99"/>
        <v>0.99401877491462443</v>
      </c>
      <c r="Q1513" s="73">
        <f t="shared" si="100"/>
        <v>1.7938934544278484</v>
      </c>
    </row>
    <row r="1514" spans="1:18" ht="15.5" x14ac:dyDescent="0.35">
      <c r="A1514" s="80">
        <v>46098</v>
      </c>
      <c r="B1514" s="58" t="s">
        <v>6826</v>
      </c>
      <c r="C1514" s="58" t="s">
        <v>6827</v>
      </c>
      <c r="D1514" s="58">
        <v>0.77479821999999998</v>
      </c>
      <c r="E1514" s="58" t="s">
        <v>6828</v>
      </c>
      <c r="F1514" s="58" t="s">
        <v>6829</v>
      </c>
      <c r="G1514" s="58" t="s">
        <v>6830</v>
      </c>
      <c r="H1514" s="75">
        <f>[1]!thsiFinD("ths_close_price_index",H$1,$A1514)</f>
        <v>4637.4391999999998</v>
      </c>
      <c r="I1514" s="75">
        <f>[1]!thsiFinD("ths_close_price_index",I$1,$A1514)</f>
        <v>5217.2830000000004</v>
      </c>
      <c r="J1514" s="75">
        <f>[1]!thsiFinD("ths_close_price_index",J$1,$A1514)</f>
        <v>1823.3598999999999</v>
      </c>
      <c r="K1514" s="76">
        <f>IF([1]!thsiFinD("ths_close_price_index",K$1,$A1514)/[1]!thsiFinD("ths_close_price_index",K$1,$A$3)=0,K1513,[1]!thsiFinD("ths_close_price_index",K$1,$A1514)/[1]!thsiFinD("ths_close_price_index",K$1,$A$3))</f>
        <v>1.4696365950622865</v>
      </c>
      <c r="L1514" s="75">
        <f>[1]!thsiFinD("ths_close_price_index",L$1,$A1514)</f>
        <v>4801.5792000000001</v>
      </c>
      <c r="M1514" s="75">
        <f>[1]!thsiFinD("ths_close_price_index",M$1,$A1514)</f>
        <v>10453.425800000001</v>
      </c>
      <c r="N1514" s="78">
        <f t="shared" si="103"/>
        <v>0.98050791003515081</v>
      </c>
      <c r="O1514" s="78">
        <f t="shared" si="103"/>
        <v>0.99929670655240066</v>
      </c>
      <c r="P1514" s="73">
        <f t="shared" si="99"/>
        <v>0.98050791003515081</v>
      </c>
      <c r="Q1514" s="73">
        <f t="shared" si="100"/>
        <v>1.7589267218267868</v>
      </c>
    </row>
    <row r="1515" spans="1:18" ht="15.5" x14ac:dyDescent="0.35">
      <c r="A1515" s="80">
        <v>46099</v>
      </c>
      <c r="B1515" s="58" t="s">
        <v>6831</v>
      </c>
      <c r="C1515" s="58" t="s">
        <v>6832</v>
      </c>
      <c r="D1515" s="58">
        <v>0.77969798999999995</v>
      </c>
      <c r="E1515" s="58" t="s">
        <v>6833</v>
      </c>
      <c r="F1515" s="58" t="s">
        <v>6834</v>
      </c>
      <c r="G1515" s="58" t="s">
        <v>6835</v>
      </c>
      <c r="H1515" s="75">
        <f>[1]!thsiFinD("ths_close_price_index",H$1,$A1515)</f>
        <v>4658.3324000000002</v>
      </c>
      <c r="I1515" s="75">
        <f>[1]!thsiFinD("ths_close_price_index",I$1,$A1515)</f>
        <v>5249.0124999999998</v>
      </c>
      <c r="J1515" s="75">
        <f>[1]!thsiFinD("ths_close_price_index",J$1,$A1515)</f>
        <v>1840.6675</v>
      </c>
      <c r="K1515" s="76">
        <f>IF([1]!thsiFinD("ths_close_price_index",K$1,$A1515)/[1]!thsiFinD("ths_close_price_index",K$1,$A$3)=0,K1514,[1]!thsiFinD("ths_close_price_index",K$1,$A1515)/[1]!thsiFinD("ths_close_price_index",K$1,$A$3))</f>
        <v>1.4835866014942038</v>
      </c>
      <c r="L1515" s="75">
        <f>[1]!thsiFinD("ths_close_price_index",L$1,$A1515)</f>
        <v>4873.6394</v>
      </c>
      <c r="M1515" s="75">
        <f>[1]!thsiFinD("ths_close_price_index",M$1,$A1515)</f>
        <v>10491.323</v>
      </c>
      <c r="N1515" s="78">
        <f t="shared" si="103"/>
        <v>1.0150076041648963</v>
      </c>
      <c r="O1515" s="78">
        <f t="shared" si="103"/>
        <v>1.0036253378294415</v>
      </c>
      <c r="P1515" s="73">
        <f t="shared" si="99"/>
        <v>1.0150076041648963</v>
      </c>
      <c r="Q1515" s="73">
        <f t="shared" si="100"/>
        <v>1.785323997823022</v>
      </c>
    </row>
    <row r="1516" spans="1:18" ht="15.5" x14ac:dyDescent="0.35">
      <c r="A1516" s="80">
        <v>46100</v>
      </c>
      <c r="B1516" s="58" t="s">
        <v>6836</v>
      </c>
      <c r="C1516" s="58" t="s">
        <v>6837</v>
      </c>
      <c r="D1516" s="58">
        <v>0.76130668000000001</v>
      </c>
      <c r="E1516" s="58" t="s">
        <v>6838</v>
      </c>
      <c r="F1516" s="58" t="s">
        <v>6839</v>
      </c>
      <c r="G1516" s="58" t="s">
        <v>6840</v>
      </c>
      <c r="H1516" s="75">
        <f>[1]!thsiFinD("ths_close_price_index",H$1,$A1516)</f>
        <v>4583.2511000000004</v>
      </c>
      <c r="I1516" s="75">
        <f>[1]!thsiFinD("ths_close_price_index",I$1,$A1516)</f>
        <v>5147.9129999999996</v>
      </c>
      <c r="J1516" s="75">
        <f>[1]!thsiFinD("ths_close_price_index",J$1,$A1516)</f>
        <v>1800.9122</v>
      </c>
      <c r="K1516" s="76">
        <f>IF([1]!thsiFinD("ths_close_price_index",K$1,$A1516)/[1]!thsiFinD("ths_close_price_index",K$1,$A$3)=0,K1515,[1]!thsiFinD("ths_close_price_index",K$1,$A1516)/[1]!thsiFinD("ths_close_price_index",K$1,$A$3))</f>
        <v>1.4515436440244909</v>
      </c>
      <c r="L1516" s="75">
        <f>[1]!thsiFinD("ths_close_price_index",L$1,$A1516)</f>
        <v>4753.5610999999999</v>
      </c>
      <c r="M1516" s="75">
        <f>[1]!thsiFinD("ths_close_price_index",M$1,$A1516)</f>
        <v>10328.4154</v>
      </c>
      <c r="N1516" s="78">
        <f t="shared" si="103"/>
        <v>0.97536167735347834</v>
      </c>
      <c r="O1516" s="78">
        <f t="shared" si="103"/>
        <v>0.984472158563796</v>
      </c>
      <c r="P1516" s="73">
        <f t="shared" si="99"/>
        <v>0.97536167735347834</v>
      </c>
      <c r="Q1516" s="73">
        <f t="shared" si="100"/>
        <v>1.7413366091360805</v>
      </c>
    </row>
    <row r="1517" spans="1:18" ht="15.5" x14ac:dyDescent="0.35">
      <c r="A1517" s="80">
        <v>46101</v>
      </c>
      <c r="B1517" s="58" t="s">
        <v>6841</v>
      </c>
      <c r="C1517" s="58" t="s">
        <v>6842</v>
      </c>
      <c r="D1517" s="58">
        <v>0.75542129000000002</v>
      </c>
      <c r="E1517" s="58" t="s">
        <v>6843</v>
      </c>
      <c r="F1517" s="58" t="s">
        <v>6844</v>
      </c>
      <c r="G1517" s="58" t="s">
        <v>6845</v>
      </c>
      <c r="H1517" s="75">
        <f>[1]!thsiFinD("ths_close_price_index",H$1,$A1517)</f>
        <v>4567.0178999999998</v>
      </c>
      <c r="I1517" s="75">
        <f>[1]!thsiFinD("ths_close_price_index",I$1,$A1517)</f>
        <v>5113.1241</v>
      </c>
      <c r="J1517" s="75">
        <f>[1]!thsiFinD("ths_close_price_index",J$1,$A1517)</f>
        <v>1793.4353000000001</v>
      </c>
      <c r="K1517" s="76">
        <f>IF([1]!thsiFinD("ths_close_price_index",K$1,$A1517)/[1]!thsiFinD("ths_close_price_index",K$1,$A$3)=0,K1516,[1]!thsiFinD("ths_close_price_index",K$1,$A1517)/[1]!thsiFinD("ths_close_price_index",K$1,$A$3))</f>
        <v>1.4455172277050243</v>
      </c>
      <c r="L1517" s="75">
        <f>[1]!thsiFinD("ths_close_price_index",L$1,$A1517)</f>
        <v>4717.1043</v>
      </c>
      <c r="M1517" s="75">
        <f>[1]!thsiFinD("ths_close_price_index",M$1,$A1517)</f>
        <v>10183.637699999999</v>
      </c>
      <c r="N1517" s="78">
        <f t="shared" si="103"/>
        <v>0.99233063397460064</v>
      </c>
      <c r="O1517" s="78">
        <f t="shared" si="103"/>
        <v>0.98598258354326063</v>
      </c>
      <c r="P1517" s="73">
        <f t="shared" si="99"/>
        <v>0.99233063397460064</v>
      </c>
      <c r="Q1517" s="73">
        <f t="shared" si="100"/>
        <v>1.7279816613071881</v>
      </c>
    </row>
    <row r="1518" spans="1:18" ht="15.5" x14ac:dyDescent="0.35">
      <c r="A1518" s="80">
        <v>46104</v>
      </c>
      <c r="B1518" s="58" t="s">
        <v>6846</v>
      </c>
      <c r="C1518" s="58" t="s">
        <v>6847</v>
      </c>
      <c r="D1518" s="58">
        <v>0.73274264</v>
      </c>
      <c r="E1518" s="58" t="s">
        <v>6848</v>
      </c>
      <c r="F1518" s="58" t="s">
        <v>6849</v>
      </c>
      <c r="G1518" s="58" t="s">
        <v>6850</v>
      </c>
      <c r="H1518" s="75">
        <f>[1]!thsiFinD("ths_close_price_index",H$1,$A1518)</f>
        <v>4417.9970999999996</v>
      </c>
      <c r="I1518" s="75">
        <f>[1]!thsiFinD("ths_close_price_index",I$1,$A1518)</f>
        <v>4934.0173000000004</v>
      </c>
      <c r="J1518" s="75">
        <f>[1]!thsiFinD("ths_close_price_index",J$1,$A1518)</f>
        <v>1731.8198</v>
      </c>
      <c r="K1518" s="76">
        <f>IF([1]!thsiFinD("ths_close_price_index",K$1,$A1518)/[1]!thsiFinD("ths_close_price_index",K$1,$A$3)=0,K1517,[1]!thsiFinD("ths_close_price_index",K$1,$A1518)/[1]!thsiFinD("ths_close_price_index",K$1,$A$3))</f>
        <v>1.3958548469413252</v>
      </c>
      <c r="L1518" s="75">
        <f>[1]!thsiFinD("ths_close_price_index",L$1,$A1518)</f>
        <v>4537.9934999999996</v>
      </c>
      <c r="M1518" s="75">
        <f>[1]!thsiFinD("ths_close_price_index",M$1,$A1518)</f>
        <v>9711.6736000000001</v>
      </c>
      <c r="N1518" s="78">
        <f t="shared" si="103"/>
        <v>0.96202950187045888</v>
      </c>
      <c r="O1518" s="78">
        <f t="shared" si="103"/>
        <v>0.95365466507120544</v>
      </c>
      <c r="P1518" s="73">
        <f t="shared" si="99"/>
        <v>0.96202950187045888</v>
      </c>
      <c r="Q1518" s="73">
        <f t="shared" si="100"/>
        <v>1.6623693368686421</v>
      </c>
    </row>
    <row r="1519" spans="1:18" ht="15.5" x14ac:dyDescent="0.35">
      <c r="A1519" s="80">
        <v>46105</v>
      </c>
      <c r="B1519" s="58" t="s">
        <v>6851</v>
      </c>
      <c r="C1519" s="58" t="s">
        <v>6852</v>
      </c>
      <c r="D1519" s="58">
        <v>0.74655424999999997</v>
      </c>
      <c r="E1519" s="58" t="s">
        <v>6853</v>
      </c>
      <c r="F1519" s="58" t="s">
        <v>6854</v>
      </c>
      <c r="G1519" s="58" t="s">
        <v>6855</v>
      </c>
      <c r="H1519" s="75">
        <f>[1]!thsiFinD("ths_close_price_index",H$1,$A1519)</f>
        <v>4474.7223999999997</v>
      </c>
      <c r="I1519" s="75">
        <f>[1]!thsiFinD("ths_close_price_index",I$1,$A1519)</f>
        <v>5008.7082</v>
      </c>
      <c r="J1519" s="75">
        <f>[1]!thsiFinD("ths_close_price_index",J$1,$A1519)</f>
        <v>1763.5739000000001</v>
      </c>
      <c r="K1519" s="76">
        <f>IF([1]!thsiFinD("ths_close_price_index",K$1,$A1519)/[1]!thsiFinD("ths_close_price_index",K$1,$A$3)=0,K1518,[1]!thsiFinD("ths_close_price_index",K$1,$A1519)/[1]!thsiFinD("ths_close_price_index",K$1,$A$3))</f>
        <v>1.4214487998429259</v>
      </c>
      <c r="L1519" s="75">
        <f>[1]!thsiFinD("ths_close_price_index",L$1,$A1519)</f>
        <v>4603.3908000000001</v>
      </c>
      <c r="M1519" s="75">
        <f>[1]!thsiFinD("ths_close_price_index",M$1,$A1519)</f>
        <v>9942.5339000000004</v>
      </c>
      <c r="N1519" s="78">
        <f t="shared" si="103"/>
        <v>1.0144110607474428</v>
      </c>
      <c r="O1519" s="78">
        <f t="shared" si="103"/>
        <v>1.0237714228781329</v>
      </c>
      <c r="P1519" s="73">
        <f t="shared" si="99"/>
        <v>1.0144110607474428</v>
      </c>
      <c r="Q1519" s="73">
        <f t="shared" si="100"/>
        <v>1.6863258423669423</v>
      </c>
    </row>
    <row r="1520" spans="1:18" ht="15.5" x14ac:dyDescent="0.35">
      <c r="A1520" s="80">
        <v>46106</v>
      </c>
      <c r="B1520" s="58" t="s">
        <v>6856</v>
      </c>
      <c r="C1520" s="58" t="s">
        <v>6857</v>
      </c>
      <c r="D1520" s="58">
        <v>0.75581489000000002</v>
      </c>
      <c r="E1520" s="58" t="s">
        <v>6858</v>
      </c>
      <c r="F1520" s="58" t="s">
        <v>6859</v>
      </c>
      <c r="G1520" s="58" t="s">
        <v>6860</v>
      </c>
      <c r="H1520" s="75">
        <f>[1]!thsiFinD("ths_close_price_index",H$1,$A1520)</f>
        <v>4537.4656000000004</v>
      </c>
      <c r="I1520" s="75">
        <f>[1]!thsiFinD("ths_close_price_index",I$1,$A1520)</f>
        <v>5090.7752</v>
      </c>
      <c r="J1520" s="75">
        <f>[1]!thsiFinD("ths_close_price_index",J$1,$A1520)</f>
        <v>1791.2376999999999</v>
      </c>
      <c r="K1520" s="76">
        <f>IF([1]!thsiFinD("ths_close_price_index",K$1,$A1520)/[1]!thsiFinD("ths_close_price_index",K$1,$A$3)=0,K1519,[1]!thsiFinD("ths_close_price_index",K$1,$A1520)/[1]!thsiFinD("ths_close_price_index",K$1,$A$3))</f>
        <v>1.4437459518415432</v>
      </c>
      <c r="L1520" s="75">
        <f>[1]!thsiFinD("ths_close_price_index",L$1,$A1520)</f>
        <v>4697.0661</v>
      </c>
      <c r="M1520" s="75">
        <f>[1]!thsiFinD("ths_close_price_index",M$1,$A1520)</f>
        <v>10016.770200000001</v>
      </c>
      <c r="N1520" s="78">
        <f t="shared" si="103"/>
        <v>1.0203491956407438</v>
      </c>
      <c r="O1520" s="78">
        <f t="shared" si="103"/>
        <v>1.007466537277786</v>
      </c>
      <c r="P1520" s="73">
        <f t="shared" si="99"/>
        <v>1.0203491956407438</v>
      </c>
      <c r="Q1520" s="73">
        <f t="shared" si="100"/>
        <v>1.7206412168473093</v>
      </c>
    </row>
    <row r="1521" spans="1:17" ht="15.5" x14ac:dyDescent="0.35">
      <c r="A1521" s="80">
        <v>46107</v>
      </c>
      <c r="B1521" s="58" t="s">
        <v>6861</v>
      </c>
      <c r="C1521" s="58" t="s">
        <v>6862</v>
      </c>
      <c r="D1521" s="58">
        <v>0.74419742</v>
      </c>
      <c r="E1521" s="58" t="s">
        <v>6863</v>
      </c>
      <c r="F1521" s="58" t="s">
        <v>6864</v>
      </c>
      <c r="G1521" s="58" t="s">
        <v>6865</v>
      </c>
      <c r="H1521" s="75">
        <f>[1]!thsiFinD("ths_close_price_index",H$1,$A1521)</f>
        <v>4477.5343000000003</v>
      </c>
      <c r="I1521" s="75">
        <f>[1]!thsiFinD("ths_close_price_index",I$1,$A1521)</f>
        <v>5019.2776000000003</v>
      </c>
      <c r="J1521" s="75">
        <f>[1]!thsiFinD("ths_close_price_index",J$1,$A1521)</f>
        <v>1766.1014</v>
      </c>
      <c r="K1521" s="76">
        <f>IF([1]!thsiFinD("ths_close_price_index",K$1,$A1521)/[1]!thsiFinD("ths_close_price_index",K$1,$A$3)=0,K1520,[1]!thsiFinD("ths_close_price_index",K$1,$A1521)/[1]!thsiFinD("ths_close_price_index",K$1,$A$3))</f>
        <v>1.423485976647143</v>
      </c>
      <c r="L1521" s="75">
        <f>[1]!thsiFinD("ths_close_price_index",L$1,$A1521)</f>
        <v>4614.674</v>
      </c>
      <c r="M1521" s="75">
        <f>[1]!thsiFinD("ths_close_price_index",M$1,$A1521)</f>
        <v>9905.6636999999992</v>
      </c>
      <c r="N1521" s="78">
        <f t="shared" si="103"/>
        <v>0.98245881615334307</v>
      </c>
      <c r="O1521" s="78">
        <f t="shared" si="103"/>
        <v>0.98890795158702938</v>
      </c>
      <c r="P1521" s="73">
        <f t="shared" si="99"/>
        <v>0.98245881615334307</v>
      </c>
      <c r="Q1521" s="73">
        <f t="shared" si="100"/>
        <v>1.6904591329284551</v>
      </c>
    </row>
    <row r="1522" spans="1:17" ht="15.5" x14ac:dyDescent="0.35">
      <c r="A1522" s="80">
        <v>46108</v>
      </c>
      <c r="B1522" s="58" t="s">
        <v>6866</v>
      </c>
      <c r="C1522" s="58" t="s">
        <v>6867</v>
      </c>
      <c r="D1522" s="58">
        <v>0.75133435999999998</v>
      </c>
      <c r="E1522" s="58" t="s">
        <v>6868</v>
      </c>
      <c r="F1522" s="58" t="s">
        <v>6869</v>
      </c>
      <c r="G1522" s="58" t="s">
        <v>6870</v>
      </c>
      <c r="H1522" s="75">
        <f>[1]!thsiFinD("ths_close_price_index",H$1,$A1522)</f>
        <v>4502.5698000000002</v>
      </c>
      <c r="I1522" s="75">
        <f>[1]!thsiFinD("ths_close_price_index",I$1,$A1522)</f>
        <v>5057.1346999999996</v>
      </c>
      <c r="J1522" s="75">
        <f>[1]!thsiFinD("ths_close_price_index",J$1,$A1522)</f>
        <v>1784.5468000000001</v>
      </c>
      <c r="K1522" s="76">
        <f>IF([1]!thsiFinD("ths_close_price_index",K$1,$A1522)/[1]!thsiFinD("ths_close_price_index",K$1,$A$3)=0,K1521,[1]!thsiFinD("ths_close_price_index",K$1,$A1522)/[1]!thsiFinD("ths_close_price_index",K$1,$A$3))</f>
        <v>1.4383530551929431</v>
      </c>
      <c r="L1522" s="75">
        <f>[1]!thsiFinD("ths_close_price_index",L$1,$A1522)</f>
        <v>4658.4633999999996</v>
      </c>
      <c r="M1522" s="75">
        <f>[1]!thsiFinD("ths_close_price_index",M$1,$A1522)</f>
        <v>10237.7024</v>
      </c>
      <c r="N1522" s="78">
        <f t="shared" si="103"/>
        <v>1.0094891643483375</v>
      </c>
      <c r="O1522" s="78">
        <f t="shared" si="103"/>
        <v>1.0335200860897389</v>
      </c>
      <c r="P1522" s="73">
        <f t="shared" si="99"/>
        <v>1.0094891643483375</v>
      </c>
      <c r="Q1522" s="73">
        <f t="shared" si="100"/>
        <v>1.7065001774649613</v>
      </c>
    </row>
    <row r="1523" spans="1:17" ht="15.5" x14ac:dyDescent="0.35">
      <c r="A1523" s="80">
        <v>46111</v>
      </c>
      <c r="B1523" s="58" t="s">
        <v>6871</v>
      </c>
      <c r="C1523" s="58" t="s">
        <v>6872</v>
      </c>
      <c r="D1523" s="58" t="s">
        <v>6873</v>
      </c>
      <c r="E1523" s="58" t="s">
        <v>6874</v>
      </c>
      <c r="F1523" s="58" t="s">
        <v>6875</v>
      </c>
      <c r="G1523" s="58" t="s">
        <v>6876</v>
      </c>
      <c r="H1523" s="75">
        <f>[1]!thsiFinD("ths_close_price_index",H$1,$A1523)</f>
        <v>4491.95</v>
      </c>
      <c r="I1523" s="75">
        <f>[1]!thsiFinD("ths_close_price_index",I$1,$A1523)</f>
        <v>5051.5847999999996</v>
      </c>
      <c r="J1523" s="75">
        <f>[1]!thsiFinD("ths_close_price_index",J$1,$A1523)</f>
        <v>1785.4570000000001</v>
      </c>
      <c r="K1523" s="76">
        <f>IF([1]!thsiFinD("ths_close_price_index",K$1,$A1523)/[1]!thsiFinD("ths_close_price_index",K$1,$A$3)=0,K1522,[1]!thsiFinD("ths_close_price_index",K$1,$A1523)/[1]!thsiFinD("ths_close_price_index",K$1,$A$3))</f>
        <v>1.4390866806438625</v>
      </c>
      <c r="L1523" s="75">
        <f>[1]!thsiFinD("ths_close_price_index",L$1,$A1523)</f>
        <v>4644.7269999999999</v>
      </c>
      <c r="M1523" s="75">
        <f>[1]!thsiFinD("ths_close_price_index",M$1,$A1523)</f>
        <v>10360.063899999999</v>
      </c>
      <c r="N1523" s="78">
        <f t="shared" si="103"/>
        <v>0.99705130236721407</v>
      </c>
      <c r="O1523" s="78">
        <f t="shared" si="103"/>
        <v>1.0119520469749148</v>
      </c>
      <c r="P1523" s="73">
        <f t="shared" si="99"/>
        <v>0.99705130236721407</v>
      </c>
      <c r="Q1523" s="73">
        <f t="shared" si="100"/>
        <v>1.7014682244313215</v>
      </c>
    </row>
    <row r="1524" spans="1:17" ht="15.5" x14ac:dyDescent="0.35">
      <c r="A1524" s="80">
        <v>46112</v>
      </c>
      <c r="B1524" s="58" t="s">
        <v>6877</v>
      </c>
      <c r="C1524" s="58" t="s">
        <v>6878</v>
      </c>
      <c r="D1524" s="58" t="s">
        <v>6879</v>
      </c>
      <c r="E1524" s="58" t="s">
        <v>6880</v>
      </c>
      <c r="F1524" s="58" t="s">
        <v>6881</v>
      </c>
      <c r="G1524" s="58" t="s">
        <v>6882</v>
      </c>
      <c r="H1524" s="75">
        <f>[1]!thsiFinD("ths_close_price_index",H$1,$A1524)</f>
        <v>4450.0492999999997</v>
      </c>
      <c r="I1524" s="75">
        <f>[1]!thsiFinD("ths_close_price_index",I$1,$A1524)</f>
        <v>4992.5707000000002</v>
      </c>
      <c r="J1524" s="75">
        <f>[1]!thsiFinD("ths_close_price_index",J$1,$A1524)</f>
        <v>1756.8194000000001</v>
      </c>
      <c r="K1524" s="76">
        <f>IF([1]!thsiFinD("ths_close_price_index",K$1,$A1524)/[1]!thsiFinD("ths_close_price_index",K$1,$A$3)=0,K1523,[1]!thsiFinD("ths_close_price_index",K$1,$A1524)/[1]!thsiFinD("ths_close_price_index",K$1,$A$3))</f>
        <v>1.4160046412972935</v>
      </c>
      <c r="L1524" s="75">
        <f>[1]!thsiFinD("ths_close_price_index",L$1,$A1524)</f>
        <v>4568.5028000000002</v>
      </c>
      <c r="M1524" s="75">
        <f>[1]!thsiFinD("ths_close_price_index",M$1,$A1524)</f>
        <v>10311.574000000001</v>
      </c>
      <c r="N1524" s="78">
        <f t="shared" si="103"/>
        <v>0.98358908930492583</v>
      </c>
      <c r="O1524" s="78">
        <f t="shared" si="103"/>
        <v>0.99531953659088934</v>
      </c>
      <c r="P1524" s="73">
        <f t="shared" si="99"/>
        <v>0.98358908930492583</v>
      </c>
      <c r="Q1524" s="73">
        <f t="shared" si="100"/>
        <v>1.6735455813496727</v>
      </c>
    </row>
    <row r="1525" spans="1:17" ht="15.5" x14ac:dyDescent="0.35">
      <c r="A1525" s="80">
        <v>46113</v>
      </c>
      <c r="B1525" s="58" t="s">
        <v>6883</v>
      </c>
      <c r="C1525" s="58" t="s">
        <v>6884</v>
      </c>
      <c r="D1525" s="58" t="s">
        <v>6885</v>
      </c>
      <c r="E1525" s="58" t="s">
        <v>6886</v>
      </c>
      <c r="F1525" s="58" t="s">
        <v>6887</v>
      </c>
      <c r="G1525" s="58" t="s">
        <v>6888</v>
      </c>
      <c r="H1525" s="75">
        <f>[1]!thsiFinD("ths_close_price_index",H$1,$A1525)</f>
        <v>4526.0667999999996</v>
      </c>
      <c r="I1525" s="75">
        <f>[1]!thsiFinD("ths_close_price_index",I$1,$A1525)</f>
        <v>5078.3464999999997</v>
      </c>
      <c r="J1525" s="75">
        <f>[1]!thsiFinD("ths_close_price_index",J$1,$A1525)</f>
        <v>1796.9837</v>
      </c>
      <c r="K1525" s="76">
        <f>IF([1]!thsiFinD("ths_close_price_index",K$1,$A1525)/[1]!thsiFinD("ths_close_price_index",K$1,$A$3)=0,K1524,[1]!thsiFinD("ths_close_price_index",K$1,$A1525)/[1]!thsiFinD("ths_close_price_index",K$1,$A$3))</f>
        <v>1.4483772546771645</v>
      </c>
      <c r="L1525" s="75">
        <f>[1]!thsiFinD("ths_close_price_index",L$1,$A1525)</f>
        <v>4629.4881999999998</v>
      </c>
      <c r="M1525" s="75">
        <f>[1]!thsiFinD("ths_close_price_index",M$1,$A1525)</f>
        <v>10670.079900000001</v>
      </c>
      <c r="N1525" s="78">
        <f t="shared" si="103"/>
        <v>1.0133490998407617</v>
      </c>
      <c r="O1525" s="78">
        <f t="shared" si="103"/>
        <v>1.0347673303804055</v>
      </c>
      <c r="P1525" s="73">
        <f t="shared" si="99"/>
        <v>1.0133490998407617</v>
      </c>
      <c r="Q1525" s="73">
        <f t="shared" si="100"/>
        <v>1.695885908403175</v>
      </c>
    </row>
    <row r="1526" spans="1:17" ht="15.5" x14ac:dyDescent="0.35">
      <c r="A1526" s="80">
        <v>46114</v>
      </c>
      <c r="B1526" s="58" t="s">
        <v>6889</v>
      </c>
      <c r="C1526" s="58" t="s">
        <v>6890</v>
      </c>
      <c r="D1526" s="58" t="s">
        <v>6891</v>
      </c>
      <c r="E1526" s="58" t="s">
        <v>6892</v>
      </c>
      <c r="F1526" s="58" t="s">
        <v>6893</v>
      </c>
      <c r="G1526" s="58" t="s">
        <v>6894</v>
      </c>
      <c r="H1526" s="75">
        <f>[1]!thsiFinD("ths_close_price_index",H$1,$A1526)</f>
        <v>4478.9141</v>
      </c>
      <c r="I1526" s="75">
        <f>[1]!thsiFinD("ths_close_price_index",I$1,$A1526)</f>
        <v>5013.5492999999997</v>
      </c>
      <c r="J1526" s="75">
        <f>[1]!thsiFinD("ths_close_price_index",J$1,$A1526)</f>
        <v>1775.0069000000001</v>
      </c>
      <c r="K1526" s="76">
        <f>IF([1]!thsiFinD("ths_close_price_index",K$1,$A1526)/[1]!thsiFinD("ths_close_price_index",K$1,$A$3)=0,K1525,[1]!thsiFinD("ths_close_price_index",K$1,$A1526)/[1]!thsiFinD("ths_close_price_index",K$1,$A$3))</f>
        <v>1.4306638512386196</v>
      </c>
      <c r="L1526" s="75">
        <f>[1]!thsiFinD("ths_close_price_index",L$1,$A1526)</f>
        <v>4527.1176999999998</v>
      </c>
      <c r="M1526" s="75">
        <f>[1]!thsiFinD("ths_close_price_index",M$1,$A1526)</f>
        <v>10684.4247</v>
      </c>
      <c r="N1526" s="78">
        <f t="shared" si="103"/>
        <v>0.97788729648344286</v>
      </c>
      <c r="O1526" s="78">
        <f t="shared" si="103"/>
        <v>1.0013443948062657</v>
      </c>
      <c r="P1526" s="73">
        <f t="shared" si="99"/>
        <v>0.97788729648344286</v>
      </c>
      <c r="Q1526" s="73">
        <f t="shared" si="100"/>
        <v>1.6583852861127484</v>
      </c>
    </row>
    <row r="1527" spans="1:17" ht="15.5" x14ac:dyDescent="0.35">
      <c r="A1527" s="80">
        <v>46115</v>
      </c>
      <c r="B1527" s="58" t="s">
        <v>6895</v>
      </c>
      <c r="C1527" s="58" t="s">
        <v>6896</v>
      </c>
      <c r="D1527" s="58" t="s">
        <v>6897</v>
      </c>
      <c r="E1527" s="58" t="s">
        <v>6898</v>
      </c>
      <c r="F1527" s="58" t="s">
        <v>6899</v>
      </c>
      <c r="G1527" s="58" t="s">
        <v>6900</v>
      </c>
      <c r="H1527" s="75">
        <f>[1]!thsiFinD("ths_close_price_index",H$1,$A1527)</f>
        <v>4440.7888999999996</v>
      </c>
      <c r="I1527" s="75">
        <f>[1]!thsiFinD("ths_close_price_index",I$1,$A1527)</f>
        <v>4969.8303999999998</v>
      </c>
      <c r="J1527" s="75">
        <f>[1]!thsiFinD("ths_close_price_index",J$1,$A1527)</f>
        <v>1766.6078</v>
      </c>
      <c r="K1527" s="76">
        <f>IF([1]!thsiFinD("ths_close_price_index",K$1,$A1527)/[1]!thsiFinD("ths_close_price_index",K$1,$A$3)=0,K1526,[1]!thsiFinD("ths_close_price_index",K$1,$A1527)/[1]!thsiFinD("ths_close_price_index",K$1,$A$3))</f>
        <v>1.4238941374121898</v>
      </c>
      <c r="L1527" s="75">
        <f>[1]!thsiFinD("ths_close_price_index",L$1,$A1527)</f>
        <v>4473.0646999999999</v>
      </c>
      <c r="M1527" s="75">
        <f>[1]!thsiFinD("ths_close_price_index",M$1,$A1527)</f>
        <v>10496.662399999999</v>
      </c>
      <c r="N1527" s="78">
        <f t="shared" ref="N1527:O1545" si="104">L1527/L1526</f>
        <v>0.98806017347417319</v>
      </c>
      <c r="O1527" s="78">
        <f t="shared" si="104"/>
        <v>0.98242654094422133</v>
      </c>
      <c r="P1527" s="73">
        <f t="shared" si="99"/>
        <v>0.98806017347417319</v>
      </c>
      <c r="Q1527" s="73">
        <f t="shared" si="100"/>
        <v>1.6385844534835785</v>
      </c>
    </row>
    <row r="1528" spans="1:17" ht="15.5" x14ac:dyDescent="0.35">
      <c r="A1528" s="80">
        <v>46119</v>
      </c>
      <c r="B1528" s="58" t="s">
        <v>6901</v>
      </c>
      <c r="C1528" s="58" t="s">
        <v>6902</v>
      </c>
      <c r="D1528" s="58" t="s">
        <v>6903</v>
      </c>
      <c r="E1528" s="58" t="s">
        <v>6904</v>
      </c>
      <c r="F1528" s="58" t="s">
        <v>6905</v>
      </c>
      <c r="G1528" s="58" t="s">
        <v>6906</v>
      </c>
      <c r="H1528" s="75">
        <f>[1]!thsiFinD("ths_close_price_index",H$1,$A1528)</f>
        <v>4440.6162000000004</v>
      </c>
      <c r="I1528" s="75">
        <f>[1]!thsiFinD("ths_close_price_index",I$1,$A1528)</f>
        <v>4976.4059999999999</v>
      </c>
      <c r="J1528" s="75">
        <f>[1]!thsiFinD("ths_close_price_index",J$1,$A1528)</f>
        <v>1771.2270000000001</v>
      </c>
      <c r="K1528" s="76">
        <f>IF([1]!thsiFinD("ths_close_price_index",K$1,$A1528)/[1]!thsiFinD("ths_close_price_index",K$1,$A$3)=0,K1527,[1]!thsiFinD("ths_close_price_index",K$1,$A1528)/[1]!thsiFinD("ths_close_price_index",K$1,$A$3))</f>
        <v>1.427617234185302</v>
      </c>
      <c r="L1528" s="75">
        <f>[1]!thsiFinD("ths_close_price_index",L$1,$A1528)</f>
        <v>4450.3711999999996</v>
      </c>
      <c r="M1528" s="75">
        <f>[1]!thsiFinD("ths_close_price_index",M$1,$A1528)</f>
        <v>10485.9318</v>
      </c>
      <c r="N1528" s="78">
        <f t="shared" si="104"/>
        <v>0.99492663274018811</v>
      </c>
      <c r="O1528" s="78">
        <f t="shared" si="104"/>
        <v>0.99897771314432304</v>
      </c>
      <c r="P1528" s="73">
        <f t="shared" si="99"/>
        <v>0.99492663274018811</v>
      </c>
      <c r="Q1528" s="73">
        <f t="shared" si="100"/>
        <v>1.6302713127648381</v>
      </c>
    </row>
    <row r="1529" spans="1:17" ht="15.5" x14ac:dyDescent="0.35">
      <c r="A1529" s="80">
        <v>46120</v>
      </c>
      <c r="B1529" s="58" t="s">
        <v>6907</v>
      </c>
      <c r="C1529" s="58" t="s">
        <v>6908</v>
      </c>
      <c r="D1529" s="58" t="s">
        <v>6909</v>
      </c>
      <c r="E1529" s="58" t="s">
        <v>6910</v>
      </c>
      <c r="F1529" s="58" t="s">
        <v>6911</v>
      </c>
      <c r="G1529" s="58" t="s">
        <v>6912</v>
      </c>
      <c r="H1529" s="75">
        <f>[1]!thsiFinD("ths_close_price_index",H$1,$A1529)</f>
        <v>4595.5559999999996</v>
      </c>
      <c r="I1529" s="75">
        <f>[1]!thsiFinD("ths_close_price_index",I$1,$A1529)</f>
        <v>5170.4466000000002</v>
      </c>
      <c r="J1529" s="75">
        <f>[1]!thsiFinD("ths_close_price_index",J$1,$A1529)</f>
        <v>1840.0293999999999</v>
      </c>
      <c r="K1529" s="76">
        <f>IF([1]!thsiFinD("ths_close_price_index",K$1,$A1529)/[1]!thsiFinD("ths_close_price_index",K$1,$A$3)=0,K1528,[1]!thsiFinD("ths_close_price_index",K$1,$A1529)/[1]!thsiFinD("ths_close_price_index",K$1,$A$3))</f>
        <v>1.4830722899140767</v>
      </c>
      <c r="L1529" s="75">
        <f>[1]!thsiFinD("ths_close_price_index",L$1,$A1529)</f>
        <v>4664.1936999999998</v>
      </c>
      <c r="M1529" s="75">
        <f>[1]!thsiFinD("ths_close_price_index",M$1,$A1529)</f>
        <v>10648.7664</v>
      </c>
      <c r="N1529" s="78">
        <f t="shared" si="104"/>
        <v>1.0480459922084702</v>
      </c>
      <c r="O1529" s="78">
        <f t="shared" si="104"/>
        <v>1.0155288631573973</v>
      </c>
      <c r="P1529" s="73">
        <f t="shared" ref="P1529:P1545" si="105">100%*N1529</f>
        <v>1.0480459922084702</v>
      </c>
      <c r="Q1529" s="73">
        <f t="shared" si="100"/>
        <v>1.7085993155556298</v>
      </c>
    </row>
    <row r="1530" spans="1:17" ht="15.5" x14ac:dyDescent="0.35">
      <c r="A1530" s="80">
        <v>46121</v>
      </c>
      <c r="B1530" s="58" t="s">
        <v>6913</v>
      </c>
      <c r="C1530" s="58" t="s">
        <v>6914</v>
      </c>
      <c r="D1530" s="58" t="s">
        <v>6915</v>
      </c>
      <c r="E1530" s="58" t="s">
        <v>6916</v>
      </c>
      <c r="F1530" s="58" t="s">
        <v>6917</v>
      </c>
      <c r="G1530" s="58" t="s">
        <v>6918</v>
      </c>
      <c r="H1530" s="75">
        <f>[1]!thsiFinD("ths_close_price_index",H$1,$A1530)</f>
        <v>4566.2236999999996</v>
      </c>
      <c r="I1530" s="75">
        <f>[1]!thsiFinD("ths_close_price_index",I$1,$A1530)</f>
        <v>5138.2235000000001</v>
      </c>
      <c r="J1530" s="75">
        <f>[1]!thsiFinD("ths_close_price_index",J$1,$A1530)</f>
        <v>1835.7642000000001</v>
      </c>
      <c r="K1530" s="76">
        <f>IF([1]!thsiFinD("ths_close_price_index",K$1,$A1530)/[1]!thsiFinD("ths_close_price_index",K$1,$A$3)=0,K1529,[1]!thsiFinD("ths_close_price_index",K$1,$A1530)/[1]!thsiFinD("ths_close_price_index",K$1,$A$3))</f>
        <v>1.4796345187942559</v>
      </c>
      <c r="L1530" s="75">
        <f>[1]!thsiFinD("ths_close_price_index",L$1,$A1530)</f>
        <v>4661.6081000000004</v>
      </c>
      <c r="M1530" s="75">
        <f>[1]!thsiFinD("ths_close_price_index",M$1,$A1530)</f>
        <v>10461.403399999999</v>
      </c>
      <c r="N1530" s="78">
        <f t="shared" si="104"/>
        <v>0.99944564909471934</v>
      </c>
      <c r="O1530" s="78">
        <f t="shared" si="104"/>
        <v>0.98240519202299326</v>
      </c>
      <c r="P1530" s="73">
        <f t="shared" si="105"/>
        <v>0.99944564909471934</v>
      </c>
      <c r="Q1530" s="73">
        <f t="shared" si="100"/>
        <v>1.7076521519782897</v>
      </c>
    </row>
    <row r="1531" spans="1:17" ht="15.5" x14ac:dyDescent="0.35">
      <c r="A1531" s="80">
        <v>46122</v>
      </c>
      <c r="B1531" s="58" t="s">
        <v>6919</v>
      </c>
      <c r="C1531" s="58" t="s">
        <v>6920</v>
      </c>
      <c r="D1531" s="58" t="s">
        <v>6921</v>
      </c>
      <c r="E1531" s="58" t="s">
        <v>6922</v>
      </c>
      <c r="F1531" s="58" t="s">
        <v>6923</v>
      </c>
      <c r="G1531" s="58" t="s">
        <v>6924</v>
      </c>
      <c r="H1531" s="75">
        <f>[1]!thsiFinD("ths_close_price_index",H$1,$A1531)</f>
        <v>4636.5654999999997</v>
      </c>
      <c r="I1531" s="75">
        <f>[1]!thsiFinD("ths_close_price_index",I$1,$A1531)</f>
        <v>5207.9159</v>
      </c>
      <c r="J1531" s="75">
        <f>[1]!thsiFinD("ths_close_price_index",J$1,$A1531)</f>
        <v>1860.5568000000001</v>
      </c>
      <c r="K1531" s="76">
        <f>IF([1]!thsiFinD("ths_close_price_index",K$1,$A1531)/[1]!thsiFinD("ths_close_price_index",K$1,$A$3)=0,K1530,[1]!thsiFinD("ths_close_price_index",K$1,$A1531)/[1]!thsiFinD("ths_close_price_index",K$1,$A$3))</f>
        <v>1.4996174701834692</v>
      </c>
      <c r="L1531" s="75">
        <f>[1]!thsiFinD("ths_close_price_index",L$1,$A1531)</f>
        <v>4750.7294000000002</v>
      </c>
      <c r="M1531" s="75">
        <f>[1]!thsiFinD("ths_close_price_index",M$1,$A1531)</f>
        <v>10539.9339</v>
      </c>
      <c r="N1531" s="78">
        <f t="shared" si="104"/>
        <v>1.0191181450881723</v>
      </c>
      <c r="O1531" s="78">
        <f t="shared" si="104"/>
        <v>1.0075066888253255</v>
      </c>
      <c r="P1531" s="73">
        <f t="shared" si="105"/>
        <v>1.0191181450881723</v>
      </c>
      <c r="Q1531" s="73">
        <f t="shared" si="100"/>
        <v>1.7402992935799404</v>
      </c>
    </row>
    <row r="1532" spans="1:17" ht="15.5" x14ac:dyDescent="0.35">
      <c r="A1532" s="80">
        <v>46125</v>
      </c>
      <c r="B1532" s="58" t="s">
        <v>7024</v>
      </c>
      <c r="C1532" s="58" t="s">
        <v>7029</v>
      </c>
      <c r="D1532" s="58" t="s">
        <v>7034</v>
      </c>
      <c r="E1532" s="58" t="s">
        <v>7039</v>
      </c>
      <c r="F1532" s="58" t="s">
        <v>7044</v>
      </c>
      <c r="G1532" s="58" t="s">
        <v>7049</v>
      </c>
      <c r="H1532" s="75">
        <f>[1]!thsiFinD("ths_close_price_index",H$1,$A1532)</f>
        <v>4646.1545999999998</v>
      </c>
      <c r="I1532" s="75">
        <f>[1]!thsiFinD("ths_close_price_index",I$1,$A1532)</f>
        <v>5215.3167999999996</v>
      </c>
      <c r="J1532" s="75">
        <f>[1]!thsiFinD("ths_close_price_index",J$1,$A1532)</f>
        <v>1860.7532000000001</v>
      </c>
      <c r="K1532" s="76">
        <f>IF([1]!thsiFinD("ths_close_price_index",K$1,$A1532)/[1]!thsiFinD("ths_close_price_index",K$1,$A$3)=0,K1531,[1]!thsiFinD("ths_close_price_index",K$1,$A1532)/[1]!thsiFinD("ths_close_price_index",K$1,$A$3))</f>
        <v>1.499775769500719</v>
      </c>
      <c r="L1532" s="75">
        <f>[1]!thsiFinD("ths_close_price_index",L$1,$A1532)</f>
        <v>4732.1538</v>
      </c>
      <c r="M1532" s="75">
        <f>[1]!thsiFinD("ths_close_price_index",M$1,$A1532)</f>
        <v>10444.752</v>
      </c>
      <c r="N1532" s="78">
        <f t="shared" si="104"/>
        <v>0.99608994778780702</v>
      </c>
      <c r="O1532" s="78">
        <f t="shared" si="104"/>
        <v>0.99096940256902377</v>
      </c>
      <c r="P1532" s="73">
        <f t="shared" si="105"/>
        <v>0.99608994778780702</v>
      </c>
      <c r="Q1532" s="73">
        <f t="shared" ref="Q1532:Q1545" si="106">Q1531*P1532</f>
        <v>1.7334946324772003</v>
      </c>
    </row>
    <row r="1533" spans="1:17" ht="15.5" x14ac:dyDescent="0.35">
      <c r="A1533" s="80">
        <v>46126</v>
      </c>
      <c r="B1533" s="58" t="s">
        <v>7025</v>
      </c>
      <c r="C1533" s="58" t="s">
        <v>7030</v>
      </c>
      <c r="D1533" s="58" t="s">
        <v>7035</v>
      </c>
      <c r="E1533" s="58" t="s">
        <v>7040</v>
      </c>
      <c r="F1533" s="58" t="s">
        <v>7045</v>
      </c>
      <c r="G1533" s="58" t="s">
        <v>7050</v>
      </c>
      <c r="H1533" s="75">
        <f>[1]!thsiFinD("ths_close_price_index",H$1,$A1533)</f>
        <v>4701.2837</v>
      </c>
      <c r="I1533" s="75">
        <f>[1]!thsiFinD("ths_close_price_index",I$1,$A1533)</f>
        <v>5282.0882000000001</v>
      </c>
      <c r="J1533" s="75">
        <f>[1]!thsiFinD("ths_close_price_index",J$1,$A1533)</f>
        <v>1884.5832</v>
      </c>
      <c r="K1533" s="76">
        <f>IF([1]!thsiFinD("ths_close_price_index",K$1,$A1533)/[1]!thsiFinD("ths_close_price_index",K$1,$A$3)=0,K1532,[1]!thsiFinD("ths_close_price_index",K$1,$A1533)/[1]!thsiFinD("ths_close_price_index",K$1,$A$3))</f>
        <v>1.5189828607942886</v>
      </c>
      <c r="L1533" s="75">
        <f>[1]!thsiFinD("ths_close_price_index",L$1,$A1533)</f>
        <v>4811.1369000000004</v>
      </c>
      <c r="M1533" s="75">
        <f>[1]!thsiFinD("ths_close_price_index",M$1,$A1533)</f>
        <v>10488.552100000001</v>
      </c>
      <c r="N1533" s="78">
        <f t="shared" si="104"/>
        <v>1.0166907297053618</v>
      </c>
      <c r="O1533" s="78">
        <f t="shared" si="104"/>
        <v>1.0041935031104616</v>
      </c>
      <c r="P1533" s="73">
        <f t="shared" si="105"/>
        <v>1.0166907297053618</v>
      </c>
      <c r="Q1533" s="73">
        <f t="shared" si="106"/>
        <v>1.7624279228335726</v>
      </c>
    </row>
    <row r="1534" spans="1:17" ht="15.5" x14ac:dyDescent="0.35">
      <c r="A1534" s="80">
        <v>46127</v>
      </c>
      <c r="B1534" s="58" t="s">
        <v>7026</v>
      </c>
      <c r="C1534" s="58" t="s">
        <v>7031</v>
      </c>
      <c r="D1534" s="58" t="s">
        <v>7036</v>
      </c>
      <c r="E1534" s="58" t="s">
        <v>7041</v>
      </c>
      <c r="F1534" s="58" t="s">
        <v>7046</v>
      </c>
      <c r="G1534" s="58" t="s">
        <v>7051</v>
      </c>
      <c r="H1534" s="75">
        <f>[1]!thsiFinD("ths_close_price_index",H$1,$A1534)</f>
        <v>4685.2464</v>
      </c>
      <c r="I1534" s="75">
        <f>[1]!thsiFinD("ths_close_price_index",I$1,$A1534)</f>
        <v>5260.9318999999996</v>
      </c>
      <c r="J1534" s="75">
        <f>[1]!thsiFinD("ths_close_price_index",J$1,$A1534)</f>
        <v>1878.9245000000001</v>
      </c>
      <c r="K1534" s="76">
        <f>IF([1]!thsiFinD("ths_close_price_index",K$1,$A1534)/[1]!thsiFinD("ths_close_price_index",K$1,$A$3)=0,K1533,[1]!thsiFinD("ths_close_price_index",K$1,$A1534)/[1]!thsiFinD("ths_close_price_index",K$1,$A$3))</f>
        <v>1.5144219221663859</v>
      </c>
      <c r="L1534" s="75">
        <f>[1]!thsiFinD("ths_close_price_index",L$1,$A1534)</f>
        <v>4797.7996000000003</v>
      </c>
      <c r="M1534" s="75">
        <f>[1]!thsiFinD("ths_close_price_index",M$1,$A1534)</f>
        <v>10634.0478</v>
      </c>
      <c r="N1534" s="78">
        <f t="shared" si="104"/>
        <v>0.99722782779263663</v>
      </c>
      <c r="O1534" s="78">
        <f t="shared" si="104"/>
        <v>1.0138718574892716</v>
      </c>
      <c r="P1534" s="73">
        <f t="shared" si="105"/>
        <v>0.99722782779263663</v>
      </c>
      <c r="Q1534" s="73">
        <f t="shared" si="106"/>
        <v>1.7575421691284123</v>
      </c>
    </row>
    <row r="1535" spans="1:17" ht="15.5" x14ac:dyDescent="0.35">
      <c r="A1535" s="80">
        <v>46128</v>
      </c>
      <c r="B1535" s="58" t="s">
        <v>7027</v>
      </c>
      <c r="C1535" s="58" t="s">
        <v>7032</v>
      </c>
      <c r="D1535" s="58" t="s">
        <v>7037</v>
      </c>
      <c r="E1535" s="58" t="s">
        <v>7042</v>
      </c>
      <c r="F1535" s="58" t="s">
        <v>7047</v>
      </c>
      <c r="G1535" s="58" t="s">
        <v>7052</v>
      </c>
      <c r="H1535" s="75">
        <f>[1]!thsiFinD("ths_close_price_index",H$1,$A1535)</f>
        <v>4736.6076999999996</v>
      </c>
      <c r="I1535" s="75">
        <f>[1]!thsiFinD("ths_close_price_index",I$1,$A1535)</f>
        <v>5327.4834000000001</v>
      </c>
      <c r="J1535" s="75">
        <f>[1]!thsiFinD("ths_close_price_index",J$1,$A1535)</f>
        <v>1910.4772</v>
      </c>
      <c r="K1535" s="76">
        <f>IF([1]!thsiFinD("ths_close_price_index",K$1,$A1535)/[1]!thsiFinD("ths_close_price_index",K$1,$A$3)=0,K1534,[1]!thsiFinD("ths_close_price_index",K$1,$A1535)/[1]!thsiFinD("ths_close_price_index",K$1,$A$3))</f>
        <v>1.5398535457273854</v>
      </c>
      <c r="L1535" s="75">
        <f>[1]!thsiFinD("ths_close_price_index",L$1,$A1535)</f>
        <v>4846.7755999999999</v>
      </c>
      <c r="M1535" s="75">
        <f>[1]!thsiFinD("ths_close_price_index",M$1,$A1535)</f>
        <v>10632.922200000001</v>
      </c>
      <c r="N1535" s="78">
        <f t="shared" si="104"/>
        <v>1.0102080128565603</v>
      </c>
      <c r="O1535" s="78">
        <f t="shared" si="104"/>
        <v>0.99989415131272974</v>
      </c>
      <c r="P1535" s="73">
        <f t="shared" si="105"/>
        <v>1.0102080128565603</v>
      </c>
      <c r="Q1535" s="73">
        <f t="shared" si="106"/>
        <v>1.775483182186822</v>
      </c>
    </row>
    <row r="1536" spans="1:17" ht="15.5" x14ac:dyDescent="0.35">
      <c r="A1536" s="80">
        <v>46129</v>
      </c>
      <c r="B1536" s="58" t="s">
        <v>7028</v>
      </c>
      <c r="C1536" s="58" t="s">
        <v>7033</v>
      </c>
      <c r="D1536" s="58" t="s">
        <v>7038</v>
      </c>
      <c r="E1536" s="58" t="s">
        <v>7043</v>
      </c>
      <c r="F1536" s="58" t="s">
        <v>7048</v>
      </c>
      <c r="G1536" s="58" t="s">
        <v>7053</v>
      </c>
      <c r="H1536" s="75">
        <f>[1]!thsiFinD("ths_close_price_index",H$1,$A1536)</f>
        <v>4728.6715999999997</v>
      </c>
      <c r="I1536" s="75">
        <f>[1]!thsiFinD("ths_close_price_index",I$1,$A1536)</f>
        <v>5327.4359999999997</v>
      </c>
      <c r="J1536" s="75">
        <f>[1]!thsiFinD("ths_close_price_index",J$1,$A1536)</f>
        <v>1917.7255</v>
      </c>
      <c r="K1536" s="76">
        <f>IF([1]!thsiFinD("ths_close_price_index",K$1,$A1536)/[1]!thsiFinD("ths_close_price_index",K$1,$A$3)=0,K1535,[1]!thsiFinD("ths_close_price_index",K$1,$A1536)/[1]!thsiFinD("ths_close_price_index",K$1,$A$3))</f>
        <v>1.5456957093792185</v>
      </c>
      <c r="L1536" s="75">
        <f>[1]!thsiFinD("ths_close_price_index",L$1,$A1536)</f>
        <v>4828.8725999999997</v>
      </c>
      <c r="M1536" s="75">
        <f>[1]!thsiFinD("ths_close_price_index",M$1,$A1536)</f>
        <v>10484.073899999999</v>
      </c>
      <c r="N1536" s="78">
        <f t="shared" si="104"/>
        <v>0.99630620406688519</v>
      </c>
      <c r="O1536" s="78">
        <f t="shared" si="104"/>
        <v>0.9860011860145087</v>
      </c>
      <c r="P1536" s="73">
        <f t="shared" si="105"/>
        <v>0.99630620406688519</v>
      </c>
      <c r="Q1536" s="73">
        <f t="shared" si="106"/>
        <v>1.7689249096291466</v>
      </c>
    </row>
    <row r="1537" spans="1:17" ht="15.5" x14ac:dyDescent="0.35">
      <c r="A1537" s="80">
        <v>46132</v>
      </c>
      <c r="B1537" s="58">
        <v>1.37671309</v>
      </c>
      <c r="C1537" s="58">
        <v>1.5635948500000001</v>
      </c>
      <c r="D1537" s="58">
        <v>0.79624757999999995</v>
      </c>
      <c r="E1537" s="58">
        <v>1.17335155</v>
      </c>
      <c r="F1537" s="58">
        <v>0.99782561000000003</v>
      </c>
      <c r="G1537" s="58">
        <v>0.90856749000000003</v>
      </c>
      <c r="H1537" s="75">
        <f>[1]!thsiFinD("ths_close_price_index",H$1,$A1537)</f>
        <v>4757.4418999999998</v>
      </c>
      <c r="I1537" s="75">
        <f>[1]!thsiFinD("ths_close_price_index",I$1,$A1537)</f>
        <v>5364.6493</v>
      </c>
      <c r="J1537" s="75">
        <f>[1]!thsiFinD("ths_close_price_index",J$1,$A1537)</f>
        <v>1925.1479999999999</v>
      </c>
      <c r="K1537" s="76">
        <f>IF([1]!thsiFinD("ths_close_price_index",K$1,$A1537)/[1]!thsiFinD("ths_close_price_index",K$1,$A$3)=0,K1536,[1]!thsiFinD("ths_close_price_index",K$1,$A1537)/[1]!thsiFinD("ths_close_price_index",K$1,$A$3))</f>
        <v>1.55167827904462</v>
      </c>
      <c r="L1537" s="75">
        <f>[1]!thsiFinD("ths_close_price_index",L$1,$A1537)</f>
        <v>4928.4876999999997</v>
      </c>
      <c r="M1537" s="75">
        <f>[1]!thsiFinD("ths_close_price_index",M$1,$A1537)</f>
        <v>10460.921700000001</v>
      </c>
      <c r="N1537" s="78">
        <f t="shared" si="104"/>
        <v>1.0206290594620369</v>
      </c>
      <c r="O1537" s="78">
        <f t="shared" si="104"/>
        <v>0.99779167905331168</v>
      </c>
      <c r="P1537" s="73">
        <f t="shared" si="105"/>
        <v>1.0206290594620369</v>
      </c>
      <c r="Q1537" s="73">
        <f t="shared" si="106"/>
        <v>1.8054161667737645</v>
      </c>
    </row>
    <row r="1538" spans="1:17" ht="15.5" x14ac:dyDescent="0.35">
      <c r="A1538" s="80">
        <v>46133</v>
      </c>
      <c r="B1538" s="58">
        <v>1.37990002</v>
      </c>
      <c r="C1538" s="58">
        <v>1.56231271</v>
      </c>
      <c r="D1538" s="58">
        <v>0.79903373</v>
      </c>
      <c r="E1538" s="58">
        <v>1.1774572400000001</v>
      </c>
      <c r="F1538" s="58">
        <v>1.00113417</v>
      </c>
      <c r="G1538" s="58">
        <v>0.90230460999999995</v>
      </c>
      <c r="H1538" s="75">
        <f>[1]!thsiFinD("ths_close_price_index",H$1,$A1538)</f>
        <v>4767.9970000000003</v>
      </c>
      <c r="I1538" s="75">
        <f>[1]!thsiFinD("ths_close_price_index",I$1,$A1538)</f>
        <v>5369.4794000000002</v>
      </c>
      <c r="J1538" s="75">
        <f>[1]!thsiFinD("ths_close_price_index",J$1,$A1538)</f>
        <v>1928.5744999999999</v>
      </c>
      <c r="K1538" s="76">
        <f>IF([1]!thsiFinD("ths_close_price_index",K$1,$A1538)/[1]!thsiFinD("ths_close_price_index",K$1,$A$3)=0,K1537,[1]!thsiFinD("ths_close_price_index",K$1,$A1538)/[1]!thsiFinD("ths_close_price_index",K$1,$A$3))</f>
        <v>1.5544400540474492</v>
      </c>
      <c r="L1538" s="75">
        <f>[1]!thsiFinD("ths_close_price_index",L$1,$A1538)</f>
        <v>4908.1877999999997</v>
      </c>
      <c r="M1538" s="75">
        <f>[1]!thsiFinD("ths_close_price_index",M$1,$A1538)</f>
        <v>10413.0532</v>
      </c>
      <c r="N1538" s="78">
        <f t="shared" si="104"/>
        <v>0.99588110973676569</v>
      </c>
      <c r="O1538" s="78">
        <f t="shared" si="104"/>
        <v>0.99542406478388989</v>
      </c>
      <c r="P1538" s="73">
        <f t="shared" si="105"/>
        <v>0.99588110973676569</v>
      </c>
      <c r="Q1538" s="73">
        <f t="shared" si="106"/>
        <v>1.7979798557033542</v>
      </c>
    </row>
    <row r="1539" spans="1:17" ht="15.5" x14ac:dyDescent="0.35">
      <c r="A1539" s="80">
        <v>46134</v>
      </c>
      <c r="B1539" s="58">
        <v>1.3862272899999999</v>
      </c>
      <c r="C1539" s="58">
        <v>1.5951251200000001</v>
      </c>
      <c r="D1539" s="58">
        <v>0.80399140000000002</v>
      </c>
      <c r="E1539" s="58">
        <v>1.18476285</v>
      </c>
      <c r="F1539" s="58">
        <v>1.00796504</v>
      </c>
      <c r="G1539" s="58">
        <v>0.91313880000000003</v>
      </c>
      <c r="H1539" s="75">
        <f>[1]!thsiFinD("ths_close_price_index",H$1,$A1539)</f>
        <v>4799.6270000000004</v>
      </c>
      <c r="I1539" s="75">
        <f>[1]!thsiFinD("ths_close_price_index",I$1,$A1539)</f>
        <v>5414.5672999999997</v>
      </c>
      <c r="J1539" s="75">
        <f>[1]!thsiFinD("ths_close_price_index",J$1,$A1539)</f>
        <v>1951.8154</v>
      </c>
      <c r="K1539" s="76">
        <f>IF([1]!thsiFinD("ths_close_price_index",K$1,$A1539)/[1]!thsiFinD("ths_close_price_index",K$1,$A$3)=0,K1538,[1]!thsiFinD("ths_close_price_index",K$1,$A1539)/[1]!thsiFinD("ths_close_price_index",K$1,$A$3))</f>
        <v>1.5731723279897374</v>
      </c>
      <c r="L1539" s="75">
        <f>[1]!thsiFinD("ths_close_price_index",L$1,$A1539)</f>
        <v>4988.0254000000004</v>
      </c>
      <c r="M1539" s="75">
        <f>[1]!thsiFinD("ths_close_price_index",M$1,$A1539)</f>
        <v>10495.8284</v>
      </c>
      <c r="N1539" s="78">
        <f t="shared" si="104"/>
        <v>1.016266207254743</v>
      </c>
      <c r="O1539" s="78">
        <f t="shared" si="104"/>
        <v>1.0079491767121673</v>
      </c>
      <c r="P1539" s="73">
        <f t="shared" si="105"/>
        <v>1.016266207254743</v>
      </c>
      <c r="Q1539" s="73">
        <f t="shared" si="106"/>
        <v>1.827226168676078</v>
      </c>
    </row>
    <row r="1540" spans="1:17" ht="15.5" x14ac:dyDescent="0.35">
      <c r="A1540" s="80">
        <v>46135</v>
      </c>
      <c r="B1540" s="58">
        <v>1.3787200799999999</v>
      </c>
      <c r="C1540" s="58">
        <v>1.56730323</v>
      </c>
      <c r="D1540" s="58">
        <v>0.79917291999999995</v>
      </c>
      <c r="E1540" s="58">
        <v>1.1776623399999999</v>
      </c>
      <c r="F1540" s="58">
        <v>1.00273368</v>
      </c>
      <c r="G1540" s="58">
        <v>0.90356276999999996</v>
      </c>
      <c r="H1540" s="75">
        <f>[1]!thsiFinD("ths_close_price_index",H$1,$A1540)</f>
        <v>4786.3272999999999</v>
      </c>
      <c r="I1540" s="75">
        <f>[1]!thsiFinD("ths_close_price_index",I$1,$A1540)</f>
        <v>5388.8383000000003</v>
      </c>
      <c r="J1540" s="75">
        <f>[1]!thsiFinD("ths_close_price_index",J$1,$A1540)</f>
        <v>1933.4565</v>
      </c>
      <c r="K1540" s="76">
        <f>IF([1]!thsiFinD("ths_close_price_index",K$1,$A1540)/[1]!thsiFinD("ths_close_price_index",K$1,$A$3)=0,K1539,[1]!thsiFinD("ths_close_price_index",K$1,$A1540)/[1]!thsiFinD("ths_close_price_index",K$1,$A$3))</f>
        <v>1.5583749688479196</v>
      </c>
      <c r="L1540" s="75">
        <f>[1]!thsiFinD("ths_close_price_index",L$1,$A1540)</f>
        <v>4941.0771000000004</v>
      </c>
      <c r="M1540" s="75">
        <f>[1]!thsiFinD("ths_close_price_index",M$1,$A1540)</f>
        <v>10417.7819</v>
      </c>
      <c r="N1540" s="78">
        <f t="shared" si="104"/>
        <v>0.99058779853045653</v>
      </c>
      <c r="O1540" s="78">
        <f t="shared" si="104"/>
        <v>0.99256404573077806</v>
      </c>
      <c r="P1540" s="73">
        <f t="shared" si="105"/>
        <v>0.99058779853045653</v>
      </c>
      <c r="Q1540" s="73">
        <f t="shared" si="106"/>
        <v>1.8100279478460768</v>
      </c>
    </row>
    <row r="1541" spans="1:17" ht="15.5" x14ac:dyDescent="0.35">
      <c r="A1541" s="80">
        <v>46136</v>
      </c>
      <c r="B1541" s="58">
        <v>1.3737858000000001</v>
      </c>
      <c r="C1541" s="58">
        <v>1.5537884200000001</v>
      </c>
      <c r="D1541" s="58">
        <v>0.79581394999999999</v>
      </c>
      <c r="E1541" s="58">
        <v>1.17271255</v>
      </c>
      <c r="F1541" s="58">
        <v>0.99825454000000002</v>
      </c>
      <c r="G1541" s="58">
        <v>0.90162626999999995</v>
      </c>
      <c r="H1541" s="75">
        <f>[1]!thsiFinD("ths_close_price_index",H$1,$A1541)</f>
        <v>4769.3688000000002</v>
      </c>
      <c r="I1541" s="75">
        <f>[1]!thsiFinD("ths_close_price_index",I$1,$A1541)</f>
        <v>5366.4139999999998</v>
      </c>
      <c r="J1541" s="75">
        <f>[1]!thsiFinD("ths_close_price_index",J$1,$A1541)</f>
        <v>1929.9612</v>
      </c>
      <c r="K1541" s="76">
        <f>IF([1]!thsiFinD("ths_close_price_index",K$1,$A1541)/[1]!thsiFinD("ths_close_price_index",K$1,$A$3)=0,K1540,[1]!thsiFinD("ths_close_price_index",K$1,$A1541)/[1]!thsiFinD("ths_close_price_index",K$1,$A$3))</f>
        <v>1.5555577407237728</v>
      </c>
      <c r="L1541" s="75">
        <f>[1]!thsiFinD("ths_close_price_index",L$1,$A1541)</f>
        <v>4904.8164999999999</v>
      </c>
      <c r="M1541" s="75">
        <f>[1]!thsiFinD("ths_close_price_index",M$1,$A1541)</f>
        <v>10373.429599999999</v>
      </c>
      <c r="N1541" s="78">
        <f t="shared" si="104"/>
        <v>0.9926613976535601</v>
      </c>
      <c r="O1541" s="78">
        <f t="shared" si="104"/>
        <v>0.99574263500371418</v>
      </c>
      <c r="P1541" s="73">
        <f t="shared" si="105"/>
        <v>0.9926613976535601</v>
      </c>
      <c r="Q1541" s="73">
        <f t="shared" si="106"/>
        <v>1.7967448725008919</v>
      </c>
    </row>
    <row r="1542" spans="1:17" ht="15.5" x14ac:dyDescent="0.35">
      <c r="A1542" s="80">
        <v>46139</v>
      </c>
      <c r="B1542" s="58">
        <v>1.37793802</v>
      </c>
      <c r="C1542" s="58">
        <v>1.57774203</v>
      </c>
      <c r="D1542" s="58">
        <v>0.7988518</v>
      </c>
      <c r="E1542" s="58">
        <v>1.1771891400000001</v>
      </c>
      <c r="F1542" s="58">
        <v>1.0024953000000001</v>
      </c>
      <c r="G1542" s="58">
        <v>0.91723566000000001</v>
      </c>
      <c r="H1542" s="75">
        <f>[1]!thsiFinD("ths_close_price_index",H$1,$A1542)</f>
        <v>4770.9468999999999</v>
      </c>
      <c r="I1542" s="75">
        <f>[1]!thsiFinD("ths_close_price_index",I$1,$A1542)</f>
        <v>5377.1844000000001</v>
      </c>
      <c r="J1542" s="75">
        <f>[1]!thsiFinD("ths_close_price_index",J$1,$A1542)</f>
        <v>1940.1581000000001</v>
      </c>
      <c r="K1542" s="76">
        <f>IF([1]!thsiFinD("ths_close_price_index",K$1,$A1542)/[1]!thsiFinD("ths_close_price_index",K$1,$A$3)=0,K1541,[1]!thsiFinD("ths_close_price_index",K$1,$A1542)/[1]!thsiFinD("ths_close_price_index",K$1,$A$3))</f>
        <v>1.5637764897464923</v>
      </c>
      <c r="L1542" s="75">
        <f>[1]!thsiFinD("ths_close_price_index",L$1,$A1542)</f>
        <v>4998.1821</v>
      </c>
      <c r="M1542" s="75">
        <f>[1]!thsiFinD("ths_close_price_index",M$1,$A1542)</f>
        <v>10350.820299999999</v>
      </c>
      <c r="N1542" s="78">
        <f t="shared" si="104"/>
        <v>1.0190354929690031</v>
      </c>
      <c r="O1542" s="78">
        <f t="shared" si="104"/>
        <v>0.9978204604579376</v>
      </c>
      <c r="P1542" s="73">
        <f t="shared" si="105"/>
        <v>1.0190354929690031</v>
      </c>
      <c r="Q1542" s="73">
        <f t="shared" si="106"/>
        <v>1.8309467968884749</v>
      </c>
    </row>
    <row r="1543" spans="1:17" ht="15.5" x14ac:dyDescent="0.35">
      <c r="A1543" s="80">
        <v>46140</v>
      </c>
      <c r="B1543" s="58">
        <v>1.37269402</v>
      </c>
      <c r="C1543" s="58">
        <v>1.5489950800000001</v>
      </c>
      <c r="D1543" s="58">
        <v>0.79387158000000002</v>
      </c>
      <c r="E1543" s="58">
        <v>1.1698502799999999</v>
      </c>
      <c r="F1543" s="58">
        <v>0.99604535000000005</v>
      </c>
      <c r="G1543" s="58">
        <v>0.90586478000000004</v>
      </c>
      <c r="H1543" s="75">
        <f>[1]!thsiFinD("ths_close_price_index",H$1,$A1543)</f>
        <v>4758.2083000000002</v>
      </c>
      <c r="I1543" s="75">
        <f>[1]!thsiFinD("ths_close_price_index",I$1,$A1543)</f>
        <v>5349.2861000000003</v>
      </c>
      <c r="J1543" s="75">
        <f>[1]!thsiFinD("ths_close_price_index",J$1,$A1543)</f>
        <v>1925.3304000000001</v>
      </c>
      <c r="K1543" s="76">
        <f>IF([1]!thsiFinD("ths_close_price_index",K$1,$A1543)/[1]!thsiFinD("ths_close_price_index",K$1,$A$3)=0,K1542,[1]!thsiFinD("ths_close_price_index",K$1,$A1543)/[1]!thsiFinD("ths_close_price_index",K$1,$A$3))</f>
        <v>1.5518252942964854</v>
      </c>
      <c r="L1543" s="75">
        <f>[1]!thsiFinD("ths_close_price_index",L$1,$A1543)</f>
        <v>4942.8294999999998</v>
      </c>
      <c r="M1543" s="75">
        <f>[1]!thsiFinD("ths_close_price_index",M$1,$A1543)</f>
        <v>10380.2842</v>
      </c>
      <c r="N1543" s="78">
        <f t="shared" si="104"/>
        <v>0.9889254535163895</v>
      </c>
      <c r="O1543" s="78">
        <f t="shared" si="104"/>
        <v>1.0028465280186538</v>
      </c>
      <c r="P1543" s="73">
        <f t="shared" si="105"/>
        <v>0.9889254535163895</v>
      </c>
      <c r="Q1543" s="73">
        <f t="shared" si="106"/>
        <v>1.8106698914773158</v>
      </c>
    </row>
    <row r="1544" spans="1:17" ht="15.5" x14ac:dyDescent="0.35">
      <c r="A1544" s="80">
        <v>46141</v>
      </c>
      <c r="B1544" s="58">
        <v>1.39364555</v>
      </c>
      <c r="C1544" s="58">
        <v>1.5599152599999999</v>
      </c>
      <c r="D1544" s="58">
        <v>0.80854132000000001</v>
      </c>
      <c r="E1544" s="58">
        <v>1.1914676200000001</v>
      </c>
      <c r="F1544" s="58">
        <v>1.01385558</v>
      </c>
      <c r="G1544" s="58">
        <v>0.91195599999999999</v>
      </c>
      <c r="H1544" s="75">
        <f>[1]!thsiFinD("ths_close_price_index",H$1,$A1544)</f>
        <v>4810.3468000000003</v>
      </c>
      <c r="I1544" s="75">
        <f>[1]!thsiFinD("ths_close_price_index",I$1,$A1544)</f>
        <v>5416.9187000000002</v>
      </c>
      <c r="J1544" s="75">
        <f>[1]!thsiFinD("ths_close_price_index",J$1,$A1544)</f>
        <v>1950.0936999999999</v>
      </c>
      <c r="K1544" s="76">
        <f>IF([1]!thsiFinD("ths_close_price_index",K$1,$A1544)/[1]!thsiFinD("ths_close_price_index",K$1,$A$3)=0,K1543,[1]!thsiFinD("ths_close_price_index",K$1,$A1544)/[1]!thsiFinD("ths_close_price_index",K$1,$A$3))</f>
        <v>1.5717846297488585</v>
      </c>
      <c r="L1544" s="75">
        <f>[1]!thsiFinD("ths_close_price_index",L$1,$A1544)</f>
        <v>4979.9426999999996</v>
      </c>
      <c r="M1544" s="75">
        <f>[1]!thsiFinD("ths_close_price_index",M$1,$A1544)</f>
        <v>10370.724</v>
      </c>
      <c r="N1544" s="78">
        <f t="shared" si="104"/>
        <v>1.0075084928581899</v>
      </c>
      <c r="O1544" s="78">
        <f t="shared" si="104"/>
        <v>0.99907900402187444</v>
      </c>
      <c r="P1544" s="73">
        <f t="shared" si="105"/>
        <v>1.0075084928581899</v>
      </c>
      <c r="Q1544" s="73">
        <f t="shared" si="106"/>
        <v>1.8242652934260126</v>
      </c>
    </row>
    <row r="1545" spans="1:17" ht="15.5" x14ac:dyDescent="0.35">
      <c r="A1545" s="80">
        <v>46142</v>
      </c>
      <c r="B1545" s="58">
        <v>1.3902965199999999</v>
      </c>
      <c r="C1545" s="58">
        <v>1.5716861</v>
      </c>
      <c r="D1545" s="58">
        <v>0.80647486999999995</v>
      </c>
      <c r="E1545" s="58">
        <v>1.1884224999999999</v>
      </c>
      <c r="F1545" s="58">
        <v>1.0111071899999999</v>
      </c>
      <c r="G1545" s="58">
        <v>0.91702740000000005</v>
      </c>
      <c r="H1545" s="75">
        <f>[1]!thsiFinD("ths_close_price_index",H$1,$A1545)</f>
        <v>4807.3068999999996</v>
      </c>
      <c r="I1545" s="75">
        <f>[1]!thsiFinD("ths_close_price_index",I$1,$A1545)</f>
        <v>5415.7902999999997</v>
      </c>
      <c r="J1545" s="75">
        <f>[1]!thsiFinD("ths_close_price_index",J$1,$A1545)</f>
        <v>1958.2755</v>
      </c>
      <c r="K1545" s="76">
        <f>IF([1]!thsiFinD("ths_close_price_index",K$1,$A1545)/[1]!thsiFinD("ths_close_price_index",K$1,$A$3)=0,K1544,[1]!thsiFinD("ths_close_price_index",K$1,$A1545)/[1]!thsiFinD("ths_close_price_index",K$1,$A$3))</f>
        <v>1.5783791987604292</v>
      </c>
      <c r="L1545" s="75">
        <f>[1]!thsiFinD("ths_close_price_index",L$1,$A1545)</f>
        <v>4994.9683000000005</v>
      </c>
      <c r="M1545" s="75">
        <f>[1]!thsiFinD("ths_close_price_index",M$1,$A1545)</f>
        <v>10359.2361</v>
      </c>
      <c r="N1545" s="78">
        <f t="shared" si="104"/>
        <v>1.0030172234712662</v>
      </c>
      <c r="O1545" s="78">
        <f t="shared" si="104"/>
        <v>0.99889227598767449</v>
      </c>
      <c r="P1545" s="73">
        <f t="shared" si="105"/>
        <v>1.0030172234712662</v>
      </c>
      <c r="Q1545" s="73">
        <f t="shared" si="106"/>
        <v>1.829769509487154</v>
      </c>
    </row>
    <row r="1546" spans="1:17" ht="15.5" x14ac:dyDescent="0.35">
      <c r="A1546" s="80">
        <v>46148</v>
      </c>
      <c r="B1546" s="58">
        <v>1.4085463499999999</v>
      </c>
      <c r="C1546" s="58">
        <v>1.60213775</v>
      </c>
      <c r="D1546" s="58">
        <v>0.81917384999999998</v>
      </c>
      <c r="E1546" s="58">
        <v>1.20713574</v>
      </c>
      <c r="F1546" s="58">
        <v>1.0272008100000001</v>
      </c>
      <c r="G1546" s="58">
        <v>0.93817349000000005</v>
      </c>
      <c r="H1546" s="75">
        <f>[1]!thsiFinD("ths_close_price_index",H$1,$A1546)</f>
        <v>4877.0932000000003</v>
      </c>
      <c r="I1546" s="75">
        <f>[1]!thsiFinD("ths_close_price_index",I$1,$A1546)</f>
        <v>5516.2701999999999</v>
      </c>
      <c r="J1546" s="75">
        <f>[1]!thsiFinD("ths_close_price_index",J$1,$A1546)</f>
        <v>1995.9323999999999</v>
      </c>
      <c r="K1546" s="76">
        <f>IF([1]!thsiFinD("ths_close_price_index",K$1,$A1546)/[1]!thsiFinD("ths_close_price_index",K$1,$A$3)=0,K1545,[1]!thsiFinD("ths_close_price_index",K$1,$A1546)/[1]!thsiFinD("ths_close_price_index",K$1,$A$3))</f>
        <v>1.6087308360299561</v>
      </c>
      <c r="L1546" s="75">
        <f>[1]!thsiFinD("ths_close_price_index",L$1,$A1546)</f>
        <v>5104.5312999999996</v>
      </c>
      <c r="M1546" s="75">
        <f>[1]!thsiFinD("ths_close_price_index",M$1,$A1546)</f>
        <v>10364.0393</v>
      </c>
      <c r="N1546" s="78">
        <f t="shared" ref="N1546:N1548" si="107">L1546/L1545</f>
        <v>1.0219346737395709</v>
      </c>
      <c r="O1546" s="78">
        <f t="shared" ref="O1546:O1548" si="108">M1546/M1545</f>
        <v>1.0004636635321016</v>
      </c>
      <c r="P1546" s="73">
        <f t="shared" ref="P1546:P1548" si="109">100%*N1546</f>
        <v>1.0219346737395709</v>
      </c>
      <c r="Q1546" s="73">
        <f t="shared" ref="Q1546:Q1548" si="110">Q1545*P1546</f>
        <v>1.8699049066963696</v>
      </c>
    </row>
    <row r="1547" spans="1:17" ht="15.5" x14ac:dyDescent="0.35">
      <c r="A1547" s="156">
        <v>46149</v>
      </c>
      <c r="B1547" s="58">
        <v>1.41276387</v>
      </c>
      <c r="C1547" s="58">
        <v>1.6455474000000001</v>
      </c>
      <c r="D1547" s="58">
        <v>0.82249068000000003</v>
      </c>
      <c r="E1547" s="58">
        <v>1.2120234299999999</v>
      </c>
      <c r="F1547" s="58">
        <v>1.0297454699999999</v>
      </c>
      <c r="G1547" s="58">
        <v>0.95353832000000005</v>
      </c>
      <c r="H1547" s="75">
        <f>[1]!thsiFinD("ths_close_price_index",H$1,$A1547)</f>
        <v>4900.5097999999998</v>
      </c>
      <c r="I1547" s="75">
        <f>[1]!thsiFinD("ths_close_price_index",I$1,$A1547)</f>
        <v>5555.2197999999999</v>
      </c>
      <c r="J1547" s="75">
        <f>[1]!thsiFinD("ths_close_price_index",J$1,$A1547)</f>
        <v>2021.2424000000001</v>
      </c>
      <c r="K1547" s="76">
        <f>IF([1]!thsiFinD("ths_close_price_index",K$1,$A1547)/[1]!thsiFinD("ths_close_price_index",K$1,$A$3)=0,K1546,[1]!thsiFinD("ths_close_price_index",K$1,$A1547)/[1]!thsiFinD("ths_close_price_index",K$1,$A$3))</f>
        <v>1.62913081423559</v>
      </c>
      <c r="L1547" s="75">
        <f>[1]!thsiFinD("ths_close_price_index",L$1,$A1547)</f>
        <v>5165.7732999999998</v>
      </c>
      <c r="M1547" s="75">
        <f>[1]!thsiFinD("ths_close_price_index",M$1,$A1547)</f>
        <v>10386.6312</v>
      </c>
      <c r="N1547" s="78">
        <f t="shared" si="107"/>
        <v>1.0119975755658508</v>
      </c>
      <c r="O1547" s="78">
        <f t="shared" si="108"/>
        <v>1.0021798354238196</v>
      </c>
      <c r="P1547" s="73">
        <f t="shared" si="109"/>
        <v>1.0119975755658508</v>
      </c>
      <c r="Q1547" s="73">
        <f t="shared" si="110"/>
        <v>1.8923392321154144</v>
      </c>
    </row>
    <row r="1548" spans="1:17" ht="15.5" x14ac:dyDescent="0.35">
      <c r="A1548" s="156">
        <v>46150</v>
      </c>
      <c r="B1548" s="58">
        <v>1.4102664</v>
      </c>
      <c r="C1548" s="58">
        <v>1.64214197</v>
      </c>
      <c r="D1548" s="58">
        <v>0.81998890000000002</v>
      </c>
      <c r="E1548" s="58">
        <v>1.2083367899999999</v>
      </c>
      <c r="F1548" s="58">
        <v>1.0255428900000001</v>
      </c>
      <c r="G1548" s="58">
        <v>0.94945007999999997</v>
      </c>
      <c r="H1548" s="75">
        <f>[1]!thsiFinD("ths_close_price_index",H$1,$A1548)</f>
        <v>4871.9121999999998</v>
      </c>
      <c r="I1548" s="75">
        <f>[1]!thsiFinD("ths_close_price_index",I$1,$A1548)</f>
        <v>5531.7376000000004</v>
      </c>
      <c r="J1548" s="75">
        <f>[1]!thsiFinD("ths_close_price_index",J$1,$A1548)</f>
        <v>2010.1007999999999</v>
      </c>
      <c r="K1548" s="76">
        <f>IF([1]!thsiFinD("ths_close_price_index",K$1,$A1548)/[1]!thsiFinD("ths_close_price_index",K$1,$A$3)=0,K1547,[1]!thsiFinD("ths_close_price_index",K$1,$A1548)/[1]!thsiFinD("ths_close_price_index",K$1,$A$3))</f>
        <v>1.6201506326008255</v>
      </c>
      <c r="L1548" s="75">
        <f>[1]!thsiFinD("ths_close_price_index",L$1,$A1548)</f>
        <v>5147.3473999999997</v>
      </c>
      <c r="M1548" s="75">
        <f>[1]!thsiFinD("ths_close_price_index",M$1,$A1548)</f>
        <v>10331.7775</v>
      </c>
      <c r="N1548" s="78">
        <f t="shared" si="107"/>
        <v>0.99643308001921027</v>
      </c>
      <c r="O1548" s="78">
        <f t="shared" si="108"/>
        <v>0.99471881701162168</v>
      </c>
      <c r="P1548" s="73">
        <f t="shared" si="109"/>
        <v>0.99643308001921027</v>
      </c>
      <c r="Q1548" s="73">
        <f t="shared" si="110"/>
        <v>1.8855894094979497</v>
      </c>
    </row>
    <row r="1549" spans="1:17" ht="15.5" x14ac:dyDescent="0.35">
      <c r="A1549" s="156">
        <v>46153</v>
      </c>
      <c r="B1549" s="58" t="s">
        <v>7089</v>
      </c>
      <c r="C1549" s="58" t="s">
        <v>7094</v>
      </c>
      <c r="D1549" s="58" t="s">
        <v>7099</v>
      </c>
      <c r="E1549" s="58" t="s">
        <v>7104</v>
      </c>
      <c r="F1549" s="58" t="s">
        <v>7109</v>
      </c>
      <c r="G1549" s="58" t="s">
        <v>7114</v>
      </c>
      <c r="H1549" s="75">
        <f>[1]!thsiFinD("ths_close_price_index",H$1,$A1549)</f>
        <v>4951.8365999999996</v>
      </c>
      <c r="I1549" s="75">
        <f>[1]!thsiFinD("ths_close_price_index",I$1,$A1549)</f>
        <v>5623.0328</v>
      </c>
      <c r="J1549" s="75">
        <f>[1]!thsiFinD("ths_close_price_index",J$1,$A1549)</f>
        <v>2045.9476</v>
      </c>
      <c r="K1549" s="76">
        <f>IF([1]!thsiFinD("ths_close_price_index",K$1,$A1549)/[1]!thsiFinD("ths_close_price_index",K$1,$A$3)=0,K1548,[1]!thsiFinD("ths_close_price_index",K$1,$A1549)/[1]!thsiFinD("ths_close_price_index",K$1,$A$3))</f>
        <v>1.6490433208166182</v>
      </c>
      <c r="L1549" s="75">
        <f>[1]!thsiFinD("ths_close_price_index",L$1,$A1549)</f>
        <v>5283.3933999999999</v>
      </c>
      <c r="M1549" s="75">
        <f>[1]!thsiFinD("ths_close_price_index",M$1,$A1549)</f>
        <v>10506.5916</v>
      </c>
      <c r="N1549" s="78">
        <f t="shared" ref="N1549:N1553" si="111">L1549/L1548</f>
        <v>1.0264303124362657</v>
      </c>
      <c r="O1549" s="78">
        <f t="shared" ref="O1549:O1553" si="112">M1549/M1548</f>
        <v>1.0169200411061892</v>
      </c>
      <c r="P1549" s="73">
        <f t="shared" ref="P1549:P1553" si="113">100%*N1549</f>
        <v>1.0264303124362657</v>
      </c>
      <c r="Q1549" s="73">
        <f t="shared" ref="Q1549:Q1553" si="114">Q1548*P1549</f>
        <v>1.9354261267174944</v>
      </c>
    </row>
    <row r="1550" spans="1:17" ht="15.5" x14ac:dyDescent="0.35">
      <c r="A1550" s="156">
        <v>46154</v>
      </c>
      <c r="B1550" s="58" t="s">
        <v>7090</v>
      </c>
      <c r="C1550" s="58" t="s">
        <v>7095</v>
      </c>
      <c r="D1550" s="58" t="s">
        <v>7100</v>
      </c>
      <c r="E1550" s="58" t="s">
        <v>7105</v>
      </c>
      <c r="F1550" s="58" t="s">
        <v>7110</v>
      </c>
      <c r="G1550" s="58" t="s">
        <v>7115</v>
      </c>
      <c r="H1550" s="75">
        <f>[1]!thsiFinD("ths_close_price_index",H$1,$A1550)</f>
        <v>4948.0465000000004</v>
      </c>
      <c r="I1550" s="75">
        <f>[1]!thsiFinD("ths_close_price_index",I$1,$A1550)</f>
        <v>5610.0020999999997</v>
      </c>
      <c r="J1550" s="75">
        <f>[1]!thsiFinD("ths_close_price_index",J$1,$A1550)</f>
        <v>2046.8498999999999</v>
      </c>
      <c r="K1550" s="76">
        <f>IF([1]!thsiFinD("ths_close_price_index",K$1,$A1550)/[1]!thsiFinD("ths_close_price_index",K$1,$A$3)=0,K1549,[1]!thsiFinD("ths_close_price_index",K$1,$A1550)/[1]!thsiFinD("ths_close_price_index",K$1,$A$3))</f>
        <v>1.649770578830642</v>
      </c>
      <c r="L1550" s="75">
        <f>[1]!thsiFinD("ths_close_price_index",L$1,$A1550)</f>
        <v>5253.2470000000003</v>
      </c>
      <c r="M1550" s="75">
        <f>[1]!thsiFinD("ths_close_price_index",M$1,$A1550)</f>
        <v>10395.1623</v>
      </c>
      <c r="N1550" s="78">
        <f t="shared" si="111"/>
        <v>0.99429412165295139</v>
      </c>
      <c r="O1550" s="78">
        <f t="shared" si="112"/>
        <v>0.98939434364232837</v>
      </c>
      <c r="P1550" s="73">
        <f t="shared" si="113"/>
        <v>0.99429412165295139</v>
      </c>
      <c r="Q1550" s="73">
        <f t="shared" si="114"/>
        <v>1.9243828206887448</v>
      </c>
    </row>
    <row r="1551" spans="1:17" ht="15.5" x14ac:dyDescent="0.35">
      <c r="A1551" s="156">
        <v>46155</v>
      </c>
      <c r="B1551" s="58" t="s">
        <v>7091</v>
      </c>
      <c r="C1551" s="58" t="s">
        <v>7096</v>
      </c>
      <c r="D1551" s="58" t="s">
        <v>7101</v>
      </c>
      <c r="E1551" s="58" t="s">
        <v>7106</v>
      </c>
      <c r="F1551" s="58" t="s">
        <v>7111</v>
      </c>
      <c r="G1551" s="58" t="s">
        <v>7116</v>
      </c>
      <c r="H1551" s="75">
        <f>[1]!thsiFinD("ths_close_price_index",H$1,$A1551)</f>
        <v>4998.3416999999999</v>
      </c>
      <c r="I1551" s="75">
        <f>[1]!thsiFinD("ths_close_price_index",I$1,$A1551)</f>
        <v>5675.0019000000002</v>
      </c>
      <c r="J1551" s="75">
        <f>[1]!thsiFinD("ths_close_price_index",J$1,$A1551)</f>
        <v>2071.3924000000002</v>
      </c>
      <c r="K1551" s="76">
        <f>IF([1]!thsiFinD("ths_close_price_index",K$1,$A1551)/[1]!thsiFinD("ths_close_price_index",K$1,$A$3)=0,K1550,[1]!thsiFinD("ths_close_price_index",K$1,$A1551)/[1]!thsiFinD("ths_close_price_index",K$1,$A$3))</f>
        <v>1.6695519484518102</v>
      </c>
      <c r="L1551" s="75">
        <f>[1]!thsiFinD("ths_close_price_index",L$1,$A1551)</f>
        <v>5356.0329000000002</v>
      </c>
      <c r="M1551" s="75">
        <f>[1]!thsiFinD("ths_close_price_index",M$1,$A1551)</f>
        <v>10339.2145</v>
      </c>
      <c r="N1551" s="78">
        <f t="shared" si="111"/>
        <v>1.0195661654591912</v>
      </c>
      <c r="O1551" s="78">
        <f t="shared" si="112"/>
        <v>0.99461790029002239</v>
      </c>
      <c r="P1551" s="73">
        <f t="shared" si="113"/>
        <v>1.0195661654591912</v>
      </c>
      <c r="Q1551" s="73">
        <f t="shared" si="114"/>
        <v>1.9620356133651657</v>
      </c>
    </row>
    <row r="1552" spans="1:17" ht="15.5" x14ac:dyDescent="0.35">
      <c r="A1552" s="156">
        <v>46156</v>
      </c>
      <c r="B1552" s="58" t="s">
        <v>7092</v>
      </c>
      <c r="C1552" s="58" t="s">
        <v>7097</v>
      </c>
      <c r="D1552" s="58" t="s">
        <v>7102</v>
      </c>
      <c r="E1552" s="58" t="s">
        <v>7107</v>
      </c>
      <c r="F1552" s="58" t="s">
        <v>7112</v>
      </c>
      <c r="G1552" s="58" t="s">
        <v>7117</v>
      </c>
      <c r="H1552" s="75">
        <f>[1]!thsiFinD("ths_close_price_index",H$1,$A1552)</f>
        <v>4914.5971</v>
      </c>
      <c r="I1552" s="75">
        <f>[1]!thsiFinD("ths_close_price_index",I$1,$A1552)</f>
        <v>5561.5996999999998</v>
      </c>
      <c r="J1552" s="75">
        <f>[1]!thsiFinD("ths_close_price_index",J$1,$A1552)</f>
        <v>2033.2828</v>
      </c>
      <c r="K1552" s="76">
        <f>IF([1]!thsiFinD("ths_close_price_index",K$1,$A1552)/[1]!thsiFinD("ths_close_price_index",K$1,$A$3)=0,K1551,[1]!thsiFinD("ths_close_price_index",K$1,$A1552)/[1]!thsiFinD("ths_close_price_index",K$1,$A$3))</f>
        <v>1.6388354328680321</v>
      </c>
      <c r="L1552" s="75">
        <f>[1]!thsiFinD("ths_close_price_index",L$1,$A1552)</f>
        <v>5183.4225999999999</v>
      </c>
      <c r="M1552" s="75">
        <f>[1]!thsiFinD("ths_close_price_index",M$1,$A1552)</f>
        <v>10151.9524</v>
      </c>
      <c r="N1552" s="78">
        <f t="shared" si="111"/>
        <v>0.96777273343485248</v>
      </c>
      <c r="O1552" s="78">
        <f t="shared" si="112"/>
        <v>0.98188816955098479</v>
      </c>
      <c r="P1552" s="73">
        <f t="shared" si="113"/>
        <v>0.96777273343485248</v>
      </c>
      <c r="Q1552" s="73">
        <f t="shared" si="114"/>
        <v>1.8988045686429338</v>
      </c>
    </row>
    <row r="1553" spans="1:17" ht="15.5" x14ac:dyDescent="0.35">
      <c r="A1553" s="156">
        <v>46157</v>
      </c>
      <c r="B1553" s="58" t="s">
        <v>7093</v>
      </c>
      <c r="C1553" s="58" t="s">
        <v>7098</v>
      </c>
      <c r="D1553" s="58" t="s">
        <v>7103</v>
      </c>
      <c r="E1553" s="58" t="s">
        <v>7108</v>
      </c>
      <c r="F1553" s="58" t="s">
        <v>7113</v>
      </c>
      <c r="G1553" s="58" t="s">
        <v>7118</v>
      </c>
      <c r="H1553" s="75">
        <f>[1]!thsiFinD("ths_close_price_index",H$1,$A1553)</f>
        <v>4859.5927000000001</v>
      </c>
      <c r="I1553" s="75">
        <f>[1]!thsiFinD("ths_close_price_index",I$1,$A1553)</f>
        <v>5492.5249999999996</v>
      </c>
      <c r="J1553" s="75">
        <f>[1]!thsiFinD("ths_close_price_index",J$1,$A1553)</f>
        <v>2010.7419</v>
      </c>
      <c r="K1553" s="76">
        <f>IF([1]!thsiFinD("ths_close_price_index",K$1,$A1553)/[1]!thsiFinD("ths_close_price_index",K$1,$A$3)=0,K1552,[1]!thsiFinD("ths_close_price_index",K$1,$A1553)/[1]!thsiFinD("ths_close_price_index",K$1,$A$3))</f>
        <v>1.6206673621949634</v>
      </c>
      <c r="L1553" s="75">
        <f>[1]!thsiFinD("ths_close_price_index",L$1,$A1553)</f>
        <v>5161.3384999999998</v>
      </c>
      <c r="M1553" s="75">
        <f>[1]!thsiFinD("ths_close_price_index",M$1,$A1553)</f>
        <v>10069.915000000001</v>
      </c>
      <c r="N1553" s="78">
        <f t="shared" si="111"/>
        <v>0.99573947530344142</v>
      </c>
      <c r="O1553" s="78">
        <f t="shared" si="112"/>
        <v>0.99191905194512153</v>
      </c>
      <c r="P1553" s="73">
        <f t="shared" si="113"/>
        <v>0.99573947530344142</v>
      </c>
      <c r="Q1553" s="73">
        <f t="shared" si="114"/>
        <v>1.8907146648842923</v>
      </c>
    </row>
    <row r="1554" spans="1:17" ht="15.5" x14ac:dyDescent="0.35">
      <c r="A1554" s="156">
        <v>46160</v>
      </c>
      <c r="B1554" s="58" t="s">
        <v>7120</v>
      </c>
      <c r="C1554" s="58" t="s">
        <v>7125</v>
      </c>
      <c r="D1554" s="58" t="s">
        <v>7130</v>
      </c>
      <c r="E1554" s="58" t="s">
        <v>7135</v>
      </c>
      <c r="F1554" s="58" t="s">
        <v>7140</v>
      </c>
      <c r="G1554" s="58" t="s">
        <v>7145</v>
      </c>
      <c r="H1554" s="75">
        <f>[1]!thsiFinD("ths_close_price_index",H$1,$A1554)</f>
        <v>4833.5236999999997</v>
      </c>
      <c r="I1554" s="75">
        <f>[1]!thsiFinD("ths_close_price_index",I$1,$A1554)</f>
        <v>5474.8864999999996</v>
      </c>
      <c r="J1554" s="75">
        <f>[1]!thsiFinD("ths_close_price_index",J$1,$A1554)</f>
        <v>2006.6738</v>
      </c>
      <c r="K1554" s="76">
        <f>IF([1]!thsiFinD("ths_close_price_index",K$1,$A1554)/[1]!thsiFinD("ths_close_price_index",K$1,$A$3)=0,K1553,[1]!thsiFinD("ths_close_price_index",K$1,$A1554)/[1]!thsiFinD("ths_close_price_index",K$1,$A$3))</f>
        <v>1.6173884545956614</v>
      </c>
      <c r="L1554" s="75">
        <f>[1]!thsiFinD("ths_close_price_index",L$1,$A1554)</f>
        <v>5201.6157999999996</v>
      </c>
      <c r="M1554" s="75">
        <f>[1]!thsiFinD("ths_close_price_index",M$1,$A1554)</f>
        <v>9883.5241000000005</v>
      </c>
      <c r="N1554" s="78">
        <f t="shared" ref="N1554:N1558" si="115">L1554/L1553</f>
        <v>1.0078036540327668</v>
      </c>
      <c r="O1554" s="78">
        <f t="shared" ref="O1554:O1558" si="116">M1554/M1553</f>
        <v>0.98149032042475037</v>
      </c>
      <c r="P1554" s="73">
        <f t="shared" ref="P1554:P1558" si="117">100%*N1554</f>
        <v>1.0078036540327668</v>
      </c>
      <c r="Q1554" s="73">
        <f t="shared" ref="Q1554:Q1558" si="118">Q1553*P1554</f>
        <v>1.905469148003728</v>
      </c>
    </row>
    <row r="1555" spans="1:17" ht="15.5" x14ac:dyDescent="0.35">
      <c r="A1555" s="156">
        <v>46161</v>
      </c>
      <c r="B1555" s="58" t="s">
        <v>7121</v>
      </c>
      <c r="C1555" s="58" t="s">
        <v>7126</v>
      </c>
      <c r="D1555" s="58" t="s">
        <v>7131</v>
      </c>
      <c r="E1555" s="58" t="s">
        <v>7136</v>
      </c>
      <c r="F1555" s="58" t="s">
        <v>7141</v>
      </c>
      <c r="G1555" s="58" t="s">
        <v>7146</v>
      </c>
      <c r="H1555" s="75">
        <f>[1]!thsiFinD("ths_close_price_index",H$1,$A1555)</f>
        <v>4852.8832000000002</v>
      </c>
      <c r="I1555" s="75">
        <f>[1]!thsiFinD("ths_close_price_index",I$1,$A1555)</f>
        <v>5504.1391999999996</v>
      </c>
      <c r="J1555" s="75">
        <f>[1]!thsiFinD("ths_close_price_index",J$1,$A1555)</f>
        <v>2020.8275000000001</v>
      </c>
      <c r="K1555" s="76">
        <f>IF([1]!thsiFinD("ths_close_price_index",K$1,$A1555)/[1]!thsiFinD("ths_close_price_index",K$1,$A$3)=0,K1554,[1]!thsiFinD("ths_close_price_index",K$1,$A1555)/[1]!thsiFinD("ths_close_price_index",K$1,$A$3))</f>
        <v>1.628796402897877</v>
      </c>
      <c r="L1555" s="75">
        <f>[1]!thsiFinD("ths_close_price_index",L$1,$A1555)</f>
        <v>5298.8769000000002</v>
      </c>
      <c r="M1555" s="75">
        <f>[1]!thsiFinD("ths_close_price_index",M$1,$A1555)</f>
        <v>9941.1797000000006</v>
      </c>
      <c r="N1555" s="78">
        <f t="shared" si="115"/>
        <v>1.0186982475714568</v>
      </c>
      <c r="O1555" s="78">
        <f t="shared" si="116"/>
        <v>1.0058335062895227</v>
      </c>
      <c r="P1555" s="73">
        <f t="shared" si="117"/>
        <v>1.0186982475714568</v>
      </c>
      <c r="Q1555" s="73">
        <f t="shared" si="118"/>
        <v>1.9410980818728745</v>
      </c>
    </row>
    <row r="1556" spans="1:17" ht="15.5" x14ac:dyDescent="0.35">
      <c r="A1556" s="156">
        <v>46162</v>
      </c>
      <c r="B1556" s="58" t="s">
        <v>7122</v>
      </c>
      <c r="C1556" s="58" t="s">
        <v>7127</v>
      </c>
      <c r="D1556" s="58" t="s">
        <v>7132</v>
      </c>
      <c r="E1556" s="58" t="s">
        <v>7137</v>
      </c>
      <c r="F1556" s="58" t="s">
        <v>7142</v>
      </c>
      <c r="G1556" s="58" t="s">
        <v>7147</v>
      </c>
      <c r="H1556" s="75">
        <f>[1]!thsiFinD("ths_close_price_index",H$1,$A1556)</f>
        <v>4850.7</v>
      </c>
      <c r="I1556" s="75">
        <f>[1]!thsiFinD("ths_close_price_index",I$1,$A1556)</f>
        <v>5507.6495999999997</v>
      </c>
      <c r="J1556" s="75">
        <f>[1]!thsiFinD("ths_close_price_index",J$1,$A1556)</f>
        <v>2039.8306</v>
      </c>
      <c r="K1556" s="76">
        <f>IF([1]!thsiFinD("ths_close_price_index",K$1,$A1556)/[1]!thsiFinD("ths_close_price_index",K$1,$A$3)=0,K1555,[1]!thsiFinD("ths_close_price_index",K$1,$A1556)/[1]!thsiFinD("ths_close_price_index",K$1,$A$3))</f>
        <v>1.6441129902483107</v>
      </c>
      <c r="L1556" s="75">
        <f>[1]!thsiFinD("ths_close_price_index",L$1,$A1556)</f>
        <v>5332.1755000000003</v>
      </c>
      <c r="M1556" s="75">
        <f>[1]!thsiFinD("ths_close_price_index",M$1,$A1556)</f>
        <v>9869.6000999999997</v>
      </c>
      <c r="N1556" s="78">
        <f t="shared" si="115"/>
        <v>1.0062840863504492</v>
      </c>
      <c r="O1556" s="78">
        <f t="shared" si="116"/>
        <v>0.9927996875461369</v>
      </c>
      <c r="P1556" s="73">
        <f t="shared" si="117"/>
        <v>1.0062840863504492</v>
      </c>
      <c r="Q1556" s="73">
        <f t="shared" si="118"/>
        <v>1.9532961098340549</v>
      </c>
    </row>
    <row r="1557" spans="1:17" ht="15.5" x14ac:dyDescent="0.35">
      <c r="A1557" s="156">
        <v>46163</v>
      </c>
      <c r="B1557" s="58" t="s">
        <v>7123</v>
      </c>
      <c r="C1557" s="58" t="s">
        <v>7128</v>
      </c>
      <c r="D1557" s="58" t="s">
        <v>7133</v>
      </c>
      <c r="E1557" s="58" t="s">
        <v>7138</v>
      </c>
      <c r="F1557" s="58" t="s">
        <v>7143</v>
      </c>
      <c r="G1557" s="58" t="s">
        <v>7148</v>
      </c>
      <c r="H1557" s="75">
        <f>[1]!thsiFinD("ths_close_price_index",H$1,$A1557)</f>
        <v>4783.0976000000001</v>
      </c>
      <c r="I1557" s="75">
        <f>[1]!thsiFinD("ths_close_price_index",I$1,$A1557)</f>
        <v>5409.3846999999996</v>
      </c>
      <c r="J1557" s="75">
        <f>[1]!thsiFinD("ths_close_price_index",J$1,$A1557)</f>
        <v>1991.4131</v>
      </c>
      <c r="K1557" s="76">
        <f>IF([1]!thsiFinD("ths_close_price_index",K$1,$A1557)/[1]!thsiFinD("ths_close_price_index",K$1,$A$3)=0,K1556,[1]!thsiFinD("ths_close_price_index",K$1,$A1557)/[1]!thsiFinD("ths_close_price_index",K$1,$A$3))</f>
        <v>1.6050882591234086</v>
      </c>
      <c r="L1557" s="75">
        <f>[1]!thsiFinD("ths_close_price_index",L$1,$A1557)</f>
        <v>5228.9857000000002</v>
      </c>
      <c r="M1557" s="75">
        <f>[1]!thsiFinD("ths_close_price_index",M$1,$A1557)</f>
        <v>9905.1602000000003</v>
      </c>
      <c r="N1557" s="78">
        <f t="shared" si="115"/>
        <v>0.9806477112390618</v>
      </c>
      <c r="O1557" s="78">
        <f t="shared" si="116"/>
        <v>1.0036029929925936</v>
      </c>
      <c r="P1557" s="73">
        <f t="shared" si="117"/>
        <v>0.9806477112390618</v>
      </c>
      <c r="Q1557" s="73">
        <f t="shared" si="118"/>
        <v>1.915495359480929</v>
      </c>
    </row>
    <row r="1558" spans="1:17" ht="15.5" x14ac:dyDescent="0.35">
      <c r="A1558" s="156">
        <v>46164</v>
      </c>
      <c r="B1558" s="58" t="s">
        <v>7124</v>
      </c>
      <c r="C1558" s="58" t="s">
        <v>7129</v>
      </c>
      <c r="D1558" s="58" t="s">
        <v>7134</v>
      </c>
      <c r="E1558" s="58" t="s">
        <v>7139</v>
      </c>
      <c r="F1558" s="58" t="s">
        <v>7144</v>
      </c>
      <c r="G1558" s="58" t="s">
        <v>7149</v>
      </c>
      <c r="H1558" s="75">
        <f>[1]!thsiFinD("ths_close_price_index",H$1,$A1558)</f>
        <v>4845.0955999999996</v>
      </c>
      <c r="I1558" s="75">
        <f>[1]!thsiFinD("ths_close_price_index",I$1,$A1558)</f>
        <v>5488.4066999999995</v>
      </c>
      <c r="J1558" s="75">
        <f>[1]!thsiFinD("ths_close_price_index",J$1,$A1558)</f>
        <v>2031.8398999999999</v>
      </c>
      <c r="K1558" s="76">
        <f>IF([1]!thsiFinD("ths_close_price_index",K$1,$A1558)/[1]!thsiFinD("ths_close_price_index",K$1,$A$3)=0,K1557,[1]!thsiFinD("ths_close_price_index",K$1,$A1558)/[1]!thsiFinD("ths_close_price_index",K$1,$A$3))</f>
        <v>1.6376724487292369</v>
      </c>
      <c r="L1558" s="75">
        <f>[1]!thsiFinD("ths_close_price_index",L$1,$A1558)</f>
        <v>5324.9498999999996</v>
      </c>
      <c r="M1558" s="75">
        <f>[1]!thsiFinD("ths_close_price_index",M$1,$A1558)</f>
        <v>9820.8518000000004</v>
      </c>
      <c r="N1558" s="78">
        <f t="shared" si="115"/>
        <v>1.0183523546449935</v>
      </c>
      <c r="O1558" s="78">
        <f t="shared" si="116"/>
        <v>0.99148843650201646</v>
      </c>
      <c r="P1558" s="73">
        <f t="shared" si="117"/>
        <v>1.0183523546449935</v>
      </c>
      <c r="Q1558" s="73">
        <f t="shared" si="118"/>
        <v>1.9506492096389623</v>
      </c>
    </row>
    <row r="1559" spans="1:17" ht="15.5" x14ac:dyDescent="0.35">
      <c r="A1559" s="156">
        <v>46167</v>
      </c>
      <c r="B1559" s="58" t="s">
        <v>7150</v>
      </c>
      <c r="C1559" s="58" t="s">
        <v>7155</v>
      </c>
      <c r="D1559" s="58" t="s">
        <v>7160</v>
      </c>
      <c r="E1559" s="58" t="s">
        <v>7165</v>
      </c>
      <c r="F1559" s="58">
        <v>1.0200973499999999</v>
      </c>
      <c r="G1559" s="58">
        <v>1.04778616</v>
      </c>
      <c r="H1559" s="75">
        <f>[1]!thsiFinD("ths_close_price_index",H$1,$A1559)</f>
        <v>4921.5973999999997</v>
      </c>
      <c r="I1559" s="75">
        <f>[1]!thsiFinD("ths_close_price_index",I$1,$A1559)</f>
        <v>5573.4922999999999</v>
      </c>
      <c r="J1559" s="75">
        <f>[1]!thsiFinD("ths_close_price_index",J$1,$A1559)</f>
        <v>2066.4956000000002</v>
      </c>
      <c r="K1559" s="76">
        <f>IF([1]!thsiFinD("ths_close_price_index",K$1,$A1559)/[1]!thsiFinD("ths_close_price_index",K$1,$A$3)=0,K1558,[1]!thsiFinD("ths_close_price_index",K$1,$A1559)/[1]!thsiFinD("ths_close_price_index",K$1,$A$3))</f>
        <v>1.6656051047822193</v>
      </c>
      <c r="L1559" s="75">
        <f>[1]!thsiFinD("ths_close_price_index",L$1,$A1559)</f>
        <v>5435.2132000000001</v>
      </c>
      <c r="M1559" s="75">
        <f>[1]!thsiFinD("ths_close_price_index",M$1,$A1559)</f>
        <v>9810.9089000000004</v>
      </c>
      <c r="N1559" s="78">
        <f t="shared" ref="N1559:N1563" si="119">L1559/L1558</f>
        <v>1.0207069178247106</v>
      </c>
      <c r="O1559" s="78">
        <f t="shared" ref="O1559:O1563" si="120">M1559/M1558</f>
        <v>0.99898757254436932</v>
      </c>
      <c r="P1559" s="73">
        <f t="shared" ref="P1559:P1563" si="121">100%*N1559</f>
        <v>1.0207069178247106</v>
      </c>
      <c r="Q1559" s="73">
        <f t="shared" ref="Q1559:Q1563" si="122">Q1558*P1559</f>
        <v>1.991041142527793</v>
      </c>
    </row>
    <row r="1560" spans="1:17" ht="15.5" x14ac:dyDescent="0.35">
      <c r="A1560" s="156">
        <v>46168</v>
      </c>
      <c r="B1560" s="58" t="s">
        <v>7151</v>
      </c>
      <c r="C1560" s="58" t="s">
        <v>7156</v>
      </c>
      <c r="D1560" s="58" t="s">
        <v>7161</v>
      </c>
      <c r="E1560" s="58" t="s">
        <v>7166</v>
      </c>
      <c r="F1560" s="58">
        <v>1.02181448</v>
      </c>
      <c r="G1560" s="58">
        <v>1.0380115700000001</v>
      </c>
      <c r="H1560" s="75">
        <f>[1]!thsiFinD("ths_close_price_index",H$1,$A1560)</f>
        <v>4947.8492999999999</v>
      </c>
      <c r="I1560" s="75">
        <f>[1]!thsiFinD("ths_close_price_index",I$1,$A1560)</f>
        <v>5586.1953000000003</v>
      </c>
      <c r="J1560" s="75">
        <f>[1]!thsiFinD("ths_close_price_index",J$1,$A1560)</f>
        <v>2060.9468000000002</v>
      </c>
      <c r="K1560" s="76">
        <f>IF([1]!thsiFinD("ths_close_price_index",K$1,$A1560)/[1]!thsiFinD("ths_close_price_index",K$1,$A$3)=0,K1559,[1]!thsiFinD("ths_close_price_index",K$1,$A1560)/[1]!thsiFinD("ths_close_price_index",K$1,$A$3))</f>
        <v>1.661132746067584</v>
      </c>
      <c r="L1560" s="75">
        <f>[1]!thsiFinD("ths_close_price_index",L$1,$A1560)</f>
        <v>5416.9835999999996</v>
      </c>
      <c r="M1560" s="75">
        <f>[1]!thsiFinD("ths_close_price_index",M$1,$A1560)</f>
        <v>9767.0560999999998</v>
      </c>
      <c r="N1560" s="78">
        <f t="shared" si="119"/>
        <v>0.99664601933186348</v>
      </c>
      <c r="O1560" s="78">
        <f t="shared" si="120"/>
        <v>0.99553020006128068</v>
      </c>
      <c r="P1560" s="73">
        <f t="shared" si="121"/>
        <v>0.99664601933186348</v>
      </c>
      <c r="Q1560" s="73">
        <f t="shared" si="122"/>
        <v>1.9843632290262903</v>
      </c>
    </row>
    <row r="1561" spans="1:17" ht="15.5" x14ac:dyDescent="0.35">
      <c r="A1561" s="156">
        <v>46169</v>
      </c>
      <c r="B1561" s="58" t="s">
        <v>7152</v>
      </c>
      <c r="C1561" s="58" t="s">
        <v>7157</v>
      </c>
      <c r="D1561" s="58" t="s">
        <v>7162</v>
      </c>
      <c r="E1561" s="58" t="s">
        <v>7167</v>
      </c>
      <c r="F1561" s="58">
        <v>1.0112974400000001</v>
      </c>
      <c r="G1561" s="58">
        <v>1.02161229</v>
      </c>
      <c r="H1561" s="75">
        <f>[1]!thsiFinD("ths_close_price_index",H$1,$A1561)</f>
        <v>4908.1714000000002</v>
      </c>
      <c r="I1561" s="75">
        <f>[1]!thsiFinD("ths_close_price_index",I$1,$A1561)</f>
        <v>5530.5913</v>
      </c>
      <c r="J1561" s="75">
        <f>[1]!thsiFinD("ths_close_price_index",J$1,$A1561)</f>
        <v>2038.15</v>
      </c>
      <c r="K1561" s="76">
        <f>IF([1]!thsiFinD("ths_close_price_index",K$1,$A1561)/[1]!thsiFinD("ths_close_price_index",K$1,$A$3)=0,K1560,[1]!thsiFinD("ths_close_price_index",K$1,$A1561)/[1]!thsiFinD("ths_close_price_index",K$1,$A$3))</f>
        <v>1.642758418799382</v>
      </c>
      <c r="L1561" s="75">
        <f>[1]!thsiFinD("ths_close_price_index",L$1,$A1561)</f>
        <v>5369.8643000000002</v>
      </c>
      <c r="M1561" s="75">
        <f>[1]!thsiFinD("ths_close_price_index",M$1,$A1561)</f>
        <v>9699.9284000000007</v>
      </c>
      <c r="N1561" s="78">
        <f t="shared" si="119"/>
        <v>0.99130156126003421</v>
      </c>
      <c r="O1561" s="78">
        <f t="shared" si="120"/>
        <v>0.99312713070215708</v>
      </c>
      <c r="P1561" s="73">
        <f t="shared" si="121"/>
        <v>0.99130156126003421</v>
      </c>
      <c r="Q1561" s="73">
        <f t="shared" si="122"/>
        <v>1.9671023670407644</v>
      </c>
    </row>
    <row r="1562" spans="1:17" ht="15.5" x14ac:dyDescent="0.35">
      <c r="A1562" s="156">
        <v>46170</v>
      </c>
      <c r="B1562" s="58" t="s">
        <v>7153</v>
      </c>
      <c r="C1562" s="58" t="s">
        <v>7158</v>
      </c>
      <c r="D1562" s="58" t="s">
        <v>7163</v>
      </c>
      <c r="E1562" s="58" t="s">
        <v>7168</v>
      </c>
      <c r="F1562" s="58">
        <v>1.0131084299999999</v>
      </c>
      <c r="G1562" s="58">
        <v>1.03388419</v>
      </c>
      <c r="H1562" s="75">
        <f>[1]!thsiFinD("ths_close_price_index",H$1,$A1562)</f>
        <v>4914.2133000000003</v>
      </c>
      <c r="I1562" s="75">
        <f>[1]!thsiFinD("ths_close_price_index",I$1,$A1562)</f>
        <v>5541.4359999999997</v>
      </c>
      <c r="J1562" s="75">
        <f>[1]!thsiFinD("ths_close_price_index",J$1,$A1562)</f>
        <v>2052.7064999999998</v>
      </c>
      <c r="K1562" s="76">
        <f>IF([1]!thsiFinD("ths_close_price_index",K$1,$A1562)/[1]!thsiFinD("ths_close_price_index",K$1,$A$3)=0,K1561,[1]!thsiFinD("ths_close_price_index",K$1,$A1562)/[1]!thsiFinD("ths_close_price_index",K$1,$A$3))</f>
        <v>1.6544910257827996</v>
      </c>
      <c r="L1562" s="75">
        <f>[1]!thsiFinD("ths_close_price_index",L$1,$A1562)</f>
        <v>5391.2242999999999</v>
      </c>
      <c r="M1562" s="75">
        <f>[1]!thsiFinD("ths_close_price_index",M$1,$A1562)</f>
        <v>9555.5162</v>
      </c>
      <c r="N1562" s="78">
        <f t="shared" si="119"/>
        <v>1.0039777541492063</v>
      </c>
      <c r="O1562" s="78">
        <f t="shared" si="120"/>
        <v>0.98511203443522322</v>
      </c>
      <c r="P1562" s="73">
        <f t="shared" si="121"/>
        <v>1.0039777541492063</v>
      </c>
      <c r="Q1562" s="73">
        <f t="shared" si="122"/>
        <v>1.9749270166431743</v>
      </c>
    </row>
    <row r="1563" spans="1:17" ht="15.5" x14ac:dyDescent="0.35">
      <c r="A1563" s="156">
        <v>46171</v>
      </c>
      <c r="B1563" s="58" t="s">
        <v>7154</v>
      </c>
      <c r="C1563" s="58" t="s">
        <v>7159</v>
      </c>
      <c r="D1563" s="58" t="s">
        <v>7164</v>
      </c>
      <c r="E1563" s="58" t="s">
        <v>7169</v>
      </c>
      <c r="F1563" s="58">
        <v>1.00292194</v>
      </c>
      <c r="G1563" s="58">
        <v>1.00094975</v>
      </c>
      <c r="H1563" s="75">
        <f>[1]!thsiFinD("ths_close_price_index",H$1,$A1563)</f>
        <v>4892.1212999999998</v>
      </c>
      <c r="I1563" s="75">
        <f>[1]!thsiFinD("ths_close_price_index",I$1,$A1563)</f>
        <v>5485.8567999999996</v>
      </c>
      <c r="J1563" s="75">
        <f>[1]!thsiFinD("ths_close_price_index",J$1,$A1563)</f>
        <v>2018.6152</v>
      </c>
      <c r="K1563" s="76">
        <f>IF([1]!thsiFinD("ths_close_price_index",K$1,$A1563)/[1]!thsiFinD("ths_close_price_index",K$1,$A$3)=0,K1562,[1]!thsiFinD("ths_close_price_index",K$1,$A1563)/[1]!thsiFinD("ths_close_price_index",K$1,$A$3))</f>
        <v>1.6270132787657425</v>
      </c>
      <c r="L1563" s="75">
        <f>[1]!thsiFinD("ths_close_price_index",L$1,$A1563)</f>
        <v>5236.6914999999999</v>
      </c>
      <c r="M1563" s="75">
        <f>[1]!thsiFinD("ths_close_price_index",M$1,$A1563)</f>
        <v>9670.8971000000001</v>
      </c>
      <c r="N1563" s="78">
        <f t="shared" si="119"/>
        <v>0.97133623247691625</v>
      </c>
      <c r="O1563" s="78">
        <f t="shared" si="120"/>
        <v>1.0120747950801443</v>
      </c>
      <c r="P1563" s="73">
        <f t="shared" si="121"/>
        <v>0.97133623247691625</v>
      </c>
      <c r="Q1563" s="73">
        <f t="shared" si="122"/>
        <v>1.918318167763057</v>
      </c>
    </row>
    <row r="1564" spans="1:17" ht="15.5" x14ac:dyDescent="0.35">
      <c r="A1564" s="156">
        <v>46174</v>
      </c>
      <c r="B1564" s="58" t="s">
        <v>7171</v>
      </c>
      <c r="C1564" s="58" t="s">
        <v>7176</v>
      </c>
      <c r="D1564" s="58" t="s">
        <v>7181</v>
      </c>
      <c r="E1564" s="58" t="s">
        <v>7186</v>
      </c>
      <c r="F1564" s="58" t="s">
        <v>7191</v>
      </c>
      <c r="G1564" s="58" t="s">
        <v>7196</v>
      </c>
      <c r="H1564" s="75">
        <f>[1]!thsiFinD("ths_close_price_index",H$1,$A1564)</f>
        <v>4844.2556000000004</v>
      </c>
      <c r="I1564" s="75">
        <f>[1]!thsiFinD("ths_close_price_index",I$1,$A1564)</f>
        <v>5431.5217000000002</v>
      </c>
      <c r="J1564" s="75">
        <f>[1]!thsiFinD("ths_close_price_index",J$1,$A1564)</f>
        <v>1983.7573</v>
      </c>
      <c r="K1564" s="76">
        <f>IF([1]!thsiFinD("ths_close_price_index",K$1,$A1564)/[1]!thsiFinD("ths_close_price_index",K$1,$A$3)=0,K1563,[1]!thsiFinD("ths_close_price_index",K$1,$A1564)/[1]!thsiFinD("ths_close_price_index",K$1,$A$3))</f>
        <v>1.5989176485684229</v>
      </c>
      <c r="L1564" s="75">
        <f>[1]!thsiFinD("ths_close_price_index",L$1,$A1564)</f>
        <v>5169.1724999999997</v>
      </c>
      <c r="M1564" s="75">
        <f>[1]!thsiFinD("ths_close_price_index",M$1,$A1564)</f>
        <v>9618.4542999999994</v>
      </c>
      <c r="N1564" s="78">
        <f t="shared" ref="N1564:N1568" si="123">L1564/L1563</f>
        <v>0.98710655382315338</v>
      </c>
      <c r="O1564" s="78">
        <f t="shared" ref="O1564:O1568" si="124">M1564/M1563</f>
        <v>0.99457725591972224</v>
      </c>
      <c r="P1564" s="73">
        <f t="shared" ref="P1564:P1568" si="125">100%*N1564</f>
        <v>0.98710655382315338</v>
      </c>
      <c r="Q1564" s="73">
        <f t="shared" ref="Q1564:Q1568" si="126">Q1563*P1564</f>
        <v>1.8935844357169369</v>
      </c>
    </row>
    <row r="1565" spans="1:17" ht="15.5" x14ac:dyDescent="0.35">
      <c r="A1565" s="156">
        <v>46175</v>
      </c>
      <c r="B1565" s="58" t="s">
        <v>7172</v>
      </c>
      <c r="C1565" s="58" t="s">
        <v>7177</v>
      </c>
      <c r="D1565" s="58" t="s">
        <v>7182</v>
      </c>
      <c r="E1565" s="58" t="s">
        <v>7187</v>
      </c>
      <c r="F1565" s="58" t="s">
        <v>7192</v>
      </c>
      <c r="G1565" s="58" t="s">
        <v>7197</v>
      </c>
      <c r="H1565" s="75">
        <f>[1]!thsiFinD("ths_close_price_index",H$1,$A1565)</f>
        <v>4914.5591000000004</v>
      </c>
      <c r="I1565" s="75">
        <f>[1]!thsiFinD("ths_close_price_index",I$1,$A1565)</f>
        <v>5496.8198000000002</v>
      </c>
      <c r="J1565" s="75">
        <f>[1]!thsiFinD("ths_close_price_index",J$1,$A1565)</f>
        <v>2014.8802000000001</v>
      </c>
      <c r="K1565" s="76">
        <f>IF([1]!thsiFinD("ths_close_price_index",K$1,$A1565)/[1]!thsiFinD("ths_close_price_index",K$1,$A$3)=0,K1564,[1]!thsiFinD("ths_close_price_index",K$1,$A1565)/[1]!thsiFinD("ths_close_price_index",K$1,$A$3))</f>
        <v>1.6240028513221219</v>
      </c>
      <c r="L1565" s="75">
        <f>[1]!thsiFinD("ths_close_price_index",L$1,$A1565)</f>
        <v>5208.2389999999996</v>
      </c>
      <c r="M1565" s="75">
        <f>[1]!thsiFinD("ths_close_price_index",M$1,$A1565)</f>
        <v>9497.5828000000001</v>
      </c>
      <c r="N1565" s="78">
        <f t="shared" si="123"/>
        <v>1.0075575926320894</v>
      </c>
      <c r="O1565" s="78">
        <f t="shared" si="124"/>
        <v>0.98743337585957036</v>
      </c>
      <c r="P1565" s="73">
        <f t="shared" si="125"/>
        <v>1.0075575926320894</v>
      </c>
      <c r="Q1565" s="73">
        <f t="shared" si="126"/>
        <v>1.9078953754965504</v>
      </c>
    </row>
    <row r="1566" spans="1:17" ht="15.5" x14ac:dyDescent="0.35">
      <c r="A1566" s="156">
        <v>46176</v>
      </c>
      <c r="B1566" s="58" t="s">
        <v>7173</v>
      </c>
      <c r="C1566" s="58" t="s">
        <v>7178</v>
      </c>
      <c r="D1566" s="58" t="s">
        <v>7183</v>
      </c>
      <c r="E1566" s="58" t="s">
        <v>7188</v>
      </c>
      <c r="F1566" s="58" t="s">
        <v>7193</v>
      </c>
      <c r="G1566" s="58" t="s">
        <v>7198</v>
      </c>
      <c r="H1566" s="75">
        <f>[1]!thsiFinD("ths_close_price_index",H$1,$A1566)</f>
        <v>4938.8091000000004</v>
      </c>
      <c r="I1566" s="75">
        <f>[1]!thsiFinD("ths_close_price_index",I$1,$A1566)</f>
        <v>5523.8798999999999</v>
      </c>
      <c r="J1566" s="75">
        <f>[1]!thsiFinD("ths_close_price_index",J$1,$A1566)</f>
        <v>2032.4068</v>
      </c>
      <c r="K1566" s="76">
        <f>IF([1]!thsiFinD("ths_close_price_index",K$1,$A1566)/[1]!thsiFinD("ths_close_price_index",K$1,$A$3)=0,K1565,[1]!thsiFinD("ths_close_price_index",K$1,$A1566)/[1]!thsiFinD("ths_close_price_index",K$1,$A$3))</f>
        <v>1.6381293727768376</v>
      </c>
      <c r="L1566" s="75">
        <f>[1]!thsiFinD("ths_close_price_index",L$1,$A1566)</f>
        <v>5215.7326000000003</v>
      </c>
      <c r="M1566" s="75">
        <f>[1]!thsiFinD("ths_close_price_index",M$1,$A1566)</f>
        <v>9347.2067000000006</v>
      </c>
      <c r="N1566" s="78">
        <f t="shared" si="123"/>
        <v>1.001438797259496</v>
      </c>
      <c r="O1566" s="78">
        <f t="shared" si="124"/>
        <v>0.98416690823690434</v>
      </c>
      <c r="P1566" s="73">
        <f t="shared" si="125"/>
        <v>1.001438797259496</v>
      </c>
      <c r="Q1566" s="73">
        <f t="shared" si="126"/>
        <v>1.91064045013422</v>
      </c>
    </row>
    <row r="1567" spans="1:17" ht="15.5" x14ac:dyDescent="0.35">
      <c r="A1567" s="156">
        <v>46177</v>
      </c>
      <c r="B1567" s="58" t="s">
        <v>7174</v>
      </c>
      <c r="C1567" s="58" t="s">
        <v>7179</v>
      </c>
      <c r="D1567" s="58" t="s">
        <v>7184</v>
      </c>
      <c r="E1567" s="58" t="s">
        <v>7189</v>
      </c>
      <c r="F1567" s="58" t="s">
        <v>7194</v>
      </c>
      <c r="G1567" s="58" t="s">
        <v>7199</v>
      </c>
      <c r="H1567" s="75">
        <f>[1]!thsiFinD("ths_close_price_index",H$1,$A1567)</f>
        <v>4904.7453999999998</v>
      </c>
      <c r="I1567" s="75">
        <f>[1]!thsiFinD("ths_close_price_index",I$1,$A1567)</f>
        <v>5495.4849000000004</v>
      </c>
      <c r="J1567" s="75">
        <f>[1]!thsiFinD("ths_close_price_index",J$1,$A1567)</f>
        <v>2032.6503</v>
      </c>
      <c r="K1567" s="76">
        <f>IF([1]!thsiFinD("ths_close_price_index",K$1,$A1567)/[1]!thsiFinD("ths_close_price_index",K$1,$A$3)=0,K1566,[1]!thsiFinD("ths_close_price_index",K$1,$A1567)/[1]!thsiFinD("ths_close_price_index",K$1,$A$3))</f>
        <v>1.6383256349140589</v>
      </c>
      <c r="L1567" s="75">
        <f>[1]!thsiFinD("ths_close_price_index",L$1,$A1567)</f>
        <v>5228.4007000000001</v>
      </c>
      <c r="M1567" s="75">
        <f>[1]!thsiFinD("ths_close_price_index",M$1,$A1567)</f>
        <v>9238.2553000000007</v>
      </c>
      <c r="N1567" s="78">
        <f t="shared" si="123"/>
        <v>1.0024288246678903</v>
      </c>
      <c r="O1567" s="78">
        <f t="shared" si="124"/>
        <v>0.98834396162438565</v>
      </c>
      <c r="P1567" s="73">
        <f t="shared" si="125"/>
        <v>1.0024288246678903</v>
      </c>
      <c r="Q1567" s="73">
        <f t="shared" si="126"/>
        <v>1.9152810607909749</v>
      </c>
    </row>
    <row r="1568" spans="1:17" ht="15.5" x14ac:dyDescent="0.35">
      <c r="A1568" s="156">
        <v>46178</v>
      </c>
      <c r="B1568" s="58" t="s">
        <v>7175</v>
      </c>
      <c r="C1568" s="58" t="s">
        <v>7180</v>
      </c>
      <c r="D1568" s="58" t="s">
        <v>7185</v>
      </c>
      <c r="E1568" s="58" t="s">
        <v>7190</v>
      </c>
      <c r="F1568" s="58" t="s">
        <v>7195</v>
      </c>
      <c r="G1568" s="58" t="s">
        <v>7200</v>
      </c>
      <c r="H1568" s="75">
        <f>[1]!thsiFinD("ths_close_price_index",H$1,$A1568)</f>
        <v>4816.9198999999999</v>
      </c>
      <c r="I1568" s="75">
        <f>[1]!thsiFinD("ths_close_price_index",I$1,$A1568)</f>
        <v>5405.2586000000001</v>
      </c>
      <c r="J1568" s="75">
        <f>[1]!thsiFinD("ths_close_price_index",J$1,$A1568)</f>
        <v>1989.0867000000001</v>
      </c>
      <c r="K1568" s="76">
        <f>IF([1]!thsiFinD("ths_close_price_index",K$1,$A1568)/[1]!thsiFinD("ths_close_price_index",K$1,$A$3)=0,K1567,[1]!thsiFinD("ths_close_price_index",K$1,$A1568)/[1]!thsiFinD("ths_close_price_index",K$1,$A$3))</f>
        <v>1.6032131698583916</v>
      </c>
      <c r="L1568" s="75">
        <f>[1]!thsiFinD("ths_close_price_index",L$1,$A1568)</f>
        <v>5145.2701999999999</v>
      </c>
      <c r="M1568" s="75">
        <f>[1]!thsiFinD("ths_close_price_index",M$1,$A1568)</f>
        <v>9227.0283999999992</v>
      </c>
      <c r="N1568" s="78">
        <f t="shared" si="123"/>
        <v>0.98410020486761851</v>
      </c>
      <c r="O1568" s="78">
        <f t="shared" si="124"/>
        <v>0.9987847380662882</v>
      </c>
      <c r="P1568" s="73">
        <f t="shared" si="125"/>
        <v>0.98410020486761851</v>
      </c>
      <c r="Q1568" s="73">
        <f t="shared" si="126"/>
        <v>1.8848284843034682</v>
      </c>
    </row>
    <row r="1569" spans="1:17" ht="15.5" x14ac:dyDescent="0.35">
      <c r="A1569" s="156">
        <v>46181</v>
      </c>
      <c r="B1569" s="58" t="s">
        <v>7201</v>
      </c>
      <c r="C1569" s="58" t="s">
        <v>7206</v>
      </c>
      <c r="D1569" s="58" t="s">
        <v>7211</v>
      </c>
      <c r="E1569" s="58">
        <v>1.14437586</v>
      </c>
      <c r="F1569" s="58">
        <v>0.97197544000000002</v>
      </c>
      <c r="G1569" s="58">
        <v>0.98061883999999999</v>
      </c>
      <c r="H1569" s="75">
        <f>[1]!thsiFinD("ths_close_price_index",H$1,$A1569)</f>
        <v>4713.6358</v>
      </c>
      <c r="I1569" s="75">
        <f>[1]!thsiFinD("ths_close_price_index",I$1,$A1569)</f>
        <v>5268.79</v>
      </c>
      <c r="J1569" s="75">
        <f>[1]!thsiFinD("ths_close_price_index",J$1,$A1569)</f>
        <v>1938.1090999999999</v>
      </c>
      <c r="K1569" s="76">
        <f>IF([1]!thsiFinD("ths_close_price_index",K$1,$A1569)/[1]!thsiFinD("ths_close_price_index",K$1,$A$3)=0,K1568,[1]!thsiFinD("ths_close_price_index",K$1,$A1569)/[1]!thsiFinD("ths_close_price_index",K$1,$A$3))</f>
        <v>1.5621249861770199</v>
      </c>
      <c r="L1569" s="75">
        <f>[1]!thsiFinD("ths_close_price_index",L$1,$A1569)</f>
        <v>4984.7001</v>
      </c>
      <c r="M1569" s="75">
        <f>[1]!thsiFinD("ths_close_price_index",M$1,$A1569)</f>
        <v>9010.8827000000001</v>
      </c>
      <c r="N1569" s="78">
        <f t="shared" ref="N1569:N1573" si="127">L1569/L1568</f>
        <v>0.96879267875961117</v>
      </c>
      <c r="O1569" s="78">
        <f t="shared" ref="O1569:O1573" si="128">M1569/M1568</f>
        <v>0.97657472258349187</v>
      </c>
      <c r="P1569" s="73">
        <f t="shared" ref="P1569:P1573" si="129">100%*N1569</f>
        <v>0.96879267875961117</v>
      </c>
      <c r="Q1569" s="73">
        <f t="shared" ref="Q1569:Q1573" si="130">Q1568*P1569</f>
        <v>1.8260080363107747</v>
      </c>
    </row>
    <row r="1570" spans="1:17" ht="15.5" x14ac:dyDescent="0.35">
      <c r="A1570" s="156">
        <v>46182</v>
      </c>
      <c r="B1570" s="58" t="s">
        <v>7202</v>
      </c>
      <c r="C1570" s="58" t="s">
        <v>7207</v>
      </c>
      <c r="D1570" s="58" t="s">
        <v>7212</v>
      </c>
      <c r="E1570" s="58">
        <v>1.1642149900000001</v>
      </c>
      <c r="F1570" s="58">
        <v>0.98990191999999999</v>
      </c>
      <c r="G1570" s="58">
        <v>1.0184780099999999</v>
      </c>
      <c r="H1570" s="75">
        <f>[1]!thsiFinD("ths_close_price_index",H$1,$A1570)</f>
        <v>4801.8105999999998</v>
      </c>
      <c r="I1570" s="75">
        <f>[1]!thsiFinD("ths_close_price_index",I$1,$A1570)</f>
        <v>5379.1895999999997</v>
      </c>
      <c r="J1570" s="75">
        <f>[1]!thsiFinD("ths_close_price_index",J$1,$A1570)</f>
        <v>1989.6268</v>
      </c>
      <c r="K1570" s="76">
        <f>IF([1]!thsiFinD("ths_close_price_index",K$1,$A1570)/[1]!thsiFinD("ths_close_price_index",K$1,$A$3)=0,K1569,[1]!thsiFinD("ths_close_price_index",K$1,$A1570)/[1]!thsiFinD("ths_close_price_index",K$1,$A$3))</f>
        <v>1.6036484929808277</v>
      </c>
      <c r="L1570" s="75">
        <f>[1]!thsiFinD("ths_close_price_index",L$1,$A1570)</f>
        <v>5149.3361999999997</v>
      </c>
      <c r="M1570" s="75">
        <f>[1]!thsiFinD("ths_close_price_index",M$1,$A1570)</f>
        <v>9020.7587000000003</v>
      </c>
      <c r="N1570" s="78">
        <f t="shared" si="127"/>
        <v>1.0330282858942708</v>
      </c>
      <c r="O1570" s="78">
        <f t="shared" si="128"/>
        <v>1.0010960080525741</v>
      </c>
      <c r="P1570" s="73">
        <f t="shared" si="129"/>
        <v>1.0330282858942708</v>
      </c>
      <c r="Q1570" s="73">
        <f t="shared" si="130"/>
        <v>1.886317951779283</v>
      </c>
    </row>
    <row r="1571" spans="1:17" ht="15.5" x14ac:dyDescent="0.35">
      <c r="A1571" s="156">
        <v>46183</v>
      </c>
      <c r="B1571" s="58" t="s">
        <v>7203</v>
      </c>
      <c r="C1571" s="58" t="s">
        <v>7208</v>
      </c>
      <c r="D1571" s="58" t="s">
        <v>7213</v>
      </c>
      <c r="E1571" s="58">
        <v>1.1499436700000001</v>
      </c>
      <c r="F1571" s="58">
        <v>0.97723009000000005</v>
      </c>
      <c r="G1571" s="58">
        <v>0.99975312000000005</v>
      </c>
      <c r="H1571" s="75">
        <f>[1]!thsiFinD("ths_close_price_index",H$1,$A1571)</f>
        <v>4748.5932000000003</v>
      </c>
      <c r="I1571" s="75">
        <f>[1]!thsiFinD("ths_close_price_index",I$1,$A1571)</f>
        <v>5315.5436</v>
      </c>
      <c r="J1571" s="75">
        <f>[1]!thsiFinD("ths_close_price_index",J$1,$A1571)</f>
        <v>1962.8543999999999</v>
      </c>
      <c r="K1571" s="76">
        <f>IF([1]!thsiFinD("ths_close_price_index",K$1,$A1571)/[1]!thsiFinD("ths_close_price_index",K$1,$A$3)=0,K1570,[1]!thsiFinD("ths_close_price_index",K$1,$A1571)/[1]!thsiFinD("ths_close_price_index",K$1,$A$3))</f>
        <v>1.5820698135453275</v>
      </c>
      <c r="L1571" s="75">
        <f>[1]!thsiFinD("ths_close_price_index",L$1,$A1571)</f>
        <v>5020.2903999999999</v>
      </c>
      <c r="M1571" s="75">
        <f>[1]!thsiFinD("ths_close_price_index",M$1,$A1571)</f>
        <v>9072.8438000000006</v>
      </c>
      <c r="N1571" s="78">
        <f t="shared" si="127"/>
        <v>0.97493933295712953</v>
      </c>
      <c r="O1571" s="78">
        <f t="shared" si="128"/>
        <v>1.0057739156685346</v>
      </c>
      <c r="P1571" s="73">
        <f t="shared" si="129"/>
        <v>0.97493933295712953</v>
      </c>
      <c r="Q1571" s="73">
        <f t="shared" si="130"/>
        <v>1.8390455656527529</v>
      </c>
    </row>
    <row r="1572" spans="1:17" ht="15.5" x14ac:dyDescent="0.35">
      <c r="A1572" s="156">
        <v>46184</v>
      </c>
      <c r="B1572" s="58" t="s">
        <v>7204</v>
      </c>
      <c r="C1572" s="58" t="s">
        <v>7209</v>
      </c>
      <c r="D1572" s="58" t="s">
        <v>7214</v>
      </c>
      <c r="E1572" s="58">
        <v>1.1485067799999999</v>
      </c>
      <c r="F1572" s="58">
        <v>0.97664976000000003</v>
      </c>
      <c r="G1572" s="58">
        <v>1.00015371</v>
      </c>
      <c r="H1572" s="75">
        <f>[1]!thsiFinD("ths_close_price_index",H$1,$A1572)</f>
        <v>4722.4121999999998</v>
      </c>
      <c r="I1572" s="75">
        <f>[1]!thsiFinD("ths_close_price_index",I$1,$A1572)</f>
        <v>5289.2775000000001</v>
      </c>
      <c r="J1572" s="75">
        <f>[1]!thsiFinD("ths_close_price_index",J$1,$A1572)</f>
        <v>1959.9739999999999</v>
      </c>
      <c r="K1572" s="76">
        <f>IF([1]!thsiFinD("ths_close_price_index",K$1,$A1572)/[1]!thsiFinD("ths_close_price_index",K$1,$A$3)=0,K1571,[1]!thsiFinD("ths_close_price_index",K$1,$A1572)/[1]!thsiFinD("ths_close_price_index",K$1,$A$3))</f>
        <v>1.5797481976929566</v>
      </c>
      <c r="L1572" s="75">
        <f>[1]!thsiFinD("ths_close_price_index",L$1,$A1572)</f>
        <v>4995.7722000000003</v>
      </c>
      <c r="M1572" s="75">
        <f>[1]!thsiFinD("ths_close_price_index",M$1,$A1572)</f>
        <v>9011.5609999999997</v>
      </c>
      <c r="N1572" s="78">
        <f t="shared" si="127"/>
        <v>0.99511617893658111</v>
      </c>
      <c r="O1572" s="78">
        <f t="shared" si="128"/>
        <v>0.99324546951860881</v>
      </c>
      <c r="P1572" s="73">
        <f t="shared" si="129"/>
        <v>0.99511617893658111</v>
      </c>
      <c r="Q1572" s="73">
        <f t="shared" si="130"/>
        <v>1.8300639961826308</v>
      </c>
    </row>
    <row r="1573" spans="1:17" ht="15.5" x14ac:dyDescent="0.35">
      <c r="A1573" s="156">
        <v>46185</v>
      </c>
      <c r="B1573" s="58" t="s">
        <v>7205</v>
      </c>
      <c r="C1573" s="58" t="s">
        <v>7210</v>
      </c>
      <c r="D1573" s="58" t="s">
        <v>7215</v>
      </c>
      <c r="E1573" s="58">
        <v>1.16234032</v>
      </c>
      <c r="F1573" s="58">
        <v>0.98836203</v>
      </c>
      <c r="G1573" s="58">
        <v>0.99437916999999998</v>
      </c>
      <c r="H1573" s="75">
        <f>[1]!thsiFinD("ths_close_price_index",H$1,$A1573)</f>
        <v>4777.3206</v>
      </c>
      <c r="I1573" s="75">
        <f>[1]!thsiFinD("ths_close_price_index",I$1,$A1573)</f>
        <v>5346.5037000000002</v>
      </c>
      <c r="J1573" s="75">
        <f>[1]!thsiFinD("ths_close_price_index",J$1,$A1573)</f>
        <v>1972.7761</v>
      </c>
      <c r="K1573" s="76">
        <f>IF([1]!thsiFinD("ths_close_price_index",K$1,$A1573)/[1]!thsiFinD("ths_close_price_index",K$1,$A$3)=0,K1572,[1]!thsiFinD("ths_close_price_index",K$1,$A1573)/[1]!thsiFinD("ths_close_price_index",K$1,$A$3))</f>
        <v>1.5900667500827768</v>
      </c>
      <c r="L1573" s="75">
        <f>[1]!thsiFinD("ths_close_price_index",L$1,$A1573)</f>
        <v>5001.4975000000004</v>
      </c>
      <c r="M1573" s="75">
        <f>[1]!thsiFinD("ths_close_price_index",M$1,$A1573)</f>
        <v>9221.1743000000006</v>
      </c>
      <c r="N1573" s="78">
        <f t="shared" si="127"/>
        <v>1.0011460290363119</v>
      </c>
      <c r="O1573" s="78">
        <f t="shared" si="128"/>
        <v>1.0232604872785083</v>
      </c>
      <c r="P1573" s="73">
        <f t="shared" si="129"/>
        <v>1.0011460290363119</v>
      </c>
      <c r="Q1573" s="73">
        <f t="shared" si="130"/>
        <v>1.832161302660565</v>
      </c>
    </row>
    <row r="1574" spans="1:17" ht="15.5" x14ac:dyDescent="0.35">
      <c r="A1574" s="156">
        <v>46188</v>
      </c>
      <c r="B1574" s="58" t="s">
        <v>7220</v>
      </c>
      <c r="C1574" s="58" t="s">
        <v>7216</v>
      </c>
      <c r="D1574" s="58" t="s">
        <v>7224</v>
      </c>
      <c r="E1574" s="58" t="s">
        <v>7228</v>
      </c>
      <c r="F1574" s="58" t="s">
        <v>7232</v>
      </c>
      <c r="G1574" s="58" t="s">
        <v>7236</v>
      </c>
      <c r="H1574" s="75">
        <f>[1]!thsiFinD("ths_close_price_index",H$1,$A1574)</f>
        <v>4891.7125999999998</v>
      </c>
      <c r="I1574" s="75">
        <f>[1]!thsiFinD("ths_close_price_index",I$1,$A1574)</f>
        <v>5493.6361999999999</v>
      </c>
      <c r="J1574" s="75">
        <f>[1]!thsiFinD("ths_close_price_index",J$1,$A1574)</f>
        <v>2041.6656</v>
      </c>
      <c r="K1574" s="76">
        <f>IF([1]!thsiFinD("ths_close_price_index",K$1,$A1574)/[1]!thsiFinD("ths_close_price_index",K$1,$A$3)=0,K1573,[1]!thsiFinD("ths_close_price_index",K$1,$A1574)/[1]!thsiFinD("ths_close_price_index",K$1,$A$3))</f>
        <v>1.645592008818336</v>
      </c>
      <c r="L1574" s="75">
        <f>[1]!thsiFinD("ths_close_price_index",L$1,$A1574)</f>
        <v>5144.3005000000003</v>
      </c>
      <c r="M1574" s="75">
        <f>[1]!thsiFinD("ths_close_price_index",M$1,$A1574)</f>
        <v>9191.2175000000007</v>
      </c>
      <c r="N1574" s="78">
        <f t="shared" ref="N1574:N1577" si="131">L1574/L1573</f>
        <v>1.0285520486614259</v>
      </c>
      <c r="O1574" s="78">
        <f t="shared" ref="O1574:O1577" si="132">M1574/M1573</f>
        <v>0.99675130313934091</v>
      </c>
      <c r="P1574" s="73">
        <f t="shared" ref="P1574:P1577" si="133">100%*N1574</f>
        <v>1.0285520486614259</v>
      </c>
      <c r="Q1574" s="73">
        <f t="shared" ref="Q1574:Q1577" si="134">Q1573*P1574</f>
        <v>1.8844732613297108</v>
      </c>
    </row>
    <row r="1575" spans="1:17" ht="15.5" x14ac:dyDescent="0.35">
      <c r="A1575" s="156">
        <v>46189</v>
      </c>
      <c r="B1575" s="58" t="s">
        <v>7221</v>
      </c>
      <c r="C1575" s="58" t="s">
        <v>7217</v>
      </c>
      <c r="D1575" s="58" t="s">
        <v>7225</v>
      </c>
      <c r="E1575" s="58" t="s">
        <v>7229</v>
      </c>
      <c r="F1575" s="58" t="s">
        <v>7233</v>
      </c>
      <c r="G1575" s="58" t="s">
        <v>7237</v>
      </c>
      <c r="H1575" s="75">
        <f>[1]!thsiFinD("ths_close_price_index",H$1,$A1575)</f>
        <v>4884.2322000000004</v>
      </c>
      <c r="I1575" s="75">
        <f>[1]!thsiFinD("ths_close_price_index",I$1,$A1575)</f>
        <v>5505.7192999999997</v>
      </c>
      <c r="J1575" s="75">
        <f>[1]!thsiFinD("ths_close_price_index",J$1,$A1575)</f>
        <v>2052.5875999999998</v>
      </c>
      <c r="K1575" s="76">
        <f>IF([1]!thsiFinD("ths_close_price_index",K$1,$A1575)/[1]!thsiFinD("ths_close_price_index",K$1,$A$3)=0,K1574,[1]!thsiFinD("ths_close_price_index",K$1,$A1575)/[1]!thsiFinD("ths_close_price_index",K$1,$A$3))</f>
        <v>1.6543951918274995</v>
      </c>
      <c r="L1575" s="75">
        <f>[1]!thsiFinD("ths_close_price_index",L$1,$A1575)</f>
        <v>5215.34</v>
      </c>
      <c r="M1575" s="75">
        <f>[1]!thsiFinD("ths_close_price_index",M$1,$A1575)</f>
        <v>9038.9724000000006</v>
      </c>
      <c r="N1575" s="78">
        <f t="shared" si="131"/>
        <v>1.0138093604757343</v>
      </c>
      <c r="O1575" s="78">
        <f t="shared" si="132"/>
        <v>0.98343580706255729</v>
      </c>
      <c r="P1575" s="73">
        <f t="shared" si="133"/>
        <v>1.0138093604757343</v>
      </c>
      <c r="Q1575" s="73">
        <f t="shared" si="134"/>
        <v>1.9104966319022956</v>
      </c>
    </row>
    <row r="1576" spans="1:17" ht="15.5" x14ac:dyDescent="0.35">
      <c r="A1576" s="156">
        <v>46190</v>
      </c>
      <c r="B1576" s="58" t="s">
        <v>7222</v>
      </c>
      <c r="C1576" s="58" t="s">
        <v>7218</v>
      </c>
      <c r="D1576" s="58" t="s">
        <v>7226</v>
      </c>
      <c r="E1576" s="58" t="s">
        <v>7230</v>
      </c>
      <c r="F1576" s="58" t="s">
        <v>7234</v>
      </c>
      <c r="G1576" s="58" t="s">
        <v>7238</v>
      </c>
      <c r="H1576" s="75">
        <f>[1]!thsiFinD("ths_close_price_index",H$1,$A1576)</f>
        <v>4931.3860999999997</v>
      </c>
      <c r="I1576" s="75">
        <f>[1]!thsiFinD("ths_close_price_index",I$1,$A1576)</f>
        <v>5565.5105999999996</v>
      </c>
      <c r="J1576" s="75">
        <f>[1]!thsiFinD("ths_close_price_index",J$1,$A1576)</f>
        <v>2084.1603</v>
      </c>
      <c r="K1576" s="76">
        <f>IF([1]!thsiFinD("ths_close_price_index",K$1,$A1576)/[1]!thsiFinD("ths_close_price_index",K$1,$A$3)=0,K1575,[1]!thsiFinD("ths_close_price_index",K$1,$A1576)/[1]!thsiFinD("ths_close_price_index",K$1,$A$3))</f>
        <v>1.6798429354819053</v>
      </c>
      <c r="L1576" s="75">
        <f>[1]!thsiFinD("ths_close_price_index",L$1,$A1576)</f>
        <v>5344.732</v>
      </c>
      <c r="M1576" s="75">
        <f>[1]!thsiFinD("ths_close_price_index",M$1,$A1576)</f>
        <v>8976.5653999999995</v>
      </c>
      <c r="N1576" s="78">
        <f t="shared" si="131"/>
        <v>1.024809887754202</v>
      </c>
      <c r="O1576" s="78">
        <f t="shared" si="132"/>
        <v>0.9930957859767332</v>
      </c>
      <c r="P1576" s="73">
        <f t="shared" si="133"/>
        <v>1.024809887754202</v>
      </c>
      <c r="Q1576" s="73">
        <f t="shared" si="134"/>
        <v>1.9578958388945724</v>
      </c>
    </row>
    <row r="1577" spans="1:17" ht="15.5" x14ac:dyDescent="0.35">
      <c r="A1577" s="156">
        <v>46191</v>
      </c>
      <c r="B1577" s="58" t="s">
        <v>7223</v>
      </c>
      <c r="C1577" s="58" t="s">
        <v>7219</v>
      </c>
      <c r="D1577" s="58" t="s">
        <v>7227</v>
      </c>
      <c r="E1577" s="58" t="s">
        <v>7231</v>
      </c>
      <c r="F1577" s="58" t="s">
        <v>7235</v>
      </c>
      <c r="G1577" s="58" t="s">
        <v>7239</v>
      </c>
      <c r="H1577" s="75">
        <f>[1]!thsiFinD("ths_close_price_index",H$1,$A1577)</f>
        <v>4941.5986000000003</v>
      </c>
      <c r="I1577" s="75">
        <f>[1]!thsiFinD("ths_close_price_index",I$1,$A1577)</f>
        <v>5582.0883999999996</v>
      </c>
      <c r="J1577" s="75">
        <f>[1]!thsiFinD("ths_close_price_index",J$1,$A1577)</f>
        <v>2108.9868999999999</v>
      </c>
      <c r="K1577" s="76">
        <f>IF([1]!thsiFinD("ths_close_price_index",K$1,$A1577)/[1]!thsiFinD("ths_close_price_index",K$1,$A$3)=0,K1576,[1]!thsiFinD("ths_close_price_index",K$1,$A1577)/[1]!thsiFinD("ths_close_price_index",K$1,$A$3))</f>
        <v>1.6998532910299096</v>
      </c>
      <c r="L1577" s="75">
        <f>[1]!thsiFinD("ths_close_price_index",L$1,$A1577)</f>
        <v>5405.8114999999998</v>
      </c>
      <c r="M1577" s="75">
        <f>[1]!thsiFinD("ths_close_price_index",M$1,$A1577)</f>
        <v>9047.1915000000008</v>
      </c>
      <c r="N1577" s="78">
        <f t="shared" si="131"/>
        <v>1.0114279817959066</v>
      </c>
      <c r="O1577" s="78">
        <f t="shared" si="132"/>
        <v>1.0078678310526208</v>
      </c>
      <c r="P1577" s="73">
        <f t="shared" si="133"/>
        <v>1.0114279817959066</v>
      </c>
      <c r="Q1577" s="73">
        <f t="shared" si="134"/>
        <v>1.9802706368997409</v>
      </c>
    </row>
    <row r="1578" spans="1:17" ht="15.5" x14ac:dyDescent="0.35">
      <c r="A1578" s="156">
        <v>46195</v>
      </c>
      <c r="B1578" s="58" t="s">
        <v>7240</v>
      </c>
      <c r="C1578" s="58" t="s">
        <v>7245</v>
      </c>
      <c r="D1578" s="58">
        <v>0.82063613000000002</v>
      </c>
      <c r="E1578" s="58" t="s">
        <v>7250</v>
      </c>
      <c r="F1578" s="58">
        <v>1.02976668</v>
      </c>
      <c r="G1578" s="58">
        <v>1.1139316100000001</v>
      </c>
      <c r="H1578" s="75">
        <f>[1]!thsiFinD("ths_close_price_index",H$1,$A1578)</f>
        <v>5059.6581999999999</v>
      </c>
      <c r="I1578" s="75">
        <f>[1]!thsiFinD("ths_close_price_index",I$1,$A1578)</f>
        <v>5713.3822</v>
      </c>
      <c r="J1578" s="75">
        <f>[1]!thsiFinD("ths_close_price_index",J$1,$A1578)</f>
        <v>2143.1421999999998</v>
      </c>
      <c r="K1578" s="76">
        <f>IF([1]!thsiFinD("ths_close_price_index",K$1,$A1578)/[1]!thsiFinD("ths_close_price_index",K$1,$A$3)=0,K1577,[1]!thsiFinD("ths_close_price_index",K$1,$A1578)/[1]!thsiFinD("ths_close_price_index",K$1,$A$3))</f>
        <v>1.7273826223458668</v>
      </c>
      <c r="L1578" s="75">
        <f>[1]!thsiFinD("ths_close_price_index",L$1,$A1578)</f>
        <v>5564.3495000000003</v>
      </c>
      <c r="M1578" s="75">
        <f>[1]!thsiFinD("ths_close_price_index",M$1,$A1578)</f>
        <v>9035.0789999999997</v>
      </c>
      <c r="N1578" s="78">
        <f t="shared" ref="N1578:N1582" si="135">L1578/L1577</f>
        <v>1.0293273267112626</v>
      </c>
      <c r="O1578" s="78">
        <f t="shared" ref="O1578:O1582" si="136">M1578/M1577</f>
        <v>0.99866118673402671</v>
      </c>
      <c r="P1578" s="73">
        <f t="shared" ref="P1578:P1582" si="137">100%*N1578</f>
        <v>1.0293273267112626</v>
      </c>
      <c r="Q1578" s="73">
        <f t="shared" ref="Q1578:Q1582" si="138">Q1577*P1578</f>
        <v>2.0383466808448198</v>
      </c>
    </row>
    <row r="1579" spans="1:17" ht="15.5" x14ac:dyDescent="0.35">
      <c r="A1579" s="156">
        <v>46196</v>
      </c>
      <c r="B1579" s="58" t="s">
        <v>7241</v>
      </c>
      <c r="C1579" s="58" t="s">
        <v>7246</v>
      </c>
      <c r="D1579" s="58">
        <v>0.80197589999999996</v>
      </c>
      <c r="E1579" s="58" t="s">
        <v>7251</v>
      </c>
      <c r="F1579" s="58">
        <v>1.00713246</v>
      </c>
      <c r="G1579" s="58">
        <v>1.0976224699999999</v>
      </c>
      <c r="H1579" s="75">
        <f>[1]!thsiFinD("ths_close_price_index",H$1,$A1579)</f>
        <v>4919.3860000000004</v>
      </c>
      <c r="I1579" s="75">
        <f>[1]!thsiFinD("ths_close_price_index",I$1,$A1579)</f>
        <v>5566.7799000000005</v>
      </c>
      <c r="J1579" s="75">
        <f>[1]!thsiFinD("ths_close_price_index",J$1,$A1579)</f>
        <v>2091.1017999999999</v>
      </c>
      <c r="K1579" s="76">
        <f>IF([1]!thsiFinD("ths_close_price_index",K$1,$A1579)/[1]!thsiFinD("ths_close_price_index",K$1,$A$3)=0,K1578,[1]!thsiFinD("ths_close_price_index",K$1,$A1579)/[1]!thsiFinD("ths_close_price_index",K$1,$A$3))</f>
        <v>1.6854378169008861</v>
      </c>
      <c r="L1579" s="75">
        <f>[1]!thsiFinD("ths_close_price_index",L$1,$A1579)</f>
        <v>5465.9719999999998</v>
      </c>
      <c r="M1579" s="75">
        <f>[1]!thsiFinD("ths_close_price_index",M$1,$A1579)</f>
        <v>9144.875</v>
      </c>
      <c r="N1579" s="78">
        <f t="shared" si="135"/>
        <v>0.98232003579214422</v>
      </c>
      <c r="O1579" s="78">
        <f t="shared" si="136"/>
        <v>1.0121521903682305</v>
      </c>
      <c r="P1579" s="73">
        <f t="shared" si="137"/>
        <v>0.98232003579214422</v>
      </c>
      <c r="Q1579" s="73">
        <f t="shared" si="138"/>
        <v>2.0023087844842817</v>
      </c>
    </row>
    <row r="1580" spans="1:17" ht="15.5" x14ac:dyDescent="0.35">
      <c r="A1580" s="156">
        <v>46197</v>
      </c>
      <c r="B1580" s="58" t="s">
        <v>7242</v>
      </c>
      <c r="C1580" s="58" t="s">
        <v>7247</v>
      </c>
      <c r="D1580" s="58">
        <v>0.81276579999999998</v>
      </c>
      <c r="E1580" s="58" t="s">
        <v>7252</v>
      </c>
      <c r="F1580" s="58">
        <v>1.0213238200000001</v>
      </c>
      <c r="G1580" s="58">
        <v>1.12667837</v>
      </c>
      <c r="H1580" s="75">
        <f>[1]!thsiFinD("ths_close_price_index",H$1,$A1580)</f>
        <v>4943.0196999999998</v>
      </c>
      <c r="I1580" s="75">
        <f>[1]!thsiFinD("ths_close_price_index",I$1,$A1580)</f>
        <v>5613.7413999999999</v>
      </c>
      <c r="J1580" s="75">
        <f>[1]!thsiFinD("ths_close_price_index",J$1,$A1580)</f>
        <v>2129.6777999999999</v>
      </c>
      <c r="K1580" s="76">
        <f>IF([1]!thsiFinD("ths_close_price_index",K$1,$A1580)/[1]!thsiFinD("ths_close_price_index",K$1,$A$3)=0,K1579,[1]!thsiFinD("ths_close_price_index",K$1,$A1580)/[1]!thsiFinD("ths_close_price_index",K$1,$A$3))</f>
        <v>1.7165302530628983</v>
      </c>
      <c r="L1580" s="75">
        <f>[1]!thsiFinD("ths_close_price_index",L$1,$A1580)</f>
        <v>5612.4102000000003</v>
      </c>
      <c r="M1580" s="75">
        <f>[1]!thsiFinD("ths_close_price_index",M$1,$A1580)</f>
        <v>9153.6188999999995</v>
      </c>
      <c r="N1580" s="78">
        <f t="shared" si="135"/>
        <v>1.0267908800118259</v>
      </c>
      <c r="O1580" s="78">
        <f t="shared" si="136"/>
        <v>1.0009561530365367</v>
      </c>
      <c r="P1580" s="73">
        <f t="shared" si="137"/>
        <v>1.0267908800118259</v>
      </c>
      <c r="Q1580" s="73">
        <f t="shared" si="138"/>
        <v>2.0559523988760251</v>
      </c>
    </row>
    <row r="1581" spans="1:17" ht="15.5" x14ac:dyDescent="0.35">
      <c r="A1581" s="156">
        <v>46198</v>
      </c>
      <c r="B1581" s="58" t="s">
        <v>7243</v>
      </c>
      <c r="C1581" s="58" t="s">
        <v>7248</v>
      </c>
      <c r="D1581" s="58">
        <v>0.81936346999999998</v>
      </c>
      <c r="E1581" s="58" t="s">
        <v>7253</v>
      </c>
      <c r="F1581" s="58">
        <v>1.02993187</v>
      </c>
      <c r="G1581" s="58">
        <v>1.1500719500000001</v>
      </c>
      <c r="H1581" s="75">
        <f>[1]!thsiFinD("ths_close_price_index",H$1,$A1581)</f>
        <v>5020.1037999999999</v>
      </c>
      <c r="I1581" s="75">
        <f>[1]!thsiFinD("ths_close_price_index",I$1,$A1581)</f>
        <v>5693.5955000000004</v>
      </c>
      <c r="J1581" s="75">
        <f>[1]!thsiFinD("ths_close_price_index",J$1,$A1581)</f>
        <v>2165.1763999999998</v>
      </c>
      <c r="K1581" s="76">
        <f>IF([1]!thsiFinD("ths_close_price_index",K$1,$A1581)/[1]!thsiFinD("ths_close_price_index",K$1,$A$3)=0,K1580,[1]!thsiFinD("ths_close_price_index",K$1,$A1581)/[1]!thsiFinD("ths_close_price_index",K$1,$A$3))</f>
        <v>1.7451422904524876</v>
      </c>
      <c r="L1581" s="75">
        <f>[1]!thsiFinD("ths_close_price_index",L$1,$A1581)</f>
        <v>5747.2311</v>
      </c>
      <c r="M1581" s="75">
        <f>[1]!thsiFinD("ths_close_price_index",M$1,$A1581)</f>
        <v>9163.6581999999999</v>
      </c>
      <c r="N1581" s="78">
        <f t="shared" si="135"/>
        <v>1.0240219255534815</v>
      </c>
      <c r="O1581" s="78">
        <f t="shared" si="136"/>
        <v>1.0010967574802574</v>
      </c>
      <c r="P1581" s="73">
        <f t="shared" si="137"/>
        <v>1.0240219255534815</v>
      </c>
      <c r="Q1581" s="73">
        <f t="shared" si="138"/>
        <v>2.1053403343433268</v>
      </c>
    </row>
    <row r="1582" spans="1:17" ht="15.5" x14ac:dyDescent="0.35">
      <c r="A1582" s="156">
        <v>46199</v>
      </c>
      <c r="B1582" s="58" t="s">
        <v>7244</v>
      </c>
      <c r="C1582" s="58" t="s">
        <v>7249</v>
      </c>
      <c r="D1582" s="58">
        <v>0.79987905999999998</v>
      </c>
      <c r="E1582" s="58" t="s">
        <v>7254</v>
      </c>
      <c r="F1582" s="58">
        <v>1.0051119799999999</v>
      </c>
      <c r="G1582" s="58">
        <v>1.12297183</v>
      </c>
      <c r="H1582" s="75">
        <f>[1]!thsiFinD("ths_close_price_index",H$1,$A1582)</f>
        <v>4868.2205000000004</v>
      </c>
      <c r="I1582" s="75">
        <f>[1]!thsiFinD("ths_close_price_index",I$1,$A1582)</f>
        <v>5527.7947000000004</v>
      </c>
      <c r="J1582" s="75">
        <f>[1]!thsiFinD("ths_close_price_index",J$1,$A1582)</f>
        <v>2111.1304</v>
      </c>
      <c r="K1582" s="76">
        <f>IF([1]!thsiFinD("ths_close_price_index",K$1,$A1582)/[1]!thsiFinD("ths_close_price_index",K$1,$A$3)=0,K1581,[1]!thsiFinD("ths_close_price_index",K$1,$A1582)/[1]!thsiFinD("ths_close_price_index",K$1,$A$3))</f>
        <v>1.7015809620407265</v>
      </c>
      <c r="L1582" s="75">
        <f>[1]!thsiFinD("ths_close_price_index",L$1,$A1582)</f>
        <v>5550.7987000000003</v>
      </c>
      <c r="M1582" s="75">
        <f>[1]!thsiFinD("ths_close_price_index",M$1,$A1582)</f>
        <v>8825.7626999999993</v>
      </c>
      <c r="N1582" s="78">
        <f t="shared" si="135"/>
        <v>0.96582138484043212</v>
      </c>
      <c r="O1582" s="78">
        <f t="shared" si="136"/>
        <v>0.96312657100196075</v>
      </c>
      <c r="P1582" s="73">
        <f t="shared" si="137"/>
        <v>0.96582138484043212</v>
      </c>
      <c r="Q1582" s="73">
        <f t="shared" si="138"/>
        <v>2.0333827172758903</v>
      </c>
    </row>
    <row r="1583" spans="1:17" ht="15.5" x14ac:dyDescent="0.35">
      <c r="A1583" s="156">
        <v>46202</v>
      </c>
      <c r="B1583" s="58" t="s">
        <v>7255</v>
      </c>
      <c r="C1583" s="58" t="s">
        <v>7260</v>
      </c>
      <c r="D1583" s="58" t="s">
        <v>7265</v>
      </c>
      <c r="E1583" s="58" t="s">
        <v>7270</v>
      </c>
      <c r="F1583" s="58" t="s">
        <v>7275</v>
      </c>
      <c r="G1583" s="58" t="s">
        <v>7280</v>
      </c>
      <c r="H1583" s="75">
        <f>[1]!thsiFinD("ths_close_price_index",H$1,$A1583)</f>
        <v>4926.9210000000003</v>
      </c>
      <c r="I1583" s="75">
        <f>[1]!thsiFinD("ths_close_price_index",I$1,$A1583)</f>
        <v>5596.7074000000002</v>
      </c>
      <c r="J1583" s="75">
        <f>[1]!thsiFinD("ths_close_price_index",J$1,$A1583)</f>
        <v>2138.0785000000001</v>
      </c>
      <c r="K1583" s="76">
        <f>IF([1]!thsiFinD("ths_close_price_index",K$1,$A1583)/[1]!thsiFinD("ths_close_price_index",K$1,$A$3)=0,K1582,[1]!thsiFinD("ths_close_price_index",K$1,$A1583)/[1]!thsiFinD("ths_close_price_index",K$1,$A$3))</f>
        <v>1.7233012564968007</v>
      </c>
      <c r="L1583" s="75">
        <f>[1]!thsiFinD("ths_close_price_index",L$1,$A1583)</f>
        <v>5687.3697000000002</v>
      </c>
      <c r="M1583" s="75">
        <f>[1]!thsiFinD("ths_close_price_index",M$1,$A1583)</f>
        <v>9382.02</v>
      </c>
      <c r="N1583" s="78">
        <f t="shared" ref="N1583:N1587" si="139">L1583/L1582</f>
        <v>1.0246038466500325</v>
      </c>
      <c r="O1583" s="78">
        <f t="shared" ref="O1583:O1587" si="140">M1583/M1582</f>
        <v>1.0630265416041609</v>
      </c>
      <c r="P1583" s="73">
        <f t="shared" ref="P1583:P1587" si="141">100%*N1583</f>
        <v>1.0246038466500325</v>
      </c>
      <c r="Q1583" s="73">
        <f t="shared" ref="Q1583:Q1587" si="142">Q1582*P1583</f>
        <v>2.0834117538325727</v>
      </c>
    </row>
    <row r="1584" spans="1:17" ht="15.5" x14ac:dyDescent="0.35">
      <c r="A1584" s="156">
        <v>46203</v>
      </c>
      <c r="B1584" s="58" t="s">
        <v>7256</v>
      </c>
      <c r="C1584" s="58" t="s">
        <v>7261</v>
      </c>
      <c r="D1584" s="58" t="s">
        <v>7266</v>
      </c>
      <c r="E1584" s="58" t="s">
        <v>7271</v>
      </c>
      <c r="F1584" s="58" t="s">
        <v>7276</v>
      </c>
      <c r="G1584" s="58" t="s">
        <v>7281</v>
      </c>
      <c r="H1584" s="75">
        <f>[1]!thsiFinD("ths_close_price_index",H$1,$A1584)</f>
        <v>4979.4327999999996</v>
      </c>
      <c r="I1584" s="75">
        <f>[1]!thsiFinD("ths_close_price_index",I$1,$A1584)</f>
        <v>5677.2302</v>
      </c>
      <c r="J1584" s="75">
        <f>[1]!thsiFinD("ths_close_price_index",J$1,$A1584)</f>
        <v>2181.4987000000001</v>
      </c>
      <c r="K1584" s="76">
        <f>IF([1]!thsiFinD("ths_close_price_index",K$1,$A1584)/[1]!thsiFinD("ths_close_price_index",K$1,$A$3)=0,K1583,[1]!thsiFinD("ths_close_price_index",K$1,$A1584)/[1]!thsiFinD("ths_close_price_index",K$1,$A$3))</f>
        <v>1.7582981404827454</v>
      </c>
      <c r="L1584" s="75">
        <f>[1]!thsiFinD("ths_close_price_index",L$1,$A1584)</f>
        <v>5846.9603999999999</v>
      </c>
      <c r="M1584" s="75">
        <f>[1]!thsiFinD("ths_close_price_index",M$1,$A1584)</f>
        <v>9220.0956999999999</v>
      </c>
      <c r="N1584" s="78">
        <f t="shared" si="139"/>
        <v>1.0280605461607322</v>
      </c>
      <c r="O1584" s="78">
        <f t="shared" si="140"/>
        <v>0.98274099820720906</v>
      </c>
      <c r="P1584" s="73">
        <f t="shared" si="141"/>
        <v>1.0280605461607322</v>
      </c>
      <c r="Q1584" s="73">
        <f t="shared" si="142"/>
        <v>2.1418734255228036</v>
      </c>
    </row>
    <row r="1585" spans="1:17" ht="15.5" x14ac:dyDescent="0.35">
      <c r="A1585" s="156">
        <v>46204</v>
      </c>
      <c r="B1585" s="58" t="s">
        <v>7257</v>
      </c>
      <c r="C1585" s="58" t="s">
        <v>7262</v>
      </c>
      <c r="D1585" s="58" t="s">
        <v>7267</v>
      </c>
      <c r="E1585" s="58" t="s">
        <v>7272</v>
      </c>
      <c r="F1585" s="58" t="s">
        <v>7277</v>
      </c>
      <c r="G1585" s="58" t="s">
        <v>7282</v>
      </c>
      <c r="H1585" s="75">
        <f>[1]!thsiFinD("ths_close_price_index",H$1,$A1585)</f>
        <v>4958.9772999999996</v>
      </c>
      <c r="I1585" s="75">
        <f>[1]!thsiFinD("ths_close_price_index",I$1,$A1585)</f>
        <v>5660.1293999999998</v>
      </c>
      <c r="J1585" s="75">
        <f>[1]!thsiFinD("ths_close_price_index",J$1,$A1585)</f>
        <v>2166.5574999999999</v>
      </c>
      <c r="K1585" s="76">
        <f>IF([1]!thsiFinD("ths_close_price_index",K$1,$A1585)/[1]!thsiFinD("ths_close_price_index",K$1,$A$3)=0,K1584,[1]!thsiFinD("ths_close_price_index",K$1,$A1585)/[1]!thsiFinD("ths_close_price_index",K$1,$A$3))</f>
        <v>1.7462554635026577</v>
      </c>
      <c r="L1585" s="75">
        <f>[1]!thsiFinD("ths_close_price_index",L$1,$A1585)</f>
        <v>5862.2381999999998</v>
      </c>
      <c r="M1585" s="75">
        <f>[1]!thsiFinD("ths_close_price_index",M$1,$A1585)</f>
        <v>9626.9467000000004</v>
      </c>
      <c r="N1585" s="78">
        <f t="shared" si="139"/>
        <v>1.0026129474042615</v>
      </c>
      <c r="O1585" s="78">
        <f t="shared" si="140"/>
        <v>1.0441265484912483</v>
      </c>
      <c r="P1585" s="73">
        <f t="shared" si="141"/>
        <v>1.0026129474042615</v>
      </c>
      <c r="Q1585" s="73">
        <f t="shared" si="142"/>
        <v>2.1474700281302801</v>
      </c>
    </row>
    <row r="1586" spans="1:17" ht="15.5" x14ac:dyDescent="0.35">
      <c r="A1586" s="156">
        <v>46205</v>
      </c>
      <c r="B1586" s="58" t="s">
        <v>7258</v>
      </c>
      <c r="C1586" s="58" t="s">
        <v>7263</v>
      </c>
      <c r="D1586" s="58" t="s">
        <v>7268</v>
      </c>
      <c r="E1586" s="58" t="s">
        <v>7273</v>
      </c>
      <c r="F1586" s="58" t="s">
        <v>7278</v>
      </c>
      <c r="G1586" s="58" t="s">
        <v>7283</v>
      </c>
      <c r="H1586" s="75">
        <f>[1]!thsiFinD("ths_close_price_index",H$1,$A1586)</f>
        <v>4812.2956999999997</v>
      </c>
      <c r="I1586" s="75">
        <f>[1]!thsiFinD("ths_close_price_index",I$1,$A1586)</f>
        <v>5480.5567000000001</v>
      </c>
      <c r="J1586" s="75">
        <f>[1]!thsiFinD("ths_close_price_index",J$1,$A1586)</f>
        <v>2082.1970000000001</v>
      </c>
      <c r="K1586" s="76">
        <f>IF([1]!thsiFinD("ths_close_price_index",K$1,$A1586)/[1]!thsiFinD("ths_close_price_index",K$1,$A$3)=0,K1585,[1]!thsiFinD("ths_close_price_index",K$1,$A1586)/[1]!thsiFinD("ths_close_price_index",K$1,$A$3))</f>
        <v>1.678260506512679</v>
      </c>
      <c r="L1586" s="75">
        <f>[1]!thsiFinD("ths_close_price_index",L$1,$A1586)</f>
        <v>5673.5672000000004</v>
      </c>
      <c r="M1586" s="75">
        <f>[1]!thsiFinD("ths_close_price_index",M$1,$A1586)</f>
        <v>9681.0643999999993</v>
      </c>
      <c r="N1586" s="78">
        <f t="shared" si="139"/>
        <v>0.96781587619554599</v>
      </c>
      <c r="O1586" s="78">
        <f t="shared" si="140"/>
        <v>1.0056214812116908</v>
      </c>
      <c r="P1586" s="73">
        <f t="shared" si="141"/>
        <v>0.96781587619554599</v>
      </c>
      <c r="Q1586" s="73">
        <f t="shared" si="142"/>
        <v>2.078355586878581</v>
      </c>
    </row>
    <row r="1587" spans="1:17" ht="15.5" x14ac:dyDescent="0.35">
      <c r="A1587" s="156">
        <v>46206</v>
      </c>
      <c r="B1587" s="58" t="s">
        <v>7259</v>
      </c>
      <c r="C1587" s="58" t="s">
        <v>7264</v>
      </c>
      <c r="D1587" s="58" t="s">
        <v>7269</v>
      </c>
      <c r="E1587" s="58" t="s">
        <v>7274</v>
      </c>
      <c r="F1587" s="58" t="s">
        <v>7279</v>
      </c>
      <c r="G1587" s="58" t="s">
        <v>7284</v>
      </c>
      <c r="H1587" s="75">
        <f>[1]!thsiFinD("ths_close_price_index",H$1,$A1587)</f>
        <v>4842.1737000000003</v>
      </c>
      <c r="I1587" s="75">
        <f>[1]!thsiFinD("ths_close_price_index",I$1,$A1587)</f>
        <v>5514.0641999999998</v>
      </c>
      <c r="J1587" s="75">
        <f>[1]!thsiFinD("ths_close_price_index",J$1,$A1587)</f>
        <v>2095.9492</v>
      </c>
      <c r="K1587" s="76">
        <f>IF([1]!thsiFinD("ths_close_price_index",K$1,$A1587)/[1]!thsiFinD("ths_close_price_index",K$1,$A$3)=0,K1586,[1]!thsiFinD("ths_close_price_index",K$1,$A1587)/[1]!thsiFinD("ths_close_price_index",K$1,$A$3))</f>
        <v>1.6893448439397638</v>
      </c>
      <c r="L1587" s="75">
        <f>[1]!thsiFinD("ths_close_price_index",L$1,$A1587)</f>
        <v>5652.8018000000002</v>
      </c>
      <c r="M1587" s="75">
        <f>[1]!thsiFinD("ths_close_price_index",M$1,$A1587)</f>
        <v>9918.0961000000007</v>
      </c>
      <c r="N1587" s="78">
        <f t="shared" si="139"/>
        <v>0.99633997461068224</v>
      </c>
      <c r="O1587" s="78">
        <f t="shared" si="140"/>
        <v>1.0244840536336068</v>
      </c>
      <c r="P1587" s="73">
        <f t="shared" si="141"/>
        <v>0.99633997461068224</v>
      </c>
      <c r="Q1587" s="73">
        <f t="shared" si="142"/>
        <v>2.070748752662575</v>
      </c>
    </row>
  </sheetData>
  <phoneticPr fontId="6" type="noConversion"/>
  <pageMargins left="0.7" right="0.7" top="0.75" bottom="0.75" header="0.3" footer="0.3"/>
  <pageSetup paperSize="9" orientation="portrait" horizontalDpi="4294967294" verticalDpi="300" r:id="rId1"/>
  <ignoredErrors>
    <ignoredError sqref="K1537:K154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贴图</vt:lpstr>
      <vt:lpstr>股指</vt:lpstr>
      <vt:lpstr>估值</vt:lpstr>
      <vt:lpstr>成交额</vt:lpstr>
      <vt:lpstr>融资融券</vt:lpstr>
      <vt:lpstr>金牛组合持仓</vt:lpstr>
      <vt:lpstr>神鹿组合持仓</vt:lpstr>
      <vt:lpstr>千里马白金（开放）</vt:lpstr>
      <vt:lpstr>千里马5期</vt:lpstr>
      <vt:lpstr>玄驹竞速</vt:lpstr>
      <vt:lpstr>净值曲线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YmR6aDIwMjYwNDE0MTEzNzU1MA==</dc:subject>
  <dc:creator>白昕</dc:creator>
  <cp:lastModifiedBy>白昕</cp:lastModifiedBy>
  <dcterms:created xsi:type="dcterms:W3CDTF">2015-06-05T18:17:20Z</dcterms:created>
  <dcterms:modified xsi:type="dcterms:W3CDTF">2026-07-07T03:39:32Z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8a409abe</vt:lpwstr>
  </property>
</Properties>
</file>