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6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Intersections" sheetId="2" r:id="rId5"/>
    <sheet state="visible" name="Time distributions" sheetId="3" r:id="rId6"/>
    <sheet state="visible" name="Power consumption normal distri" sheetId="4" r:id="rId7"/>
    <sheet state="visible" name="Realignments Normal distributio" sheetId="5" r:id="rId8"/>
    <sheet state="visible" name="Time on line (F)" sheetId="6" r:id="rId9"/>
    <sheet state="visible" name="Time on line (T)" sheetId="7" r:id="rId10"/>
  </sheets>
  <definedNames/>
  <calcPr/>
</workbook>
</file>

<file path=xl/sharedStrings.xml><?xml version="1.0" encoding="utf-8"?>
<sst xmlns="http://schemas.openxmlformats.org/spreadsheetml/2006/main" count="1338" uniqueCount="153">
  <si>
    <t>FixRob</t>
  </si>
  <si>
    <t>run</t>
  </si>
  <si>
    <t>start_time</t>
  </si>
  <si>
    <t>end_time</t>
  </si>
  <si>
    <t>start_voltage</t>
  </si>
  <si>
    <t>end_voltage</t>
  </si>
  <si>
    <t>total_duration[s]</t>
  </si>
  <si>
    <t>was_succssful</t>
  </si>
  <si>
    <t>#intersections</t>
  </si>
  <si>
    <t>time_at_intersections [ms]</t>
  </si>
  <si>
    <t>time_at_intersections [s]</t>
  </si>
  <si>
    <t>#realignments</t>
  </si>
  <si>
    <t>time_realignment [ms]</t>
  </si>
  <si>
    <t>time_at_realignments [s]</t>
  </si>
  <si>
    <t>time_on_line [s]</t>
  </si>
  <si>
    <t>consumed_power [mV]</t>
  </si>
  <si>
    <t>consumed_power/total_duration [mv/s]</t>
  </si>
  <si>
    <t>Average</t>
  </si>
  <si>
    <t>Sum</t>
  </si>
  <si>
    <t>Minimum</t>
  </si>
  <si>
    <t>Maximum</t>
  </si>
  <si>
    <t>Standard Deviation</t>
  </si>
  <si>
    <t>TurnRob</t>
  </si>
  <si>
    <t>Comparison of the two sensor configurations</t>
  </si>
  <si>
    <t>helper table for diagram on the left( values from aboth)</t>
  </si>
  <si>
    <t>run &amp; sensor config</t>
  </si>
  <si>
    <t>time_at_intersection [s]</t>
  </si>
  <si>
    <t>time_realignment [s]</t>
  </si>
  <si>
    <t>1 one_fixed</t>
  </si>
  <si>
    <t>1 one_turning</t>
  </si>
  <si>
    <t>2 one_fixed</t>
  </si>
  <si>
    <t>2 one_turning</t>
  </si>
  <si>
    <t>3 one_fixed</t>
  </si>
  <si>
    <t>3 one_turning</t>
  </si>
  <si>
    <t>4 one_fixed</t>
  </si>
  <si>
    <t>4 one_turning</t>
  </si>
  <si>
    <t>5 one_fixed</t>
  </si>
  <si>
    <t>5 one_turning</t>
  </si>
  <si>
    <t>6 one_fixed</t>
  </si>
  <si>
    <t>6 one_turning</t>
  </si>
  <si>
    <t>7 one_fixed</t>
  </si>
  <si>
    <t>7 one_turning</t>
  </si>
  <si>
    <t>8 one_fixed</t>
  </si>
  <si>
    <t>8 one_turning</t>
  </si>
  <si>
    <t>9 one_fixed</t>
  </si>
  <si>
    <t>9 one_turning</t>
  </si>
  <si>
    <t>10 one_fixed</t>
  </si>
  <si>
    <t>10 one_turning</t>
  </si>
  <si>
    <t>11 one_fixed</t>
  </si>
  <si>
    <t>11 one_turning</t>
  </si>
  <si>
    <t>FixRob:</t>
  </si>
  <si>
    <t>Run</t>
  </si>
  <si>
    <t>Start Voltage</t>
  </si>
  <si>
    <t>End Voltage</t>
  </si>
  <si>
    <t>Difference</t>
  </si>
  <si>
    <t>TurnRob:</t>
  </si>
  <si>
    <t>intersection</t>
  </si>
  <si>
    <t>intersection type</t>
  </si>
  <si>
    <t>duration [s] - 1. run</t>
  </si>
  <si>
    <t>duration [s] - 2. run</t>
  </si>
  <si>
    <t>duration [s] - 3. run</t>
  </si>
  <si>
    <t>duration [s] - 4. run</t>
  </si>
  <si>
    <t>duration [s] - 5. run</t>
  </si>
  <si>
    <t>duration [s] - 6. run</t>
  </si>
  <si>
    <t>duration [s] - 7. run</t>
  </si>
  <si>
    <t>duration [s] - 8. run</t>
  </si>
  <si>
    <t>duration [s] - 9. run</t>
  </si>
  <si>
    <t>duration [s] - 10. run</t>
  </si>
  <si>
    <t>duration [s] - 11. run</t>
  </si>
  <si>
    <t>Total duration [s]:</t>
  </si>
  <si>
    <t>Average duration [s]:</t>
  </si>
  <si>
    <t>Unsorted:</t>
  </si>
  <si>
    <t>Intersection types</t>
  </si>
  <si>
    <t>intersection description</t>
  </si>
  <si>
    <t>average time [s]</t>
  </si>
  <si>
    <t>standard deviation</t>
  </si>
  <si>
    <t>dead end</t>
  </si>
  <si>
    <t>straight</t>
  </si>
  <si>
    <t>left</t>
  </si>
  <si>
    <t>right</t>
  </si>
  <si>
    <t>left &amp; straight</t>
  </si>
  <si>
    <t>right &amp; straight</t>
  </si>
  <si>
    <t>left &amp; straight &amp; right</t>
  </si>
  <si>
    <t>left &amp; right</t>
  </si>
  <si>
    <t>Sorted:</t>
  </si>
  <si>
    <t>Standard deviations</t>
  </si>
  <si>
    <t>Intersection</t>
  </si>
  <si>
    <t>FixRob compared to TurnRob (Avg.)</t>
  </si>
  <si>
    <t>Description</t>
  </si>
  <si>
    <t>Id</t>
  </si>
  <si>
    <t>Maze occurences</t>
  </si>
  <si>
    <t>Path taken</t>
  </si>
  <si>
    <t>avg. time FixRob [s]</t>
  </si>
  <si>
    <t>avg. time TurnRob [s]</t>
  </si>
  <si>
    <t>Single intersection[s]</t>
  </si>
  <si>
    <t>Maze total[s]</t>
  </si>
  <si>
    <t>Percentage[%]</t>
  </si>
  <si>
    <t>B</t>
  </si>
  <si>
    <t>S</t>
  </si>
  <si>
    <t>L</t>
  </si>
  <si>
    <t>R</t>
  </si>
  <si>
    <t>Sum:</t>
  </si>
  <si>
    <t>FixRob - TurnRob</t>
  </si>
  <si>
    <t>Turn</t>
  </si>
  <si>
    <t>avg time FixRob [s]</t>
  </si>
  <si>
    <t>avg time TurnRob [s]</t>
  </si>
  <si>
    <t>avg. difference single turn [s]</t>
  </si>
  <si>
    <t>turns</t>
  </si>
  <si>
    <t>intersection types</t>
  </si>
  <si>
    <t>avg. FixRob - TurnRob [s]</t>
  </si>
  <si>
    <t>total avg. FixRob - TurnRob [s]</t>
  </si>
  <si>
    <t>S,B,R</t>
  </si>
  <si>
    <t>1,2,4,6</t>
  </si>
  <si>
    <t>3,5,7,8</t>
  </si>
  <si>
    <t>Time for Realignments</t>
  </si>
  <si>
    <t>Time on Line</t>
  </si>
  <si>
    <t>Time on Intersections</t>
  </si>
  <si>
    <t>Sorted Time for Realignments[s]</t>
  </si>
  <si>
    <t>FixRob nor. distr.</t>
  </si>
  <si>
    <t>TurnRob nor. distr.</t>
  </si>
  <si>
    <t>Time [s]</t>
  </si>
  <si>
    <t>FixRob distr</t>
  </si>
  <si>
    <t>realignment</t>
  </si>
  <si>
    <t>on-line</t>
  </si>
  <si>
    <t>Sorted power consumptions [mV]</t>
  </si>
  <si>
    <t>FixRob normal distr.</t>
  </si>
  <si>
    <t>TurnRob normal distr.</t>
  </si>
  <si>
    <t>Sorted #realignments</t>
  </si>
  <si>
    <t>FixRob normal distr</t>
  </si>
  <si>
    <t>TurnRob distr</t>
  </si>
  <si>
    <t>FixRob 1</t>
  </si>
  <si>
    <t>start time</t>
  </si>
  <si>
    <t>end time</t>
  </si>
  <si>
    <t>SORTED:</t>
  </si>
  <si>
    <t>Average time per line</t>
  </si>
  <si>
    <t>I</t>
  </si>
  <si>
    <t>Average mis measurement</t>
  </si>
  <si>
    <t>E</t>
  </si>
  <si>
    <t>FixRob 2</t>
  </si>
  <si>
    <t>FixRob 3</t>
  </si>
  <si>
    <t>start</t>
  </si>
  <si>
    <t>end</t>
  </si>
  <si>
    <t>FixRob 4</t>
  </si>
  <si>
    <t>FixRob 5</t>
  </si>
  <si>
    <t>FixRob 6</t>
  </si>
  <si>
    <t>TurnRob 1</t>
  </si>
  <si>
    <t>on line</t>
  </si>
  <si>
    <t>on intersection</t>
  </si>
  <si>
    <t>on realignment</t>
  </si>
  <si>
    <t>TurnRob 2</t>
  </si>
  <si>
    <t>TurnRob 3</t>
  </si>
  <si>
    <t>TurnRob 4</t>
  </si>
  <si>
    <t>TurnRob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</si>
</sst>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 H:mm:ss"/>
    <numFmt numFmtId="165" formatCode="0.0000"/>
    <numFmt numFmtId="166" formatCode="0.00000"/>
    <numFmt numFmtId="167" formatCode="0.000000000"/>
    <numFmt numFmtId="168" formatCode="0.00000000"/>
    <numFmt numFmtId="169" formatCode="0.000000"/>
    <numFmt numFmtId="170" formatCode="0.000"/>
  </numFmts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4.0"/>
      <color theme="1"/>
      <name val="Arial"/>
      <scheme val="minor"/>
    </font>
    <font>
      <color rgb="FF000000"/>
      <name val="Arial"/>
    </font>
    <font>
      <sz val="11.0"/>
      <color theme="1"/>
      <name val="Arial"/>
      <scheme val="minor"/>
    </font>
    <font/>
  </fonts>
  <fills count="1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2" xfId="0" applyFont="1" applyNumberFormat="1"/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2" xfId="0" applyBorder="1" applyFont="1" applyNumberFormat="1"/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165" xfId="0" applyFont="1" applyNumberFormat="1"/>
    <xf borderId="0" fillId="3" fontId="2" numFmtId="0" xfId="0" applyFill="1" applyFont="1"/>
    <xf borderId="0" fillId="0" fontId="2" numFmtId="1" xfId="0" applyFont="1" applyNumberFormat="1"/>
    <xf borderId="0" fillId="0" fontId="2" numFmtId="2" xfId="0" applyAlignment="1" applyFont="1" applyNumberFormat="1">
      <alignment readingOrder="0"/>
    </xf>
    <xf borderId="2" fillId="0" fontId="3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2" xfId="0" applyBorder="1" applyFont="1" applyNumberFormat="1"/>
    <xf borderId="8" fillId="0" fontId="2" numFmtId="0" xfId="0" applyAlignment="1" applyBorder="1" applyFont="1">
      <alignment readingOrder="0"/>
    </xf>
    <xf borderId="9" fillId="0" fontId="2" numFmtId="2" xfId="0" applyBorder="1" applyFont="1" applyNumberFormat="1"/>
    <xf borderId="0" fillId="0" fontId="2" numFmtId="166" xfId="0" applyFont="1" applyNumberForma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6" fillId="0" fontId="3" numFmtId="166" xfId="0" applyAlignment="1" applyBorder="1" applyFont="1" applyNumberFormat="1">
      <alignment readingOrder="0"/>
    </xf>
    <xf borderId="0" fillId="5" fontId="2" numFmtId="0" xfId="0" applyAlignment="1" applyFill="1" applyFont="1">
      <alignment readingOrder="0"/>
    </xf>
    <xf borderId="6" fillId="0" fontId="2" numFmtId="166" xfId="0" applyBorder="1" applyFont="1" applyNumberFormat="1"/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0" fontId="2" numFmtId="167" xfId="0" applyFont="1" applyNumberFormat="1"/>
    <xf borderId="0" fillId="0" fontId="6" numFmtId="0" xfId="0" applyAlignment="1" applyFont="1">
      <alignment readingOrder="0"/>
    </xf>
    <xf borderId="0" fillId="0" fontId="2" numFmtId="168" xfId="0" applyFont="1" applyNumberFormat="1"/>
    <xf borderId="1" fillId="0" fontId="2" numFmtId="0" xfId="0" applyAlignment="1" applyBorder="1" applyFont="1">
      <alignment horizontal="center" readingOrder="0"/>
    </xf>
    <xf borderId="1" fillId="0" fontId="7" numFmtId="0" xfId="0" applyBorder="1" applyFont="1"/>
    <xf borderId="0" fillId="0" fontId="2" numFmtId="10" xfId="0" applyFont="1" applyNumberFormat="1"/>
    <xf borderId="6" fillId="0" fontId="3" numFmtId="0" xfId="0" applyAlignment="1" applyBorder="1" applyFont="1">
      <alignment readingOrder="0"/>
    </xf>
    <xf borderId="6" fillId="0" fontId="2" numFmtId="2" xfId="0" applyBorder="1" applyFont="1" applyNumberFormat="1"/>
    <xf borderId="0" fillId="0" fontId="3" numFmtId="2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169" xfId="0" applyFont="1" applyNumberFormat="1"/>
    <xf borderId="0" fillId="0" fontId="2" numFmtId="21" xfId="0" applyAlignment="1" applyFont="1" applyNumberFormat="1">
      <alignment readingOrder="0"/>
    </xf>
    <xf borderId="0" fillId="0" fontId="2" numFmtId="21" xfId="0" applyFont="1" applyNumberFormat="1"/>
    <xf borderId="0" fillId="0" fontId="2" numFmtId="170" xfId="0" applyFont="1" applyNumberFormat="1"/>
    <xf borderId="0" fillId="13" fontId="2" numFmtId="21" xfId="0" applyFill="1" applyFont="1" applyNumberFormat="1"/>
    <xf borderId="0" fillId="13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Durations per run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General!$J$2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General!$A$3:$A$13</c:f>
            </c:strRef>
          </c:cat>
          <c:val>
            <c:numRef>
              <c:f>General!$J$3:$J$13</c:f>
              <c:numCache/>
            </c:numRef>
          </c:val>
        </c:ser>
        <c:ser>
          <c:idx val="1"/>
          <c:order val="1"/>
          <c:tx>
            <c:strRef>
              <c:f>General!$M$2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General!$A$3:$A$13</c:f>
            </c:strRef>
          </c:cat>
          <c:val>
            <c:numRef>
              <c:f>General!$M$3:$M$13</c:f>
              <c:numCache/>
            </c:numRef>
          </c:val>
        </c:ser>
        <c:ser>
          <c:idx val="2"/>
          <c:order val="2"/>
          <c:tx>
            <c:strRef>
              <c:f>General!$N$2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General!$A$3:$A$13</c:f>
            </c:strRef>
          </c:cat>
          <c:val>
            <c:numRef>
              <c:f>General!$N$3:$N$13</c:f>
              <c:numCache/>
            </c:numRef>
          </c:val>
        </c:ser>
        <c:overlap val="100"/>
        <c:axId val="632763434"/>
        <c:axId val="2007653245"/>
      </c:barChart>
      <c:catAx>
        <c:axId val="63276343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7653245"/>
      </c:catAx>
      <c:valAx>
        <c:axId val="20076532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276343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#realignments per run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General!$A$3:$A$13</c:f>
            </c:strRef>
          </c:cat>
          <c:val>
            <c:numRef>
              <c:f>General!$K$3:$K$13</c:f>
              <c:numCache/>
            </c:numRef>
          </c:val>
        </c:ser>
        <c:axId val="1219669124"/>
        <c:axId val="314528045"/>
      </c:barChart>
      <c:catAx>
        <c:axId val="1219669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4528045"/>
      </c:catAx>
      <c:valAx>
        <c:axId val="3145280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#realignments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96691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#realignments per run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General!$K$43:$K$53</c:f>
              <c:numCache/>
            </c:numRef>
          </c:val>
        </c:ser>
        <c:axId val="555006385"/>
        <c:axId val="585326840"/>
      </c:barChart>
      <c:catAx>
        <c:axId val="5550063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5326840"/>
      </c:catAx>
      <c:valAx>
        <c:axId val="585326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#realignments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0063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Durations per run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General!$J$42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General!$J$43:$J$53</c:f>
              <c:numCache/>
            </c:numRef>
          </c:val>
        </c:ser>
        <c:ser>
          <c:idx val="1"/>
          <c:order val="1"/>
          <c:tx>
            <c:strRef>
              <c:f>General!$M$42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General!$M$43:$M$53</c:f>
              <c:numCache/>
            </c:numRef>
          </c:val>
        </c:ser>
        <c:ser>
          <c:idx val="2"/>
          <c:order val="2"/>
          <c:tx>
            <c:strRef>
              <c:f>General!$N$42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General!$N$43:$N$53</c:f>
              <c:numCache/>
            </c:numRef>
          </c:val>
        </c:ser>
        <c:overlap val="100"/>
        <c:axId val="2008184188"/>
        <c:axId val="1100267108"/>
      </c:barChart>
      <c:catAx>
        <c:axId val="20081841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0267108"/>
      </c:catAx>
      <c:valAx>
        <c:axId val="11002671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818418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consumed_power [mV]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General!$O$42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General!$A$43:$A$53</c:f>
            </c:strRef>
          </c:cat>
          <c:val>
            <c:numRef>
              <c:f>General!$O$43:$O$53</c:f>
              <c:numCache/>
            </c:numRef>
          </c:val>
        </c:ser>
        <c:axId val="2105736802"/>
        <c:axId val="1210493431"/>
      </c:barChart>
      <c:catAx>
        <c:axId val="21057368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0493431"/>
      </c:catAx>
      <c:valAx>
        <c:axId val="1210493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consumed_power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57368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consumed_power [mV]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General!$O$2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General!$A$3:$A$13</c:f>
            </c:strRef>
          </c:cat>
          <c:val>
            <c:numRef>
              <c:f>General!$O$3:$O$13</c:f>
              <c:numCache/>
            </c:numRef>
          </c:val>
        </c:ser>
        <c:axId val="315754600"/>
        <c:axId val="1126603031"/>
      </c:barChart>
      <c:catAx>
        <c:axId val="315754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6603031"/>
      </c:catAx>
      <c:valAx>
        <c:axId val="1126603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consumed_power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57546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Consumed power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General!$A$43:$A$53</c:f>
            </c:strRef>
          </c:cat>
          <c:val>
            <c:numRef>
              <c:f>General!$O$3:$O$13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General!$A$43:$A$53</c:f>
            </c:strRef>
          </c:cat>
          <c:val>
            <c:numRef>
              <c:f>General!$O$43:$O$53</c:f>
              <c:numCache/>
            </c:numRef>
          </c:val>
        </c:ser>
        <c:axId val="1213838737"/>
        <c:axId val="1450013173"/>
      </c:barChart>
      <c:catAx>
        <c:axId val="1213838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0013173"/>
      </c:catAx>
      <c:valAx>
        <c:axId val="14500131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consumed_power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38387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spent at intersection for each run</a:t>
            </a:r>
          </a:p>
        </c:rich>
      </c:tx>
      <c:overlay val="0"/>
    </c:title>
    <c:plotArea>
      <c:layout>
        <c:manualLayout>
          <c:xMode val="edge"/>
          <c:yMode val="edge"/>
          <c:x val="0.143369140625"/>
          <c:y val="0.15838509316770186"/>
          <c:w val="0.769130859375"/>
          <c:h val="0.7204968944099379"/>
        </c:manualLayout>
      </c:layout>
      <c:barChart>
        <c:barDir val="bar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General!$J$3:$J$13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General!$J$43:$J$53</c:f>
              <c:numCache/>
            </c:numRef>
          </c:val>
        </c:ser>
        <c:axId val="2129767613"/>
        <c:axId val="371575552"/>
      </c:barChart>
      <c:catAx>
        <c:axId val="21297676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575552"/>
      </c:catAx>
      <c:valAx>
        <c:axId val="3715755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summed up 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976761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spent realigning for each run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General!$A$43:$A$53</c:f>
            </c:strRef>
          </c:cat>
          <c:val>
            <c:numRef>
              <c:f>General!$M$3:$M$13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General!$A$43:$A$53</c:f>
            </c:strRef>
          </c:cat>
          <c:val>
            <c:numRef>
              <c:f>General!$M$3:$M$13</c:f>
              <c:numCache/>
            </c:numRef>
          </c:val>
        </c:ser>
        <c:ser>
          <c:idx val="2"/>
          <c:order val="2"/>
          <c:tx>
            <c:strRef>
              <c:f>General!$M$42</c:f>
            </c:strRef>
          </c:tx>
          <c:cat>
            <c:strRef>
              <c:f>General!$A$43:$A$53</c:f>
            </c:strRef>
          </c:cat>
          <c:val>
            <c:numRef>
              <c:f>General!$M$43:$M$53</c:f>
              <c:numCache/>
            </c:numRef>
          </c:val>
        </c:ser>
        <c:axId val="100739318"/>
        <c:axId val="1721628366"/>
      </c:barChart>
      <c:catAx>
        <c:axId val="10073931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1628366"/>
      </c:catAx>
      <c:valAx>
        <c:axId val="17216283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summed up 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73931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spent on-line for each run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General!$A$43:$A$53</c:f>
            </c:strRef>
          </c:cat>
          <c:val>
            <c:numRef>
              <c:f>General!$N$3:$N$13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General!$A$43:$A$53</c:f>
            </c:strRef>
          </c:cat>
          <c:val>
            <c:numRef>
              <c:f>General!$N$3:$N$13</c:f>
              <c:numCache/>
            </c:numRef>
          </c:val>
        </c:ser>
        <c:ser>
          <c:idx val="2"/>
          <c:order val="2"/>
          <c:tx>
            <c:strRef>
              <c:f>General!$N$42</c:f>
            </c:strRef>
          </c:tx>
          <c:cat>
            <c:strRef>
              <c:f>General!$A$43:$A$53</c:f>
            </c:strRef>
          </c:cat>
          <c:val>
            <c:numRef>
              <c:f>General!$N$43:$N$53</c:f>
              <c:numCache/>
            </c:numRef>
          </c:val>
        </c:ser>
        <c:axId val="1547589117"/>
        <c:axId val="733343281"/>
      </c:barChart>
      <c:catAx>
        <c:axId val="154758911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3343281"/>
      </c:catAx>
      <c:valAx>
        <c:axId val="7333432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summed up 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758911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Summed up durations for each run for both sensor configurations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General!$B$103</c:f>
            </c:strRef>
          </c:tx>
          <c:spPr>
            <a:solidFill>
              <a:schemeClr val="accent1"/>
            </a:solidFill>
            <a:ln cmpd="sng">
              <a:solidFill>
                <a:schemeClr val="lt1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General!$A$104:$A$125</c:f>
            </c:strRef>
          </c:cat>
          <c:val>
            <c:numRef>
              <c:f>General!$B$104:$B$125</c:f>
              <c:numCache/>
            </c:numRef>
          </c:val>
        </c:ser>
        <c:ser>
          <c:idx val="1"/>
          <c:order val="1"/>
          <c:tx>
            <c:strRef>
              <c:f>General!$C$103</c:f>
            </c:strRef>
          </c:tx>
          <c:spPr>
            <a:solidFill>
              <a:schemeClr val="accent2"/>
            </a:solidFill>
            <a:ln cmpd="sng">
              <a:solidFill>
                <a:schemeClr val="lt1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General!$A$104:$A$125</c:f>
            </c:strRef>
          </c:cat>
          <c:val>
            <c:numRef>
              <c:f>General!$C$104:$C$125</c:f>
              <c:numCache/>
            </c:numRef>
          </c:val>
        </c:ser>
        <c:ser>
          <c:idx val="2"/>
          <c:order val="2"/>
          <c:tx>
            <c:strRef>
              <c:f>General!$D$103</c:f>
            </c:strRef>
          </c:tx>
          <c:spPr>
            <a:solidFill>
              <a:schemeClr val="accent3"/>
            </a:solidFill>
            <a:ln cmpd="sng">
              <a:solidFill>
                <a:schemeClr val="lt1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General!$A$104:$A$125</c:f>
            </c:strRef>
          </c:cat>
          <c:val>
            <c:numRef>
              <c:f>General!$D$104:$D$125</c:f>
              <c:numCache/>
            </c:numRef>
          </c:val>
        </c:ser>
        <c:overlap val="100"/>
        <c:axId val="612821654"/>
        <c:axId val="180534235"/>
      </c:barChart>
      <c:catAx>
        <c:axId val="61282165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 &amp; sensor config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534235"/>
      </c:catAx>
      <c:valAx>
        <c:axId val="18053423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durations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282165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#realignments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one fixed sensor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General!$A$3:$A$13</c:f>
            </c:strRef>
          </c:cat>
          <c:val>
            <c:numRef>
              <c:f>General!$K$3:$K$13</c:f>
              <c:numCache/>
            </c:numRef>
          </c:val>
        </c:ser>
        <c:ser>
          <c:idx val="1"/>
          <c:order val="1"/>
          <c:tx>
            <c:v>one turning sensor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General!$A$3:$A$13</c:f>
            </c:strRef>
          </c:cat>
          <c:val>
            <c:numRef>
              <c:f>General!$K$43:$K$53</c:f>
              <c:numCache/>
            </c:numRef>
          </c:val>
        </c:ser>
        <c:axId val="1326366164"/>
        <c:axId val="46267902"/>
      </c:barChart>
      <c:catAx>
        <c:axId val="1326366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267902"/>
      </c:catAx>
      <c:valAx>
        <c:axId val="462679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#realignments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6366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Fixed - Comparison of Start and End Battery Voltage per Run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General!$A$166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General!$B$165:$L$165</c:f>
            </c:strRef>
          </c:cat>
          <c:val>
            <c:numRef>
              <c:f>General!$B$166:$L$166</c:f>
              <c:numCache/>
            </c:numRef>
          </c:val>
        </c:ser>
        <c:ser>
          <c:idx val="1"/>
          <c:order val="1"/>
          <c:tx>
            <c:strRef>
              <c:f>General!$A$167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General!$B$165:$L$165</c:f>
            </c:strRef>
          </c:cat>
          <c:val>
            <c:numRef>
              <c:f>General!$B$167:$L$167</c:f>
              <c:numCache/>
            </c:numRef>
          </c:val>
        </c:ser>
        <c:axId val="1670193021"/>
        <c:axId val="1690421833"/>
      </c:barChart>
      <c:catAx>
        <c:axId val="1670193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0421833"/>
      </c:catAx>
      <c:valAx>
        <c:axId val="1690421833"/>
        <c:scaling>
          <c:orientation val="minMax"/>
          <c:min val="7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Battery Voltage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01930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Turning - Comparison of Start and End Battery Voltage per Run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General!$A$190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General!$B$189:$L$189</c:f>
            </c:strRef>
          </c:cat>
          <c:val>
            <c:numRef>
              <c:f>General!$B$190:$L$190</c:f>
              <c:numCache/>
            </c:numRef>
          </c:val>
        </c:ser>
        <c:ser>
          <c:idx val="1"/>
          <c:order val="1"/>
          <c:tx>
            <c:strRef>
              <c:f>General!$A$191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General!$B$189:$L$189</c:f>
            </c:strRef>
          </c:cat>
          <c:val>
            <c:numRef>
              <c:f>General!$B$191:$L$191</c:f>
              <c:numCache/>
            </c:numRef>
          </c:val>
        </c:ser>
        <c:axId val="1746157149"/>
        <c:axId val="735505785"/>
      </c:barChart>
      <c:catAx>
        <c:axId val="17461571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5505785"/>
      </c:catAx>
      <c:valAx>
        <c:axId val="735505785"/>
        <c:scaling>
          <c:orientation val="minMax"/>
          <c:min val="78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Battery Voltage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61571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Difference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val>
            <c:numRef>
              <c:f>General!$B$192:$L$192</c:f>
              <c:numCache/>
            </c:numRef>
          </c:val>
        </c:ser>
        <c:axId val="1457134794"/>
        <c:axId val="1374039645"/>
      </c:barChart>
      <c:catAx>
        <c:axId val="1457134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039645"/>
      </c:catAx>
      <c:valAx>
        <c:axId val="13740396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Difference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71347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General!$J$175</c:f>
            </c:strRef>
          </c:cat>
          <c:val>
            <c:numRef>
              <c:f>General!$B$168:$L$168</c:f>
              <c:numCache/>
            </c:numRef>
          </c:val>
        </c:ser>
        <c:axId val="2054764144"/>
        <c:axId val="933149255"/>
      </c:barChart>
      <c:catAx>
        <c:axId val="205476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3149255"/>
      </c:catAx>
      <c:valAx>
        <c:axId val="933149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47641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 per intersection type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FixRob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Intersections!$B$26:$B$33</c:f>
            </c:strRef>
          </c:cat>
          <c:val>
            <c:numRef>
              <c:f>Intersections!$C$26:$C$33</c:f>
              <c:numCache/>
            </c:numRef>
          </c:val>
        </c:ser>
        <c:ser>
          <c:idx val="1"/>
          <c:order val="1"/>
          <c:tx>
            <c:v>TurnRob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Intersections!$B$26:$B$33</c:f>
            </c:strRef>
          </c:cat>
          <c:val>
            <c:numRef>
              <c:f>Intersections!$C$73:$C$80</c:f>
              <c:numCache/>
            </c:numRef>
          </c:val>
        </c:ser>
        <c:axId val="318293970"/>
        <c:axId val="1418413085"/>
      </c:barChart>
      <c:catAx>
        <c:axId val="3182939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Intersection description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8413085"/>
      </c:catAx>
      <c:valAx>
        <c:axId val="1418413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82939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time[s] for intersection type - FixRob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Intersections!$B$37:$B$44</c:f>
            </c:strRef>
          </c:cat>
          <c:val>
            <c:numRef>
              <c:f>Intersections!$C$37:$C$44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time[s] for intersection type - TurnRob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Intersections!$B$84:$B$91</c:f>
            </c:strRef>
          </c:cat>
          <c:val>
            <c:numRef>
              <c:f>Intersections!$C$84:$C$91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Intersections!$B$26:$B$33</c:f>
            </c:strRef>
          </c:cat>
          <c:val>
            <c:numRef>
              <c:f>Intersections!$C$26:$C$33</c:f>
              <c:numCache/>
            </c:numRef>
          </c:val>
        </c:ser>
        <c:axId val="1719407623"/>
        <c:axId val="242564278"/>
      </c:barChart>
      <c:catAx>
        <c:axId val="17194076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Intersection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2564278"/>
      </c:catAx>
      <c:valAx>
        <c:axId val="2425642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94076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Intersections!$B$73:$B$80</c:f>
            </c:strRef>
          </c:cat>
          <c:val>
            <c:numRef>
              <c:f>Intersections!$C$73:$C$80</c:f>
              <c:numCache/>
            </c:numRef>
          </c:val>
        </c:ser>
        <c:axId val="739318094"/>
        <c:axId val="324189285"/>
      </c:barChart>
      <c:catAx>
        <c:axId val="739318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Intersection type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4189285"/>
      </c:catAx>
      <c:valAx>
        <c:axId val="3241892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93180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distr. of realignment time - FixRob &amp; TurnRob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distributions'!$B$2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distributions'!$A$3:$A$24</c:f>
            </c:strRef>
          </c:cat>
          <c:val>
            <c:numRef>
              <c:f>'Time distributions'!$B$3:$B$24</c:f>
              <c:numCache/>
            </c:numRef>
          </c:val>
          <c:smooth val="0"/>
        </c:ser>
        <c:ser>
          <c:idx val="1"/>
          <c:order val="1"/>
          <c:tx>
            <c:strRef>
              <c:f>'Time distributions'!$C$2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distributions'!$A$3:$A$24</c:f>
            </c:strRef>
          </c:cat>
          <c:val>
            <c:numRef>
              <c:f>'Time distributions'!$C$3:$C$24</c:f>
              <c:numCache/>
            </c:numRef>
          </c:val>
          <c:smooth val="0"/>
        </c:ser>
        <c:axId val="751472010"/>
        <c:axId val="221311450"/>
      </c:lineChart>
      <c:catAx>
        <c:axId val="7514720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for realignments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311450"/>
      </c:catAx>
      <c:valAx>
        <c:axId val="2213114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14720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distr. of time on line - FixRob &amp; TurnRob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distributions'!$F$2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distributions'!$E$3:$E$24</c:f>
            </c:strRef>
          </c:cat>
          <c:val>
            <c:numRef>
              <c:f>'Time distributions'!$F$3:$F$24</c:f>
              <c:numCache/>
            </c:numRef>
          </c:val>
          <c:smooth val="0"/>
        </c:ser>
        <c:ser>
          <c:idx val="1"/>
          <c:order val="1"/>
          <c:tx>
            <c:strRef>
              <c:f>'Time distributions'!$G$2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distributions'!$E$3:$E$24</c:f>
            </c:strRef>
          </c:cat>
          <c:val>
            <c:numRef>
              <c:f>'Time distributions'!$G$3:$G$24</c:f>
              <c:numCache/>
            </c:numRef>
          </c:val>
          <c:smooth val="0"/>
        </c:ser>
        <c:axId val="97084232"/>
        <c:axId val="743844392"/>
      </c:lineChart>
      <c:catAx>
        <c:axId val="97084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on line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3844392"/>
      </c:catAx>
      <c:valAx>
        <c:axId val="743844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0842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distr. of time at intersections - FixRob &amp; TurnRob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distributions'!$J$2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distributions'!$I$3:$I$24</c:f>
            </c:strRef>
          </c:cat>
          <c:val>
            <c:numRef>
              <c:f>'Time distributions'!$J$3:$J$24</c:f>
              <c:numCache/>
            </c:numRef>
          </c:val>
          <c:smooth val="0"/>
        </c:ser>
        <c:ser>
          <c:idx val="1"/>
          <c:order val="1"/>
          <c:tx>
            <c:strRef>
              <c:f>'Time distributions'!$K$2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distributions'!$I$3:$I$24</c:f>
            </c:strRef>
          </c:cat>
          <c:val>
            <c:numRef>
              <c:f>'Time distributions'!$K$3:$K$24</c:f>
              <c:numCache/>
            </c:numRef>
          </c:val>
          <c:smooth val="0"/>
        </c:ser>
        <c:axId val="616257627"/>
        <c:axId val="1544305122"/>
      </c:lineChart>
      <c:catAx>
        <c:axId val="6162576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at intersections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305122"/>
      </c:catAx>
      <c:valAx>
        <c:axId val="15443051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62576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Standard distributions - FixRob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distributions'!$B$46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distributions'!$A$47:$A$79</c:f>
            </c:strRef>
          </c:cat>
          <c:val>
            <c:numRef>
              <c:f>'Time distributions'!$B$47:$B$79</c:f>
              <c:numCache/>
            </c:numRef>
          </c:val>
          <c:smooth val="0"/>
        </c:ser>
        <c:ser>
          <c:idx val="1"/>
          <c:order val="1"/>
          <c:tx>
            <c:strRef>
              <c:f>'Time distributions'!$C$46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distributions'!$A$47:$A$79</c:f>
            </c:strRef>
          </c:cat>
          <c:val>
            <c:numRef>
              <c:f>'Time distributions'!$C$47:$C$79</c:f>
              <c:numCache/>
            </c:numRef>
          </c:val>
          <c:smooth val="0"/>
        </c:ser>
        <c:ser>
          <c:idx val="2"/>
          <c:order val="2"/>
          <c:tx>
            <c:strRef>
              <c:f>'Time distributions'!$D$46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'Time distributions'!$A$47:$A$79</c:f>
            </c:strRef>
          </c:cat>
          <c:val>
            <c:numRef>
              <c:f>'Time distributions'!$D$47:$D$79</c:f>
              <c:numCache/>
            </c:numRef>
          </c:val>
          <c:smooth val="0"/>
        </c:ser>
        <c:axId val="681106000"/>
        <c:axId val="1301171994"/>
      </c:lineChart>
      <c:catAx>
        <c:axId val="681106000"/>
        <c:scaling>
          <c:orientation val="minMax"/>
          <c:max val="25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171994"/>
      </c:catAx>
      <c:valAx>
        <c:axId val="1301171994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106000"/>
        <c:minorUnit val="0.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Standard distributions - TurnRob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distributions'!$B$82:$B$83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distributions'!$A$84:$A$116</c:f>
            </c:strRef>
          </c:cat>
          <c:val>
            <c:numRef>
              <c:f>'Time distributions'!$B$84:$B$116</c:f>
              <c:numCache/>
            </c:numRef>
          </c:val>
          <c:smooth val="0"/>
        </c:ser>
        <c:ser>
          <c:idx val="1"/>
          <c:order val="1"/>
          <c:tx>
            <c:strRef>
              <c:f>'Time distributions'!$C$82:$C$83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distributions'!$A$84:$A$116</c:f>
            </c:strRef>
          </c:cat>
          <c:val>
            <c:numRef>
              <c:f>'Time distributions'!$C$84:$C$116</c:f>
              <c:numCache/>
            </c:numRef>
          </c:val>
          <c:smooth val="0"/>
        </c:ser>
        <c:ser>
          <c:idx val="2"/>
          <c:order val="2"/>
          <c:tx>
            <c:strRef>
              <c:f>'Time distributions'!$D$82:$D$83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'Time distributions'!$A$84:$A$116</c:f>
            </c:strRef>
          </c:cat>
          <c:val>
            <c:numRef>
              <c:f>'Time distributions'!$D$84:$D$116</c:f>
              <c:numCache/>
            </c:numRef>
          </c:val>
          <c:smooth val="0"/>
        </c:ser>
        <c:axId val="1788362369"/>
        <c:axId val="1558326214"/>
      </c:lineChart>
      <c:catAx>
        <c:axId val="1788362369"/>
        <c:scaling>
          <c:orientation val="minMax"/>
          <c:max val="25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[s]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8326214"/>
      </c:catAx>
      <c:valAx>
        <c:axId val="1558326214"/>
        <c:scaling>
          <c:orientation val="minMax"/>
          <c:max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8362369"/>
        <c:minorUnit val="0.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distr. of consumed power - FixRob &amp; TurnRob</a:t>
            </a:r>
          </a:p>
        </c:rich>
      </c:tx>
      <c:overlay val="0"/>
    </c:title>
    <c:plotArea>
      <c:layout/>
      <c:lineChart>
        <c:ser>
          <c:idx val="0"/>
          <c:order val="0"/>
          <c:tx>
            <c:v>one-fixed normal distr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'Power consumption normal distri'!$A$3:$A$23</c:f>
            </c:strRef>
          </c:cat>
          <c:val>
            <c:numRef>
              <c:f>'Power consumption normal distri'!$B$3:$B$23</c:f>
              <c:numCache/>
            </c:numRef>
          </c:val>
          <c:smooth val="0"/>
        </c:ser>
        <c:ser>
          <c:idx val="1"/>
          <c:order val="1"/>
          <c:tx>
            <c:strRef>
              <c:f>'Power consumption normal distri'!$C$1:$C$2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'Power consumption normal distri'!$A$3:$A$23</c:f>
            </c:strRef>
          </c:cat>
          <c:val>
            <c:numRef>
              <c:f>'Power consumption normal distri'!$C$3:$C$23</c:f>
              <c:numCache/>
            </c:numRef>
          </c:val>
          <c:smooth val="0"/>
        </c:ser>
        <c:axId val="433937383"/>
        <c:axId val="1858470721"/>
      </c:lineChart>
      <c:catAx>
        <c:axId val="433937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Sorted power consumptions [mV]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470721"/>
      </c:catAx>
      <c:valAx>
        <c:axId val="18584707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9373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Normal distr. of #realignments - FixRob &amp; TurnRob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'Realignments Normal distributio'!$B$1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'Realignments Normal distributio'!$A$2:$A$23</c:f>
            </c:strRef>
          </c:cat>
          <c:val>
            <c:numRef>
              <c:f>'Realignments Normal distributio'!$B$2:$B$23</c:f>
              <c:numCache/>
            </c:numRef>
          </c:val>
          <c:smooth val="0"/>
        </c:ser>
        <c:ser>
          <c:idx val="1"/>
          <c:order val="1"/>
          <c:tx>
            <c:strRef>
              <c:f>'Realignments Normal distributio'!$C$1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'Realignments Normal distributio'!$A$2:$A$23</c:f>
            </c:strRef>
          </c:cat>
          <c:val>
            <c:numRef>
              <c:f>'Realignments Normal distributio'!$C$2:$C$23</c:f>
              <c:numCache/>
            </c:numRef>
          </c:val>
          <c:smooth val="0"/>
        </c:ser>
        <c:axId val="1042251454"/>
        <c:axId val="1321827995"/>
      </c:lineChart>
      <c:catAx>
        <c:axId val="1042251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Sorted #realignments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1827995"/>
      </c:catAx>
      <c:valAx>
        <c:axId val="1321827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2514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Relationship Id="rId4" Type="http://schemas.openxmlformats.org/officeDocument/2006/relationships/chart" Target="../charts/chart25.xml"/><Relationship Id="rId5" Type="http://schemas.openxmlformats.org/officeDocument/2006/relationships/chart" Target="../charts/chart2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19</xdr:row>
      <xdr:rowOff>200025</xdr:rowOff>
    </xdr:from>
    <xdr:ext cx="467677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19</xdr:row>
      <xdr:rowOff>190500</xdr:rowOff>
    </xdr:from>
    <xdr:ext cx="402907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59</xdr:row>
      <xdr:rowOff>200025</xdr:rowOff>
    </xdr:from>
    <xdr:ext cx="402907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209550</xdr:colOff>
      <xdr:row>59</xdr:row>
      <xdr:rowOff>200025</xdr:rowOff>
    </xdr:from>
    <xdr:ext cx="467677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676275</xdr:colOff>
      <xdr:row>59</xdr:row>
      <xdr:rowOff>200025</xdr:rowOff>
    </xdr:from>
    <xdr:ext cx="477202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676275</xdr:colOff>
      <xdr:row>19</xdr:row>
      <xdr:rowOff>190500</xdr:rowOff>
    </xdr:from>
    <xdr:ext cx="653415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</xdr:col>
      <xdr:colOff>781050</xdr:colOff>
      <xdr:row>82</xdr:row>
      <xdr:rowOff>9525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0</xdr:colOff>
      <xdr:row>128</xdr:row>
      <xdr:rowOff>9525</xdr:rowOff>
    </xdr:from>
    <xdr:ext cx="5715000" cy="61341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</xdr:col>
      <xdr:colOff>647700</xdr:colOff>
      <xdr:row>128</xdr:row>
      <xdr:rowOff>9525</xdr:rowOff>
    </xdr:from>
    <xdr:ext cx="5715000" cy="61341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790575</xdr:colOff>
      <xdr:row>128</xdr:row>
      <xdr:rowOff>9525</xdr:rowOff>
    </xdr:from>
    <xdr:ext cx="5715000" cy="61341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</xdr:col>
      <xdr:colOff>781050</xdr:colOff>
      <xdr:row>100</xdr:row>
      <xdr:rowOff>0</xdr:rowOff>
    </xdr:from>
    <xdr:ext cx="7267575" cy="526732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0</xdr:col>
      <xdr:colOff>0</xdr:colOff>
      <xdr:row>82</xdr:row>
      <xdr:rowOff>9525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</xdr:col>
      <xdr:colOff>257175</xdr:colOff>
      <xdr:row>168</xdr:row>
      <xdr:rowOff>57150</xdr:rowOff>
    </xdr:from>
    <xdr:ext cx="7058025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</xdr:col>
      <xdr:colOff>257175</xdr:colOff>
      <xdr:row>193</xdr:row>
      <xdr:rowOff>85725</xdr:rowOff>
    </xdr:from>
    <xdr:ext cx="7058025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8</xdr:col>
      <xdr:colOff>666750</xdr:colOff>
      <xdr:row>193</xdr:row>
      <xdr:rowOff>85725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8</xdr:col>
      <xdr:colOff>676275</xdr:colOff>
      <xdr:row>168</xdr:row>
      <xdr:rowOff>57150</xdr:rowOff>
    </xdr:from>
    <xdr:ext cx="5715000" cy="35337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638175</xdr:colOff>
      <xdr:row>106</xdr:row>
      <xdr:rowOff>180975</xdr:rowOff>
    </xdr:from>
    <xdr:ext cx="6972300" cy="431482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1133475</xdr:colOff>
      <xdr:row>23</xdr:row>
      <xdr:rowOff>190500</xdr:rowOff>
    </xdr:from>
    <xdr:ext cx="6972300" cy="431482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1133475</xdr:colOff>
      <xdr:row>70</xdr:row>
      <xdr:rowOff>190500</xdr:rowOff>
    </xdr:from>
    <xdr:ext cx="6972300" cy="431482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1133475</xdr:colOff>
      <xdr:row>23</xdr:row>
      <xdr:rowOff>190500</xdr:rowOff>
    </xdr:from>
    <xdr:ext cx="6972300" cy="431482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9</xdr:col>
      <xdr:colOff>1133475</xdr:colOff>
      <xdr:row>70</xdr:row>
      <xdr:rowOff>190500</xdr:rowOff>
    </xdr:from>
    <xdr:ext cx="6972300" cy="431482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25</xdr:row>
      <xdr:rowOff>19050</xdr:rowOff>
    </xdr:from>
    <xdr:ext cx="5076825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933450</xdr:colOff>
      <xdr:row>25</xdr:row>
      <xdr:rowOff>19050</xdr:rowOff>
    </xdr:from>
    <xdr:ext cx="5076825" cy="3533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904875</xdr:colOff>
      <xdr:row>25</xdr:row>
      <xdr:rowOff>19050</xdr:rowOff>
    </xdr:from>
    <xdr:ext cx="5076825" cy="3533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857250</xdr:colOff>
      <xdr:row>61</xdr:row>
      <xdr:rowOff>123825</xdr:rowOff>
    </xdr:from>
    <xdr:ext cx="8477250" cy="3533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847725</xdr:colOff>
      <xdr:row>80</xdr:row>
      <xdr:rowOff>190500</xdr:rowOff>
    </xdr:from>
    <xdr:ext cx="8477250" cy="353377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</xdr:row>
      <xdr:rowOff>38100</xdr:rowOff>
    </xdr:from>
    <xdr:ext cx="5715000" cy="353377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0</xdr:row>
      <xdr:rowOff>190500</xdr:rowOff>
    </xdr:from>
    <xdr:ext cx="5715000" cy="35337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88"/>
    <col customWidth="1" min="3" max="3" width="13.63"/>
    <col customWidth="1" min="4" max="5" width="10.75"/>
    <col customWidth="1" min="6" max="6" width="14.13"/>
    <col customWidth="1" min="7" max="7" width="12.75"/>
    <col customWidth="1" min="8" max="8" width="12.25"/>
    <col customWidth="1" min="9" max="9" width="22.13"/>
    <col customWidth="1" min="10" max="10" width="20.63"/>
    <col customWidth="1" min="11" max="11" width="12.25"/>
    <col customWidth="1" min="12" max="12" width="19.25"/>
    <col customWidth="1" min="13" max="13" width="20.63"/>
    <col customWidth="1" min="14" max="14" width="17.25"/>
    <col customWidth="1" min="15" max="15" width="19.38"/>
    <col customWidth="1" min="16" max="16" width="32.13"/>
    <col customWidth="1" min="19" max="19" width="3.13"/>
  </cols>
  <sheetData>
    <row r="1">
      <c r="A1" s="1" t="s">
        <v>0</v>
      </c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S2" s="2"/>
    </row>
    <row r="3">
      <c r="A3" s="4">
        <v>1.0</v>
      </c>
      <c r="B3" s="5">
        <v>44883.59575231482</v>
      </c>
      <c r="C3" s="5">
        <v>44883.599803240744</v>
      </c>
      <c r="D3" s="4">
        <v>8474.0</v>
      </c>
      <c r="E3" s="4">
        <v>8338.0</v>
      </c>
      <c r="F3" s="6">
        <v>350.168928771</v>
      </c>
      <c r="G3" s="4">
        <v>1.0</v>
      </c>
      <c r="H3" s="4">
        <v>17.0</v>
      </c>
      <c r="I3" s="4">
        <v>2.44385844166E11</v>
      </c>
      <c r="J3" s="7">
        <f t="shared" ref="J3:J13" si="1">I3/1000000000</f>
        <v>244.3858442</v>
      </c>
      <c r="K3" s="4">
        <v>25.0</v>
      </c>
      <c r="L3" s="4">
        <v>4.7860572503E10</v>
      </c>
      <c r="M3" s="7">
        <f t="shared" ref="M3:M13" si="2">L3/1000000000</f>
        <v>47.8605725</v>
      </c>
      <c r="N3" s="7">
        <f t="shared" ref="N3:N13" si="3">F3-J3-M3</f>
        <v>57.9225121</v>
      </c>
      <c r="O3" s="8">
        <f t="shared" ref="O3:O13" si="4">D3-E3</f>
        <v>136</v>
      </c>
      <c r="P3" s="8">
        <f t="shared" ref="P3:P13" si="5">O3/F3</f>
        <v>0.3883839736</v>
      </c>
      <c r="S3" s="2"/>
    </row>
    <row r="4">
      <c r="A4" s="4">
        <v>2.0</v>
      </c>
      <c r="B4" s="5">
        <v>44883.600810185184</v>
      </c>
      <c r="C4" s="5">
        <v>44883.60472222222</v>
      </c>
      <c r="D4" s="4">
        <v>8373.0</v>
      </c>
      <c r="E4" s="4">
        <v>8309.0</v>
      </c>
      <c r="F4" s="6">
        <v>337.2570307</v>
      </c>
      <c r="G4" s="4">
        <v>1.0</v>
      </c>
      <c r="H4" s="4">
        <v>17.0</v>
      </c>
      <c r="I4" s="4">
        <v>2.45184599328E11</v>
      </c>
      <c r="J4" s="7">
        <f t="shared" si="1"/>
        <v>245.1845993</v>
      </c>
      <c r="K4" s="4">
        <v>28.0</v>
      </c>
      <c r="L4" s="4">
        <v>3.3801679749E10</v>
      </c>
      <c r="M4" s="7">
        <f t="shared" si="2"/>
        <v>33.80167975</v>
      </c>
      <c r="N4" s="7">
        <f t="shared" si="3"/>
        <v>58.27075162</v>
      </c>
      <c r="O4" s="8">
        <f t="shared" si="4"/>
        <v>64</v>
      </c>
      <c r="P4" s="8">
        <f t="shared" si="5"/>
        <v>0.1897662441</v>
      </c>
      <c r="S4" s="2"/>
    </row>
    <row r="5">
      <c r="A5" s="4">
        <v>3.0</v>
      </c>
      <c r="B5" s="5">
        <v>44883.60525462963</v>
      </c>
      <c r="C5" s="5">
        <v>44883.60915509259</v>
      </c>
      <c r="D5" s="4">
        <v>8282.0</v>
      </c>
      <c r="E5" s="4">
        <v>8201.0</v>
      </c>
      <c r="F5" s="6">
        <v>337.560678977</v>
      </c>
      <c r="G5" s="4">
        <v>1.0</v>
      </c>
      <c r="H5" s="4">
        <v>17.0</v>
      </c>
      <c r="I5" s="4">
        <v>2.44895374747E11</v>
      </c>
      <c r="J5" s="7">
        <f t="shared" si="1"/>
        <v>244.8953747</v>
      </c>
      <c r="K5" s="4">
        <v>25.0</v>
      </c>
      <c r="L5" s="4">
        <v>3.5913017957E10</v>
      </c>
      <c r="M5" s="7">
        <f t="shared" si="2"/>
        <v>35.91301796</v>
      </c>
      <c r="N5" s="7">
        <f t="shared" si="3"/>
        <v>56.75228627</v>
      </c>
      <c r="O5" s="8">
        <f t="shared" si="4"/>
        <v>81</v>
      </c>
      <c r="P5" s="8">
        <f t="shared" si="5"/>
        <v>0.2399568583</v>
      </c>
      <c r="S5" s="2"/>
    </row>
    <row r="6">
      <c r="A6" s="4">
        <v>4.0</v>
      </c>
      <c r="B6" s="5">
        <v>44883.609606481485</v>
      </c>
      <c r="C6" s="5">
        <v>44883.61336805556</v>
      </c>
      <c r="D6" s="4">
        <v>8214.0</v>
      </c>
      <c r="E6" s="4">
        <v>8167.0</v>
      </c>
      <c r="F6" s="6">
        <v>325.177446485</v>
      </c>
      <c r="G6" s="4">
        <v>1.0</v>
      </c>
      <c r="H6" s="4">
        <v>17.0</v>
      </c>
      <c r="I6" s="4">
        <v>2.41166883779E11</v>
      </c>
      <c r="J6" s="7">
        <f t="shared" si="1"/>
        <v>241.1668838</v>
      </c>
      <c r="K6" s="4">
        <v>25.0</v>
      </c>
      <c r="L6" s="4">
        <v>2.7406047916E10</v>
      </c>
      <c r="M6" s="7">
        <f t="shared" si="2"/>
        <v>27.40604792</v>
      </c>
      <c r="N6" s="7">
        <f t="shared" si="3"/>
        <v>56.60451479</v>
      </c>
      <c r="O6" s="8">
        <f t="shared" si="4"/>
        <v>47</v>
      </c>
      <c r="P6" s="8">
        <f t="shared" si="5"/>
        <v>0.1445364693</v>
      </c>
      <c r="S6" s="2"/>
    </row>
    <row r="7">
      <c r="A7" s="4">
        <v>5.0</v>
      </c>
      <c r="B7" s="5">
        <v>44883.61387731481</v>
      </c>
      <c r="C7" s="5">
        <v>44883.617627314816</v>
      </c>
      <c r="D7" s="4">
        <v>8170.0</v>
      </c>
      <c r="E7" s="4">
        <v>8104.0</v>
      </c>
      <c r="F7" s="6">
        <v>323.082996254</v>
      </c>
      <c r="G7" s="4">
        <v>1.0</v>
      </c>
      <c r="H7" s="4">
        <v>17.0</v>
      </c>
      <c r="I7" s="4">
        <v>2.43922775783E11</v>
      </c>
      <c r="J7" s="7">
        <f t="shared" si="1"/>
        <v>243.9227758</v>
      </c>
      <c r="K7" s="4">
        <v>17.0</v>
      </c>
      <c r="L7" s="4">
        <v>2.3092159005E10</v>
      </c>
      <c r="M7" s="7">
        <f t="shared" si="2"/>
        <v>23.09215901</v>
      </c>
      <c r="N7" s="7">
        <f t="shared" si="3"/>
        <v>56.06806147</v>
      </c>
      <c r="O7" s="8">
        <f t="shared" si="4"/>
        <v>66</v>
      </c>
      <c r="P7" s="8">
        <f t="shared" si="5"/>
        <v>0.2042818742</v>
      </c>
      <c r="S7" s="2"/>
    </row>
    <row r="8">
      <c r="A8" s="4">
        <v>6.0</v>
      </c>
      <c r="B8" s="5">
        <v>44883.61817129629</v>
      </c>
      <c r="C8" s="5">
        <v>44883.62210648148</v>
      </c>
      <c r="D8" s="4">
        <v>8106.0</v>
      </c>
      <c r="E8" s="4">
        <v>8088.0</v>
      </c>
      <c r="F8" s="6">
        <v>339.574736145</v>
      </c>
      <c r="G8" s="4">
        <v>1.0</v>
      </c>
      <c r="H8" s="4">
        <v>17.0</v>
      </c>
      <c r="I8" s="4">
        <v>2.43564518405E11</v>
      </c>
      <c r="J8" s="7">
        <f t="shared" si="1"/>
        <v>243.5645184</v>
      </c>
      <c r="K8" s="4">
        <v>28.0</v>
      </c>
      <c r="L8" s="4">
        <v>3.8589389298E10</v>
      </c>
      <c r="M8" s="7">
        <f t="shared" si="2"/>
        <v>38.5893893</v>
      </c>
      <c r="N8" s="7">
        <f t="shared" si="3"/>
        <v>57.42082844</v>
      </c>
      <c r="O8" s="8">
        <f t="shared" si="4"/>
        <v>18</v>
      </c>
      <c r="P8" s="8">
        <f t="shared" si="5"/>
        <v>0.05300747695</v>
      </c>
      <c r="S8" s="2"/>
    </row>
    <row r="9">
      <c r="A9" s="4">
        <v>7.0</v>
      </c>
      <c r="B9" s="5">
        <v>44883.62258101852</v>
      </c>
      <c r="C9" s="5">
        <v>44883.62641203704</v>
      </c>
      <c r="D9" s="4">
        <v>8049.0</v>
      </c>
      <c r="E9" s="4">
        <v>8018.0</v>
      </c>
      <c r="F9" s="6">
        <v>330.982750229</v>
      </c>
      <c r="G9" s="4">
        <v>1.0</v>
      </c>
      <c r="H9" s="4">
        <v>17.0</v>
      </c>
      <c r="I9" s="4">
        <v>2.42883391135E11</v>
      </c>
      <c r="J9" s="7">
        <f t="shared" si="1"/>
        <v>242.8833911</v>
      </c>
      <c r="K9" s="4">
        <v>23.0</v>
      </c>
      <c r="L9" s="4">
        <v>3.0974766526E10</v>
      </c>
      <c r="M9" s="7">
        <f t="shared" si="2"/>
        <v>30.97476653</v>
      </c>
      <c r="N9" s="7">
        <f t="shared" si="3"/>
        <v>57.12459257</v>
      </c>
      <c r="O9" s="8">
        <f t="shared" si="4"/>
        <v>31</v>
      </c>
      <c r="P9" s="8">
        <f t="shared" si="5"/>
        <v>0.09366047016</v>
      </c>
      <c r="S9" s="2"/>
    </row>
    <row r="10">
      <c r="A10" s="4">
        <v>8.0</v>
      </c>
      <c r="B10" s="5">
        <v>44883.62702546296</v>
      </c>
      <c r="C10" s="5">
        <v>44883.63079861111</v>
      </c>
      <c r="D10" s="4">
        <v>8045.0</v>
      </c>
      <c r="E10" s="4">
        <v>7986.0</v>
      </c>
      <c r="F10" s="6">
        <v>325.854072023</v>
      </c>
      <c r="G10" s="4">
        <v>1.0</v>
      </c>
      <c r="H10" s="4">
        <v>17.0</v>
      </c>
      <c r="I10" s="4">
        <v>2.40639793223E11</v>
      </c>
      <c r="J10" s="7">
        <f t="shared" si="1"/>
        <v>240.6397932</v>
      </c>
      <c r="K10" s="4">
        <v>32.0</v>
      </c>
      <c r="L10" s="4">
        <v>2.8112039999E10</v>
      </c>
      <c r="M10" s="7">
        <f t="shared" si="2"/>
        <v>28.11204</v>
      </c>
      <c r="N10" s="7">
        <f t="shared" si="3"/>
        <v>57.1022388</v>
      </c>
      <c r="O10" s="8">
        <f t="shared" si="4"/>
        <v>59</v>
      </c>
      <c r="P10" s="8">
        <f t="shared" si="5"/>
        <v>0.1810626445</v>
      </c>
      <c r="S10" s="2"/>
    </row>
    <row r="11">
      <c r="A11" s="4">
        <v>9.0</v>
      </c>
      <c r="B11" s="5">
        <v>44883.63119212963</v>
      </c>
      <c r="C11" s="5">
        <v>44883.63508101852</v>
      </c>
      <c r="D11" s="4">
        <v>7983.0</v>
      </c>
      <c r="E11" s="4">
        <v>7898.0</v>
      </c>
      <c r="F11" s="6">
        <v>336.070855903</v>
      </c>
      <c r="G11" s="4">
        <v>1.0</v>
      </c>
      <c r="H11" s="4">
        <v>17.0</v>
      </c>
      <c r="I11" s="4">
        <v>2.44531117313E11</v>
      </c>
      <c r="J11" s="7">
        <f t="shared" si="1"/>
        <v>244.5311173</v>
      </c>
      <c r="K11" s="4">
        <v>27.0</v>
      </c>
      <c r="L11" s="4">
        <v>3.4107679261E10</v>
      </c>
      <c r="M11" s="7">
        <f t="shared" si="2"/>
        <v>34.10767926</v>
      </c>
      <c r="N11" s="7">
        <f t="shared" si="3"/>
        <v>57.43205933</v>
      </c>
      <c r="O11" s="8">
        <f t="shared" si="4"/>
        <v>85</v>
      </c>
      <c r="P11" s="8">
        <f t="shared" si="5"/>
        <v>0.2529228539</v>
      </c>
      <c r="S11" s="2"/>
    </row>
    <row r="12">
      <c r="A12" s="4">
        <v>10.0</v>
      </c>
      <c r="B12" s="5">
        <v>44883.63554398148</v>
      </c>
      <c r="C12" s="5">
        <v>44883.639328703706</v>
      </c>
      <c r="D12" s="4">
        <v>7907.0</v>
      </c>
      <c r="E12" s="4">
        <v>7902.0</v>
      </c>
      <c r="F12" s="6">
        <v>326.567799719</v>
      </c>
      <c r="G12" s="4">
        <v>1.0</v>
      </c>
      <c r="H12" s="4">
        <v>17.0</v>
      </c>
      <c r="I12" s="4">
        <v>2.39662970442E11</v>
      </c>
      <c r="J12" s="7">
        <f t="shared" si="1"/>
        <v>239.6629704</v>
      </c>
      <c r="K12" s="4">
        <v>30.0</v>
      </c>
      <c r="L12" s="4">
        <v>2.9022562166E10</v>
      </c>
      <c r="M12" s="7">
        <f t="shared" si="2"/>
        <v>29.02256217</v>
      </c>
      <c r="N12" s="7">
        <f t="shared" si="3"/>
        <v>57.88226711</v>
      </c>
      <c r="O12" s="8">
        <f t="shared" si="4"/>
        <v>5</v>
      </c>
      <c r="P12" s="8">
        <f t="shared" si="5"/>
        <v>0.01531075631</v>
      </c>
      <c r="S12" s="2"/>
    </row>
    <row r="13">
      <c r="A13" s="9">
        <v>11.0</v>
      </c>
      <c r="B13" s="10">
        <v>44883.63995370371</v>
      </c>
      <c r="C13" s="10">
        <v>44883.64400462963</v>
      </c>
      <c r="D13" s="9">
        <v>7905.0</v>
      </c>
      <c r="E13" s="9">
        <v>7864.0</v>
      </c>
      <c r="F13" s="11">
        <v>350.151752478</v>
      </c>
      <c r="G13" s="9">
        <v>1.0</v>
      </c>
      <c r="H13" s="9">
        <v>17.0</v>
      </c>
      <c r="I13" s="9">
        <v>2.43996582864E11</v>
      </c>
      <c r="J13" s="12">
        <f t="shared" si="1"/>
        <v>243.9965829</v>
      </c>
      <c r="K13" s="9">
        <v>28.0</v>
      </c>
      <c r="L13" s="9">
        <v>4.9427333733E10</v>
      </c>
      <c r="M13" s="12">
        <f t="shared" si="2"/>
        <v>49.42733373</v>
      </c>
      <c r="N13" s="12">
        <f t="shared" si="3"/>
        <v>56.72783588</v>
      </c>
      <c r="O13" s="13">
        <f t="shared" si="4"/>
        <v>41</v>
      </c>
      <c r="P13" s="13">
        <f t="shared" si="5"/>
        <v>0.1170920885</v>
      </c>
      <c r="S13" s="2"/>
    </row>
    <row r="14">
      <c r="S14" s="2"/>
    </row>
    <row r="15">
      <c r="A15" s="14" t="s">
        <v>17</v>
      </c>
      <c r="F15" s="7">
        <f>AVERAGE(F3:F13)</f>
        <v>334.7680952</v>
      </c>
      <c r="J15" s="7">
        <f t="shared" ref="J15:K15" si="6">AVERAGE(J3:J13)</f>
        <v>243.1667137</v>
      </c>
      <c r="K15" s="7">
        <f t="shared" si="6"/>
        <v>26.18181818</v>
      </c>
      <c r="M15" s="7">
        <f t="shared" ref="M15:N15" si="7">AVERAGE(M3:M13)</f>
        <v>34.39156801</v>
      </c>
      <c r="N15" s="7">
        <f t="shared" si="7"/>
        <v>57.20981349</v>
      </c>
      <c r="O15" s="7">
        <f t="shared" ref="O15:P15" si="8">Average(O3:O13)</f>
        <v>57.54545455</v>
      </c>
      <c r="P15" s="8">
        <f t="shared" si="8"/>
        <v>0.1709074282</v>
      </c>
      <c r="S15" s="2"/>
    </row>
    <row r="16">
      <c r="A16" s="14" t="s">
        <v>18</v>
      </c>
      <c r="F16" s="7">
        <f>SUM(F3:F13)</f>
        <v>3682.449048</v>
      </c>
      <c r="J16" s="7">
        <f t="shared" ref="J16:K16" si="9">SUM(J2:J13)</f>
        <v>2674.833851</v>
      </c>
      <c r="K16" s="8">
        <f t="shared" si="9"/>
        <v>288</v>
      </c>
      <c r="M16" s="7">
        <f t="shared" ref="M16:N16" si="10">SUM(M2:M13)</f>
        <v>378.3072481</v>
      </c>
      <c r="N16" s="7">
        <f t="shared" si="10"/>
        <v>629.3079484</v>
      </c>
      <c r="O16" s="8">
        <f>SUM(O3:O14)</f>
        <v>633</v>
      </c>
      <c r="P16" s="8">
        <f>SUM(P2:P13)</f>
        <v>1.87998171</v>
      </c>
      <c r="S16" s="2"/>
    </row>
    <row r="17">
      <c r="A17" s="14" t="s">
        <v>19</v>
      </c>
      <c r="F17" s="15">
        <f>MIN(F3:F13)</f>
        <v>323.0829963</v>
      </c>
      <c r="J17" s="7">
        <f t="shared" ref="J17:K17" si="11">MIN(J3:J13)</f>
        <v>239.6629704</v>
      </c>
      <c r="K17" s="8">
        <f t="shared" si="11"/>
        <v>17</v>
      </c>
      <c r="M17" s="7">
        <f t="shared" ref="M17:P17" si="12">MIN(M3:M13)</f>
        <v>23.09215901</v>
      </c>
      <c r="N17" s="7">
        <f t="shared" si="12"/>
        <v>56.06806147</v>
      </c>
      <c r="O17" s="8">
        <f t="shared" si="12"/>
        <v>5</v>
      </c>
      <c r="P17" s="8">
        <f t="shared" si="12"/>
        <v>0.01531075631</v>
      </c>
      <c r="S17" s="2"/>
    </row>
    <row r="18">
      <c r="A18" s="14" t="s">
        <v>20</v>
      </c>
      <c r="F18" s="15">
        <f>MAX(F3:F13)</f>
        <v>350.1689288</v>
      </c>
      <c r="J18" s="7">
        <f t="shared" ref="J18:K18" si="13">MAX(J3:J13)</f>
        <v>245.1845993</v>
      </c>
      <c r="K18" s="8">
        <f t="shared" si="13"/>
        <v>32</v>
      </c>
      <c r="M18" s="7">
        <f t="shared" ref="M18:P18" si="14">MAX(M3:M13)</f>
        <v>49.42733373</v>
      </c>
      <c r="N18" s="7">
        <f t="shared" si="14"/>
        <v>58.27075162</v>
      </c>
      <c r="O18" s="8">
        <f t="shared" si="14"/>
        <v>136</v>
      </c>
      <c r="P18" s="8">
        <f t="shared" si="14"/>
        <v>0.3883839736</v>
      </c>
      <c r="S18" s="2"/>
    </row>
    <row r="19">
      <c r="A19" s="14" t="s">
        <v>21</v>
      </c>
      <c r="F19" s="8">
        <f>STDEV(F3:F13)</f>
        <v>9.498381254</v>
      </c>
      <c r="J19" s="8">
        <f t="shared" ref="J19:K19" si="15">STDEV(J3:J13)</f>
        <v>1.859239208</v>
      </c>
      <c r="K19" s="8">
        <f t="shared" si="15"/>
        <v>3.970344615</v>
      </c>
      <c r="M19" s="8">
        <f t="shared" ref="M19:P19" si="16">STDEV(M3:M13)</f>
        <v>8.272005624</v>
      </c>
      <c r="N19" s="8">
        <f t="shared" si="16"/>
        <v>0.6565132229</v>
      </c>
      <c r="O19" s="8">
        <f t="shared" si="16"/>
        <v>36.0398769</v>
      </c>
      <c r="P19" s="8">
        <f t="shared" si="16"/>
        <v>0.1039386224</v>
      </c>
      <c r="S19" s="2"/>
    </row>
    <row r="20">
      <c r="S20" s="2"/>
    </row>
    <row r="21">
      <c r="S21" s="2"/>
    </row>
    <row r="22">
      <c r="S22" s="2"/>
    </row>
    <row r="23">
      <c r="S23" s="2"/>
    </row>
    <row r="24">
      <c r="S24" s="2"/>
    </row>
    <row r="25">
      <c r="S25" s="2"/>
    </row>
    <row r="26">
      <c r="S26" s="2"/>
    </row>
    <row r="27">
      <c r="S27" s="2"/>
    </row>
    <row r="28">
      <c r="S28" s="2"/>
    </row>
    <row r="29">
      <c r="S29" s="2"/>
    </row>
    <row r="30">
      <c r="S30" s="2"/>
    </row>
    <row r="31">
      <c r="S31" s="2"/>
    </row>
    <row r="32">
      <c r="S32" s="2"/>
    </row>
    <row r="33">
      <c r="S33" s="2"/>
    </row>
    <row r="34">
      <c r="S34" s="2"/>
    </row>
    <row r="35">
      <c r="S35" s="2"/>
    </row>
    <row r="36">
      <c r="S36" s="2"/>
    </row>
    <row r="37">
      <c r="S37" s="2"/>
    </row>
    <row r="38">
      <c r="S38" s="2"/>
    </row>
    <row r="39">
      <c r="S39" s="2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2"/>
    </row>
    <row r="41">
      <c r="A41" s="1" t="s">
        <v>22</v>
      </c>
      <c r="S41" s="2"/>
    </row>
    <row r="42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3" t="s">
        <v>10</v>
      </c>
      <c r="K42" s="3" t="s">
        <v>11</v>
      </c>
      <c r="L42" s="3" t="s">
        <v>12</v>
      </c>
      <c r="M42" s="3" t="s">
        <v>13</v>
      </c>
      <c r="N42" s="3" t="s">
        <v>14</v>
      </c>
      <c r="O42" s="3" t="s">
        <v>15</v>
      </c>
      <c r="P42" s="3" t="s">
        <v>16</v>
      </c>
      <c r="S42" s="2"/>
    </row>
    <row r="43">
      <c r="A43" s="4">
        <v>1.0</v>
      </c>
      <c r="B43" s="5">
        <v>44887.69363425926</v>
      </c>
      <c r="C43" s="5">
        <v>44887.69730324074</v>
      </c>
      <c r="D43" s="4">
        <v>8446.0</v>
      </c>
      <c r="E43" s="4">
        <v>8364.0</v>
      </c>
      <c r="F43" s="6">
        <v>317.78240335</v>
      </c>
      <c r="G43" s="4">
        <v>1.0</v>
      </c>
      <c r="H43" s="4">
        <v>17.0</v>
      </c>
      <c r="I43" s="4">
        <v>2.35008203618E11</v>
      </c>
      <c r="J43" s="7">
        <f t="shared" ref="J43:J53" si="17">I43/1000000000</f>
        <v>235.0082036</v>
      </c>
      <c r="K43" s="4">
        <v>20.0</v>
      </c>
      <c r="L43" s="4">
        <v>2.7001422663E10</v>
      </c>
      <c r="M43" s="7">
        <f t="shared" ref="M43:M53" si="18">L43/1000000000</f>
        <v>27.00142266</v>
      </c>
      <c r="N43" s="7">
        <f t="shared" ref="N43:N53" si="19">F43-J43-M43</f>
        <v>55.77277707</v>
      </c>
      <c r="O43" s="8">
        <f t="shared" ref="O43:O53" si="20">D43-E43</f>
        <v>82</v>
      </c>
      <c r="P43" s="8">
        <f t="shared" ref="P43:P53" si="21">O43/F43</f>
        <v>0.258038202</v>
      </c>
      <c r="S43" s="2"/>
    </row>
    <row r="44">
      <c r="A44" s="4">
        <v>2.0</v>
      </c>
      <c r="B44" s="5">
        <v>44887.69788194444</v>
      </c>
      <c r="C44" s="5">
        <v>44887.70178240741</v>
      </c>
      <c r="D44" s="4">
        <v>8371.0</v>
      </c>
      <c r="E44" s="4">
        <v>8292.0</v>
      </c>
      <c r="F44" s="6">
        <v>337.281150822</v>
      </c>
      <c r="G44" s="4">
        <v>1.0</v>
      </c>
      <c r="H44" s="4">
        <v>17.0</v>
      </c>
      <c r="I44" s="4">
        <v>2.44496073958E11</v>
      </c>
      <c r="J44" s="7">
        <f t="shared" si="17"/>
        <v>244.496074</v>
      </c>
      <c r="K44" s="4">
        <v>24.0</v>
      </c>
      <c r="L44" s="4">
        <v>3.6108716364E10</v>
      </c>
      <c r="M44" s="7">
        <f t="shared" si="18"/>
        <v>36.10871636</v>
      </c>
      <c r="N44" s="7">
        <f t="shared" si="19"/>
        <v>56.6763605</v>
      </c>
      <c r="O44" s="8">
        <f t="shared" si="20"/>
        <v>79</v>
      </c>
      <c r="P44" s="8">
        <f t="shared" si="21"/>
        <v>0.234225956</v>
      </c>
      <c r="S44" s="2"/>
    </row>
    <row r="45">
      <c r="A45" s="4">
        <v>3.0</v>
      </c>
      <c r="B45" s="5">
        <v>44887.70247685185</v>
      </c>
      <c r="C45" s="5">
        <v>44887.706354166665</v>
      </c>
      <c r="D45" s="4">
        <v>8271.0</v>
      </c>
      <c r="E45" s="4">
        <v>8210.0</v>
      </c>
      <c r="F45" s="6">
        <v>335.021690794</v>
      </c>
      <c r="G45" s="4">
        <v>1.0</v>
      </c>
      <c r="H45" s="4">
        <v>17.0</v>
      </c>
      <c r="I45" s="4">
        <v>2.43511082138E11</v>
      </c>
      <c r="J45" s="7">
        <f t="shared" si="17"/>
        <v>243.5110821</v>
      </c>
      <c r="K45" s="4">
        <v>24.0</v>
      </c>
      <c r="L45" s="4">
        <v>3.4505309217E10</v>
      </c>
      <c r="M45" s="7">
        <f t="shared" si="18"/>
        <v>34.50530922</v>
      </c>
      <c r="N45" s="7">
        <f t="shared" si="19"/>
        <v>57.00529944</v>
      </c>
      <c r="O45" s="8">
        <f t="shared" si="20"/>
        <v>61</v>
      </c>
      <c r="P45" s="8">
        <f t="shared" si="21"/>
        <v>0.182077763</v>
      </c>
      <c r="S45" s="2"/>
    </row>
    <row r="46">
      <c r="A46" s="4">
        <v>4.0</v>
      </c>
      <c r="B46" s="5">
        <v>44887.70689814815</v>
      </c>
      <c r="C46" s="5">
        <v>44887.710752314815</v>
      </c>
      <c r="D46" s="4">
        <v>8225.0</v>
      </c>
      <c r="E46" s="4">
        <v>8166.0</v>
      </c>
      <c r="F46" s="6">
        <v>332.86362545</v>
      </c>
      <c r="G46" s="4">
        <v>1.0</v>
      </c>
      <c r="H46" s="4">
        <v>17.0</v>
      </c>
      <c r="I46" s="4">
        <v>2.36408204764E11</v>
      </c>
      <c r="J46" s="7">
        <f t="shared" si="17"/>
        <v>236.4082048</v>
      </c>
      <c r="K46" s="4">
        <v>25.0</v>
      </c>
      <c r="L46" s="4">
        <v>3.9805667497E10</v>
      </c>
      <c r="M46" s="7">
        <f t="shared" si="18"/>
        <v>39.8056675</v>
      </c>
      <c r="N46" s="7">
        <f t="shared" si="19"/>
        <v>56.64975319</v>
      </c>
      <c r="O46" s="8">
        <f t="shared" si="20"/>
        <v>59</v>
      </c>
      <c r="P46" s="8">
        <f t="shared" si="21"/>
        <v>0.1772497668</v>
      </c>
      <c r="S46" s="2"/>
    </row>
    <row r="47">
      <c r="A47" s="4">
        <v>5.0</v>
      </c>
      <c r="B47" s="5">
        <v>44887.711435185185</v>
      </c>
      <c r="C47" s="5">
        <v>44887.71527777778</v>
      </c>
      <c r="D47" s="4">
        <v>8152.0</v>
      </c>
      <c r="E47" s="4">
        <v>8108.0</v>
      </c>
      <c r="F47" s="6">
        <v>332.669642159</v>
      </c>
      <c r="G47" s="4">
        <v>1.0</v>
      </c>
      <c r="H47" s="4">
        <v>18.0</v>
      </c>
      <c r="I47" s="4">
        <v>2.40596593881E11</v>
      </c>
      <c r="J47" s="7">
        <f t="shared" si="17"/>
        <v>240.5965939</v>
      </c>
      <c r="K47" s="4">
        <v>22.0</v>
      </c>
      <c r="L47" s="4">
        <v>3.600397042E10</v>
      </c>
      <c r="M47" s="7">
        <f t="shared" si="18"/>
        <v>36.00397042</v>
      </c>
      <c r="N47" s="7">
        <f t="shared" si="19"/>
        <v>56.06907786</v>
      </c>
      <c r="O47" s="8">
        <f t="shared" si="20"/>
        <v>44</v>
      </c>
      <c r="P47" s="8">
        <f t="shared" si="21"/>
        <v>0.132263346</v>
      </c>
      <c r="S47" s="2"/>
    </row>
    <row r="48">
      <c r="A48" s="4">
        <v>6.0</v>
      </c>
      <c r="B48" s="5">
        <v>44887.71613425926</v>
      </c>
      <c r="C48" s="5">
        <v>44887.72015046296</v>
      </c>
      <c r="D48" s="4">
        <v>8106.0</v>
      </c>
      <c r="E48" s="4">
        <v>8065.0</v>
      </c>
      <c r="F48" s="6">
        <v>347.078429761</v>
      </c>
      <c r="G48" s="4">
        <v>1.0</v>
      </c>
      <c r="H48" s="4">
        <v>17.0</v>
      </c>
      <c r="I48" s="4">
        <v>2.43108110985E11</v>
      </c>
      <c r="J48" s="7">
        <f t="shared" si="17"/>
        <v>243.108111</v>
      </c>
      <c r="K48" s="4">
        <v>32.0</v>
      </c>
      <c r="L48" s="4">
        <v>4.8100405287E10</v>
      </c>
      <c r="M48" s="7">
        <f t="shared" si="18"/>
        <v>48.10040529</v>
      </c>
      <c r="N48" s="7">
        <f t="shared" si="19"/>
        <v>55.86991349</v>
      </c>
      <c r="O48" s="8">
        <f t="shared" si="20"/>
        <v>41</v>
      </c>
      <c r="P48" s="8">
        <f t="shared" si="21"/>
        <v>0.1181289198</v>
      </c>
      <c r="S48" s="2"/>
    </row>
    <row r="49">
      <c r="A49" s="4">
        <v>7.0</v>
      </c>
      <c r="B49" s="5">
        <v>44887.72069444445</v>
      </c>
      <c r="C49" s="5">
        <v>44887.724652777775</v>
      </c>
      <c r="D49" s="4">
        <v>8067.0</v>
      </c>
      <c r="E49" s="4">
        <v>8031.0</v>
      </c>
      <c r="F49" s="6">
        <v>341.776979038</v>
      </c>
      <c r="G49" s="4">
        <v>1.0</v>
      </c>
      <c r="H49" s="4">
        <v>17.0</v>
      </c>
      <c r="I49" s="4">
        <v>2.39795501884E11</v>
      </c>
      <c r="J49" s="7">
        <f t="shared" si="17"/>
        <v>239.7955019</v>
      </c>
      <c r="K49" s="4">
        <v>29.0</v>
      </c>
      <c r="L49" s="4">
        <v>4.7197643283E10</v>
      </c>
      <c r="M49" s="7">
        <f t="shared" si="18"/>
        <v>47.19764328</v>
      </c>
      <c r="N49" s="7">
        <f t="shared" si="19"/>
        <v>54.78383387</v>
      </c>
      <c r="O49" s="8">
        <f t="shared" si="20"/>
        <v>36</v>
      </c>
      <c r="P49" s="8">
        <f t="shared" si="21"/>
        <v>0.1053318456</v>
      </c>
      <c r="S49" s="2"/>
    </row>
    <row r="50">
      <c r="A50" s="4">
        <v>8.0</v>
      </c>
      <c r="B50" s="5">
        <v>44887.725173611114</v>
      </c>
      <c r="C50" s="5">
        <v>44887.72900462963</v>
      </c>
      <c r="D50" s="4">
        <v>8013.0</v>
      </c>
      <c r="E50" s="4">
        <v>7968.0</v>
      </c>
      <c r="F50" s="6">
        <v>331.105073958</v>
      </c>
      <c r="G50" s="4">
        <v>1.0</v>
      </c>
      <c r="H50" s="4">
        <v>17.0</v>
      </c>
      <c r="I50" s="4">
        <v>2.40501896383E11</v>
      </c>
      <c r="J50" s="7">
        <f t="shared" si="17"/>
        <v>240.5018964</v>
      </c>
      <c r="K50" s="4">
        <v>21.0</v>
      </c>
      <c r="L50" s="4">
        <v>3.3100920438E10</v>
      </c>
      <c r="M50" s="7">
        <f t="shared" si="18"/>
        <v>33.10092044</v>
      </c>
      <c r="N50" s="7">
        <f t="shared" si="19"/>
        <v>57.50225714</v>
      </c>
      <c r="O50" s="8">
        <f t="shared" si="20"/>
        <v>45</v>
      </c>
      <c r="P50" s="8">
        <f t="shared" si="21"/>
        <v>0.1359085183</v>
      </c>
      <c r="S50" s="2"/>
    </row>
    <row r="51">
      <c r="A51" s="4">
        <v>9.0</v>
      </c>
      <c r="B51" s="5">
        <v>44887.72951388889</v>
      </c>
      <c r="C51" s="5">
        <v>44887.73322916667</v>
      </c>
      <c r="D51" s="4">
        <v>7921.0</v>
      </c>
      <c r="E51" s="4">
        <v>7900.0</v>
      </c>
      <c r="F51" s="6">
        <v>321.160588817</v>
      </c>
      <c r="G51" s="4">
        <v>1.0</v>
      </c>
      <c r="H51" s="4">
        <v>17.0</v>
      </c>
      <c r="I51" s="4">
        <v>2.35697990533E11</v>
      </c>
      <c r="J51" s="7">
        <f t="shared" si="17"/>
        <v>235.6979905</v>
      </c>
      <c r="K51" s="4">
        <v>21.0</v>
      </c>
      <c r="L51" s="4">
        <v>2.8704880597E10</v>
      </c>
      <c r="M51" s="7">
        <f t="shared" si="18"/>
        <v>28.7048806</v>
      </c>
      <c r="N51" s="7">
        <f t="shared" si="19"/>
        <v>56.75771769</v>
      </c>
      <c r="O51" s="8">
        <f t="shared" si="20"/>
        <v>21</v>
      </c>
      <c r="P51" s="8">
        <f t="shared" si="21"/>
        <v>0.06538784873</v>
      </c>
      <c r="S51" s="2"/>
    </row>
    <row r="52">
      <c r="A52" s="4">
        <v>10.0</v>
      </c>
      <c r="B52" s="5">
        <v>44887.734143518515</v>
      </c>
      <c r="C52" s="5">
        <v>44887.737916666665</v>
      </c>
      <c r="D52" s="4">
        <v>7921.0</v>
      </c>
      <c r="E52" s="4">
        <v>7894.0</v>
      </c>
      <c r="F52" s="6">
        <v>325.860968035</v>
      </c>
      <c r="G52" s="4">
        <v>1.0</v>
      </c>
      <c r="H52" s="4">
        <v>17.0</v>
      </c>
      <c r="I52" s="4">
        <v>2.41896263262E11</v>
      </c>
      <c r="J52" s="7">
        <f t="shared" si="17"/>
        <v>241.8962633</v>
      </c>
      <c r="K52" s="4">
        <v>24.0</v>
      </c>
      <c r="L52" s="4">
        <v>2.6403430551E10</v>
      </c>
      <c r="M52" s="7">
        <f t="shared" si="18"/>
        <v>26.40343055</v>
      </c>
      <c r="N52" s="7">
        <f t="shared" si="19"/>
        <v>57.56127422</v>
      </c>
      <c r="O52" s="8">
        <f t="shared" si="20"/>
        <v>27</v>
      </c>
      <c r="P52" s="8">
        <f t="shared" si="21"/>
        <v>0.08285742279</v>
      </c>
      <c r="S52" s="2"/>
    </row>
    <row r="53">
      <c r="A53" s="9">
        <v>11.0</v>
      </c>
      <c r="B53" s="10">
        <v>44887.73842592593</v>
      </c>
      <c r="C53" s="10">
        <v>44887.742418981485</v>
      </c>
      <c r="D53" s="9">
        <v>7898.0</v>
      </c>
      <c r="E53" s="9">
        <v>7858.0</v>
      </c>
      <c r="F53" s="11">
        <v>344.846395584</v>
      </c>
      <c r="G53" s="9">
        <v>1.0</v>
      </c>
      <c r="H53" s="9">
        <v>17.0</v>
      </c>
      <c r="I53" s="9">
        <v>2.41198609561E11</v>
      </c>
      <c r="J53" s="12">
        <f t="shared" si="17"/>
        <v>241.1986096</v>
      </c>
      <c r="K53" s="9">
        <v>33.0</v>
      </c>
      <c r="L53" s="9">
        <v>4.7785992645E10</v>
      </c>
      <c r="M53" s="12">
        <f t="shared" si="18"/>
        <v>47.78599265</v>
      </c>
      <c r="N53" s="12">
        <f t="shared" si="19"/>
        <v>55.86179338</v>
      </c>
      <c r="O53" s="13">
        <f t="shared" si="20"/>
        <v>40</v>
      </c>
      <c r="P53" s="13">
        <f t="shared" si="21"/>
        <v>0.1159936729</v>
      </c>
      <c r="S53" s="2"/>
    </row>
    <row r="54">
      <c r="S54" s="2"/>
    </row>
    <row r="55">
      <c r="A55" s="14" t="s">
        <v>17</v>
      </c>
      <c r="C55" s="5"/>
      <c r="F55" s="7">
        <f>AVERAGE(F43:F53)</f>
        <v>333.404268</v>
      </c>
      <c r="J55" s="7">
        <f t="shared" ref="J55:K55" si="22">AVERAGE(J43:J53)</f>
        <v>240.2016846</v>
      </c>
      <c r="K55" s="8">
        <f t="shared" si="22"/>
        <v>25</v>
      </c>
      <c r="M55" s="7">
        <f t="shared" ref="M55:N55" si="23">AVERAGE(M43:M53)</f>
        <v>36.79257809</v>
      </c>
      <c r="N55" s="7">
        <f t="shared" si="23"/>
        <v>56.41000526</v>
      </c>
      <c r="O55" s="7">
        <f t="shared" ref="O55:P55" si="24">Average(O43:O53)</f>
        <v>48.63636364</v>
      </c>
      <c r="P55" s="8">
        <f t="shared" si="24"/>
        <v>0.1461330238</v>
      </c>
      <c r="S55" s="2"/>
    </row>
    <row r="56">
      <c r="A56" s="14" t="s">
        <v>18</v>
      </c>
      <c r="F56" s="7">
        <f>sum(F43:F53)</f>
        <v>3667.446948</v>
      </c>
      <c r="J56" s="7">
        <f t="shared" ref="J56:K56" si="25">SUM(J42:J53)</f>
        <v>2642.218531</v>
      </c>
      <c r="K56" s="8">
        <f t="shared" si="25"/>
        <v>275</v>
      </c>
      <c r="L56" s="17"/>
      <c r="M56" s="7">
        <f t="shared" ref="M56:N56" si="26">SUM(M42:M53)</f>
        <v>404.718359</v>
      </c>
      <c r="N56" s="18">
        <f t="shared" si="26"/>
        <v>620.5100578</v>
      </c>
      <c r="O56" s="8">
        <f>SUM(O43:O54)</f>
        <v>535</v>
      </c>
      <c r="P56" s="8">
        <f>SUM(P42:P53)</f>
        <v>1.607463262</v>
      </c>
      <c r="S56" s="2"/>
    </row>
    <row r="57">
      <c r="A57" s="14" t="s">
        <v>19</v>
      </c>
      <c r="F57" s="15">
        <f>MIN(F43:F53)</f>
        <v>317.7824034</v>
      </c>
      <c r="J57" s="7">
        <f t="shared" ref="J57:K57" si="27">MIN(J43:J53)</f>
        <v>235.0082036</v>
      </c>
      <c r="K57" s="8">
        <f t="shared" si="27"/>
        <v>20</v>
      </c>
      <c r="M57" s="7">
        <f t="shared" ref="M57:P57" si="28">MIN(M43:M53)</f>
        <v>26.40343055</v>
      </c>
      <c r="N57" s="7">
        <f t="shared" si="28"/>
        <v>54.78383387</v>
      </c>
      <c r="O57" s="8">
        <f t="shared" si="28"/>
        <v>21</v>
      </c>
      <c r="P57" s="8">
        <f t="shared" si="28"/>
        <v>0.06538784873</v>
      </c>
      <c r="S57" s="2"/>
    </row>
    <row r="58">
      <c r="A58" s="14" t="s">
        <v>20</v>
      </c>
      <c r="F58" s="15">
        <f>MAX(F43:F53)</f>
        <v>347.0784298</v>
      </c>
      <c r="J58" s="7">
        <f t="shared" ref="J58:K58" si="29">MAX(J43:J53)</f>
        <v>244.496074</v>
      </c>
      <c r="K58" s="8">
        <f t="shared" si="29"/>
        <v>33</v>
      </c>
      <c r="M58" s="7">
        <f t="shared" ref="M58:P58" si="30">MAX(M43:M53)</f>
        <v>48.10040529</v>
      </c>
      <c r="N58" s="7">
        <f t="shared" si="30"/>
        <v>57.56127422</v>
      </c>
      <c r="O58" s="8">
        <f t="shared" si="30"/>
        <v>82</v>
      </c>
      <c r="P58" s="8">
        <f t="shared" si="30"/>
        <v>0.258038202</v>
      </c>
      <c r="S58" s="2"/>
    </row>
    <row r="59">
      <c r="A59" s="14" t="s">
        <v>21</v>
      </c>
      <c r="F59" s="8">
        <f>_xlfn.STDEV.S(F43:F53)</f>
        <v>9.287752811</v>
      </c>
      <c r="J59" s="8">
        <f t="shared" ref="J59:K59" si="31">_xlfn.STDEV.S(J43:J53)</f>
        <v>3.221237676</v>
      </c>
      <c r="K59" s="8">
        <f t="shared" si="31"/>
        <v>4.449719092</v>
      </c>
      <c r="M59" s="8">
        <f t="shared" ref="M59:P59" si="32">_xlfn.STDEV.S(M43:M53)</f>
        <v>8.094613486</v>
      </c>
      <c r="N59" s="8">
        <f t="shared" si="32"/>
        <v>0.829523821</v>
      </c>
      <c r="O59" s="8">
        <f t="shared" si="32"/>
        <v>19.63299634</v>
      </c>
      <c r="P59" s="8">
        <f t="shared" si="32"/>
        <v>0.06059806061</v>
      </c>
      <c r="S59" s="2"/>
    </row>
    <row r="60">
      <c r="S60" s="2"/>
    </row>
    <row r="61">
      <c r="S61" s="2"/>
    </row>
    <row r="62">
      <c r="S62" s="2"/>
    </row>
    <row r="63">
      <c r="S63" s="2"/>
    </row>
    <row r="64">
      <c r="S64" s="2"/>
    </row>
    <row r="65">
      <c r="S65" s="2"/>
    </row>
    <row r="66">
      <c r="S66" s="2"/>
    </row>
    <row r="67">
      <c r="S67" s="2"/>
    </row>
    <row r="68">
      <c r="S68" s="2"/>
    </row>
    <row r="69">
      <c r="S69" s="2"/>
    </row>
    <row r="70">
      <c r="S70" s="2"/>
    </row>
    <row r="71">
      <c r="S71" s="2"/>
    </row>
    <row r="72">
      <c r="S72" s="2"/>
    </row>
    <row r="73">
      <c r="S73" s="2"/>
    </row>
    <row r="74">
      <c r="S74" s="2"/>
    </row>
    <row r="75">
      <c r="S75" s="2"/>
    </row>
    <row r="76">
      <c r="S76" s="2"/>
    </row>
    <row r="77">
      <c r="S77" s="2"/>
    </row>
    <row r="78">
      <c r="S78" s="2"/>
    </row>
    <row r="79">
      <c r="S79" s="2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2"/>
    </row>
    <row r="81">
      <c r="S81" s="16"/>
    </row>
    <row r="82">
      <c r="A82" s="1" t="s">
        <v>23</v>
      </c>
      <c r="S82" s="16"/>
    </row>
    <row r="83">
      <c r="S83" s="16"/>
    </row>
    <row r="84">
      <c r="S84" s="16"/>
    </row>
    <row r="85">
      <c r="S85" s="16"/>
    </row>
    <row r="86">
      <c r="S86" s="16"/>
    </row>
    <row r="87">
      <c r="S87" s="16"/>
    </row>
    <row r="88">
      <c r="S88" s="16"/>
    </row>
    <row r="89">
      <c r="S89" s="16"/>
    </row>
    <row r="90">
      <c r="S90" s="16"/>
    </row>
    <row r="91">
      <c r="S91" s="16"/>
    </row>
    <row r="92">
      <c r="S92" s="16"/>
    </row>
    <row r="93">
      <c r="S93" s="16"/>
    </row>
    <row r="94">
      <c r="S94" s="16"/>
    </row>
    <row r="95">
      <c r="S95" s="16"/>
    </row>
    <row r="96">
      <c r="S96" s="16"/>
    </row>
    <row r="97">
      <c r="S97" s="16"/>
    </row>
    <row r="98">
      <c r="S98" s="16"/>
    </row>
    <row r="99">
      <c r="S99" s="16"/>
    </row>
    <row r="100">
      <c r="S100" s="16"/>
    </row>
    <row r="101">
      <c r="S101" s="16"/>
    </row>
    <row r="102">
      <c r="A102" s="19" t="s">
        <v>24</v>
      </c>
      <c r="B102" s="20"/>
      <c r="C102" s="20"/>
      <c r="D102" s="21"/>
      <c r="S102" s="16"/>
    </row>
    <row r="103">
      <c r="A103" s="22" t="s">
        <v>25</v>
      </c>
      <c r="B103" s="23" t="s">
        <v>26</v>
      </c>
      <c r="C103" s="23" t="s">
        <v>27</v>
      </c>
      <c r="D103" s="24" t="s">
        <v>14</v>
      </c>
      <c r="S103" s="16"/>
    </row>
    <row r="104">
      <c r="A104" s="25" t="s">
        <v>28</v>
      </c>
      <c r="B104" s="7">
        <f>J3</f>
        <v>244.3858442</v>
      </c>
      <c r="C104" s="7">
        <f t="shared" ref="C104:D104" si="33">M3</f>
        <v>47.8605725</v>
      </c>
      <c r="D104" s="26">
        <f t="shared" si="33"/>
        <v>57.9225121</v>
      </c>
      <c r="S104" s="16"/>
    </row>
    <row r="105">
      <c r="A105" s="25" t="s">
        <v>29</v>
      </c>
      <c r="B105" s="7">
        <f>J43</f>
        <v>235.0082036</v>
      </c>
      <c r="C105" s="7">
        <f t="shared" ref="C105:D105" si="34">M43</f>
        <v>27.00142266</v>
      </c>
      <c r="D105" s="26">
        <f t="shared" si="34"/>
        <v>55.77277707</v>
      </c>
      <c r="S105" s="16"/>
    </row>
    <row r="106">
      <c r="A106" s="25" t="s">
        <v>30</v>
      </c>
      <c r="B106" s="7">
        <f>J4</f>
        <v>245.1845993</v>
      </c>
      <c r="C106" s="7">
        <f t="shared" ref="C106:D106" si="35">M4</f>
        <v>33.80167975</v>
      </c>
      <c r="D106" s="26">
        <f t="shared" si="35"/>
        <v>58.27075162</v>
      </c>
      <c r="S106" s="16"/>
    </row>
    <row r="107">
      <c r="A107" s="25" t="s">
        <v>31</v>
      </c>
      <c r="B107" s="7">
        <f>J44</f>
        <v>244.496074</v>
      </c>
      <c r="C107" s="7">
        <f t="shared" ref="C107:D107" si="36">M44</f>
        <v>36.10871636</v>
      </c>
      <c r="D107" s="26">
        <f t="shared" si="36"/>
        <v>56.6763605</v>
      </c>
      <c r="S107" s="16"/>
    </row>
    <row r="108">
      <c r="A108" s="25" t="s">
        <v>32</v>
      </c>
      <c r="B108" s="7">
        <f>J5</f>
        <v>244.8953747</v>
      </c>
      <c r="C108" s="7">
        <f t="shared" ref="C108:D108" si="37">M5</f>
        <v>35.91301796</v>
      </c>
      <c r="D108" s="26">
        <f t="shared" si="37"/>
        <v>56.75228627</v>
      </c>
      <c r="S108" s="16"/>
    </row>
    <row r="109">
      <c r="A109" s="25" t="s">
        <v>33</v>
      </c>
      <c r="B109" s="7">
        <f>J45</f>
        <v>243.5110821</v>
      </c>
      <c r="C109" s="7">
        <f t="shared" ref="C109:D109" si="38">M45</f>
        <v>34.50530922</v>
      </c>
      <c r="D109" s="26">
        <f t="shared" si="38"/>
        <v>57.00529944</v>
      </c>
      <c r="S109" s="16"/>
    </row>
    <row r="110">
      <c r="A110" s="25" t="s">
        <v>34</v>
      </c>
      <c r="B110" s="7">
        <f>J6</f>
        <v>241.1668838</v>
      </c>
      <c r="C110" s="7">
        <f t="shared" ref="C110:D110" si="39">M6</f>
        <v>27.40604792</v>
      </c>
      <c r="D110" s="26">
        <f t="shared" si="39"/>
        <v>56.60451479</v>
      </c>
      <c r="S110" s="16"/>
    </row>
    <row r="111">
      <c r="A111" s="25" t="s">
        <v>35</v>
      </c>
      <c r="B111" s="7">
        <f>J46</f>
        <v>236.4082048</v>
      </c>
      <c r="C111" s="7">
        <f t="shared" ref="C111:D111" si="40">M46</f>
        <v>39.8056675</v>
      </c>
      <c r="D111" s="26">
        <f t="shared" si="40"/>
        <v>56.64975319</v>
      </c>
      <c r="S111" s="16"/>
    </row>
    <row r="112">
      <c r="A112" s="25" t="s">
        <v>36</v>
      </c>
      <c r="B112" s="7">
        <f>J7</f>
        <v>243.9227758</v>
      </c>
      <c r="C112" s="7">
        <f t="shared" ref="C112:D112" si="41">M7</f>
        <v>23.09215901</v>
      </c>
      <c r="D112" s="26">
        <f t="shared" si="41"/>
        <v>56.06806147</v>
      </c>
      <c r="S112" s="16"/>
    </row>
    <row r="113">
      <c r="A113" s="25" t="s">
        <v>37</v>
      </c>
      <c r="B113" s="7">
        <f>J47</f>
        <v>240.5965939</v>
      </c>
      <c r="C113" s="7">
        <f t="shared" ref="C113:D113" si="42">M47</f>
        <v>36.00397042</v>
      </c>
      <c r="D113" s="26">
        <f t="shared" si="42"/>
        <v>56.06907786</v>
      </c>
      <c r="S113" s="16"/>
    </row>
    <row r="114">
      <c r="A114" s="25" t="s">
        <v>38</v>
      </c>
      <c r="B114" s="7">
        <f>J8</f>
        <v>243.5645184</v>
      </c>
      <c r="C114" s="7">
        <f t="shared" ref="C114:D114" si="43">M8</f>
        <v>38.5893893</v>
      </c>
      <c r="D114" s="26">
        <f t="shared" si="43"/>
        <v>57.42082844</v>
      </c>
      <c r="S114" s="16"/>
    </row>
    <row r="115">
      <c r="A115" s="25" t="s">
        <v>39</v>
      </c>
      <c r="B115" s="7">
        <f>J48</f>
        <v>243.108111</v>
      </c>
      <c r="C115" s="7">
        <f t="shared" ref="C115:D115" si="44">M48</f>
        <v>48.10040529</v>
      </c>
      <c r="D115" s="26">
        <f t="shared" si="44"/>
        <v>55.86991349</v>
      </c>
      <c r="S115" s="16"/>
    </row>
    <row r="116">
      <c r="A116" s="25" t="s">
        <v>40</v>
      </c>
      <c r="B116" s="7">
        <f>J9</f>
        <v>242.8833911</v>
      </c>
      <c r="C116" s="7">
        <f t="shared" ref="C116:D116" si="45">M9</f>
        <v>30.97476653</v>
      </c>
      <c r="D116" s="26">
        <f t="shared" si="45"/>
        <v>57.12459257</v>
      </c>
      <c r="S116" s="16"/>
    </row>
    <row r="117">
      <c r="A117" s="25" t="s">
        <v>41</v>
      </c>
      <c r="B117" s="7">
        <f>J49</f>
        <v>239.7955019</v>
      </c>
      <c r="C117" s="7">
        <f t="shared" ref="C117:D117" si="46">M49</f>
        <v>47.19764328</v>
      </c>
      <c r="D117" s="26">
        <f t="shared" si="46"/>
        <v>54.78383387</v>
      </c>
      <c r="S117" s="16"/>
    </row>
    <row r="118">
      <c r="A118" s="25" t="s">
        <v>42</v>
      </c>
      <c r="B118" s="7">
        <f>J10</f>
        <v>240.6397932</v>
      </c>
      <c r="C118" s="7">
        <f t="shared" ref="C118:D118" si="47">M10</f>
        <v>28.11204</v>
      </c>
      <c r="D118" s="26">
        <f t="shared" si="47"/>
        <v>57.1022388</v>
      </c>
      <c r="S118" s="16"/>
    </row>
    <row r="119">
      <c r="A119" s="25" t="s">
        <v>43</v>
      </c>
      <c r="B119" s="7">
        <f>J50</f>
        <v>240.5018964</v>
      </c>
      <c r="C119" s="7">
        <f t="shared" ref="C119:D119" si="48">M50</f>
        <v>33.10092044</v>
      </c>
      <c r="D119" s="26">
        <f t="shared" si="48"/>
        <v>57.50225714</v>
      </c>
      <c r="S119" s="16"/>
    </row>
    <row r="120">
      <c r="A120" s="25" t="s">
        <v>44</v>
      </c>
      <c r="B120" s="7">
        <f>J11</f>
        <v>244.5311173</v>
      </c>
      <c r="C120" s="7">
        <f t="shared" ref="C120:D120" si="49">M11</f>
        <v>34.10767926</v>
      </c>
      <c r="D120" s="26">
        <f t="shared" si="49"/>
        <v>57.43205933</v>
      </c>
      <c r="S120" s="16"/>
    </row>
    <row r="121">
      <c r="A121" s="25" t="s">
        <v>45</v>
      </c>
      <c r="B121" s="7">
        <f>J51</f>
        <v>235.6979905</v>
      </c>
      <c r="C121" s="7">
        <f t="shared" ref="C121:D121" si="50">M51</f>
        <v>28.7048806</v>
      </c>
      <c r="D121" s="26">
        <f t="shared" si="50"/>
        <v>56.75771769</v>
      </c>
      <c r="S121" s="16"/>
    </row>
    <row r="122">
      <c r="A122" s="25" t="s">
        <v>46</v>
      </c>
      <c r="B122" s="7">
        <f>J12</f>
        <v>239.6629704</v>
      </c>
      <c r="C122" s="7">
        <f t="shared" ref="C122:D122" si="51">M12</f>
        <v>29.02256217</v>
      </c>
      <c r="D122" s="26">
        <f t="shared" si="51"/>
        <v>57.88226711</v>
      </c>
      <c r="S122" s="16"/>
    </row>
    <row r="123">
      <c r="A123" s="25" t="s">
        <v>47</v>
      </c>
      <c r="B123" s="7">
        <f>J52</f>
        <v>241.8962633</v>
      </c>
      <c r="C123" s="7">
        <f t="shared" ref="C123:D123" si="52">M52</f>
        <v>26.40343055</v>
      </c>
      <c r="D123" s="26">
        <f t="shared" si="52"/>
        <v>57.56127422</v>
      </c>
      <c r="S123" s="16"/>
    </row>
    <row r="124">
      <c r="A124" s="25" t="s">
        <v>48</v>
      </c>
      <c r="B124" s="7">
        <f>J13</f>
        <v>243.9965829</v>
      </c>
      <c r="C124" s="7">
        <f t="shared" ref="C124:D124" si="53">M13</f>
        <v>49.42733373</v>
      </c>
      <c r="D124" s="26">
        <f t="shared" si="53"/>
        <v>56.72783588</v>
      </c>
      <c r="S124" s="16"/>
    </row>
    <row r="125">
      <c r="A125" s="27" t="s">
        <v>49</v>
      </c>
      <c r="B125" s="12">
        <f>J53</f>
        <v>241.1986096</v>
      </c>
      <c r="C125" s="12">
        <f t="shared" ref="C125:D125" si="54">M53</f>
        <v>47.78599265</v>
      </c>
      <c r="D125" s="28">
        <f t="shared" si="54"/>
        <v>55.86179338</v>
      </c>
      <c r="S125" s="16"/>
    </row>
    <row r="126">
      <c r="S126" s="16"/>
    </row>
    <row r="127">
      <c r="S127" s="16"/>
    </row>
    <row r="128">
      <c r="S128" s="16"/>
    </row>
    <row r="129">
      <c r="S129" s="16"/>
    </row>
    <row r="130">
      <c r="S130" s="16"/>
    </row>
    <row r="131">
      <c r="S131" s="16"/>
    </row>
    <row r="132">
      <c r="S132" s="16"/>
    </row>
    <row r="133">
      <c r="S133" s="16"/>
    </row>
    <row r="134">
      <c r="S134" s="16"/>
    </row>
    <row r="135">
      <c r="S135" s="16"/>
    </row>
    <row r="136">
      <c r="S136" s="16"/>
    </row>
    <row r="137">
      <c r="S137" s="16"/>
    </row>
    <row r="138">
      <c r="S138" s="16"/>
    </row>
    <row r="139">
      <c r="S139" s="16"/>
    </row>
    <row r="140">
      <c r="S140" s="16"/>
    </row>
    <row r="141">
      <c r="S141" s="16"/>
    </row>
    <row r="142">
      <c r="S142" s="16"/>
    </row>
    <row r="143">
      <c r="S143" s="16"/>
    </row>
    <row r="144">
      <c r="S144" s="16"/>
    </row>
    <row r="145">
      <c r="S145" s="16"/>
    </row>
    <row r="146">
      <c r="S146" s="16"/>
    </row>
    <row r="147">
      <c r="S147" s="16"/>
    </row>
    <row r="148">
      <c r="S148" s="16"/>
    </row>
    <row r="149">
      <c r="S149" s="16"/>
    </row>
    <row r="150">
      <c r="S150" s="16"/>
    </row>
    <row r="151">
      <c r="S151" s="16"/>
    </row>
    <row r="152">
      <c r="S152" s="16"/>
    </row>
    <row r="153">
      <c r="S153" s="16"/>
    </row>
    <row r="154">
      <c r="S154" s="16"/>
    </row>
    <row r="155">
      <c r="S155" s="16"/>
    </row>
    <row r="156">
      <c r="S156" s="16"/>
    </row>
    <row r="157">
      <c r="S157" s="16"/>
    </row>
    <row r="158">
      <c r="S158" s="16"/>
    </row>
    <row r="159">
      <c r="S159" s="16"/>
    </row>
    <row r="160">
      <c r="S160" s="16"/>
    </row>
    <row r="161">
      <c r="S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4">
      <c r="A164" s="4" t="s">
        <v>50</v>
      </c>
    </row>
    <row r="165">
      <c r="A165" s="4" t="s">
        <v>51</v>
      </c>
      <c r="B165" s="4">
        <v>1.0</v>
      </c>
      <c r="C165" s="4">
        <v>2.0</v>
      </c>
      <c r="D165" s="4">
        <v>3.0</v>
      </c>
      <c r="E165" s="4">
        <v>4.0</v>
      </c>
      <c r="F165" s="4">
        <v>5.0</v>
      </c>
      <c r="G165" s="4">
        <v>6.0</v>
      </c>
      <c r="H165" s="4">
        <v>7.0</v>
      </c>
      <c r="I165" s="4">
        <v>8.0</v>
      </c>
      <c r="J165" s="4">
        <v>9.0</v>
      </c>
      <c r="K165" s="4">
        <v>10.0</v>
      </c>
      <c r="L165" s="4">
        <v>11.0</v>
      </c>
      <c r="M165" s="4"/>
      <c r="N165" s="4"/>
      <c r="O165" s="4"/>
      <c r="P165" s="4"/>
    </row>
    <row r="166">
      <c r="A166" s="4" t="s">
        <v>52</v>
      </c>
      <c r="B166" s="4">
        <f t="array" ref="B166:L167">TRANSPOSE(D3:E13)</f>
        <v>8474</v>
      </c>
      <c r="C166" s="4">
        <v>8373.0</v>
      </c>
      <c r="D166" s="4">
        <v>8282.0</v>
      </c>
      <c r="E166" s="4">
        <v>8214.0</v>
      </c>
      <c r="F166" s="4">
        <v>8170.0</v>
      </c>
      <c r="G166" s="4">
        <v>8106.0</v>
      </c>
      <c r="H166" s="4">
        <v>8049.0</v>
      </c>
      <c r="I166" s="4">
        <v>8045.0</v>
      </c>
      <c r="J166" s="4">
        <v>7983.0</v>
      </c>
      <c r="K166" s="4">
        <v>7907.0</v>
      </c>
      <c r="L166" s="4">
        <v>7905.0</v>
      </c>
      <c r="M166" s="4"/>
      <c r="N166" s="4"/>
      <c r="O166" s="4"/>
      <c r="P166" s="4"/>
    </row>
    <row r="167">
      <c r="A167" s="4" t="s">
        <v>53</v>
      </c>
      <c r="B167" s="4">
        <v>8338.0</v>
      </c>
      <c r="C167" s="4">
        <v>8309.0</v>
      </c>
      <c r="D167" s="4">
        <v>8201.0</v>
      </c>
      <c r="E167" s="4">
        <v>8167.0</v>
      </c>
      <c r="F167" s="4">
        <v>8104.0</v>
      </c>
      <c r="G167" s="4">
        <v>8088.0</v>
      </c>
      <c r="H167" s="4">
        <v>8018.0</v>
      </c>
      <c r="I167" s="4">
        <v>7986.0</v>
      </c>
      <c r="J167" s="4">
        <v>7898.0</v>
      </c>
      <c r="K167" s="4">
        <v>7902.0</v>
      </c>
      <c r="L167" s="4">
        <v>7864.0</v>
      </c>
      <c r="M167" s="4"/>
      <c r="N167" s="4"/>
      <c r="O167" s="4"/>
      <c r="P167" s="4"/>
    </row>
    <row r="168">
      <c r="A168" s="4" t="s">
        <v>54</v>
      </c>
      <c r="B168" s="4">
        <f t="shared" ref="B168:L168" si="55">B166-B167</f>
        <v>136</v>
      </c>
      <c r="C168" s="4">
        <f t="shared" si="55"/>
        <v>64</v>
      </c>
      <c r="D168" s="4">
        <f t="shared" si="55"/>
        <v>81</v>
      </c>
      <c r="E168" s="4">
        <f t="shared" si="55"/>
        <v>47</v>
      </c>
      <c r="F168" s="4">
        <f t="shared" si="55"/>
        <v>66</v>
      </c>
      <c r="G168" s="4">
        <f t="shared" si="55"/>
        <v>18</v>
      </c>
      <c r="H168" s="4">
        <f t="shared" si="55"/>
        <v>31</v>
      </c>
      <c r="I168" s="4">
        <f t="shared" si="55"/>
        <v>59</v>
      </c>
      <c r="J168" s="4">
        <f t="shared" si="55"/>
        <v>85</v>
      </c>
      <c r="K168" s="4">
        <f t="shared" si="55"/>
        <v>5</v>
      </c>
      <c r="L168" s="4">
        <f t="shared" si="55"/>
        <v>41</v>
      </c>
      <c r="M168" s="4"/>
      <c r="N168" s="4"/>
      <c r="O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 t="s">
        <v>55</v>
      </c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 t="s">
        <v>51</v>
      </c>
      <c r="B189" s="4">
        <v>1.0</v>
      </c>
      <c r="C189" s="4">
        <v>2.0</v>
      </c>
      <c r="D189" s="4">
        <v>3.0</v>
      </c>
      <c r="E189" s="4">
        <v>4.0</v>
      </c>
      <c r="F189" s="4">
        <v>5.0</v>
      </c>
      <c r="G189" s="4">
        <v>6.0</v>
      </c>
      <c r="H189" s="4">
        <v>7.0</v>
      </c>
      <c r="I189" s="4">
        <v>8.0</v>
      </c>
      <c r="J189" s="4">
        <v>9.0</v>
      </c>
      <c r="K189" s="4">
        <v>10.0</v>
      </c>
      <c r="L189" s="4">
        <v>11.0</v>
      </c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 t="s">
        <v>52</v>
      </c>
      <c r="B190" s="4">
        <f t="array" ref="B190:L191">TRANSPOSE(D43:E53)</f>
        <v>8446</v>
      </c>
      <c r="C190" s="4">
        <v>8371.0</v>
      </c>
      <c r="D190" s="4">
        <v>8271.0</v>
      </c>
      <c r="E190" s="4">
        <v>8225.0</v>
      </c>
      <c r="F190" s="4">
        <v>8152.0</v>
      </c>
      <c r="G190" s="4">
        <v>8106.0</v>
      </c>
      <c r="H190" s="4">
        <v>8067.0</v>
      </c>
      <c r="I190" s="4">
        <v>8013.0</v>
      </c>
      <c r="J190" s="4">
        <v>7921.0</v>
      </c>
      <c r="K190" s="4">
        <v>7921.0</v>
      </c>
      <c r="L190" s="4">
        <v>7898.0</v>
      </c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 t="s">
        <v>53</v>
      </c>
      <c r="B191" s="4">
        <v>8364.0</v>
      </c>
      <c r="C191" s="4">
        <v>8292.0</v>
      </c>
      <c r="D191" s="4">
        <v>8210.0</v>
      </c>
      <c r="E191" s="4">
        <v>8166.0</v>
      </c>
      <c r="F191" s="4">
        <v>8108.0</v>
      </c>
      <c r="G191" s="4">
        <v>8065.0</v>
      </c>
      <c r="H191" s="4">
        <v>8031.0</v>
      </c>
      <c r="I191" s="4">
        <v>7968.0</v>
      </c>
      <c r="J191" s="4">
        <v>7900.0</v>
      </c>
      <c r="K191" s="4">
        <v>7894.0</v>
      </c>
      <c r="L191" s="4">
        <v>7858.0</v>
      </c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18" t="s">
        <v>54</v>
      </c>
      <c r="B192" s="4">
        <f t="shared" ref="B192:L192" si="56">B190-B191</f>
        <v>82</v>
      </c>
      <c r="C192" s="4">
        <f t="shared" si="56"/>
        <v>79</v>
      </c>
      <c r="D192" s="4">
        <f t="shared" si="56"/>
        <v>61</v>
      </c>
      <c r="E192" s="4">
        <f t="shared" si="56"/>
        <v>59</v>
      </c>
      <c r="F192" s="4">
        <f t="shared" si="56"/>
        <v>44</v>
      </c>
      <c r="G192" s="4">
        <f t="shared" si="56"/>
        <v>41</v>
      </c>
      <c r="H192" s="4">
        <f t="shared" si="56"/>
        <v>36</v>
      </c>
      <c r="I192" s="4">
        <f t="shared" si="56"/>
        <v>45</v>
      </c>
      <c r="J192" s="4">
        <f t="shared" si="56"/>
        <v>21</v>
      </c>
      <c r="K192" s="4">
        <f t="shared" si="56"/>
        <v>27</v>
      </c>
      <c r="L192" s="4">
        <f t="shared" si="56"/>
        <v>40</v>
      </c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7"/>
      <c r="B194" s="15"/>
      <c r="C194" s="15"/>
      <c r="D194" s="15"/>
    </row>
    <row r="195">
      <c r="A195" s="7"/>
      <c r="B195" s="15"/>
      <c r="C195" s="15"/>
      <c r="D195" s="15"/>
    </row>
    <row r="196">
      <c r="A196" s="7"/>
      <c r="B196" s="15"/>
      <c r="C196" s="15"/>
      <c r="D196" s="15"/>
    </row>
    <row r="197">
      <c r="A197" s="7"/>
      <c r="B197" s="15"/>
      <c r="C197" s="15"/>
      <c r="D197" s="15"/>
    </row>
    <row r="198">
      <c r="A198" s="7"/>
      <c r="B198" s="15"/>
      <c r="C198" s="15"/>
      <c r="D198" s="15"/>
    </row>
    <row r="203">
      <c r="A203" s="7"/>
      <c r="B203" s="15"/>
      <c r="C203" s="15"/>
      <c r="D203" s="15"/>
    </row>
    <row r="204">
      <c r="A204" s="7"/>
      <c r="B204" s="15"/>
      <c r="C204" s="15"/>
      <c r="D204" s="15"/>
    </row>
    <row r="205">
      <c r="A205" s="7"/>
      <c r="B205" s="15"/>
      <c r="C205" s="15"/>
      <c r="D205" s="15"/>
    </row>
    <row r="206">
      <c r="A206" s="7"/>
      <c r="B206" s="15"/>
      <c r="C206" s="15"/>
      <c r="D206" s="15"/>
    </row>
    <row r="207">
      <c r="A207" s="7"/>
      <c r="B207" s="15"/>
      <c r="C207" s="15"/>
      <c r="D207" s="15"/>
    </row>
    <row r="208">
      <c r="A208" s="7"/>
      <c r="B208" s="15"/>
      <c r="C208" s="15"/>
      <c r="D208" s="15"/>
    </row>
    <row r="209">
      <c r="A209" s="7"/>
      <c r="B209" s="15"/>
      <c r="C209" s="15"/>
      <c r="D209" s="15"/>
    </row>
    <row r="210">
      <c r="A210" s="7"/>
      <c r="B210" s="15"/>
      <c r="C210" s="15"/>
      <c r="D210" s="15"/>
    </row>
    <row r="211">
      <c r="A211" s="7"/>
      <c r="B211" s="15"/>
      <c r="C211" s="15"/>
      <c r="D211" s="15"/>
    </row>
    <row r="212">
      <c r="A212" s="7"/>
      <c r="B212" s="15"/>
      <c r="C212" s="15"/>
      <c r="D212" s="15"/>
    </row>
    <row r="213">
      <c r="A213" s="7"/>
      <c r="B213" s="15"/>
      <c r="C213" s="15"/>
      <c r="D213" s="15"/>
    </row>
    <row r="214">
      <c r="A214" s="7"/>
      <c r="B214" s="15"/>
      <c r="C214" s="15"/>
      <c r="D214" s="15"/>
    </row>
    <row r="215">
      <c r="A215" s="7"/>
      <c r="B215" s="15"/>
      <c r="C215" s="15"/>
      <c r="D215" s="15"/>
    </row>
    <row r="216">
      <c r="A216" s="7"/>
      <c r="B216" s="15"/>
      <c r="C216" s="15"/>
      <c r="D216" s="15"/>
    </row>
    <row r="217">
      <c r="A217" s="7"/>
      <c r="B217" s="15"/>
      <c r="C217" s="15"/>
      <c r="D217" s="15"/>
    </row>
    <row r="218">
      <c r="A218" s="7"/>
      <c r="B218" s="15"/>
      <c r="C218" s="15"/>
      <c r="D218" s="15"/>
    </row>
    <row r="219">
      <c r="A219" s="7"/>
      <c r="B219" s="15"/>
      <c r="C219" s="15"/>
      <c r="D219" s="15"/>
    </row>
    <row r="220">
      <c r="A220" s="7"/>
      <c r="B220" s="15"/>
      <c r="C220" s="15"/>
      <c r="D220" s="15"/>
    </row>
    <row r="221">
      <c r="A221" s="7"/>
      <c r="B221" s="15"/>
      <c r="C221" s="15"/>
      <c r="D221" s="15"/>
    </row>
    <row r="222">
      <c r="A222" s="7"/>
      <c r="B222" s="15"/>
      <c r="C222" s="15"/>
      <c r="D222" s="15"/>
    </row>
    <row r="223">
      <c r="A223" s="7"/>
      <c r="B223" s="15"/>
      <c r="C223" s="15"/>
      <c r="D223" s="15"/>
    </row>
    <row r="224">
      <c r="A224" s="7"/>
      <c r="B224" s="15"/>
      <c r="C224" s="15"/>
      <c r="D224" s="15"/>
    </row>
    <row r="225">
      <c r="A225" s="7"/>
      <c r="B225" s="15"/>
      <c r="C225" s="15"/>
      <c r="D225" s="15"/>
    </row>
    <row r="226">
      <c r="A226" s="7"/>
      <c r="B226" s="15"/>
      <c r="C226" s="15"/>
      <c r="D226" s="15"/>
    </row>
    <row r="227">
      <c r="A227" s="7"/>
      <c r="B227" s="15"/>
      <c r="C227" s="15"/>
      <c r="D227" s="15"/>
    </row>
    <row r="228">
      <c r="A228" s="7"/>
      <c r="B228" s="15"/>
      <c r="C228" s="15"/>
      <c r="D228" s="15"/>
    </row>
    <row r="229">
      <c r="A229" s="7"/>
      <c r="B229" s="15"/>
      <c r="C229" s="15"/>
      <c r="D229" s="15"/>
    </row>
    <row r="230">
      <c r="A230" s="7"/>
      <c r="B230" s="15"/>
      <c r="C230" s="15"/>
      <c r="D230" s="15"/>
    </row>
    <row r="231">
      <c r="A231" s="7"/>
      <c r="B231" s="15"/>
      <c r="C231" s="15"/>
      <c r="D231" s="15"/>
    </row>
    <row r="232">
      <c r="A232" s="7"/>
      <c r="B232" s="15"/>
      <c r="C232" s="15"/>
      <c r="D232" s="15"/>
    </row>
    <row r="233">
      <c r="A233" s="7"/>
      <c r="B233" s="15"/>
      <c r="C233" s="15"/>
      <c r="D233" s="15"/>
    </row>
    <row r="234">
      <c r="A234" s="7"/>
      <c r="B234" s="15"/>
      <c r="C234" s="15"/>
      <c r="D234" s="15"/>
    </row>
    <row r="235">
      <c r="A235" s="7"/>
      <c r="B235" s="15"/>
      <c r="C235" s="15"/>
      <c r="D235" s="15"/>
    </row>
    <row r="239">
      <c r="G239" s="6"/>
    </row>
    <row r="240">
      <c r="F240" s="7"/>
      <c r="G240" s="15"/>
      <c r="J240" s="7"/>
    </row>
    <row r="241">
      <c r="F241" s="7"/>
      <c r="G241" s="15"/>
      <c r="J241" s="7"/>
    </row>
    <row r="242">
      <c r="F242" s="7"/>
      <c r="G242" s="15"/>
      <c r="J242" s="7"/>
    </row>
    <row r="243">
      <c r="F243" s="7"/>
      <c r="G243" s="15"/>
      <c r="J243" s="7"/>
    </row>
    <row r="244">
      <c r="F244" s="7"/>
      <c r="G244" s="15"/>
      <c r="J244" s="7"/>
    </row>
    <row r="245">
      <c r="B245" s="29"/>
      <c r="F245" s="7"/>
      <c r="G245" s="15"/>
      <c r="J245" s="7"/>
    </row>
    <row r="246">
      <c r="B246" s="29"/>
      <c r="F246" s="7"/>
      <c r="G246" s="15"/>
      <c r="J246" s="7"/>
    </row>
    <row r="247">
      <c r="B247" s="29"/>
      <c r="F247" s="7"/>
      <c r="G247" s="15"/>
      <c r="J247" s="7"/>
    </row>
    <row r="248">
      <c r="B248" s="29"/>
      <c r="F248" s="7"/>
      <c r="G248" s="15"/>
      <c r="J248" s="7"/>
    </row>
    <row r="249">
      <c r="B249" s="29"/>
      <c r="F249" s="7"/>
      <c r="G249" s="15"/>
      <c r="J249" s="7"/>
    </row>
    <row r="250">
      <c r="B250" s="29"/>
      <c r="F250" s="7"/>
      <c r="G250" s="15"/>
      <c r="J250" s="7"/>
    </row>
    <row r="251">
      <c r="C251" s="29"/>
      <c r="F251" s="7"/>
      <c r="G251" s="15"/>
      <c r="H251" s="15"/>
      <c r="J251" s="7"/>
    </row>
    <row r="252">
      <c r="C252" s="29"/>
      <c r="F252" s="7"/>
      <c r="G252" s="15"/>
      <c r="H252" s="15"/>
      <c r="J252" s="7"/>
    </row>
    <row r="253">
      <c r="C253" s="29"/>
      <c r="F253" s="7"/>
      <c r="G253" s="15"/>
      <c r="H253" s="15"/>
      <c r="J253" s="7"/>
    </row>
    <row r="254">
      <c r="C254" s="29"/>
      <c r="F254" s="7"/>
      <c r="G254" s="15"/>
      <c r="H254" s="15"/>
      <c r="J254" s="7"/>
    </row>
    <row r="255">
      <c r="C255" s="29"/>
      <c r="F255" s="7"/>
      <c r="G255" s="15"/>
      <c r="H255" s="15"/>
      <c r="J255" s="7"/>
    </row>
    <row r="256">
      <c r="C256" s="29"/>
      <c r="F256" s="7"/>
      <c r="G256" s="15"/>
      <c r="H256" s="15"/>
      <c r="J256" s="7"/>
    </row>
    <row r="257">
      <c r="C257" s="29"/>
      <c r="F257" s="7"/>
      <c r="G257" s="15"/>
      <c r="H257" s="15"/>
      <c r="J257" s="7"/>
    </row>
    <row r="258">
      <c r="C258" s="29"/>
      <c r="F258" s="7"/>
      <c r="G258" s="15"/>
      <c r="H258" s="15"/>
      <c r="J258" s="7"/>
    </row>
    <row r="259">
      <c r="C259" s="29"/>
      <c r="F259" s="7"/>
      <c r="G259" s="15"/>
      <c r="H259" s="15"/>
      <c r="J259" s="7"/>
    </row>
    <row r="260">
      <c r="C260" s="29"/>
      <c r="F260" s="7"/>
      <c r="G260" s="15"/>
      <c r="H260" s="15"/>
      <c r="J260" s="7"/>
    </row>
    <row r="261">
      <c r="C261" s="29"/>
      <c r="F261" s="7"/>
      <c r="G261" s="15"/>
      <c r="H261" s="15"/>
      <c r="J26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0"/>
    <col customWidth="1" min="3" max="3" width="19.0"/>
    <col customWidth="1" min="4" max="4" width="16.25"/>
    <col customWidth="1" min="5" max="6" width="23.63"/>
    <col customWidth="1" min="7" max="7" width="16.88"/>
    <col customWidth="1" min="8" max="8" width="19.75"/>
    <col customWidth="1" min="9" max="9" width="15.0"/>
    <col customWidth="1" min="10" max="10" width="25.25"/>
    <col customWidth="1" min="11" max="11" width="15.0"/>
    <col customWidth="1" min="12" max="12" width="15.88"/>
    <col customWidth="1" min="13" max="14" width="15.75"/>
    <col customWidth="1" min="15" max="15" width="16.88"/>
  </cols>
  <sheetData>
    <row r="1">
      <c r="A1" s="30" t="s">
        <v>0</v>
      </c>
      <c r="O1" s="29"/>
    </row>
    <row r="2">
      <c r="B2" s="4" t="s">
        <v>56</v>
      </c>
      <c r="C2" s="4" t="s">
        <v>57</v>
      </c>
      <c r="D2" s="4" t="s">
        <v>58</v>
      </c>
      <c r="E2" s="31" t="s">
        <v>59</v>
      </c>
      <c r="F2" s="4" t="s">
        <v>60</v>
      </c>
      <c r="G2" s="31" t="s">
        <v>61</v>
      </c>
      <c r="H2" s="4" t="s">
        <v>62</v>
      </c>
      <c r="I2" s="31" t="s">
        <v>63</v>
      </c>
      <c r="J2" s="4" t="s">
        <v>64</v>
      </c>
      <c r="K2" s="31" t="s">
        <v>65</v>
      </c>
      <c r="L2" s="31" t="s">
        <v>66</v>
      </c>
      <c r="M2" s="31" t="s">
        <v>67</v>
      </c>
      <c r="N2" s="31" t="s">
        <v>68</v>
      </c>
      <c r="O2" s="32"/>
    </row>
    <row r="3">
      <c r="B3" s="4">
        <v>1.0</v>
      </c>
      <c r="C3" s="33">
        <v>8.0</v>
      </c>
      <c r="D3" s="18">
        <v>10.798601186</v>
      </c>
      <c r="E3" s="18">
        <v>10.995576647</v>
      </c>
      <c r="F3" s="18">
        <v>10.899690472</v>
      </c>
      <c r="G3" s="18">
        <v>10.79944104</v>
      </c>
      <c r="H3" s="18">
        <v>11.003880149</v>
      </c>
      <c r="I3" s="18">
        <v>10.791575088</v>
      </c>
      <c r="J3" s="18">
        <v>11.193173761</v>
      </c>
      <c r="K3" s="18">
        <v>11.111876897</v>
      </c>
      <c r="L3" s="18">
        <v>10.991284504</v>
      </c>
      <c r="M3" s="18">
        <v>11.013180388</v>
      </c>
      <c r="N3" s="18">
        <v>10.704931223</v>
      </c>
      <c r="O3" s="34"/>
    </row>
    <row r="4">
      <c r="B4" s="4">
        <v>2.0</v>
      </c>
      <c r="C4" s="35">
        <v>7.0</v>
      </c>
      <c r="D4" s="18">
        <v>10.898888535</v>
      </c>
      <c r="E4" s="18">
        <v>11.097867837</v>
      </c>
      <c r="F4" s="18">
        <v>10.897253087</v>
      </c>
      <c r="G4" s="18">
        <v>10.482256972</v>
      </c>
      <c r="H4" s="18">
        <v>10.899285047</v>
      </c>
      <c r="I4" s="18">
        <v>10.900107045</v>
      </c>
      <c r="J4" s="18">
        <v>10.799800177</v>
      </c>
      <c r="K4" s="18">
        <v>10.475030772</v>
      </c>
      <c r="L4" s="18">
        <v>10.898954984</v>
      </c>
      <c r="M4" s="18">
        <v>10.378384608</v>
      </c>
      <c r="N4" s="18">
        <v>10.690520645</v>
      </c>
      <c r="O4" s="34"/>
    </row>
    <row r="5">
      <c r="B5" s="4">
        <v>3.0</v>
      </c>
      <c r="C5" s="36">
        <v>1.0</v>
      </c>
      <c r="D5" s="18">
        <v>22.590813857</v>
      </c>
      <c r="E5" s="18">
        <v>22.801184522</v>
      </c>
      <c r="F5" s="18">
        <v>22.805941684</v>
      </c>
      <c r="G5" s="18">
        <v>22.716837327</v>
      </c>
      <c r="H5" s="18">
        <v>22.701216968</v>
      </c>
      <c r="I5" s="18">
        <v>22.696817091</v>
      </c>
      <c r="J5" s="18">
        <v>22.500123604</v>
      </c>
      <c r="K5" s="18">
        <v>22.29967205</v>
      </c>
      <c r="L5" s="18">
        <v>22.698710295</v>
      </c>
      <c r="M5" s="18">
        <v>22.297018786</v>
      </c>
      <c r="N5" s="18">
        <v>22.708388131</v>
      </c>
      <c r="O5" s="34"/>
    </row>
    <row r="6">
      <c r="B6" s="4">
        <v>2.0</v>
      </c>
      <c r="C6" s="35">
        <v>7.0</v>
      </c>
      <c r="D6" s="18">
        <v>10.695505516</v>
      </c>
      <c r="E6" s="18">
        <v>11.097286863</v>
      </c>
      <c r="F6" s="18">
        <v>10.900214342</v>
      </c>
      <c r="G6" s="18">
        <v>10.790859866</v>
      </c>
      <c r="H6" s="18">
        <v>10.901640608</v>
      </c>
      <c r="I6" s="18">
        <v>10.699460806</v>
      </c>
      <c r="J6" s="18">
        <v>10.79985391</v>
      </c>
      <c r="K6" s="18">
        <v>10.782553044</v>
      </c>
      <c r="L6" s="18">
        <v>11.097197776</v>
      </c>
      <c r="M6" s="18">
        <v>10.804115105</v>
      </c>
      <c r="N6" s="18">
        <v>10.902973181</v>
      </c>
      <c r="O6" s="34"/>
    </row>
    <row r="7">
      <c r="B7" s="4">
        <v>4.0</v>
      </c>
      <c r="C7" s="36">
        <v>1.0</v>
      </c>
      <c r="D7" s="18">
        <v>22.702464781</v>
      </c>
      <c r="E7" s="18">
        <v>23.000909717</v>
      </c>
      <c r="F7" s="18">
        <v>22.903444662</v>
      </c>
      <c r="G7" s="18">
        <v>22.497208855</v>
      </c>
      <c r="H7" s="18">
        <v>23.201124297</v>
      </c>
      <c r="I7" s="18">
        <v>22.90030656</v>
      </c>
      <c r="J7" s="18">
        <v>22.502215021</v>
      </c>
      <c r="K7" s="18">
        <v>22.501956868</v>
      </c>
      <c r="L7" s="18">
        <v>22.789357118</v>
      </c>
      <c r="M7" s="18">
        <v>22.404056964</v>
      </c>
      <c r="N7" s="18">
        <v>23.001587516</v>
      </c>
      <c r="O7" s="34"/>
    </row>
    <row r="8">
      <c r="B8" s="4">
        <v>2.0</v>
      </c>
      <c r="C8" s="35">
        <v>7.0</v>
      </c>
      <c r="D8" s="18">
        <v>11.300487204</v>
      </c>
      <c r="E8" s="18">
        <v>10.802333729</v>
      </c>
      <c r="F8" s="18">
        <v>10.90081698</v>
      </c>
      <c r="G8" s="18">
        <v>10.885268868</v>
      </c>
      <c r="H8" s="18">
        <v>10.900176843</v>
      </c>
      <c r="I8" s="18">
        <v>10.898212802</v>
      </c>
      <c r="J8" s="18">
        <v>10.690331905</v>
      </c>
      <c r="K8" s="18">
        <v>10.879535758</v>
      </c>
      <c r="L8" s="18">
        <v>11.20385263</v>
      </c>
      <c r="M8" s="18">
        <v>10.60000821</v>
      </c>
      <c r="N8" s="18">
        <v>10.908384491</v>
      </c>
      <c r="O8" s="34"/>
    </row>
    <row r="9">
      <c r="B9" s="4">
        <v>5.0</v>
      </c>
      <c r="C9" s="36">
        <v>1.0</v>
      </c>
      <c r="D9" s="18">
        <v>22.796335284</v>
      </c>
      <c r="E9" s="18">
        <v>22.800796644</v>
      </c>
      <c r="F9" s="18">
        <v>22.701628543</v>
      </c>
      <c r="G9" s="18">
        <v>22.891475982</v>
      </c>
      <c r="H9" s="18">
        <v>22.892600351</v>
      </c>
      <c r="I9" s="18">
        <v>22.60089097</v>
      </c>
      <c r="J9" s="18">
        <v>22.703549909</v>
      </c>
      <c r="K9" s="18">
        <v>22.416908125</v>
      </c>
      <c r="L9" s="18">
        <v>22.802006813</v>
      </c>
      <c r="M9" s="18">
        <v>22.406691041</v>
      </c>
      <c r="N9" s="18">
        <v>22.799689891</v>
      </c>
      <c r="O9" s="34"/>
    </row>
    <row r="10">
      <c r="B10" s="4">
        <v>2.0</v>
      </c>
      <c r="C10" s="35">
        <v>7.0</v>
      </c>
      <c r="D10" s="18">
        <v>11.005306589</v>
      </c>
      <c r="E10" s="18">
        <v>11.10157079</v>
      </c>
      <c r="F10" s="18">
        <v>11.300611561</v>
      </c>
      <c r="G10" s="18">
        <v>10.804046436</v>
      </c>
      <c r="H10" s="18">
        <v>10.907994478</v>
      </c>
      <c r="I10" s="18">
        <v>10.999172066</v>
      </c>
      <c r="J10" s="18">
        <v>10.895511038</v>
      </c>
      <c r="K10" s="18">
        <v>10.982935459</v>
      </c>
      <c r="L10" s="18">
        <v>11.095612102</v>
      </c>
      <c r="M10" s="18">
        <v>10.893729592</v>
      </c>
      <c r="N10" s="18">
        <v>10.991814338</v>
      </c>
      <c r="O10" s="34"/>
    </row>
    <row r="11">
      <c r="B11" s="4">
        <v>1.0</v>
      </c>
      <c r="C11" s="37">
        <v>6.0</v>
      </c>
      <c r="D11" s="18">
        <v>14.004272159</v>
      </c>
      <c r="E11" s="18">
        <v>14.402603428</v>
      </c>
      <c r="F11" s="18">
        <v>14.601549384</v>
      </c>
      <c r="G11" s="18">
        <v>14.295794734</v>
      </c>
      <c r="H11" s="18">
        <v>14.499349451</v>
      </c>
      <c r="I11" s="18">
        <v>14.400243581</v>
      </c>
      <c r="J11" s="18">
        <v>14.497190336</v>
      </c>
      <c r="K11" s="18">
        <v>13.901704981</v>
      </c>
      <c r="L11" s="18">
        <v>14.405946496</v>
      </c>
      <c r="M11" s="18">
        <v>14.000819443</v>
      </c>
      <c r="N11" s="18">
        <v>14.498930336</v>
      </c>
      <c r="O11" s="34"/>
    </row>
    <row r="12">
      <c r="B12" s="4">
        <v>6.0</v>
      </c>
      <c r="C12" s="33">
        <v>8.0</v>
      </c>
      <c r="D12" s="18">
        <v>11.106231286</v>
      </c>
      <c r="E12" s="18">
        <v>11.301769723</v>
      </c>
      <c r="F12" s="18">
        <v>11.090983079</v>
      </c>
      <c r="G12" s="18">
        <v>11.103067212</v>
      </c>
      <c r="H12" s="18">
        <v>10.998355727</v>
      </c>
      <c r="I12" s="18">
        <v>11.290809593</v>
      </c>
      <c r="J12" s="18">
        <v>10.793146704</v>
      </c>
      <c r="K12" s="18">
        <v>10.999185462</v>
      </c>
      <c r="L12" s="18">
        <v>11.092862802</v>
      </c>
      <c r="M12" s="18">
        <v>10.988554393</v>
      </c>
      <c r="N12" s="18">
        <v>11.497043697</v>
      </c>
      <c r="O12" s="34"/>
    </row>
    <row r="13">
      <c r="B13" s="4">
        <v>7.0</v>
      </c>
      <c r="C13" s="38">
        <v>2.0</v>
      </c>
      <c r="D13" s="18">
        <v>15.003725765</v>
      </c>
      <c r="E13" s="18">
        <v>14.597923475</v>
      </c>
      <c r="F13" s="18">
        <v>14.609714732</v>
      </c>
      <c r="G13" s="18">
        <v>14.208303839</v>
      </c>
      <c r="H13" s="18">
        <v>14.705965833</v>
      </c>
      <c r="I13" s="18">
        <v>14.600784369</v>
      </c>
      <c r="J13" s="18">
        <v>15.013206366</v>
      </c>
      <c r="K13" s="18">
        <v>14.58230881</v>
      </c>
      <c r="L13" s="18">
        <v>14.680651619</v>
      </c>
      <c r="M13" s="18">
        <v>14.301933818</v>
      </c>
      <c r="N13" s="18">
        <v>14.501340044</v>
      </c>
      <c r="O13" s="34"/>
    </row>
    <row r="14">
      <c r="B14" s="4">
        <v>8.0</v>
      </c>
      <c r="C14" s="39">
        <v>5.0</v>
      </c>
      <c r="D14" s="18">
        <v>10.792733379</v>
      </c>
      <c r="E14" s="18">
        <v>10.898773612</v>
      </c>
      <c r="F14" s="18">
        <v>10.897731282</v>
      </c>
      <c r="G14" s="18">
        <v>10.805521778</v>
      </c>
      <c r="H14" s="18">
        <v>11.209759148</v>
      </c>
      <c r="I14" s="18">
        <v>10.796723825</v>
      </c>
      <c r="J14" s="18">
        <v>10.793941789</v>
      </c>
      <c r="K14" s="18">
        <v>10.90154067</v>
      </c>
      <c r="L14" s="18">
        <v>10.698152908</v>
      </c>
      <c r="M14" s="18">
        <v>10.900329966</v>
      </c>
      <c r="N14" s="18">
        <v>10.903581038</v>
      </c>
      <c r="O14" s="34"/>
    </row>
    <row r="15">
      <c r="B15" s="4">
        <v>9.0</v>
      </c>
      <c r="C15" s="37">
        <v>6.0</v>
      </c>
      <c r="D15" s="18">
        <v>14.699038253</v>
      </c>
      <c r="E15" s="18">
        <v>14.793962541</v>
      </c>
      <c r="F15" s="18">
        <v>14.401397167</v>
      </c>
      <c r="G15" s="18">
        <v>14.41167181</v>
      </c>
      <c r="H15" s="18">
        <v>14.30461192</v>
      </c>
      <c r="I15" s="18">
        <v>14.202532119</v>
      </c>
      <c r="J15" s="18">
        <v>14.392094149</v>
      </c>
      <c r="K15" s="18">
        <v>14.105719503</v>
      </c>
      <c r="L15" s="18">
        <v>14.999718269</v>
      </c>
      <c r="M15" s="18">
        <v>14.100609574</v>
      </c>
      <c r="N15" s="18">
        <v>14.605309044</v>
      </c>
      <c r="O15" s="34"/>
    </row>
    <row r="16">
      <c r="B16" s="4">
        <v>10.0</v>
      </c>
      <c r="C16" s="40">
        <v>4.0</v>
      </c>
      <c r="D16" s="18">
        <v>19.196133924</v>
      </c>
      <c r="E16" s="18">
        <v>18.500511734</v>
      </c>
      <c r="F16" s="18">
        <v>18.798662979</v>
      </c>
      <c r="G16" s="18">
        <v>18.399054513</v>
      </c>
      <c r="H16" s="18">
        <v>18.495949152</v>
      </c>
      <c r="I16" s="18">
        <v>18.892016304</v>
      </c>
      <c r="J16" s="18">
        <v>18.599709113</v>
      </c>
      <c r="K16" s="18">
        <v>18.318280254</v>
      </c>
      <c r="L16" s="18">
        <v>18.69387174</v>
      </c>
      <c r="M16" s="18">
        <v>18.699596767</v>
      </c>
      <c r="N16" s="18">
        <v>19.192726927</v>
      </c>
      <c r="O16" s="34"/>
    </row>
    <row r="17">
      <c r="B17" s="4">
        <v>11.0</v>
      </c>
      <c r="C17" s="41">
        <v>3.0</v>
      </c>
      <c r="D17" s="18">
        <v>11.096441314</v>
      </c>
      <c r="E17" s="18">
        <v>11.492459859</v>
      </c>
      <c r="F17" s="18">
        <v>11.394225876</v>
      </c>
      <c r="G17" s="18">
        <v>10.878300063</v>
      </c>
      <c r="H17" s="18">
        <v>10.891692133</v>
      </c>
      <c r="I17" s="18">
        <v>11.00251082</v>
      </c>
      <c r="J17" s="18">
        <v>10.695521537</v>
      </c>
      <c r="K17" s="18">
        <v>10.989692963</v>
      </c>
      <c r="L17" s="18">
        <v>10.792381951</v>
      </c>
      <c r="M17" s="18">
        <v>10.88249757</v>
      </c>
      <c r="N17" s="18">
        <v>10.984156866</v>
      </c>
      <c r="O17" s="34"/>
    </row>
    <row r="18">
      <c r="B18" s="4">
        <v>12.0</v>
      </c>
      <c r="C18" s="41">
        <v>3.0</v>
      </c>
      <c r="D18" s="18">
        <v>11.302824754</v>
      </c>
      <c r="E18" s="18">
        <v>11.10591549</v>
      </c>
      <c r="F18" s="18">
        <v>11.188878509</v>
      </c>
      <c r="G18" s="18">
        <v>11.002312685</v>
      </c>
      <c r="H18" s="18">
        <v>11.014706214</v>
      </c>
      <c r="I18" s="18">
        <v>11.089970171</v>
      </c>
      <c r="J18" s="18">
        <v>11.204550704</v>
      </c>
      <c r="K18" s="18">
        <v>10.503842396</v>
      </c>
      <c r="L18" s="18">
        <v>10.892349432</v>
      </c>
      <c r="M18" s="18">
        <v>10.802132042</v>
      </c>
      <c r="N18" s="18">
        <v>11.102723397</v>
      </c>
      <c r="O18" s="34"/>
    </row>
    <row r="19">
      <c r="B19" s="4">
        <v>13.0</v>
      </c>
      <c r="C19" s="38">
        <v>2.0</v>
      </c>
      <c r="D19" s="18">
        <v>14.39604038</v>
      </c>
      <c r="E19" s="18">
        <v>14.393152717</v>
      </c>
      <c r="F19" s="18">
        <v>14.602630408</v>
      </c>
      <c r="G19" s="18">
        <v>14.195461799</v>
      </c>
      <c r="H19" s="18">
        <v>14.394467464</v>
      </c>
      <c r="I19" s="18">
        <v>14.802385195</v>
      </c>
      <c r="J19" s="18">
        <v>14.809471112</v>
      </c>
      <c r="K19" s="18">
        <v>14.887049211</v>
      </c>
      <c r="L19" s="18">
        <v>14.698205874</v>
      </c>
      <c r="M19" s="18">
        <v>14.189312175</v>
      </c>
      <c r="N19" s="18">
        <v>14.002482099</v>
      </c>
      <c r="O19" s="34"/>
    </row>
    <row r="20">
      <c r="O20" s="34"/>
    </row>
    <row r="21">
      <c r="A21" s="4" t="s">
        <v>69</v>
      </c>
      <c r="D21" s="7">
        <f t="shared" ref="D21:N21" si="1">SUM(D3:D19)</f>
        <v>244.3858442</v>
      </c>
      <c r="E21" s="7">
        <f t="shared" si="1"/>
        <v>245.1845993</v>
      </c>
      <c r="F21" s="7">
        <f t="shared" si="1"/>
        <v>244.8953747</v>
      </c>
      <c r="G21" s="7">
        <f t="shared" si="1"/>
        <v>241.1668838</v>
      </c>
      <c r="H21" s="7">
        <f t="shared" si="1"/>
        <v>243.9227758</v>
      </c>
      <c r="I21" s="7">
        <f t="shared" si="1"/>
        <v>243.5645184</v>
      </c>
      <c r="J21" s="7">
        <f t="shared" si="1"/>
        <v>242.8833911</v>
      </c>
      <c r="K21" s="7">
        <f t="shared" si="1"/>
        <v>240.6397932</v>
      </c>
      <c r="L21" s="7">
        <f t="shared" si="1"/>
        <v>244.5311173</v>
      </c>
      <c r="M21" s="7">
        <f t="shared" si="1"/>
        <v>239.6629704</v>
      </c>
      <c r="N21" s="7">
        <f t="shared" si="1"/>
        <v>243.9965829</v>
      </c>
      <c r="O21" s="34"/>
    </row>
    <row r="22">
      <c r="A22" s="4" t="s">
        <v>70</v>
      </c>
      <c r="D22" s="7">
        <f t="shared" ref="D22:N22" si="2">average(D3:D19)</f>
        <v>14.37563789</v>
      </c>
      <c r="E22" s="7">
        <f t="shared" si="2"/>
        <v>14.42262349</v>
      </c>
      <c r="F22" s="7">
        <f t="shared" si="2"/>
        <v>14.40561028</v>
      </c>
      <c r="G22" s="7">
        <f t="shared" si="2"/>
        <v>14.18628728</v>
      </c>
      <c r="H22" s="7">
        <f t="shared" si="2"/>
        <v>14.34839858</v>
      </c>
      <c r="I22" s="7">
        <f t="shared" si="2"/>
        <v>14.32732461</v>
      </c>
      <c r="J22" s="7">
        <f t="shared" si="2"/>
        <v>14.2872583</v>
      </c>
      <c r="K22" s="7">
        <f t="shared" si="2"/>
        <v>14.15528195</v>
      </c>
      <c r="L22" s="7">
        <f t="shared" si="2"/>
        <v>14.38418337</v>
      </c>
      <c r="M22" s="7">
        <f t="shared" si="2"/>
        <v>14.09782179</v>
      </c>
      <c r="N22" s="7">
        <f t="shared" si="2"/>
        <v>14.35274017</v>
      </c>
      <c r="O22" s="34"/>
    </row>
    <row r="23">
      <c r="O23" s="29"/>
    </row>
    <row r="24">
      <c r="A24" s="4" t="s">
        <v>71</v>
      </c>
      <c r="O24" s="29"/>
    </row>
    <row r="25">
      <c r="A25" s="4" t="s">
        <v>72</v>
      </c>
      <c r="B25" s="4" t="s">
        <v>73</v>
      </c>
      <c r="C25" s="4" t="s">
        <v>74</v>
      </c>
      <c r="D25" s="4" t="s">
        <v>75</v>
      </c>
      <c r="O25" s="29"/>
    </row>
    <row r="26">
      <c r="A26" s="4">
        <v>1.0</v>
      </c>
      <c r="B26" s="4" t="s">
        <v>76</v>
      </c>
      <c r="C26" s="7">
        <f>AVERAGE(D5:N5,D7:N7,D9:N9)</f>
        <v>22.69799789</v>
      </c>
      <c r="D26" s="42">
        <f>STDEV(D5:N5,D7:N7,D9:N9)</f>
        <v>0.2102790676</v>
      </c>
      <c r="O26" s="29"/>
    </row>
    <row r="27">
      <c r="A27" s="4">
        <v>2.0</v>
      </c>
      <c r="B27" s="4" t="s">
        <v>77</v>
      </c>
      <c r="C27" s="7">
        <f>average(D13:N13,D19:N19)</f>
        <v>14.55347805</v>
      </c>
      <c r="D27" s="42">
        <f>_xlfn.STDEV.S(D13:N13,D19:N19)</f>
        <v>0.2716025745</v>
      </c>
      <c r="O27" s="29"/>
    </row>
    <row r="28">
      <c r="A28" s="4">
        <v>3.0</v>
      </c>
      <c r="B28" s="4" t="s">
        <v>78</v>
      </c>
      <c r="C28" s="7">
        <f>AVERAGE(D17:N18)</f>
        <v>11.01409485</v>
      </c>
      <c r="D28" s="42">
        <f>_xlfn.STDEV.S(D17:N18)</f>
        <v>0.2263166105</v>
      </c>
      <c r="O28" s="29"/>
    </row>
    <row r="29">
      <c r="A29" s="4">
        <v>4.0</v>
      </c>
      <c r="B29" s="4" t="s">
        <v>79</v>
      </c>
      <c r="C29" s="7">
        <f>AVERAGE(D16:N16)</f>
        <v>18.70786486</v>
      </c>
      <c r="D29" s="42">
        <f>_xlfn.STDEV.S(D16:N16)</f>
        <v>0.2937106351</v>
      </c>
      <c r="O29" s="29"/>
    </row>
    <row r="30">
      <c r="A30" s="4">
        <v>5.0</v>
      </c>
      <c r="B30" s="4" t="s">
        <v>80</v>
      </c>
      <c r="C30" s="7">
        <f>AVERAGE(D14:N14)</f>
        <v>10.87261722</v>
      </c>
      <c r="D30" s="42">
        <f t="shared" ref="D30:D31" si="3">_xlfn.STDEV.S(D14:N14)</f>
        <v>0.1306956488</v>
      </c>
      <c r="O30" s="29"/>
    </row>
    <row r="31">
      <c r="A31" s="4">
        <v>6.0</v>
      </c>
      <c r="B31" s="4" t="s">
        <v>81</v>
      </c>
      <c r="C31" s="7">
        <f>average(D11:N11,D15:N15)</f>
        <v>14.38750312</v>
      </c>
      <c r="D31" s="42">
        <f t="shared" si="3"/>
        <v>0.28920624</v>
      </c>
      <c r="O31" s="29"/>
    </row>
    <row r="32">
      <c r="A32" s="4">
        <v>7.0</v>
      </c>
      <c r="B32" s="4" t="s">
        <v>82</v>
      </c>
      <c r="C32" s="7">
        <f>AVERAGE(D4:N4,D6:N6,D8:N8,D10:N10)</f>
        <v>10.88267556</v>
      </c>
      <c r="D32" s="42">
        <f>_xlfn.STDEV.S(D4:N4,D6:N6,D8:N8,D10:N10)</f>
        <v>0.1925182021</v>
      </c>
      <c r="O32" s="29"/>
    </row>
    <row r="33">
      <c r="A33" s="4">
        <v>8.0</v>
      </c>
      <c r="B33" s="4" t="s">
        <v>83</v>
      </c>
      <c r="C33" s="7">
        <f>AVERAGE(D3:N3,D12:N12)</f>
        <v>11.02569187</v>
      </c>
      <c r="D33" s="42">
        <f>_xlfn.STDEV.S(D3:N3,D12:N12)</f>
        <v>0.190409184</v>
      </c>
      <c r="O33" s="29"/>
    </row>
    <row r="34">
      <c r="O34" s="29"/>
    </row>
    <row r="35">
      <c r="A35" s="4" t="s">
        <v>84</v>
      </c>
      <c r="O35" s="29"/>
    </row>
    <row r="36">
      <c r="A36" s="4" t="s">
        <v>72</v>
      </c>
      <c r="B36" s="4" t="s">
        <v>73</v>
      </c>
      <c r="C36" s="4" t="s">
        <v>74</v>
      </c>
      <c r="O36" s="29"/>
    </row>
    <row r="37">
      <c r="A37" s="8">
        <f t="array" ref="A37:C44">SORT(A26:C33,C26:C33, True)</f>
        <v>5</v>
      </c>
      <c r="B37" s="8" t="s">
        <v>80</v>
      </c>
      <c r="C37" s="7">
        <v>10.872617217727273</v>
      </c>
      <c r="O37" s="29"/>
    </row>
    <row r="38">
      <c r="A38" s="8">
        <v>7.0</v>
      </c>
      <c r="B38" s="8" t="s">
        <v>82</v>
      </c>
      <c r="C38" s="7">
        <v>10.88267555897727</v>
      </c>
      <c r="O38" s="29"/>
    </row>
    <row r="39">
      <c r="A39" s="8">
        <v>3.0</v>
      </c>
      <c r="B39" s="8" t="s">
        <v>78</v>
      </c>
      <c r="C39" s="7">
        <v>11.014094852090912</v>
      </c>
      <c r="O39" s="29"/>
    </row>
    <row r="40">
      <c r="A40" s="8">
        <v>8.0</v>
      </c>
      <c r="B40" s="8" t="s">
        <v>83</v>
      </c>
      <c r="C40" s="7">
        <v>11.025691865136364</v>
      </c>
      <c r="O40" s="29"/>
    </row>
    <row r="41">
      <c r="A41" s="8">
        <v>6.0</v>
      </c>
      <c r="B41" s="8" t="s">
        <v>81</v>
      </c>
      <c r="C41" s="7">
        <v>14.387503121727276</v>
      </c>
      <c r="O41" s="29"/>
    </row>
    <row r="42">
      <c r="A42" s="8">
        <v>2.0</v>
      </c>
      <c r="B42" s="8" t="s">
        <v>77</v>
      </c>
      <c r="C42" s="7">
        <v>14.553478050181816</v>
      </c>
      <c r="D42" s="43"/>
      <c r="O42" s="29"/>
    </row>
    <row r="43">
      <c r="A43" s="8">
        <v>4.0</v>
      </c>
      <c r="B43" s="8" t="s">
        <v>79</v>
      </c>
      <c r="C43" s="7">
        <v>18.707864855181818</v>
      </c>
      <c r="D43" s="7"/>
      <c r="O43" s="29"/>
    </row>
    <row r="44">
      <c r="A44" s="8">
        <v>1.0</v>
      </c>
      <c r="B44" s="8" t="s">
        <v>76</v>
      </c>
      <c r="C44" s="7">
        <v>22.697997885666666</v>
      </c>
      <c r="D44" s="7"/>
      <c r="O44" s="29"/>
    </row>
    <row r="45">
      <c r="D45" s="7"/>
      <c r="O45" s="29"/>
    </row>
    <row r="46">
      <c r="D46" s="7"/>
      <c r="O46" s="29"/>
    </row>
    <row r="47">
      <c r="D47" s="7"/>
      <c r="O47" s="29"/>
    </row>
    <row r="48">
      <c r="A48" s="30" t="s">
        <v>22</v>
      </c>
      <c r="O48" s="29"/>
    </row>
    <row r="49">
      <c r="B49" s="4" t="s">
        <v>56</v>
      </c>
      <c r="C49" s="4" t="s">
        <v>57</v>
      </c>
      <c r="D49" s="4" t="s">
        <v>58</v>
      </c>
      <c r="E49" s="31" t="s">
        <v>59</v>
      </c>
      <c r="F49" s="4" t="s">
        <v>60</v>
      </c>
      <c r="G49" s="31" t="s">
        <v>61</v>
      </c>
      <c r="H49" s="4" t="s">
        <v>62</v>
      </c>
      <c r="I49" s="31" t="s">
        <v>63</v>
      </c>
      <c r="J49" s="4" t="s">
        <v>64</v>
      </c>
      <c r="K49" s="31" t="s">
        <v>65</v>
      </c>
      <c r="L49" s="31" t="s">
        <v>66</v>
      </c>
      <c r="M49" s="31" t="s">
        <v>67</v>
      </c>
      <c r="N49" s="31" t="s">
        <v>68</v>
      </c>
      <c r="O49" s="32" t="s">
        <v>85</v>
      </c>
    </row>
    <row r="50">
      <c r="B50" s="4">
        <v>1.0</v>
      </c>
      <c r="C50" s="33">
        <v>8.0</v>
      </c>
      <c r="D50" s="18">
        <v>14.1978372</v>
      </c>
      <c r="E50" s="18">
        <v>14.698794174</v>
      </c>
      <c r="F50" s="18">
        <v>14.804549799</v>
      </c>
      <c r="G50" s="18">
        <v>14.09972198</v>
      </c>
      <c r="H50" s="18">
        <v>13.80027509</v>
      </c>
      <c r="I50" s="18">
        <v>14.802152006</v>
      </c>
      <c r="J50" s="18">
        <v>14.19925751</v>
      </c>
      <c r="K50" s="18">
        <v>14.00053516</v>
      </c>
      <c r="L50" s="18">
        <v>14.20010501</v>
      </c>
      <c r="M50" s="18">
        <v>15.10251961</v>
      </c>
      <c r="N50" s="18">
        <v>14.69992211</v>
      </c>
      <c r="O50" s="34">
        <f t="shared" ref="O50:O66" si="4">_xlfn.STDEV.S(D50:N50)</f>
        <v>0.4153120178</v>
      </c>
    </row>
    <row r="51">
      <c r="B51" s="4">
        <v>2.0</v>
      </c>
      <c r="C51" s="35">
        <v>7.0</v>
      </c>
      <c r="D51" s="18">
        <v>14.00215424</v>
      </c>
      <c r="E51" s="18">
        <v>14.399868618</v>
      </c>
      <c r="F51" s="18">
        <v>14.498007406</v>
      </c>
      <c r="G51" s="18">
        <v>14.59881883</v>
      </c>
      <c r="H51" s="18">
        <v>14.59954605</v>
      </c>
      <c r="I51" s="18">
        <v>14.798517536</v>
      </c>
      <c r="J51" s="18">
        <v>14.59904888</v>
      </c>
      <c r="K51" s="18">
        <v>14.49974503</v>
      </c>
      <c r="L51" s="18">
        <v>14.10136144</v>
      </c>
      <c r="M51" s="18">
        <v>14.80061366</v>
      </c>
      <c r="N51" s="18">
        <v>14.79977821</v>
      </c>
      <c r="O51" s="34">
        <f t="shared" si="4"/>
        <v>0.2668487162</v>
      </c>
    </row>
    <row r="52">
      <c r="B52" s="4">
        <v>3.0</v>
      </c>
      <c r="C52" s="36">
        <v>1.0</v>
      </c>
      <c r="D52" s="18">
        <v>18.40140015</v>
      </c>
      <c r="E52" s="18">
        <v>18.799940046</v>
      </c>
      <c r="F52" s="18">
        <v>18.79648723</v>
      </c>
      <c r="G52" s="18">
        <v>18.5998923</v>
      </c>
      <c r="H52" s="18">
        <v>18.39999178</v>
      </c>
      <c r="I52" s="18">
        <v>18.398562158</v>
      </c>
      <c r="J52" s="18">
        <v>18.29856485</v>
      </c>
      <c r="K52" s="18">
        <v>18.50169357</v>
      </c>
      <c r="L52" s="18">
        <v>18.20275669</v>
      </c>
      <c r="M52" s="18">
        <v>18.50142686</v>
      </c>
      <c r="N52" s="18">
        <v>18.10122029</v>
      </c>
      <c r="O52" s="34">
        <f t="shared" si="4"/>
        <v>0.2198337182</v>
      </c>
    </row>
    <row r="53">
      <c r="B53" s="4">
        <v>2.0</v>
      </c>
      <c r="C53" s="35">
        <v>7.0</v>
      </c>
      <c r="D53" s="18">
        <v>14.10154401</v>
      </c>
      <c r="E53" s="18">
        <v>14.600777389</v>
      </c>
      <c r="F53" s="18">
        <v>14.304070516</v>
      </c>
      <c r="G53" s="18">
        <v>14.00086454</v>
      </c>
      <c r="H53" s="18">
        <v>9.701195349</v>
      </c>
      <c r="I53" s="18">
        <v>14.601464081</v>
      </c>
      <c r="J53" s="18">
        <v>14.4984332</v>
      </c>
      <c r="K53" s="18">
        <v>14.3001579</v>
      </c>
      <c r="L53" s="18">
        <v>13.90127094</v>
      </c>
      <c r="M53" s="18">
        <v>14.6014522</v>
      </c>
      <c r="N53" s="18">
        <v>14.49982372</v>
      </c>
      <c r="O53" s="34">
        <f t="shared" si="4"/>
        <v>1.421027531</v>
      </c>
    </row>
    <row r="54">
      <c r="B54" s="4">
        <v>4.0</v>
      </c>
      <c r="C54" s="36">
        <v>1.0</v>
      </c>
      <c r="D54" s="18">
        <v>18.00140062</v>
      </c>
      <c r="E54" s="18">
        <v>18.699364089</v>
      </c>
      <c r="F54" s="18">
        <v>18.404794648</v>
      </c>
      <c r="G54" s="18">
        <v>18.19984602</v>
      </c>
      <c r="H54" s="18">
        <v>18.30170868</v>
      </c>
      <c r="I54" s="18">
        <v>18.402202628</v>
      </c>
      <c r="J54" s="18">
        <v>18.49805702</v>
      </c>
      <c r="K54" s="18">
        <v>18.59887903</v>
      </c>
      <c r="L54" s="18">
        <v>17.90103895</v>
      </c>
      <c r="M54" s="18">
        <v>18.79756708</v>
      </c>
      <c r="N54" s="18">
        <v>18.29109727</v>
      </c>
      <c r="O54" s="34">
        <f t="shared" si="4"/>
        <v>0.2752992269</v>
      </c>
    </row>
    <row r="55">
      <c r="B55" s="4">
        <v>2.0</v>
      </c>
      <c r="C55" s="35">
        <v>7.0</v>
      </c>
      <c r="D55" s="18">
        <v>14.1981797</v>
      </c>
      <c r="E55" s="18">
        <v>14.700378622</v>
      </c>
      <c r="F55" s="18">
        <v>14.699284549</v>
      </c>
      <c r="G55" s="18">
        <v>13.99973217</v>
      </c>
      <c r="H55" s="18">
        <v>13.99112201</v>
      </c>
      <c r="I55" s="18">
        <v>14.599904631</v>
      </c>
      <c r="J55" s="18">
        <v>14.40189737</v>
      </c>
      <c r="K55" s="18">
        <v>14.4004318</v>
      </c>
      <c r="L55" s="18">
        <v>14.30073436</v>
      </c>
      <c r="M55" s="18">
        <v>14.80215918</v>
      </c>
      <c r="N55" s="18">
        <v>14.30126148</v>
      </c>
      <c r="O55" s="34">
        <f t="shared" si="4"/>
        <v>0.2773488704</v>
      </c>
    </row>
    <row r="56">
      <c r="B56" s="4">
        <v>5.0</v>
      </c>
      <c r="C56" s="36">
        <v>1.0</v>
      </c>
      <c r="D56" s="18">
        <v>18.01701848</v>
      </c>
      <c r="E56" s="18">
        <v>19.399621414</v>
      </c>
      <c r="F56" s="18">
        <v>18.198325891</v>
      </c>
      <c r="G56" s="18">
        <v>18.20068812</v>
      </c>
      <c r="H56" s="18">
        <v>9.900388336</v>
      </c>
      <c r="I56" s="18">
        <v>18.601167549</v>
      </c>
      <c r="J56" s="18">
        <v>17.90091806</v>
      </c>
      <c r="K56" s="18">
        <v>18.70076076</v>
      </c>
      <c r="L56" s="18">
        <v>18.09819474</v>
      </c>
      <c r="M56" s="18">
        <v>18.59815163</v>
      </c>
      <c r="N56" s="18">
        <v>18.49915272</v>
      </c>
      <c r="O56" s="34">
        <f t="shared" si="4"/>
        <v>2.602861313</v>
      </c>
    </row>
    <row r="57">
      <c r="B57" s="4">
        <v>2.0</v>
      </c>
      <c r="C57" s="35">
        <v>7.0</v>
      </c>
      <c r="D57" s="18">
        <v>13.99973032</v>
      </c>
      <c r="E57" s="18">
        <v>14.500768179</v>
      </c>
      <c r="F57" s="18">
        <v>15.099650164</v>
      </c>
      <c r="G57" s="18">
        <v>14.50059578</v>
      </c>
      <c r="H57" s="18">
        <v>18.30084088</v>
      </c>
      <c r="I57" s="18">
        <v>14.602818298</v>
      </c>
      <c r="J57" s="18">
        <v>14.50056702</v>
      </c>
      <c r="K57" s="18">
        <v>14.59854622</v>
      </c>
      <c r="L57" s="18">
        <v>14.09944782</v>
      </c>
      <c r="M57" s="18">
        <v>15.20006216</v>
      </c>
      <c r="N57" s="18">
        <v>14.49943066</v>
      </c>
      <c r="O57" s="34">
        <f t="shared" si="4"/>
        <v>1.181739757</v>
      </c>
    </row>
    <row r="58">
      <c r="B58" s="4">
        <v>1.0</v>
      </c>
      <c r="C58" s="37">
        <v>6.0</v>
      </c>
      <c r="D58" s="18">
        <v>10.00123345</v>
      </c>
      <c r="E58" s="18">
        <v>10.100180901</v>
      </c>
      <c r="F58" s="18">
        <v>10.098133179</v>
      </c>
      <c r="G58" s="18">
        <v>9.999462863</v>
      </c>
      <c r="H58" s="18">
        <v>13.70034647</v>
      </c>
      <c r="I58" s="18">
        <v>9.802734273</v>
      </c>
      <c r="J58" s="18">
        <v>10.10000914</v>
      </c>
      <c r="K58" s="18">
        <v>10.00076232</v>
      </c>
      <c r="L58" s="18">
        <v>9.800479846</v>
      </c>
      <c r="M58" s="18">
        <v>10.30176522</v>
      </c>
      <c r="N58" s="18">
        <v>10.09856965</v>
      </c>
      <c r="O58" s="34">
        <f t="shared" si="4"/>
        <v>1.115549808</v>
      </c>
    </row>
    <row r="59">
      <c r="B59" s="4">
        <v>6.0</v>
      </c>
      <c r="C59" s="33">
        <v>8.0</v>
      </c>
      <c r="D59" s="18">
        <v>13.89212617</v>
      </c>
      <c r="E59" s="18">
        <v>14.999378091</v>
      </c>
      <c r="F59" s="18">
        <v>15.498896203</v>
      </c>
      <c r="G59" s="18">
        <v>13.89950498</v>
      </c>
      <c r="H59" s="18">
        <v>9.900140449</v>
      </c>
      <c r="I59" s="18">
        <v>14.598565999</v>
      </c>
      <c r="J59" s="18">
        <v>14.39874548</v>
      </c>
      <c r="K59" s="18">
        <v>14.19978463</v>
      </c>
      <c r="L59" s="18">
        <v>13.79982525</v>
      </c>
      <c r="M59" s="18">
        <v>12.49712675</v>
      </c>
      <c r="N59" s="18">
        <v>13.89920986</v>
      </c>
      <c r="O59" s="34">
        <f t="shared" si="4"/>
        <v>1.497034841</v>
      </c>
    </row>
    <row r="60">
      <c r="B60" s="4">
        <v>7.0</v>
      </c>
      <c r="C60" s="38">
        <v>2.0</v>
      </c>
      <c r="D60" s="18">
        <v>10.19595328</v>
      </c>
      <c r="E60" s="18">
        <v>10.200575306</v>
      </c>
      <c r="F60" s="18">
        <v>10.200397241</v>
      </c>
      <c r="G60" s="18">
        <v>9.600537332</v>
      </c>
      <c r="H60" s="18">
        <v>14.00049129</v>
      </c>
      <c r="I60" s="18">
        <v>10.498446902</v>
      </c>
      <c r="J60" s="18">
        <v>10.50006894</v>
      </c>
      <c r="K60" s="18">
        <v>9.999072579</v>
      </c>
      <c r="L60" s="18">
        <v>10.0877142</v>
      </c>
      <c r="M60" s="18">
        <v>10.39875754</v>
      </c>
      <c r="N60" s="18">
        <v>10.49993646</v>
      </c>
      <c r="O60" s="34">
        <f t="shared" si="4"/>
        <v>1.171461315</v>
      </c>
    </row>
    <row r="61">
      <c r="B61" s="4">
        <v>8.0</v>
      </c>
      <c r="C61" s="39">
        <v>5.0</v>
      </c>
      <c r="D61" s="18">
        <v>13.9997089</v>
      </c>
      <c r="E61" s="18">
        <v>14.500045442</v>
      </c>
      <c r="F61" s="18">
        <v>14.906289799</v>
      </c>
      <c r="G61" s="18">
        <v>14.10157039</v>
      </c>
      <c r="H61" s="18">
        <v>9.899426824</v>
      </c>
      <c r="I61" s="18">
        <v>14.700906864</v>
      </c>
      <c r="J61" s="18">
        <v>14.39929404</v>
      </c>
      <c r="K61" s="18">
        <v>14.69977868</v>
      </c>
      <c r="L61" s="18">
        <v>14.50127538</v>
      </c>
      <c r="M61" s="18">
        <v>15.10116307</v>
      </c>
      <c r="N61" s="18">
        <v>14.40142655</v>
      </c>
      <c r="O61" s="34">
        <f t="shared" si="4"/>
        <v>1.432777213</v>
      </c>
    </row>
    <row r="62">
      <c r="B62" s="4">
        <v>9.0</v>
      </c>
      <c r="C62" s="37">
        <v>6.0</v>
      </c>
      <c r="D62" s="18">
        <v>9.898262707</v>
      </c>
      <c r="E62" s="18">
        <v>10.500874558</v>
      </c>
      <c r="F62" s="18">
        <v>9.598383176</v>
      </c>
      <c r="G62" s="18">
        <v>10.20050962</v>
      </c>
      <c r="H62" s="18">
        <v>13.90054465</v>
      </c>
      <c r="I62" s="18">
        <v>10.203696381</v>
      </c>
      <c r="J62" s="18">
        <v>9.800189415</v>
      </c>
      <c r="K62" s="18">
        <v>10.39971345</v>
      </c>
      <c r="L62" s="18">
        <v>9.800336601</v>
      </c>
      <c r="M62" s="18">
        <v>10.10018143</v>
      </c>
      <c r="N62" s="18">
        <v>10.0989388</v>
      </c>
      <c r="O62" s="34">
        <f t="shared" si="4"/>
        <v>1.18893267</v>
      </c>
    </row>
    <row r="63">
      <c r="B63" s="4">
        <v>10.0</v>
      </c>
      <c r="C63" s="40">
        <v>4.0</v>
      </c>
      <c r="D63" s="18">
        <v>14.09795569</v>
      </c>
      <c r="E63" s="18">
        <v>14.899507886</v>
      </c>
      <c r="F63" s="18">
        <v>14.700629465</v>
      </c>
      <c r="G63" s="18">
        <v>14.59906345</v>
      </c>
      <c r="H63" s="18">
        <v>9.899947072</v>
      </c>
      <c r="I63" s="18">
        <v>14.798158998</v>
      </c>
      <c r="J63" s="18">
        <v>14.50145501</v>
      </c>
      <c r="K63" s="18">
        <v>14.70009132</v>
      </c>
      <c r="L63" s="18">
        <v>14.30262519</v>
      </c>
      <c r="M63" s="18">
        <v>14.39769667</v>
      </c>
      <c r="N63" s="18">
        <v>14.50805199</v>
      </c>
      <c r="O63" s="34">
        <f t="shared" si="4"/>
        <v>1.420771029</v>
      </c>
    </row>
    <row r="64">
      <c r="B64" s="4">
        <v>11.0</v>
      </c>
      <c r="C64" s="41">
        <v>3.0</v>
      </c>
      <c r="D64" s="18">
        <v>14.10136948</v>
      </c>
      <c r="E64" s="18">
        <v>13.996440248</v>
      </c>
      <c r="F64" s="18">
        <v>14.900490515</v>
      </c>
      <c r="G64" s="18">
        <v>14.19833619</v>
      </c>
      <c r="H64" s="18">
        <v>14.29890516</v>
      </c>
      <c r="I64" s="18">
        <v>14.701388051</v>
      </c>
      <c r="J64" s="18">
        <v>14.60135988</v>
      </c>
      <c r="K64" s="18">
        <v>14.5000777</v>
      </c>
      <c r="L64" s="18">
        <v>14.29949655</v>
      </c>
      <c r="M64" s="18">
        <v>14.59880723</v>
      </c>
      <c r="N64" s="18">
        <v>14.70082007</v>
      </c>
      <c r="O64" s="34">
        <f t="shared" si="4"/>
        <v>0.2850323125</v>
      </c>
    </row>
    <row r="65">
      <c r="B65" s="4">
        <v>12.0</v>
      </c>
      <c r="C65" s="41">
        <v>3.0</v>
      </c>
      <c r="D65" s="18">
        <v>14.20219602</v>
      </c>
      <c r="E65" s="18">
        <v>15.099373652</v>
      </c>
      <c r="F65" s="18">
        <v>14.599540148</v>
      </c>
      <c r="G65" s="18">
        <v>13.90572013</v>
      </c>
      <c r="H65" s="18">
        <v>14.30049996</v>
      </c>
      <c r="I65" s="18">
        <v>14.798716635</v>
      </c>
      <c r="J65" s="18">
        <v>14.49902466</v>
      </c>
      <c r="K65" s="18">
        <v>14.30138885</v>
      </c>
      <c r="L65" s="18">
        <v>14.50004375</v>
      </c>
      <c r="M65" s="18">
        <v>14.09778234</v>
      </c>
      <c r="N65" s="18">
        <v>15.29964703</v>
      </c>
      <c r="O65" s="34">
        <f t="shared" si="4"/>
        <v>0.4218678034</v>
      </c>
    </row>
    <row r="66">
      <c r="B66" s="4">
        <v>13.0</v>
      </c>
      <c r="C66" s="38">
        <v>2.0</v>
      </c>
      <c r="D66" s="18">
        <v>9.700133141</v>
      </c>
      <c r="E66" s="18">
        <v>10.400185343</v>
      </c>
      <c r="F66" s="18">
        <v>10.203152209</v>
      </c>
      <c r="G66" s="18">
        <v>9.703340027</v>
      </c>
      <c r="H66" s="18">
        <v>14.00031493</v>
      </c>
      <c r="I66" s="18">
        <v>10.198707995</v>
      </c>
      <c r="J66" s="18">
        <v>10.09861132</v>
      </c>
      <c r="K66" s="18">
        <v>10.10047733</v>
      </c>
      <c r="L66" s="18">
        <v>9.801283765</v>
      </c>
      <c r="M66" s="18">
        <v>9.999030555</v>
      </c>
      <c r="N66" s="18">
        <v>10.00032261</v>
      </c>
      <c r="O66" s="34">
        <f t="shared" si="4"/>
        <v>1.219539892</v>
      </c>
    </row>
    <row r="67">
      <c r="O67" s="34"/>
    </row>
    <row r="68">
      <c r="A68" s="4" t="s">
        <v>69</v>
      </c>
      <c r="D68" s="7">
        <f t="shared" ref="D68:N68" si="5">SUM(D50:D66)</f>
        <v>235.0082036</v>
      </c>
      <c r="E68" s="7">
        <f t="shared" si="5"/>
        <v>244.496074</v>
      </c>
      <c r="F68" s="7">
        <f t="shared" si="5"/>
        <v>243.5110821</v>
      </c>
      <c r="G68" s="7">
        <f t="shared" si="5"/>
        <v>236.4082047</v>
      </c>
      <c r="H68" s="7">
        <f t="shared" si="5"/>
        <v>230.895685</v>
      </c>
      <c r="I68" s="7">
        <f t="shared" si="5"/>
        <v>243.108111</v>
      </c>
      <c r="J68" s="7">
        <f t="shared" si="5"/>
        <v>239.7955018</v>
      </c>
      <c r="K68" s="7">
        <f t="shared" si="5"/>
        <v>240.5018963</v>
      </c>
      <c r="L68" s="7">
        <f t="shared" si="5"/>
        <v>235.6979905</v>
      </c>
      <c r="M68" s="7">
        <f t="shared" si="5"/>
        <v>241.8962632</v>
      </c>
      <c r="N68" s="7">
        <f t="shared" si="5"/>
        <v>241.1986095</v>
      </c>
      <c r="O68" s="34"/>
    </row>
    <row r="69">
      <c r="A69" s="4" t="s">
        <v>70</v>
      </c>
      <c r="D69" s="7">
        <f t="shared" ref="D69:N69" si="6">average(D50:D66)</f>
        <v>13.82401197</v>
      </c>
      <c r="E69" s="7">
        <f t="shared" si="6"/>
        <v>14.382122</v>
      </c>
      <c r="F69" s="7">
        <f t="shared" si="6"/>
        <v>14.3241813</v>
      </c>
      <c r="G69" s="7">
        <f t="shared" si="6"/>
        <v>13.90636498</v>
      </c>
      <c r="H69" s="7">
        <f t="shared" si="6"/>
        <v>13.58209912</v>
      </c>
      <c r="I69" s="7">
        <f t="shared" si="6"/>
        <v>14.30047712</v>
      </c>
      <c r="J69" s="7">
        <f t="shared" si="6"/>
        <v>14.10561775</v>
      </c>
      <c r="K69" s="7">
        <f t="shared" si="6"/>
        <v>14.14717037</v>
      </c>
      <c r="L69" s="7">
        <f t="shared" si="6"/>
        <v>13.86458768</v>
      </c>
      <c r="M69" s="7">
        <f t="shared" si="6"/>
        <v>14.22919195</v>
      </c>
      <c r="N69" s="7">
        <f t="shared" si="6"/>
        <v>14.1881535</v>
      </c>
      <c r="O69" s="34"/>
    </row>
    <row r="70">
      <c r="O70" s="29"/>
    </row>
    <row r="71">
      <c r="A71" s="4" t="s">
        <v>71</v>
      </c>
      <c r="O71" s="29"/>
    </row>
    <row r="72">
      <c r="A72" s="4" t="s">
        <v>72</v>
      </c>
      <c r="B72" s="4" t="s">
        <v>73</v>
      </c>
      <c r="C72" s="4" t="s">
        <v>74</v>
      </c>
      <c r="D72" s="43" t="s">
        <v>75</v>
      </c>
      <c r="O72" s="29"/>
    </row>
    <row r="73">
      <c r="A73" s="4">
        <v>1.0</v>
      </c>
      <c r="B73" s="4" t="s">
        <v>76</v>
      </c>
      <c r="C73" s="7">
        <f>AVERAGE(D52:N52,D54:N54,D56:N56)</f>
        <v>18.15794787</v>
      </c>
      <c r="D73" s="44">
        <f>_xlfn.STDEV.S(D52:N52,D54:N54,D56:N56)</f>
        <v>1.513883325</v>
      </c>
      <c r="O73" s="29"/>
    </row>
    <row r="74">
      <c r="A74" s="4">
        <v>2.0</v>
      </c>
      <c r="B74" s="4" t="s">
        <v>77</v>
      </c>
      <c r="C74" s="7">
        <f>average(D60:N60,D66:N66)</f>
        <v>10.47215956</v>
      </c>
      <c r="D74" s="44">
        <f>_xlfn.STDEV.S(D60:N60,D66:N66)</f>
        <v>1.170542054</v>
      </c>
      <c r="O74" s="29"/>
    </row>
    <row r="75">
      <c r="A75" s="4">
        <v>3.0</v>
      </c>
      <c r="B75" s="4" t="s">
        <v>78</v>
      </c>
      <c r="C75" s="7">
        <f>AVERAGE(D64:N65)</f>
        <v>14.47733747</v>
      </c>
      <c r="D75" s="44">
        <f>_xlfn.STDEV.S(D64:N65)</f>
        <v>0.3528687327</v>
      </c>
      <c r="O75" s="29"/>
    </row>
    <row r="76">
      <c r="A76" s="4">
        <v>4.0</v>
      </c>
      <c r="B76" s="4" t="s">
        <v>79</v>
      </c>
      <c r="C76" s="7">
        <f>AVERAGE(D63:N63)</f>
        <v>14.12774389</v>
      </c>
      <c r="D76" s="44">
        <f>_xlfn.STDEV.S(D63:N63)</f>
        <v>1.420771029</v>
      </c>
      <c r="O76" s="29"/>
    </row>
    <row r="77">
      <c r="A77" s="4">
        <v>5.0</v>
      </c>
      <c r="B77" s="4" t="s">
        <v>80</v>
      </c>
      <c r="C77" s="7">
        <f>AVERAGE(D61:N61)</f>
        <v>14.11008054</v>
      </c>
      <c r="D77" s="44">
        <f>_xlfn.STDEV.S(D61:N61)</f>
        <v>1.432777213</v>
      </c>
      <c r="O77" s="29"/>
    </row>
    <row r="78">
      <c r="A78" s="4">
        <v>6.0</v>
      </c>
      <c r="B78" s="4" t="s">
        <v>81</v>
      </c>
      <c r="C78" s="7">
        <f>average(D58:N58,D62:N62)</f>
        <v>10.38660491</v>
      </c>
      <c r="D78" s="44">
        <f>_xlfn.STDEV.S((D62:N62))</f>
        <v>1.18893267</v>
      </c>
      <c r="O78" s="29"/>
    </row>
    <row r="79">
      <c r="A79" s="4">
        <v>7.0</v>
      </c>
      <c r="B79" s="4" t="s">
        <v>82</v>
      </c>
      <c r="C79" s="7">
        <f>AVERAGE(D51:N51,D53:N53,D55:N55,D57:N57)</f>
        <v>14.43422857</v>
      </c>
      <c r="D79" s="44">
        <f>_xlfn.STDEV.S(D51:N51,D53:N53,D55:N55,D57:N57)</f>
        <v>0.9769021936</v>
      </c>
      <c r="O79" s="29"/>
    </row>
    <row r="80">
      <c r="A80" s="4">
        <v>8.0</v>
      </c>
      <c r="B80" s="4" t="s">
        <v>83</v>
      </c>
      <c r="C80" s="7">
        <f>AVERAGE(D50:N50,D59:N59)</f>
        <v>14.0994988</v>
      </c>
      <c r="D80" s="44">
        <f>_xlfn.STDEV.S(D50:N50,D59:N59)</f>
        <v>1.12074597</v>
      </c>
      <c r="O80" s="29"/>
    </row>
    <row r="81">
      <c r="O81" s="29"/>
    </row>
    <row r="82">
      <c r="A82" s="4" t="s">
        <v>84</v>
      </c>
      <c r="O82" s="29"/>
    </row>
    <row r="83">
      <c r="A83" s="4" t="s">
        <v>72</v>
      </c>
      <c r="B83" s="4" t="s">
        <v>73</v>
      </c>
      <c r="C83" s="4" t="s">
        <v>74</v>
      </c>
      <c r="O83" s="29"/>
    </row>
    <row r="84">
      <c r="A84" s="8">
        <f t="array" ref="A84:C91">SORT(A73:C80,C73:C80, True)</f>
        <v>6</v>
      </c>
      <c r="B84" s="8" t="s">
        <v>81</v>
      </c>
      <c r="C84" s="7">
        <v>10.386604913636363</v>
      </c>
      <c r="O84" s="29"/>
    </row>
    <row r="85">
      <c r="A85" s="8">
        <v>2.0</v>
      </c>
      <c r="B85" s="8" t="s">
        <v>77</v>
      </c>
      <c r="C85" s="7">
        <v>10.472159558863636</v>
      </c>
      <c r="O85" s="29"/>
    </row>
    <row r="86">
      <c r="A86" s="8">
        <v>8.0</v>
      </c>
      <c r="B86" s="8" t="s">
        <v>83</v>
      </c>
      <c r="C86" s="7">
        <v>14.099498795954544</v>
      </c>
      <c r="O86" s="29"/>
    </row>
    <row r="87">
      <c r="A87" s="8">
        <v>5.0</v>
      </c>
      <c r="B87" s="8" t="s">
        <v>80</v>
      </c>
      <c r="C87" s="7">
        <v>14.11008053990909</v>
      </c>
      <c r="O87" s="29"/>
    </row>
    <row r="88">
      <c r="A88" s="8">
        <v>4.0</v>
      </c>
      <c r="B88" s="8" t="s">
        <v>79</v>
      </c>
      <c r="C88" s="7">
        <v>14.127743885545454</v>
      </c>
      <c r="O88" s="29"/>
    </row>
    <row r="89">
      <c r="A89" s="8">
        <v>7.0</v>
      </c>
      <c r="B89" s="8" t="s">
        <v>82</v>
      </c>
      <c r="C89" s="7">
        <v>14.434228570863638</v>
      </c>
      <c r="O89" s="29"/>
    </row>
    <row r="90">
      <c r="A90" s="8">
        <v>3.0</v>
      </c>
      <c r="B90" s="8" t="s">
        <v>78</v>
      </c>
      <c r="C90" s="7">
        <v>14.477337465863634</v>
      </c>
      <c r="D90" s="7"/>
      <c r="O90" s="29"/>
    </row>
    <row r="91">
      <c r="A91" s="8">
        <v>1.0</v>
      </c>
      <c r="B91" s="8" t="s">
        <v>76</v>
      </c>
      <c r="C91" s="7">
        <v>18.157947868454546</v>
      </c>
      <c r="D91" s="7"/>
      <c r="O91" s="29"/>
    </row>
    <row r="92">
      <c r="O92" s="29"/>
    </row>
    <row r="93">
      <c r="O93" s="29"/>
    </row>
    <row r="94">
      <c r="O94" s="29"/>
    </row>
    <row r="95">
      <c r="O95" s="29"/>
    </row>
    <row r="96">
      <c r="A96" s="45" t="s">
        <v>86</v>
      </c>
      <c r="B96" s="46"/>
      <c r="G96" s="45" t="s">
        <v>87</v>
      </c>
      <c r="H96" s="46"/>
      <c r="I96" s="46"/>
      <c r="O96" s="29"/>
    </row>
    <row r="97">
      <c r="A97" s="9" t="s">
        <v>88</v>
      </c>
      <c r="B97" s="9" t="s">
        <v>89</v>
      </c>
      <c r="C97" s="9" t="s">
        <v>90</v>
      </c>
      <c r="D97" s="9" t="s">
        <v>91</v>
      </c>
      <c r="E97" s="9" t="s">
        <v>92</v>
      </c>
      <c r="F97" s="9" t="s">
        <v>93</v>
      </c>
      <c r="G97" s="9" t="s">
        <v>94</v>
      </c>
      <c r="H97" s="9" t="s">
        <v>95</v>
      </c>
      <c r="I97" s="9" t="s">
        <v>96</v>
      </c>
      <c r="O97" s="29"/>
    </row>
    <row r="98">
      <c r="A98" s="4" t="s">
        <v>76</v>
      </c>
      <c r="B98" s="4">
        <v>1.0</v>
      </c>
      <c r="C98" s="8">
        <f t="shared" ref="C98:C105" si="7">COUNTIF($C$3:$C$19,B98)</f>
        <v>3</v>
      </c>
      <c r="D98" s="4" t="s">
        <v>97</v>
      </c>
      <c r="E98" s="7">
        <f t="shared" ref="E98:E105" si="8">C26</f>
        <v>22.69799789</v>
      </c>
      <c r="F98" s="7">
        <f t="shared" ref="F98:F105" si="9">C73</f>
        <v>18.15794787</v>
      </c>
      <c r="G98" s="7">
        <f t="shared" ref="G98:G105" si="10">E98-F98</f>
        <v>4.540050017</v>
      </c>
      <c r="H98" s="7">
        <f t="shared" ref="H98:H105" si="11">(E98-F98)*C98</f>
        <v>13.62015005</v>
      </c>
      <c r="I98" s="47">
        <f t="shared" ref="I98:I106" si="12">(E98-F98)/F98</f>
        <v>0.2500310085</v>
      </c>
      <c r="O98" s="29"/>
    </row>
    <row r="99">
      <c r="A99" s="4" t="s">
        <v>77</v>
      </c>
      <c r="B99" s="4">
        <v>2.0</v>
      </c>
      <c r="C99" s="8">
        <f t="shared" si="7"/>
        <v>2</v>
      </c>
      <c r="D99" s="4" t="s">
        <v>98</v>
      </c>
      <c r="E99" s="7">
        <f t="shared" si="8"/>
        <v>14.55347805</v>
      </c>
      <c r="F99" s="7">
        <f t="shared" si="9"/>
        <v>10.47215956</v>
      </c>
      <c r="G99" s="7">
        <f t="shared" si="10"/>
        <v>4.081318491</v>
      </c>
      <c r="H99" s="7">
        <f t="shared" si="11"/>
        <v>8.162636983</v>
      </c>
      <c r="I99" s="47">
        <f t="shared" si="12"/>
        <v>0.3897303578</v>
      </c>
      <c r="O99" s="29"/>
    </row>
    <row r="100">
      <c r="A100" s="4" t="s">
        <v>78</v>
      </c>
      <c r="B100" s="4">
        <v>3.0</v>
      </c>
      <c r="C100" s="8">
        <f t="shared" si="7"/>
        <v>2</v>
      </c>
      <c r="D100" s="4" t="s">
        <v>99</v>
      </c>
      <c r="E100" s="7">
        <f t="shared" si="8"/>
        <v>11.01409485</v>
      </c>
      <c r="F100" s="7">
        <f t="shared" si="9"/>
        <v>14.47733747</v>
      </c>
      <c r="G100" s="7">
        <f t="shared" si="10"/>
        <v>-3.463242614</v>
      </c>
      <c r="H100" s="7">
        <f t="shared" si="11"/>
        <v>-6.926485228</v>
      </c>
      <c r="I100" s="47">
        <f t="shared" si="12"/>
        <v>-0.2392182003</v>
      </c>
      <c r="O100" s="29"/>
    </row>
    <row r="101">
      <c r="A101" s="4" t="s">
        <v>79</v>
      </c>
      <c r="B101" s="4">
        <v>4.0</v>
      </c>
      <c r="C101" s="8">
        <f t="shared" si="7"/>
        <v>1</v>
      </c>
      <c r="D101" s="4" t="s">
        <v>100</v>
      </c>
      <c r="E101" s="7">
        <f t="shared" si="8"/>
        <v>18.70786486</v>
      </c>
      <c r="F101" s="7">
        <f t="shared" si="9"/>
        <v>14.12774389</v>
      </c>
      <c r="G101" s="7">
        <f t="shared" si="10"/>
        <v>4.58012097</v>
      </c>
      <c r="H101" s="7">
        <f t="shared" si="11"/>
        <v>4.58012097</v>
      </c>
      <c r="I101" s="47">
        <f t="shared" si="12"/>
        <v>0.3241933749</v>
      </c>
      <c r="O101" s="29"/>
    </row>
    <row r="102">
      <c r="A102" s="4" t="s">
        <v>80</v>
      </c>
      <c r="B102" s="4">
        <v>5.0</v>
      </c>
      <c r="C102" s="8">
        <f t="shared" si="7"/>
        <v>1</v>
      </c>
      <c r="D102" s="4" t="s">
        <v>99</v>
      </c>
      <c r="E102" s="7">
        <f t="shared" si="8"/>
        <v>10.87261722</v>
      </c>
      <c r="F102" s="7">
        <f t="shared" si="9"/>
        <v>14.11008054</v>
      </c>
      <c r="G102" s="7">
        <f t="shared" si="10"/>
        <v>-3.237463322</v>
      </c>
      <c r="H102" s="7">
        <f t="shared" si="11"/>
        <v>-3.237463322</v>
      </c>
      <c r="I102" s="47">
        <f t="shared" si="12"/>
        <v>-0.2294432915</v>
      </c>
      <c r="O102" s="29"/>
    </row>
    <row r="103">
      <c r="A103" s="4" t="s">
        <v>81</v>
      </c>
      <c r="B103" s="4">
        <v>6.0</v>
      </c>
      <c r="C103" s="8">
        <f t="shared" si="7"/>
        <v>2</v>
      </c>
      <c r="D103" s="4" t="s">
        <v>98</v>
      </c>
      <c r="E103" s="7">
        <f t="shared" si="8"/>
        <v>14.38750312</v>
      </c>
      <c r="F103" s="7">
        <f t="shared" si="9"/>
        <v>10.38660491</v>
      </c>
      <c r="G103" s="7">
        <f t="shared" si="10"/>
        <v>4.000898208</v>
      </c>
      <c r="H103" s="7">
        <f t="shared" si="11"/>
        <v>8.001796416</v>
      </c>
      <c r="I103" s="47">
        <f t="shared" si="12"/>
        <v>0.3851978814</v>
      </c>
      <c r="O103" s="29"/>
    </row>
    <row r="104">
      <c r="A104" s="4" t="s">
        <v>82</v>
      </c>
      <c r="B104" s="4">
        <v>7.0</v>
      </c>
      <c r="C104" s="8">
        <f t="shared" si="7"/>
        <v>4</v>
      </c>
      <c r="D104" s="4" t="s">
        <v>99</v>
      </c>
      <c r="E104" s="7">
        <f t="shared" si="8"/>
        <v>10.88267556</v>
      </c>
      <c r="F104" s="7">
        <f t="shared" si="9"/>
        <v>14.43422857</v>
      </c>
      <c r="G104" s="7">
        <f t="shared" si="10"/>
        <v>-3.551553012</v>
      </c>
      <c r="H104" s="7">
        <f t="shared" si="11"/>
        <v>-14.20621205</v>
      </c>
      <c r="I104" s="47">
        <f t="shared" si="12"/>
        <v>-0.2460507671</v>
      </c>
      <c r="O104" s="29"/>
    </row>
    <row r="105">
      <c r="A105" s="4" t="s">
        <v>83</v>
      </c>
      <c r="B105" s="4">
        <v>8.0</v>
      </c>
      <c r="C105" s="8">
        <f t="shared" si="7"/>
        <v>2</v>
      </c>
      <c r="D105" s="4" t="s">
        <v>99</v>
      </c>
      <c r="E105" s="7">
        <f t="shared" si="8"/>
        <v>11.02569187</v>
      </c>
      <c r="F105" s="7">
        <f t="shared" si="9"/>
        <v>14.0994988</v>
      </c>
      <c r="G105" s="7">
        <f t="shared" si="10"/>
        <v>-3.073806931</v>
      </c>
      <c r="H105" s="7">
        <f t="shared" si="11"/>
        <v>-6.147613862</v>
      </c>
      <c r="I105" s="47">
        <f t="shared" si="12"/>
        <v>-0.218008241</v>
      </c>
      <c r="O105" s="29"/>
    </row>
    <row r="106">
      <c r="A106" s="4" t="s">
        <v>101</v>
      </c>
      <c r="E106" s="7">
        <f t="shared" ref="E106:H106" si="13">SUM(E98:E105)</f>
        <v>114.1419234</v>
      </c>
      <c r="F106" s="7">
        <f t="shared" si="13"/>
        <v>110.2656016</v>
      </c>
      <c r="G106" s="7">
        <f t="shared" si="13"/>
        <v>3.876321808</v>
      </c>
      <c r="H106" s="7">
        <f t="shared" si="13"/>
        <v>3.846929961</v>
      </c>
      <c r="I106" s="47">
        <f t="shared" si="12"/>
        <v>0.03515440674</v>
      </c>
      <c r="O106" s="29"/>
    </row>
    <row r="107">
      <c r="O107" s="29"/>
    </row>
    <row r="108">
      <c r="E108" s="48" t="s">
        <v>102</v>
      </c>
      <c r="O108" s="29"/>
    </row>
    <row r="109">
      <c r="A109" s="13" t="s">
        <v>103</v>
      </c>
      <c r="B109" s="9" t="s">
        <v>90</v>
      </c>
      <c r="C109" s="9" t="s">
        <v>104</v>
      </c>
      <c r="D109" s="9" t="s">
        <v>105</v>
      </c>
      <c r="E109" s="27" t="s">
        <v>106</v>
      </c>
      <c r="F109" s="4"/>
      <c r="O109" s="29"/>
    </row>
    <row r="110">
      <c r="A110" s="8" t="s">
        <v>99</v>
      </c>
      <c r="B110" s="8">
        <f t="shared" ref="B110:B113" si="14">SUMIF($D$98:$D$105,A110,$C$98:$C$105)</f>
        <v>9</v>
      </c>
      <c r="C110" s="8">
        <f t="shared" ref="C110:C113" si="15">AverageIf($D$98:$D$105,$A$110:$A$113,$E$98:$E$105)</f>
        <v>10.94876987</v>
      </c>
      <c r="D110" s="8">
        <f t="shared" ref="D110:D113" si="16">AverageIf($D$98:$D$105,$A$110:$A$113,$F$98:$F$105)</f>
        <v>14.28028634</v>
      </c>
      <c r="E110" s="49">
        <f t="shared" ref="E110:E113" si="17">C110-D110</f>
        <v>-3.33151647</v>
      </c>
      <c r="F110" s="7"/>
      <c r="O110" s="29"/>
    </row>
    <row r="111">
      <c r="A111" s="8" t="s">
        <v>98</v>
      </c>
      <c r="B111" s="8">
        <f t="shared" si="14"/>
        <v>4</v>
      </c>
      <c r="C111" s="8">
        <f t="shared" si="15"/>
        <v>14.47049059</v>
      </c>
      <c r="D111" s="8">
        <f t="shared" si="16"/>
        <v>10.42938224</v>
      </c>
      <c r="E111" s="49">
        <f t="shared" si="17"/>
        <v>4.04110835</v>
      </c>
      <c r="F111" s="7"/>
      <c r="O111" s="29"/>
    </row>
    <row r="112">
      <c r="A112" s="8" t="s">
        <v>97</v>
      </c>
      <c r="B112" s="8">
        <f t="shared" si="14"/>
        <v>3</v>
      </c>
      <c r="C112" s="8">
        <f t="shared" si="15"/>
        <v>22.69799789</v>
      </c>
      <c r="D112" s="8">
        <f t="shared" si="16"/>
        <v>18.15794787</v>
      </c>
      <c r="E112" s="49">
        <f t="shared" si="17"/>
        <v>4.540050017</v>
      </c>
      <c r="F112" s="7"/>
      <c r="O112" s="29"/>
    </row>
    <row r="113">
      <c r="A113" s="8" t="s">
        <v>100</v>
      </c>
      <c r="B113" s="8">
        <f t="shared" si="14"/>
        <v>1</v>
      </c>
      <c r="C113" s="8">
        <f t="shared" si="15"/>
        <v>18.70786486</v>
      </c>
      <c r="D113" s="8">
        <f t="shared" si="16"/>
        <v>14.12774389</v>
      </c>
      <c r="E113" s="49">
        <f t="shared" si="17"/>
        <v>4.58012097</v>
      </c>
      <c r="F113" s="7"/>
      <c r="O113" s="29"/>
    </row>
    <row r="114">
      <c r="O114" s="29"/>
    </row>
    <row r="115">
      <c r="O115" s="29"/>
    </row>
    <row r="116">
      <c r="K116" s="47"/>
      <c r="L116" s="47"/>
      <c r="O116" s="29"/>
    </row>
    <row r="117">
      <c r="A117" s="9" t="s">
        <v>107</v>
      </c>
      <c r="B117" s="9" t="s">
        <v>90</v>
      </c>
      <c r="C117" s="9" t="s">
        <v>108</v>
      </c>
      <c r="D117" s="9" t="s">
        <v>109</v>
      </c>
      <c r="E117" s="9" t="s">
        <v>110</v>
      </c>
      <c r="K117" s="47"/>
      <c r="L117" s="47"/>
      <c r="O117" s="29"/>
    </row>
    <row r="118">
      <c r="A118" s="4" t="s">
        <v>111</v>
      </c>
      <c r="B118" s="8">
        <f>SUM(B111:B113)</f>
        <v>8</v>
      </c>
      <c r="C118" s="4" t="s">
        <v>112</v>
      </c>
      <c r="D118" s="7">
        <f>average(E111:E113)</f>
        <v>4.387093112</v>
      </c>
      <c r="E118" s="8">
        <f>E111*B111+E112*B112+E113*B113</f>
        <v>34.36470442</v>
      </c>
      <c r="K118" s="47"/>
      <c r="L118" s="47"/>
      <c r="O118" s="29"/>
    </row>
    <row r="119">
      <c r="A119" s="4" t="s">
        <v>99</v>
      </c>
      <c r="B119" s="8">
        <f>SUMPRODUCT(B110)</f>
        <v>9</v>
      </c>
      <c r="C119" s="4" t="s">
        <v>113</v>
      </c>
      <c r="D119" s="7">
        <f>average(E110)</f>
        <v>-3.33151647</v>
      </c>
      <c r="E119" s="13">
        <f>E110*B110</f>
        <v>-29.98364823</v>
      </c>
      <c r="K119" s="47"/>
      <c r="L119" s="47"/>
      <c r="O119" s="29"/>
    </row>
    <row r="120">
      <c r="E120" s="8">
        <f>SUM(E118:E119)</f>
        <v>4.381056193</v>
      </c>
      <c r="K120" s="47"/>
      <c r="L120" s="47"/>
      <c r="O120" s="29"/>
    </row>
    <row r="121">
      <c r="K121" s="47"/>
      <c r="L121" s="47"/>
      <c r="O121" s="29"/>
    </row>
    <row r="122">
      <c r="K122" s="47"/>
      <c r="L122" s="47"/>
      <c r="O122" s="29"/>
    </row>
    <row r="123">
      <c r="K123" s="47"/>
      <c r="L123" s="47"/>
      <c r="O123" s="29"/>
    </row>
    <row r="124">
      <c r="K124" s="47"/>
      <c r="L124" s="47"/>
      <c r="O124" s="29"/>
    </row>
    <row r="125">
      <c r="O125" s="29"/>
    </row>
    <row r="126">
      <c r="O126" s="29"/>
    </row>
    <row r="127">
      <c r="O127" s="29"/>
    </row>
    <row r="128">
      <c r="O128" s="29"/>
    </row>
    <row r="129">
      <c r="O129" s="29"/>
    </row>
    <row r="130">
      <c r="O130" s="29"/>
    </row>
    <row r="131">
      <c r="O131" s="29"/>
    </row>
    <row r="132">
      <c r="O132" s="29"/>
    </row>
    <row r="133">
      <c r="O133" s="29"/>
    </row>
    <row r="134">
      <c r="O134" s="29"/>
    </row>
    <row r="135">
      <c r="O135" s="29"/>
    </row>
    <row r="136">
      <c r="O136" s="29"/>
    </row>
    <row r="137">
      <c r="O137" s="29"/>
    </row>
    <row r="138">
      <c r="O138" s="29"/>
    </row>
    <row r="139">
      <c r="O139" s="29"/>
    </row>
    <row r="140">
      <c r="O140" s="29"/>
    </row>
    <row r="141">
      <c r="O141" s="29"/>
    </row>
    <row r="142">
      <c r="E142" s="7"/>
      <c r="O142" s="29"/>
    </row>
    <row r="143">
      <c r="O143" s="29"/>
    </row>
    <row r="144">
      <c r="O144" s="29"/>
    </row>
    <row r="145">
      <c r="O145" s="29"/>
    </row>
    <row r="146">
      <c r="O146" s="29"/>
    </row>
    <row r="147">
      <c r="O147" s="29"/>
    </row>
    <row r="148">
      <c r="O148" s="29"/>
    </row>
    <row r="149">
      <c r="O149" s="29"/>
    </row>
    <row r="150">
      <c r="O150" s="29"/>
    </row>
    <row r="151">
      <c r="O151" s="29"/>
    </row>
    <row r="152">
      <c r="O152" s="29"/>
    </row>
    <row r="153">
      <c r="O153" s="29"/>
    </row>
    <row r="154">
      <c r="O154" s="29"/>
    </row>
    <row r="155">
      <c r="O155" s="29"/>
    </row>
    <row r="156">
      <c r="O156" s="29"/>
    </row>
    <row r="157">
      <c r="O157" s="29"/>
    </row>
    <row r="158">
      <c r="O158" s="29"/>
    </row>
    <row r="159">
      <c r="O159" s="29"/>
    </row>
    <row r="160">
      <c r="O160" s="29"/>
    </row>
    <row r="161">
      <c r="O161" s="29"/>
    </row>
    <row r="162">
      <c r="O162" s="29"/>
    </row>
    <row r="163">
      <c r="O163" s="29"/>
    </row>
    <row r="164">
      <c r="O164" s="29"/>
    </row>
    <row r="165">
      <c r="O165" s="29"/>
    </row>
    <row r="166">
      <c r="O166" s="29"/>
    </row>
    <row r="167">
      <c r="O167" s="29"/>
    </row>
    <row r="168">
      <c r="O168" s="29"/>
    </row>
    <row r="169">
      <c r="O169" s="29"/>
    </row>
    <row r="170">
      <c r="O170" s="29"/>
    </row>
    <row r="171">
      <c r="O171" s="29"/>
    </row>
    <row r="172">
      <c r="O172" s="29"/>
    </row>
    <row r="173">
      <c r="O173" s="29"/>
    </row>
    <row r="174">
      <c r="O174" s="29"/>
    </row>
    <row r="175">
      <c r="O175" s="29"/>
    </row>
    <row r="176">
      <c r="O176" s="29"/>
    </row>
    <row r="177">
      <c r="O177" s="29"/>
    </row>
    <row r="178">
      <c r="O178" s="29"/>
    </row>
    <row r="179">
      <c r="O179" s="29"/>
    </row>
    <row r="180">
      <c r="O180" s="29"/>
    </row>
    <row r="181">
      <c r="O181" s="29"/>
    </row>
    <row r="182">
      <c r="O182" s="29"/>
    </row>
    <row r="183">
      <c r="O183" s="29"/>
    </row>
    <row r="184">
      <c r="O184" s="29"/>
    </row>
    <row r="185">
      <c r="O185" s="29"/>
    </row>
    <row r="186">
      <c r="O186" s="29"/>
    </row>
    <row r="187">
      <c r="O187" s="29"/>
    </row>
    <row r="188">
      <c r="O188" s="29"/>
    </row>
    <row r="189">
      <c r="O189" s="29"/>
    </row>
    <row r="190">
      <c r="O190" s="29"/>
    </row>
    <row r="191">
      <c r="O191" s="29"/>
    </row>
    <row r="192">
      <c r="O192" s="29"/>
    </row>
    <row r="193">
      <c r="O193" s="29"/>
    </row>
    <row r="194">
      <c r="O194" s="29"/>
    </row>
    <row r="195">
      <c r="O195" s="29"/>
    </row>
    <row r="196">
      <c r="O196" s="29"/>
    </row>
    <row r="197">
      <c r="O197" s="29"/>
    </row>
    <row r="198">
      <c r="O198" s="29"/>
    </row>
    <row r="199">
      <c r="O199" s="29"/>
    </row>
    <row r="200">
      <c r="O200" s="29"/>
    </row>
    <row r="201">
      <c r="O201" s="29"/>
    </row>
    <row r="202">
      <c r="O202" s="29"/>
    </row>
    <row r="203">
      <c r="O203" s="29"/>
    </row>
    <row r="204">
      <c r="O204" s="29"/>
    </row>
    <row r="205">
      <c r="O205" s="29"/>
    </row>
    <row r="206">
      <c r="O206" s="29"/>
    </row>
    <row r="207">
      <c r="O207" s="29"/>
    </row>
    <row r="208">
      <c r="O208" s="29"/>
    </row>
    <row r="209">
      <c r="O209" s="29"/>
    </row>
    <row r="210">
      <c r="O210" s="29"/>
    </row>
    <row r="211">
      <c r="O211" s="29"/>
    </row>
    <row r="212">
      <c r="O212" s="29"/>
    </row>
    <row r="213">
      <c r="O213" s="29"/>
    </row>
    <row r="214">
      <c r="O214" s="29"/>
    </row>
    <row r="215">
      <c r="O215" s="29"/>
    </row>
    <row r="216">
      <c r="O216" s="29"/>
    </row>
    <row r="217">
      <c r="O217" s="29"/>
    </row>
    <row r="218">
      <c r="O218" s="29"/>
    </row>
    <row r="219">
      <c r="O219" s="29"/>
    </row>
    <row r="220">
      <c r="O220" s="29"/>
    </row>
    <row r="221">
      <c r="O221" s="29"/>
    </row>
    <row r="222">
      <c r="O222" s="29"/>
    </row>
    <row r="223">
      <c r="O223" s="29"/>
    </row>
    <row r="224">
      <c r="O224" s="29"/>
    </row>
    <row r="225">
      <c r="O225" s="29"/>
    </row>
    <row r="226">
      <c r="O226" s="29"/>
    </row>
    <row r="227">
      <c r="O227" s="29"/>
    </row>
    <row r="228">
      <c r="O228" s="29"/>
    </row>
    <row r="229">
      <c r="O229" s="29"/>
    </row>
    <row r="230">
      <c r="O230" s="29"/>
    </row>
    <row r="231">
      <c r="O231" s="29"/>
    </row>
    <row r="232">
      <c r="O232" s="29"/>
    </row>
    <row r="233">
      <c r="O233" s="29"/>
    </row>
    <row r="234">
      <c r="O234" s="29"/>
    </row>
    <row r="235">
      <c r="O235" s="29"/>
    </row>
    <row r="236">
      <c r="O236" s="29"/>
    </row>
    <row r="237">
      <c r="O237" s="29"/>
    </row>
    <row r="238">
      <c r="O238" s="29"/>
    </row>
    <row r="239">
      <c r="O239" s="29"/>
    </row>
    <row r="240">
      <c r="O240" s="29"/>
    </row>
    <row r="241">
      <c r="O241" s="29"/>
    </row>
    <row r="242">
      <c r="O242" s="29"/>
    </row>
    <row r="243">
      <c r="O243" s="29"/>
    </row>
    <row r="244">
      <c r="O244" s="29"/>
    </row>
    <row r="245">
      <c r="O245" s="29"/>
    </row>
    <row r="246">
      <c r="O246" s="29"/>
    </row>
    <row r="247">
      <c r="O247" s="29"/>
    </row>
    <row r="248">
      <c r="O248" s="29"/>
    </row>
    <row r="249">
      <c r="O249" s="29"/>
    </row>
    <row r="250">
      <c r="O250" s="29"/>
    </row>
    <row r="251">
      <c r="O251" s="29"/>
    </row>
    <row r="252">
      <c r="O252" s="29"/>
    </row>
    <row r="253">
      <c r="O253" s="29"/>
    </row>
    <row r="254">
      <c r="O254" s="29"/>
    </row>
    <row r="255">
      <c r="O255" s="29"/>
    </row>
    <row r="256">
      <c r="O256" s="29"/>
    </row>
    <row r="257">
      <c r="O257" s="29"/>
    </row>
    <row r="258">
      <c r="O258" s="29"/>
    </row>
    <row r="259">
      <c r="O259" s="29"/>
    </row>
    <row r="260">
      <c r="O260" s="29"/>
    </row>
    <row r="261">
      <c r="O261" s="29"/>
    </row>
    <row r="262">
      <c r="O262" s="29"/>
    </row>
    <row r="263">
      <c r="O263" s="29"/>
    </row>
    <row r="264">
      <c r="O264" s="29"/>
    </row>
    <row r="265">
      <c r="O265" s="29"/>
    </row>
    <row r="266">
      <c r="O266" s="29"/>
    </row>
    <row r="267">
      <c r="O267" s="29"/>
    </row>
    <row r="268">
      <c r="O268" s="29"/>
    </row>
    <row r="269">
      <c r="O269" s="29"/>
    </row>
    <row r="270">
      <c r="O270" s="29"/>
    </row>
    <row r="271">
      <c r="O271" s="29"/>
    </row>
    <row r="272">
      <c r="O272" s="29"/>
    </row>
    <row r="273">
      <c r="O273" s="29"/>
    </row>
    <row r="274">
      <c r="O274" s="29"/>
    </row>
    <row r="275">
      <c r="O275" s="29"/>
    </row>
    <row r="276">
      <c r="O276" s="29"/>
    </row>
    <row r="277">
      <c r="O277" s="29"/>
    </row>
    <row r="278">
      <c r="O278" s="29"/>
    </row>
    <row r="279">
      <c r="O279" s="29"/>
    </row>
    <row r="280">
      <c r="O280" s="29"/>
    </row>
    <row r="281">
      <c r="O281" s="29"/>
    </row>
    <row r="282">
      <c r="O282" s="29"/>
    </row>
    <row r="283">
      <c r="O283" s="29"/>
    </row>
    <row r="284">
      <c r="O284" s="29"/>
    </row>
    <row r="285">
      <c r="O285" s="29"/>
    </row>
    <row r="286">
      <c r="O286" s="29"/>
    </row>
    <row r="287">
      <c r="O287" s="29"/>
    </row>
    <row r="288">
      <c r="O288" s="29"/>
    </row>
    <row r="289">
      <c r="O289" s="29"/>
    </row>
    <row r="290">
      <c r="O290" s="29"/>
    </row>
    <row r="291">
      <c r="O291" s="29"/>
    </row>
    <row r="292">
      <c r="O292" s="29"/>
    </row>
    <row r="293">
      <c r="O293" s="29"/>
    </row>
    <row r="294">
      <c r="O294" s="29"/>
    </row>
    <row r="295">
      <c r="O295" s="29"/>
    </row>
    <row r="296">
      <c r="O296" s="29"/>
    </row>
    <row r="297">
      <c r="O297" s="29"/>
    </row>
    <row r="298">
      <c r="O298" s="29"/>
    </row>
    <row r="299">
      <c r="O299" s="29"/>
    </row>
    <row r="300">
      <c r="O300" s="29"/>
    </row>
    <row r="301">
      <c r="O301" s="29"/>
    </row>
    <row r="302">
      <c r="O302" s="29"/>
    </row>
    <row r="303">
      <c r="O303" s="29"/>
    </row>
    <row r="304">
      <c r="O304" s="29"/>
    </row>
    <row r="305">
      <c r="O305" s="29"/>
    </row>
    <row r="306">
      <c r="O306" s="29"/>
    </row>
    <row r="307">
      <c r="O307" s="29"/>
    </row>
    <row r="308">
      <c r="O308" s="29"/>
    </row>
    <row r="309">
      <c r="O309" s="29"/>
    </row>
    <row r="310">
      <c r="O310" s="29"/>
    </row>
    <row r="311">
      <c r="O311" s="29"/>
    </row>
    <row r="312">
      <c r="O312" s="29"/>
    </row>
    <row r="313">
      <c r="O313" s="29"/>
    </row>
    <row r="314">
      <c r="O314" s="29"/>
    </row>
    <row r="315">
      <c r="O315" s="29"/>
    </row>
    <row r="316">
      <c r="O316" s="29"/>
    </row>
    <row r="317">
      <c r="O317" s="29"/>
    </row>
    <row r="318">
      <c r="O318" s="29"/>
    </row>
    <row r="319">
      <c r="O319" s="29"/>
    </row>
    <row r="320">
      <c r="O320" s="29"/>
    </row>
    <row r="321">
      <c r="O321" s="29"/>
    </row>
    <row r="322">
      <c r="O322" s="29"/>
    </row>
    <row r="323">
      <c r="O323" s="29"/>
    </row>
    <row r="324">
      <c r="O324" s="29"/>
    </row>
    <row r="325">
      <c r="O325" s="29"/>
    </row>
    <row r="326">
      <c r="O326" s="29"/>
    </row>
    <row r="327">
      <c r="O327" s="29"/>
    </row>
    <row r="328">
      <c r="O328" s="29"/>
    </row>
    <row r="329">
      <c r="O329" s="29"/>
    </row>
    <row r="330">
      <c r="O330" s="29"/>
    </row>
    <row r="331">
      <c r="O331" s="29"/>
    </row>
    <row r="332">
      <c r="O332" s="29"/>
    </row>
    <row r="333">
      <c r="O333" s="29"/>
    </row>
    <row r="334">
      <c r="O334" s="29"/>
    </row>
    <row r="335">
      <c r="O335" s="29"/>
    </row>
    <row r="336">
      <c r="O336" s="29"/>
    </row>
    <row r="337">
      <c r="O337" s="29"/>
    </row>
    <row r="338">
      <c r="O338" s="29"/>
    </row>
    <row r="339">
      <c r="O339" s="29"/>
    </row>
    <row r="340">
      <c r="O340" s="29"/>
    </row>
    <row r="341">
      <c r="O341" s="29"/>
    </row>
    <row r="342">
      <c r="O342" s="29"/>
    </row>
    <row r="343">
      <c r="O343" s="29"/>
    </row>
    <row r="344">
      <c r="O344" s="29"/>
    </row>
    <row r="345">
      <c r="O345" s="29"/>
    </row>
    <row r="346">
      <c r="O346" s="29"/>
    </row>
    <row r="347">
      <c r="O347" s="29"/>
    </row>
    <row r="348">
      <c r="O348" s="29"/>
    </row>
    <row r="349">
      <c r="O349" s="29"/>
    </row>
    <row r="350">
      <c r="O350" s="29"/>
    </row>
    <row r="351">
      <c r="O351" s="29"/>
    </row>
    <row r="352">
      <c r="O352" s="29"/>
    </row>
    <row r="353">
      <c r="O353" s="29"/>
    </row>
    <row r="354">
      <c r="O354" s="29"/>
    </row>
    <row r="355">
      <c r="O355" s="29"/>
    </row>
    <row r="356">
      <c r="O356" s="29"/>
    </row>
    <row r="357">
      <c r="O357" s="29"/>
    </row>
    <row r="358">
      <c r="O358" s="29"/>
    </row>
    <row r="359">
      <c r="O359" s="29"/>
    </row>
    <row r="360">
      <c r="O360" s="29"/>
    </row>
    <row r="361">
      <c r="O361" s="29"/>
    </row>
    <row r="362">
      <c r="O362" s="29"/>
    </row>
    <row r="363">
      <c r="O363" s="29"/>
    </row>
    <row r="364">
      <c r="O364" s="29"/>
    </row>
    <row r="365">
      <c r="O365" s="29"/>
    </row>
    <row r="366">
      <c r="O366" s="29"/>
    </row>
    <row r="367">
      <c r="O367" s="29"/>
    </row>
    <row r="368">
      <c r="O368" s="29"/>
    </row>
    <row r="369">
      <c r="O369" s="29"/>
    </row>
    <row r="370">
      <c r="O370" s="29"/>
    </row>
    <row r="371">
      <c r="O371" s="29"/>
    </row>
    <row r="372">
      <c r="O372" s="29"/>
    </row>
    <row r="373">
      <c r="O373" s="29"/>
    </row>
    <row r="374">
      <c r="O374" s="29"/>
    </row>
    <row r="375">
      <c r="O375" s="29"/>
    </row>
    <row r="376">
      <c r="O376" s="29"/>
    </row>
    <row r="377">
      <c r="O377" s="29"/>
    </row>
    <row r="378">
      <c r="O378" s="29"/>
    </row>
    <row r="379">
      <c r="O379" s="29"/>
    </row>
    <row r="380">
      <c r="O380" s="29"/>
    </row>
    <row r="381">
      <c r="O381" s="29"/>
    </row>
    <row r="382">
      <c r="O382" s="29"/>
    </row>
    <row r="383">
      <c r="O383" s="29"/>
    </row>
    <row r="384">
      <c r="O384" s="29"/>
    </row>
    <row r="385">
      <c r="O385" s="29"/>
    </row>
    <row r="386">
      <c r="O386" s="29"/>
    </row>
    <row r="387">
      <c r="O387" s="29"/>
    </row>
    <row r="388">
      <c r="O388" s="29"/>
    </row>
    <row r="389">
      <c r="O389" s="29"/>
    </row>
    <row r="390">
      <c r="O390" s="29"/>
    </row>
    <row r="391">
      <c r="O391" s="29"/>
    </row>
    <row r="392">
      <c r="O392" s="29"/>
    </row>
    <row r="393">
      <c r="O393" s="29"/>
    </row>
    <row r="394">
      <c r="O394" s="29"/>
    </row>
    <row r="395">
      <c r="O395" s="29"/>
    </row>
    <row r="396">
      <c r="O396" s="29"/>
    </row>
    <row r="397">
      <c r="O397" s="29"/>
    </row>
    <row r="398">
      <c r="O398" s="29"/>
    </row>
    <row r="399">
      <c r="O399" s="29"/>
    </row>
    <row r="400">
      <c r="O400" s="29"/>
    </row>
    <row r="401">
      <c r="O401" s="29"/>
    </row>
    <row r="402">
      <c r="O402" s="29"/>
    </row>
    <row r="403">
      <c r="O403" s="29"/>
    </row>
    <row r="404">
      <c r="O404" s="29"/>
    </row>
    <row r="405">
      <c r="O405" s="29"/>
    </row>
    <row r="406">
      <c r="O406" s="29"/>
    </row>
    <row r="407">
      <c r="O407" s="29"/>
    </row>
    <row r="408">
      <c r="O408" s="29"/>
    </row>
    <row r="409">
      <c r="O409" s="29"/>
    </row>
    <row r="410">
      <c r="O410" s="29"/>
    </row>
    <row r="411">
      <c r="O411" s="29"/>
    </row>
    <row r="412">
      <c r="O412" s="29"/>
    </row>
    <row r="413">
      <c r="O413" s="29"/>
    </row>
    <row r="414">
      <c r="O414" s="29"/>
    </row>
    <row r="415">
      <c r="O415" s="29"/>
    </row>
    <row r="416">
      <c r="O416" s="29"/>
    </row>
    <row r="417">
      <c r="O417" s="29"/>
    </row>
    <row r="418">
      <c r="O418" s="29"/>
    </row>
    <row r="419">
      <c r="O419" s="29"/>
    </row>
    <row r="420">
      <c r="O420" s="29"/>
    </row>
    <row r="421">
      <c r="O421" s="29"/>
    </row>
    <row r="422">
      <c r="O422" s="29"/>
    </row>
    <row r="423">
      <c r="O423" s="29"/>
    </row>
    <row r="424">
      <c r="O424" s="29"/>
    </row>
    <row r="425">
      <c r="O425" s="29"/>
    </row>
    <row r="426">
      <c r="O426" s="29"/>
    </row>
    <row r="427">
      <c r="O427" s="29"/>
    </row>
    <row r="428">
      <c r="O428" s="29"/>
    </row>
    <row r="429">
      <c r="O429" s="29"/>
    </row>
    <row r="430">
      <c r="O430" s="29"/>
    </row>
    <row r="431">
      <c r="O431" s="29"/>
    </row>
    <row r="432">
      <c r="O432" s="29"/>
    </row>
    <row r="433">
      <c r="O433" s="29"/>
    </row>
    <row r="434">
      <c r="O434" s="29"/>
    </row>
    <row r="435">
      <c r="O435" s="29"/>
    </row>
    <row r="436">
      <c r="O436" s="29"/>
    </row>
    <row r="437">
      <c r="O437" s="29"/>
    </row>
    <row r="438">
      <c r="O438" s="29"/>
    </row>
    <row r="439">
      <c r="O439" s="29"/>
    </row>
    <row r="440">
      <c r="O440" s="29"/>
    </row>
    <row r="441">
      <c r="O441" s="29"/>
    </row>
    <row r="442">
      <c r="O442" s="29"/>
    </row>
    <row r="443">
      <c r="O443" s="29"/>
    </row>
    <row r="444">
      <c r="O444" s="29"/>
    </row>
    <row r="445">
      <c r="O445" s="29"/>
    </row>
    <row r="446">
      <c r="O446" s="29"/>
    </row>
    <row r="447">
      <c r="O447" s="29"/>
    </row>
    <row r="448">
      <c r="O448" s="29"/>
    </row>
    <row r="449">
      <c r="O449" s="29"/>
    </row>
    <row r="450">
      <c r="O450" s="29"/>
    </row>
    <row r="451">
      <c r="O451" s="29"/>
    </row>
    <row r="452">
      <c r="O452" s="29"/>
    </row>
    <row r="453">
      <c r="O453" s="29"/>
    </row>
    <row r="454">
      <c r="O454" s="29"/>
    </row>
    <row r="455">
      <c r="O455" s="29"/>
    </row>
    <row r="456">
      <c r="O456" s="29"/>
    </row>
    <row r="457">
      <c r="O457" s="29"/>
    </row>
    <row r="458">
      <c r="O458" s="29"/>
    </row>
    <row r="459">
      <c r="O459" s="29"/>
    </row>
    <row r="460">
      <c r="O460" s="29"/>
    </row>
    <row r="461">
      <c r="O461" s="29"/>
    </row>
    <row r="462">
      <c r="O462" s="29"/>
    </row>
    <row r="463">
      <c r="O463" s="29"/>
    </row>
    <row r="464">
      <c r="O464" s="29"/>
    </row>
    <row r="465">
      <c r="O465" s="29"/>
    </row>
    <row r="466">
      <c r="O466" s="29"/>
    </row>
    <row r="467">
      <c r="O467" s="29"/>
    </row>
    <row r="468">
      <c r="O468" s="29"/>
    </row>
    <row r="469">
      <c r="O469" s="29"/>
    </row>
    <row r="470">
      <c r="O470" s="29"/>
    </row>
    <row r="471">
      <c r="O471" s="29"/>
    </row>
    <row r="472">
      <c r="O472" s="29"/>
    </row>
    <row r="473">
      <c r="O473" s="29"/>
    </row>
    <row r="474">
      <c r="O474" s="29"/>
    </row>
    <row r="475">
      <c r="O475" s="29"/>
    </row>
    <row r="476">
      <c r="O476" s="29"/>
    </row>
    <row r="477">
      <c r="O477" s="29"/>
    </row>
    <row r="478">
      <c r="O478" s="29"/>
    </row>
    <row r="479">
      <c r="O479" s="29"/>
    </row>
    <row r="480">
      <c r="O480" s="29"/>
    </row>
    <row r="481">
      <c r="O481" s="29"/>
    </row>
    <row r="482">
      <c r="O482" s="29"/>
    </row>
    <row r="483">
      <c r="O483" s="29"/>
    </row>
    <row r="484">
      <c r="O484" s="29"/>
    </row>
    <row r="485">
      <c r="O485" s="29"/>
    </row>
    <row r="486">
      <c r="O486" s="29"/>
    </row>
    <row r="487">
      <c r="O487" s="29"/>
    </row>
    <row r="488">
      <c r="O488" s="29"/>
    </row>
    <row r="489">
      <c r="O489" s="29"/>
    </row>
    <row r="490">
      <c r="O490" s="29"/>
    </row>
    <row r="491">
      <c r="O491" s="29"/>
    </row>
    <row r="492">
      <c r="O492" s="29"/>
    </row>
    <row r="493">
      <c r="O493" s="29"/>
    </row>
    <row r="494">
      <c r="O494" s="29"/>
    </row>
    <row r="495">
      <c r="O495" s="29"/>
    </row>
    <row r="496">
      <c r="O496" s="29"/>
    </row>
    <row r="497">
      <c r="O497" s="29"/>
    </row>
    <row r="498">
      <c r="O498" s="29"/>
    </row>
    <row r="499">
      <c r="O499" s="29"/>
    </row>
    <row r="500">
      <c r="O500" s="29"/>
    </row>
    <row r="501">
      <c r="O501" s="29"/>
    </row>
    <row r="502">
      <c r="O502" s="29"/>
    </row>
    <row r="503">
      <c r="O503" s="29"/>
    </row>
    <row r="504">
      <c r="O504" s="29"/>
    </row>
    <row r="505">
      <c r="O505" s="29"/>
    </row>
    <row r="506">
      <c r="O506" s="29"/>
    </row>
    <row r="507">
      <c r="O507" s="29"/>
    </row>
    <row r="508">
      <c r="O508" s="29"/>
    </row>
    <row r="509">
      <c r="O509" s="29"/>
    </row>
    <row r="510">
      <c r="O510" s="29"/>
    </row>
    <row r="511">
      <c r="O511" s="29"/>
    </row>
    <row r="512">
      <c r="O512" s="29"/>
    </row>
    <row r="513">
      <c r="O513" s="29"/>
    </row>
    <row r="514">
      <c r="O514" s="29"/>
    </row>
    <row r="515">
      <c r="O515" s="29"/>
    </row>
    <row r="516">
      <c r="O516" s="29"/>
    </row>
    <row r="517">
      <c r="O517" s="29"/>
    </row>
    <row r="518">
      <c r="O518" s="29"/>
    </row>
    <row r="519">
      <c r="O519" s="29"/>
    </row>
    <row r="520">
      <c r="O520" s="29"/>
    </row>
    <row r="521">
      <c r="O521" s="29"/>
    </row>
    <row r="522">
      <c r="O522" s="29"/>
    </row>
    <row r="523">
      <c r="O523" s="29"/>
    </row>
    <row r="524">
      <c r="O524" s="29"/>
    </row>
    <row r="525">
      <c r="O525" s="29"/>
    </row>
    <row r="526">
      <c r="O526" s="29"/>
    </row>
    <row r="527">
      <c r="O527" s="29"/>
    </row>
    <row r="528">
      <c r="O528" s="29"/>
    </row>
    <row r="529">
      <c r="O529" s="29"/>
    </row>
    <row r="530">
      <c r="O530" s="29"/>
    </row>
    <row r="531">
      <c r="O531" s="29"/>
    </row>
    <row r="532">
      <c r="O532" s="29"/>
    </row>
    <row r="533">
      <c r="O533" s="29"/>
    </row>
    <row r="534">
      <c r="O534" s="29"/>
    </row>
    <row r="535">
      <c r="O535" s="29"/>
    </row>
    <row r="536">
      <c r="O536" s="29"/>
    </row>
    <row r="537">
      <c r="O537" s="29"/>
    </row>
    <row r="538">
      <c r="O538" s="29"/>
    </row>
    <row r="539">
      <c r="O539" s="29"/>
    </row>
    <row r="540">
      <c r="O540" s="29"/>
    </row>
    <row r="541">
      <c r="O541" s="29"/>
    </row>
    <row r="542">
      <c r="O542" s="29"/>
    </row>
    <row r="543">
      <c r="O543" s="29"/>
    </row>
    <row r="544">
      <c r="O544" s="29"/>
    </row>
    <row r="545">
      <c r="O545" s="29"/>
    </row>
    <row r="546">
      <c r="O546" s="29"/>
    </row>
    <row r="547">
      <c r="O547" s="29"/>
    </row>
    <row r="548">
      <c r="O548" s="29"/>
    </row>
    <row r="549">
      <c r="O549" s="29"/>
    </row>
    <row r="550">
      <c r="O550" s="29"/>
    </row>
    <row r="551">
      <c r="O551" s="29"/>
    </row>
    <row r="552">
      <c r="O552" s="29"/>
    </row>
    <row r="553">
      <c r="O553" s="29"/>
    </row>
    <row r="554">
      <c r="O554" s="29"/>
    </row>
    <row r="555">
      <c r="O555" s="29"/>
    </row>
    <row r="556">
      <c r="O556" s="29"/>
    </row>
    <row r="557">
      <c r="O557" s="29"/>
    </row>
    <row r="558">
      <c r="O558" s="29"/>
    </row>
    <row r="559">
      <c r="O559" s="29"/>
    </row>
    <row r="560">
      <c r="O560" s="29"/>
    </row>
    <row r="561">
      <c r="O561" s="29"/>
    </row>
    <row r="562">
      <c r="O562" s="29"/>
    </row>
    <row r="563">
      <c r="O563" s="29"/>
    </row>
    <row r="564">
      <c r="O564" s="29"/>
    </row>
    <row r="565">
      <c r="O565" s="29"/>
    </row>
    <row r="566">
      <c r="O566" s="29"/>
    </row>
    <row r="567">
      <c r="O567" s="29"/>
    </row>
    <row r="568">
      <c r="O568" s="29"/>
    </row>
    <row r="569">
      <c r="O569" s="29"/>
    </row>
    <row r="570">
      <c r="O570" s="29"/>
    </row>
    <row r="571">
      <c r="O571" s="29"/>
    </row>
    <row r="572">
      <c r="O572" s="29"/>
    </row>
    <row r="573">
      <c r="O573" s="29"/>
    </row>
    <row r="574">
      <c r="O574" s="29"/>
    </row>
    <row r="575">
      <c r="O575" s="29"/>
    </row>
    <row r="576">
      <c r="O576" s="29"/>
    </row>
    <row r="577">
      <c r="O577" s="29"/>
    </row>
    <row r="578">
      <c r="O578" s="29"/>
    </row>
    <row r="579">
      <c r="O579" s="29"/>
    </row>
    <row r="580">
      <c r="O580" s="29"/>
    </row>
    <row r="581">
      <c r="O581" s="29"/>
    </row>
    <row r="582">
      <c r="O582" s="29"/>
    </row>
    <row r="583">
      <c r="O583" s="29"/>
    </row>
    <row r="584">
      <c r="O584" s="29"/>
    </row>
    <row r="585">
      <c r="O585" s="29"/>
    </row>
    <row r="586">
      <c r="O586" s="29"/>
    </row>
    <row r="587">
      <c r="O587" s="29"/>
    </row>
    <row r="588">
      <c r="O588" s="29"/>
    </row>
    <row r="589">
      <c r="O589" s="29"/>
    </row>
    <row r="590">
      <c r="O590" s="29"/>
    </row>
    <row r="591">
      <c r="O591" s="29"/>
    </row>
    <row r="592">
      <c r="O592" s="29"/>
    </row>
    <row r="593">
      <c r="O593" s="29"/>
    </row>
    <row r="594">
      <c r="O594" s="29"/>
    </row>
    <row r="595">
      <c r="O595" s="29"/>
    </row>
    <row r="596">
      <c r="O596" s="29"/>
    </row>
    <row r="597">
      <c r="O597" s="29"/>
    </row>
    <row r="598">
      <c r="O598" s="29"/>
    </row>
    <row r="599">
      <c r="O599" s="29"/>
    </row>
    <row r="600">
      <c r="O600" s="29"/>
    </row>
    <row r="601">
      <c r="O601" s="29"/>
    </row>
    <row r="602">
      <c r="O602" s="29"/>
    </row>
    <row r="603">
      <c r="O603" s="29"/>
    </row>
    <row r="604">
      <c r="O604" s="29"/>
    </row>
    <row r="605">
      <c r="O605" s="29"/>
    </row>
    <row r="606">
      <c r="O606" s="29"/>
    </row>
    <row r="607">
      <c r="O607" s="29"/>
    </row>
    <row r="608">
      <c r="O608" s="29"/>
    </row>
    <row r="609">
      <c r="O609" s="29"/>
    </row>
    <row r="610">
      <c r="O610" s="29"/>
    </row>
    <row r="611">
      <c r="O611" s="29"/>
    </row>
    <row r="612">
      <c r="O612" s="29"/>
    </row>
    <row r="613">
      <c r="O613" s="29"/>
    </row>
    <row r="614">
      <c r="O614" s="29"/>
    </row>
    <row r="615">
      <c r="O615" s="29"/>
    </row>
    <row r="616">
      <c r="O616" s="29"/>
    </row>
    <row r="617">
      <c r="O617" s="29"/>
    </row>
    <row r="618">
      <c r="O618" s="29"/>
    </row>
    <row r="619">
      <c r="O619" s="29"/>
    </row>
    <row r="620">
      <c r="O620" s="29"/>
    </row>
    <row r="621">
      <c r="O621" s="29"/>
    </row>
    <row r="622">
      <c r="O622" s="29"/>
    </row>
    <row r="623">
      <c r="O623" s="29"/>
    </row>
    <row r="624">
      <c r="O624" s="29"/>
    </row>
    <row r="625">
      <c r="O625" s="29"/>
    </row>
    <row r="626">
      <c r="O626" s="29"/>
    </row>
    <row r="627">
      <c r="O627" s="29"/>
    </row>
    <row r="628">
      <c r="O628" s="29"/>
    </row>
    <row r="629">
      <c r="O629" s="29"/>
    </row>
    <row r="630">
      <c r="O630" s="29"/>
    </row>
    <row r="631">
      <c r="O631" s="29"/>
    </row>
    <row r="632">
      <c r="O632" s="29"/>
    </row>
    <row r="633">
      <c r="O633" s="29"/>
    </row>
    <row r="634">
      <c r="O634" s="29"/>
    </row>
    <row r="635">
      <c r="O635" s="29"/>
    </row>
    <row r="636">
      <c r="O636" s="29"/>
    </row>
    <row r="637">
      <c r="O637" s="29"/>
    </row>
    <row r="638">
      <c r="O638" s="29"/>
    </row>
    <row r="639">
      <c r="O639" s="29"/>
    </row>
    <row r="640">
      <c r="O640" s="29"/>
    </row>
    <row r="641">
      <c r="O641" s="29"/>
    </row>
    <row r="642">
      <c r="O642" s="29"/>
    </row>
    <row r="643">
      <c r="O643" s="29"/>
    </row>
    <row r="644">
      <c r="O644" s="29"/>
    </row>
    <row r="645">
      <c r="O645" s="29"/>
    </row>
    <row r="646">
      <c r="O646" s="29"/>
    </row>
    <row r="647">
      <c r="O647" s="29"/>
    </row>
    <row r="648">
      <c r="O648" s="29"/>
    </row>
    <row r="649">
      <c r="O649" s="29"/>
    </row>
    <row r="650">
      <c r="O650" s="29"/>
    </row>
    <row r="651">
      <c r="O651" s="29"/>
    </row>
    <row r="652">
      <c r="O652" s="29"/>
    </row>
    <row r="653">
      <c r="O653" s="29"/>
    </row>
    <row r="654">
      <c r="O654" s="29"/>
    </row>
    <row r="655">
      <c r="O655" s="29"/>
    </row>
    <row r="656">
      <c r="O656" s="29"/>
    </row>
    <row r="657">
      <c r="O657" s="29"/>
    </row>
    <row r="658">
      <c r="O658" s="29"/>
    </row>
    <row r="659">
      <c r="O659" s="29"/>
    </row>
    <row r="660">
      <c r="O660" s="29"/>
    </row>
    <row r="661">
      <c r="O661" s="29"/>
    </row>
    <row r="662">
      <c r="O662" s="29"/>
    </row>
    <row r="663">
      <c r="O663" s="29"/>
    </row>
    <row r="664">
      <c r="O664" s="29"/>
    </row>
    <row r="665">
      <c r="O665" s="29"/>
    </row>
    <row r="666">
      <c r="O666" s="29"/>
    </row>
    <row r="667">
      <c r="O667" s="29"/>
    </row>
    <row r="668">
      <c r="O668" s="29"/>
    </row>
    <row r="669">
      <c r="O669" s="29"/>
    </row>
    <row r="670">
      <c r="O670" s="29"/>
    </row>
    <row r="671">
      <c r="O671" s="29"/>
    </row>
    <row r="672">
      <c r="O672" s="29"/>
    </row>
    <row r="673">
      <c r="O673" s="29"/>
    </row>
    <row r="674">
      <c r="O674" s="29"/>
    </row>
    <row r="675">
      <c r="O675" s="29"/>
    </row>
    <row r="676">
      <c r="O676" s="29"/>
    </row>
    <row r="677">
      <c r="O677" s="29"/>
    </row>
    <row r="678">
      <c r="O678" s="29"/>
    </row>
    <row r="679">
      <c r="O679" s="29"/>
    </row>
    <row r="680">
      <c r="O680" s="29"/>
    </row>
    <row r="681">
      <c r="O681" s="29"/>
    </row>
    <row r="682">
      <c r="O682" s="29"/>
    </row>
    <row r="683">
      <c r="O683" s="29"/>
    </row>
    <row r="684">
      <c r="O684" s="29"/>
    </row>
    <row r="685">
      <c r="O685" s="29"/>
    </row>
    <row r="686">
      <c r="O686" s="29"/>
    </row>
    <row r="687">
      <c r="O687" s="29"/>
    </row>
    <row r="688">
      <c r="O688" s="29"/>
    </row>
    <row r="689">
      <c r="O689" s="29"/>
    </row>
    <row r="690">
      <c r="O690" s="29"/>
    </row>
    <row r="691">
      <c r="O691" s="29"/>
    </row>
    <row r="692">
      <c r="O692" s="29"/>
    </row>
    <row r="693">
      <c r="O693" s="29"/>
    </row>
    <row r="694">
      <c r="O694" s="29"/>
    </row>
    <row r="695">
      <c r="O695" s="29"/>
    </row>
    <row r="696">
      <c r="O696" s="29"/>
    </row>
    <row r="697">
      <c r="O697" s="29"/>
    </row>
    <row r="698">
      <c r="O698" s="29"/>
    </row>
    <row r="699">
      <c r="O699" s="29"/>
    </row>
    <row r="700">
      <c r="O700" s="29"/>
    </row>
    <row r="701">
      <c r="O701" s="29"/>
    </row>
    <row r="702">
      <c r="O702" s="29"/>
    </row>
    <row r="703">
      <c r="O703" s="29"/>
    </row>
    <row r="704">
      <c r="O704" s="29"/>
    </row>
    <row r="705">
      <c r="O705" s="29"/>
    </row>
    <row r="706">
      <c r="O706" s="29"/>
    </row>
    <row r="707">
      <c r="O707" s="29"/>
    </row>
    <row r="708">
      <c r="O708" s="29"/>
    </row>
    <row r="709">
      <c r="O709" s="29"/>
    </row>
    <row r="710">
      <c r="O710" s="29"/>
    </row>
    <row r="711">
      <c r="O711" s="29"/>
    </row>
    <row r="712">
      <c r="O712" s="29"/>
    </row>
    <row r="713">
      <c r="O713" s="29"/>
    </row>
    <row r="714">
      <c r="O714" s="29"/>
    </row>
    <row r="715">
      <c r="O715" s="29"/>
    </row>
    <row r="716">
      <c r="O716" s="29"/>
    </row>
    <row r="717">
      <c r="O717" s="29"/>
    </row>
    <row r="718">
      <c r="O718" s="29"/>
    </row>
    <row r="719">
      <c r="O719" s="29"/>
    </row>
    <row r="720">
      <c r="O720" s="29"/>
    </row>
    <row r="721">
      <c r="O721" s="29"/>
    </row>
    <row r="722">
      <c r="O722" s="29"/>
    </row>
    <row r="723">
      <c r="O723" s="29"/>
    </row>
    <row r="724">
      <c r="O724" s="29"/>
    </row>
    <row r="725">
      <c r="O725" s="29"/>
    </row>
    <row r="726">
      <c r="O726" s="29"/>
    </row>
    <row r="727">
      <c r="O727" s="29"/>
    </row>
    <row r="728">
      <c r="O728" s="29"/>
    </row>
    <row r="729">
      <c r="O729" s="29"/>
    </row>
    <row r="730">
      <c r="O730" s="29"/>
    </row>
    <row r="731">
      <c r="O731" s="29"/>
    </row>
    <row r="732">
      <c r="O732" s="29"/>
    </row>
    <row r="733">
      <c r="O733" s="29"/>
    </row>
    <row r="734">
      <c r="O734" s="29"/>
    </row>
    <row r="735">
      <c r="O735" s="29"/>
    </row>
    <row r="736">
      <c r="O736" s="29"/>
    </row>
    <row r="737">
      <c r="O737" s="29"/>
    </row>
    <row r="738">
      <c r="O738" s="29"/>
    </row>
    <row r="739">
      <c r="O739" s="29"/>
    </row>
    <row r="740">
      <c r="O740" s="29"/>
    </row>
    <row r="741">
      <c r="O741" s="29"/>
    </row>
    <row r="742">
      <c r="O742" s="29"/>
    </row>
    <row r="743">
      <c r="O743" s="29"/>
    </row>
    <row r="744">
      <c r="O744" s="29"/>
    </row>
    <row r="745">
      <c r="O745" s="29"/>
    </row>
    <row r="746">
      <c r="O746" s="29"/>
    </row>
    <row r="747">
      <c r="O747" s="29"/>
    </row>
    <row r="748">
      <c r="O748" s="29"/>
    </row>
    <row r="749">
      <c r="O749" s="29"/>
    </row>
    <row r="750">
      <c r="O750" s="29"/>
    </row>
    <row r="751">
      <c r="O751" s="29"/>
    </row>
    <row r="752">
      <c r="O752" s="29"/>
    </row>
    <row r="753">
      <c r="O753" s="29"/>
    </row>
    <row r="754">
      <c r="O754" s="29"/>
    </row>
    <row r="755">
      <c r="O755" s="29"/>
    </row>
    <row r="756">
      <c r="O756" s="29"/>
    </row>
    <row r="757">
      <c r="O757" s="29"/>
    </row>
    <row r="758">
      <c r="O758" s="29"/>
    </row>
    <row r="759">
      <c r="O759" s="29"/>
    </row>
    <row r="760">
      <c r="O760" s="29"/>
    </row>
    <row r="761">
      <c r="O761" s="29"/>
    </row>
    <row r="762">
      <c r="O762" s="29"/>
    </row>
    <row r="763">
      <c r="O763" s="29"/>
    </row>
    <row r="764">
      <c r="O764" s="29"/>
    </row>
    <row r="765">
      <c r="O765" s="29"/>
    </row>
    <row r="766">
      <c r="O766" s="29"/>
    </row>
    <row r="767">
      <c r="O767" s="29"/>
    </row>
    <row r="768">
      <c r="O768" s="29"/>
    </row>
    <row r="769">
      <c r="O769" s="29"/>
    </row>
    <row r="770">
      <c r="O770" s="29"/>
    </row>
    <row r="771">
      <c r="O771" s="29"/>
    </row>
    <row r="772">
      <c r="O772" s="29"/>
    </row>
    <row r="773">
      <c r="O773" s="29"/>
    </row>
    <row r="774">
      <c r="O774" s="29"/>
    </row>
    <row r="775">
      <c r="O775" s="29"/>
    </row>
    <row r="776">
      <c r="O776" s="29"/>
    </row>
    <row r="777">
      <c r="O777" s="29"/>
    </row>
    <row r="778">
      <c r="O778" s="29"/>
    </row>
    <row r="779">
      <c r="O779" s="29"/>
    </row>
    <row r="780">
      <c r="O780" s="29"/>
    </row>
    <row r="781">
      <c r="O781" s="29"/>
    </row>
    <row r="782">
      <c r="O782" s="29"/>
    </row>
    <row r="783">
      <c r="O783" s="29"/>
    </row>
    <row r="784">
      <c r="O784" s="29"/>
    </row>
    <row r="785">
      <c r="O785" s="29"/>
    </row>
    <row r="786">
      <c r="O786" s="29"/>
    </row>
    <row r="787">
      <c r="O787" s="29"/>
    </row>
    <row r="788">
      <c r="O788" s="29"/>
    </row>
    <row r="789">
      <c r="O789" s="29"/>
    </row>
    <row r="790">
      <c r="O790" s="29"/>
    </row>
    <row r="791">
      <c r="O791" s="29"/>
    </row>
    <row r="792">
      <c r="O792" s="29"/>
    </row>
    <row r="793">
      <c r="O793" s="29"/>
    </row>
    <row r="794">
      <c r="O794" s="29"/>
    </row>
    <row r="795">
      <c r="O795" s="29"/>
    </row>
    <row r="796">
      <c r="O796" s="29"/>
    </row>
    <row r="797">
      <c r="O797" s="29"/>
    </row>
    <row r="798">
      <c r="O798" s="29"/>
    </row>
    <row r="799">
      <c r="O799" s="29"/>
    </row>
    <row r="800">
      <c r="O800" s="29"/>
    </row>
    <row r="801">
      <c r="O801" s="29"/>
    </row>
    <row r="802">
      <c r="O802" s="29"/>
    </row>
    <row r="803">
      <c r="O803" s="29"/>
    </row>
    <row r="804">
      <c r="O804" s="29"/>
    </row>
    <row r="805">
      <c r="O805" s="29"/>
    </row>
    <row r="806">
      <c r="O806" s="29"/>
    </row>
    <row r="807">
      <c r="O807" s="29"/>
    </row>
    <row r="808">
      <c r="O808" s="29"/>
    </row>
    <row r="809">
      <c r="O809" s="29"/>
    </row>
    <row r="810">
      <c r="O810" s="29"/>
    </row>
    <row r="811">
      <c r="O811" s="29"/>
    </row>
    <row r="812">
      <c r="O812" s="29"/>
    </row>
    <row r="813">
      <c r="O813" s="29"/>
    </row>
    <row r="814">
      <c r="O814" s="29"/>
    </row>
    <row r="815">
      <c r="O815" s="29"/>
    </row>
    <row r="816">
      <c r="O816" s="29"/>
    </row>
    <row r="817">
      <c r="O817" s="29"/>
    </row>
    <row r="818">
      <c r="O818" s="29"/>
    </row>
    <row r="819">
      <c r="O819" s="29"/>
    </row>
    <row r="820">
      <c r="O820" s="29"/>
    </row>
    <row r="821">
      <c r="O821" s="29"/>
    </row>
    <row r="822">
      <c r="O822" s="29"/>
    </row>
    <row r="823">
      <c r="O823" s="29"/>
    </row>
    <row r="824">
      <c r="O824" s="29"/>
    </row>
    <row r="825">
      <c r="O825" s="29"/>
    </row>
    <row r="826">
      <c r="O826" s="29"/>
    </row>
    <row r="827">
      <c r="O827" s="29"/>
    </row>
    <row r="828">
      <c r="O828" s="29"/>
    </row>
    <row r="829">
      <c r="O829" s="29"/>
    </row>
    <row r="830">
      <c r="O830" s="29"/>
    </row>
    <row r="831">
      <c r="O831" s="29"/>
    </row>
    <row r="832">
      <c r="O832" s="29"/>
    </row>
    <row r="833">
      <c r="O833" s="29"/>
    </row>
    <row r="834">
      <c r="O834" s="29"/>
    </row>
    <row r="835">
      <c r="O835" s="29"/>
    </row>
    <row r="836">
      <c r="O836" s="29"/>
    </row>
    <row r="837">
      <c r="O837" s="29"/>
    </row>
    <row r="838">
      <c r="O838" s="29"/>
    </row>
    <row r="839">
      <c r="O839" s="29"/>
    </row>
    <row r="840">
      <c r="O840" s="29"/>
    </row>
    <row r="841">
      <c r="O841" s="29"/>
    </row>
    <row r="842">
      <c r="O842" s="29"/>
    </row>
    <row r="843">
      <c r="O843" s="29"/>
    </row>
    <row r="844">
      <c r="O844" s="29"/>
    </row>
    <row r="845">
      <c r="O845" s="29"/>
    </row>
    <row r="846">
      <c r="O846" s="29"/>
    </row>
    <row r="847">
      <c r="O847" s="29"/>
    </row>
    <row r="848">
      <c r="O848" s="29"/>
    </row>
    <row r="849">
      <c r="O849" s="29"/>
    </row>
    <row r="850">
      <c r="O850" s="29"/>
    </row>
    <row r="851">
      <c r="O851" s="29"/>
    </row>
    <row r="852">
      <c r="O852" s="29"/>
    </row>
    <row r="853">
      <c r="O853" s="29"/>
    </row>
    <row r="854">
      <c r="O854" s="29"/>
    </row>
    <row r="855">
      <c r="O855" s="29"/>
    </row>
    <row r="856">
      <c r="O856" s="29"/>
    </row>
    <row r="857">
      <c r="O857" s="29"/>
    </row>
    <row r="858">
      <c r="O858" s="29"/>
    </row>
    <row r="859">
      <c r="O859" s="29"/>
    </row>
    <row r="860">
      <c r="O860" s="29"/>
    </row>
    <row r="861">
      <c r="O861" s="29"/>
    </row>
    <row r="862">
      <c r="O862" s="29"/>
    </row>
    <row r="863">
      <c r="O863" s="29"/>
    </row>
    <row r="864">
      <c r="O864" s="29"/>
    </row>
    <row r="865">
      <c r="O865" s="29"/>
    </row>
    <row r="866">
      <c r="O866" s="29"/>
    </row>
    <row r="867">
      <c r="O867" s="29"/>
    </row>
    <row r="868">
      <c r="O868" s="29"/>
    </row>
    <row r="869">
      <c r="O869" s="29"/>
    </row>
    <row r="870">
      <c r="O870" s="29"/>
    </row>
    <row r="871">
      <c r="O871" s="29"/>
    </row>
    <row r="872">
      <c r="O872" s="29"/>
    </row>
    <row r="873">
      <c r="O873" s="29"/>
    </row>
    <row r="874">
      <c r="O874" s="29"/>
    </row>
    <row r="875">
      <c r="O875" s="29"/>
    </row>
    <row r="876">
      <c r="O876" s="29"/>
    </row>
    <row r="877">
      <c r="O877" s="29"/>
    </row>
    <row r="878">
      <c r="O878" s="29"/>
    </row>
    <row r="879">
      <c r="O879" s="29"/>
    </row>
    <row r="880">
      <c r="O880" s="29"/>
    </row>
    <row r="881">
      <c r="O881" s="29"/>
    </row>
    <row r="882">
      <c r="O882" s="29"/>
    </row>
    <row r="883">
      <c r="O883" s="29"/>
    </row>
    <row r="884">
      <c r="O884" s="29"/>
    </row>
    <row r="885">
      <c r="O885" s="29"/>
    </row>
    <row r="886">
      <c r="O886" s="29"/>
    </row>
    <row r="887">
      <c r="O887" s="29"/>
    </row>
    <row r="888">
      <c r="O888" s="29"/>
    </row>
    <row r="889">
      <c r="O889" s="29"/>
    </row>
    <row r="890">
      <c r="O890" s="29"/>
    </row>
    <row r="891">
      <c r="O891" s="29"/>
    </row>
    <row r="892">
      <c r="O892" s="29"/>
    </row>
    <row r="893">
      <c r="O893" s="29"/>
    </row>
    <row r="894">
      <c r="O894" s="29"/>
    </row>
    <row r="895">
      <c r="O895" s="29"/>
    </row>
    <row r="896">
      <c r="O896" s="29"/>
    </row>
    <row r="897">
      <c r="O897" s="29"/>
    </row>
    <row r="898">
      <c r="O898" s="29"/>
    </row>
    <row r="899">
      <c r="O899" s="29"/>
    </row>
    <row r="900">
      <c r="O900" s="29"/>
    </row>
    <row r="901">
      <c r="O901" s="29"/>
    </row>
    <row r="902">
      <c r="O902" s="29"/>
    </row>
    <row r="903">
      <c r="O903" s="29"/>
    </row>
    <row r="904">
      <c r="O904" s="29"/>
    </row>
    <row r="905">
      <c r="O905" s="29"/>
    </row>
    <row r="906">
      <c r="O906" s="29"/>
    </row>
    <row r="907">
      <c r="O907" s="29"/>
    </row>
    <row r="908">
      <c r="O908" s="29"/>
    </row>
    <row r="909">
      <c r="O909" s="29"/>
    </row>
    <row r="910">
      <c r="O910" s="29"/>
    </row>
    <row r="911">
      <c r="O911" s="29"/>
    </row>
    <row r="912">
      <c r="O912" s="29"/>
    </row>
    <row r="913">
      <c r="O913" s="29"/>
    </row>
    <row r="914">
      <c r="O914" s="29"/>
    </row>
    <row r="915">
      <c r="O915" s="29"/>
    </row>
    <row r="916">
      <c r="O916" s="29"/>
    </row>
    <row r="917">
      <c r="O917" s="29"/>
    </row>
    <row r="918">
      <c r="O918" s="29"/>
    </row>
    <row r="919">
      <c r="O919" s="29"/>
    </row>
    <row r="920">
      <c r="O920" s="29"/>
    </row>
    <row r="921">
      <c r="O921" s="29"/>
    </row>
    <row r="922">
      <c r="O922" s="29"/>
    </row>
    <row r="923">
      <c r="O923" s="29"/>
    </row>
    <row r="924">
      <c r="O924" s="29"/>
    </row>
    <row r="925">
      <c r="O925" s="29"/>
    </row>
    <row r="926">
      <c r="O926" s="29"/>
    </row>
    <row r="927">
      <c r="O927" s="29"/>
    </row>
    <row r="928">
      <c r="O928" s="29"/>
    </row>
    <row r="929">
      <c r="O929" s="29"/>
    </row>
    <row r="930">
      <c r="O930" s="29"/>
    </row>
    <row r="931">
      <c r="O931" s="29"/>
    </row>
    <row r="932">
      <c r="O932" s="29"/>
    </row>
    <row r="933">
      <c r="O933" s="29"/>
    </row>
    <row r="934">
      <c r="O934" s="29"/>
    </row>
    <row r="935">
      <c r="O935" s="29"/>
    </row>
    <row r="936">
      <c r="O936" s="29"/>
    </row>
    <row r="937">
      <c r="O937" s="29"/>
    </row>
    <row r="938">
      <c r="O938" s="29"/>
    </row>
    <row r="939">
      <c r="O939" s="29"/>
    </row>
    <row r="940">
      <c r="O940" s="29"/>
    </row>
    <row r="941">
      <c r="O941" s="29"/>
    </row>
    <row r="942">
      <c r="O942" s="29"/>
    </row>
    <row r="943">
      <c r="O943" s="29"/>
    </row>
    <row r="944">
      <c r="O944" s="29"/>
    </row>
    <row r="945">
      <c r="O945" s="29"/>
    </row>
    <row r="946">
      <c r="O946" s="29"/>
    </row>
    <row r="947">
      <c r="O947" s="29"/>
    </row>
    <row r="948">
      <c r="O948" s="29"/>
    </row>
    <row r="949">
      <c r="O949" s="29"/>
    </row>
    <row r="950">
      <c r="O950" s="29"/>
    </row>
    <row r="951">
      <c r="O951" s="29"/>
    </row>
    <row r="952">
      <c r="O952" s="29"/>
    </row>
    <row r="953">
      <c r="O953" s="29"/>
    </row>
    <row r="954">
      <c r="O954" s="29"/>
    </row>
    <row r="955">
      <c r="O955" s="29"/>
    </row>
    <row r="956">
      <c r="O956" s="29"/>
    </row>
    <row r="957">
      <c r="O957" s="29"/>
    </row>
    <row r="958">
      <c r="O958" s="29"/>
    </row>
    <row r="959">
      <c r="O959" s="29"/>
    </row>
    <row r="960">
      <c r="O960" s="29"/>
    </row>
    <row r="961">
      <c r="O961" s="29"/>
    </row>
    <row r="962">
      <c r="O962" s="29"/>
    </row>
    <row r="963">
      <c r="O963" s="29"/>
    </row>
    <row r="964">
      <c r="O964" s="29"/>
    </row>
    <row r="965">
      <c r="O965" s="29"/>
    </row>
    <row r="966">
      <c r="O966" s="29"/>
    </row>
    <row r="967">
      <c r="O967" s="29"/>
    </row>
    <row r="968">
      <c r="O968" s="29"/>
    </row>
    <row r="969">
      <c r="O969" s="29"/>
    </row>
    <row r="970">
      <c r="O970" s="29"/>
    </row>
    <row r="971">
      <c r="O971" s="29"/>
    </row>
    <row r="972">
      <c r="O972" s="29"/>
    </row>
    <row r="973">
      <c r="O973" s="29"/>
    </row>
    <row r="974">
      <c r="O974" s="29"/>
    </row>
    <row r="975">
      <c r="O975" s="29"/>
    </row>
    <row r="976">
      <c r="O976" s="29"/>
    </row>
    <row r="977">
      <c r="O977" s="29"/>
    </row>
    <row r="978">
      <c r="O978" s="29"/>
    </row>
    <row r="979">
      <c r="O979" s="29"/>
    </row>
    <row r="980">
      <c r="O980" s="29"/>
    </row>
    <row r="981">
      <c r="O981" s="29"/>
    </row>
    <row r="982">
      <c r="O982" s="29"/>
    </row>
    <row r="983">
      <c r="O983" s="29"/>
    </row>
    <row r="984">
      <c r="O984" s="29"/>
    </row>
    <row r="985">
      <c r="O985" s="29"/>
    </row>
    <row r="986">
      <c r="O986" s="29"/>
    </row>
    <row r="987">
      <c r="O987" s="29"/>
    </row>
    <row r="988">
      <c r="O988" s="29"/>
    </row>
    <row r="989">
      <c r="O989" s="29"/>
    </row>
    <row r="990">
      <c r="O990" s="29"/>
    </row>
    <row r="991">
      <c r="O991" s="29"/>
    </row>
    <row r="992">
      <c r="O992" s="29"/>
    </row>
    <row r="993">
      <c r="O993" s="29"/>
    </row>
    <row r="994">
      <c r="O994" s="29"/>
    </row>
    <row r="995">
      <c r="O995" s="29"/>
    </row>
    <row r="996">
      <c r="O996" s="29"/>
    </row>
    <row r="997">
      <c r="O997" s="29"/>
    </row>
    <row r="998">
      <c r="O998" s="29"/>
    </row>
    <row r="999">
      <c r="O999" s="29"/>
    </row>
    <row r="1000">
      <c r="O1000" s="29"/>
    </row>
  </sheetData>
  <mergeCells count="2">
    <mergeCell ref="A96:B96"/>
    <mergeCell ref="G96:I96"/>
  </mergeCells>
  <conditionalFormatting sqref="F111:F113">
    <cfRule type="notContainsBlanks" dxfId="0" priority="1">
      <formula>LEN(TRIM(F111))&gt;0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7.0"/>
    <col customWidth="1" min="3" max="3" width="14.63"/>
    <col customWidth="1" min="5" max="5" width="24.88"/>
    <col customWidth="1" min="6" max="6" width="17.0"/>
    <col customWidth="1" min="7" max="7" width="13.38"/>
    <col customWidth="1" min="9" max="9" width="24.88"/>
    <col customWidth="1" min="10" max="10" width="17.0"/>
    <col customWidth="1" min="11" max="11" width="13.38"/>
  </cols>
  <sheetData>
    <row r="1">
      <c r="A1" s="50" t="s">
        <v>114</v>
      </c>
      <c r="B1" s="15"/>
      <c r="C1" s="15"/>
      <c r="D1" s="15"/>
      <c r="E1" s="50" t="s">
        <v>115</v>
      </c>
      <c r="F1" s="15"/>
      <c r="G1" s="15"/>
      <c r="H1" s="15"/>
      <c r="I1" s="50" t="s">
        <v>116</v>
      </c>
      <c r="J1" s="15"/>
      <c r="K1" s="15"/>
    </row>
    <row r="2">
      <c r="A2" s="18" t="s">
        <v>117</v>
      </c>
      <c r="B2" s="6" t="s">
        <v>118</v>
      </c>
      <c r="C2" s="6" t="s">
        <v>119</v>
      </c>
      <c r="D2" s="15"/>
      <c r="E2" s="18" t="s">
        <v>120</v>
      </c>
      <c r="F2" s="6" t="s">
        <v>118</v>
      </c>
      <c r="G2" s="6" t="s">
        <v>119</v>
      </c>
      <c r="H2" s="15"/>
      <c r="I2" s="18" t="s">
        <v>120</v>
      </c>
      <c r="J2" s="6" t="s">
        <v>121</v>
      </c>
      <c r="K2" s="6" t="s">
        <v>119</v>
      </c>
    </row>
    <row r="3">
      <c r="A3" s="7">
        <f t="array" ref="A3:A13">SORT(General!M3:M13)</f>
        <v>23.09215901</v>
      </c>
      <c r="B3" s="15">
        <f>NORMDISt(A3,General!$M$15,General!$M$19, FALSE)</f>
        <v>0.0189724254</v>
      </c>
      <c r="C3" s="15"/>
      <c r="D3" s="15"/>
      <c r="E3" s="7">
        <f t="array" ref="E3:E13">SORT(General!N3:N13)</f>
        <v>56.06806147</v>
      </c>
      <c r="F3" s="15">
        <f>NORMDISt(E3,General!$N$15,General!$N$19, FALSE)</f>
        <v>0.1339368766</v>
      </c>
      <c r="G3" s="15"/>
      <c r="H3" s="15"/>
      <c r="I3" s="7">
        <f t="array" ref="I3:I13">SORT(General!J3:J13)</f>
        <v>239.6629704</v>
      </c>
      <c r="J3" s="15">
        <f>NORMDISt(I3,General!$J$15,General!$J$19, FALSE)</f>
        <v>0.03634192868</v>
      </c>
      <c r="K3" s="15"/>
    </row>
    <row r="4">
      <c r="A4" s="7">
        <v>27.406047916</v>
      </c>
      <c r="B4" s="15">
        <f>NORMDISt(A4,General!$M$15,General!$M$19, FALSE)</f>
        <v>0.03376311326</v>
      </c>
      <c r="C4" s="15"/>
      <c r="D4" s="15"/>
      <c r="E4" s="7">
        <v>56.60451479000003</v>
      </c>
      <c r="F4" s="15">
        <f>NORMDISt(E4,General!$N$15,General!$N$19, FALSE)</f>
        <v>0.3972621169</v>
      </c>
      <c r="G4" s="15"/>
      <c r="H4" s="15"/>
      <c r="I4" s="7">
        <v>240.639793223</v>
      </c>
      <c r="J4" s="15">
        <f>NORMDISt(I4,General!$J$15,General!$J$19, FALSE)</f>
        <v>0.08520431868</v>
      </c>
      <c r="K4" s="15"/>
    </row>
    <row r="5">
      <c r="A5" s="7">
        <v>28.112039999</v>
      </c>
      <c r="B5" s="15">
        <f>NORMDISt(A5,General!$M$15,General!$M$19, FALSE)</f>
        <v>0.03615446791</v>
      </c>
      <c r="C5" s="15"/>
      <c r="D5" s="15"/>
      <c r="E5" s="7">
        <v>56.72783588099999</v>
      </c>
      <c r="F5" s="15">
        <f>NORMDISt(E5,General!$N$15,General!$N$19, FALSE)</f>
        <v>0.4641198603</v>
      </c>
      <c r="G5" s="15"/>
      <c r="H5" s="15"/>
      <c r="I5" s="7">
        <v>241.166883779</v>
      </c>
      <c r="J5" s="15">
        <f>NORMDISt(I5,General!$J$15,General!$J$19, FALSE)</f>
        <v>0.1203221849</v>
      </c>
      <c r="K5" s="15"/>
    </row>
    <row r="6">
      <c r="A6" s="7">
        <v>29.022562166</v>
      </c>
      <c r="B6" s="15">
        <f>NORMDISt(A6,General!$M$15,General!$M$19, FALSE)</f>
        <v>0.03906793456</v>
      </c>
      <c r="C6" s="15"/>
      <c r="D6" s="15"/>
      <c r="E6" s="7">
        <v>56.752286273</v>
      </c>
      <c r="F6" s="15">
        <f>NORMDISt(E6,General!$N$15,General!$N$19, FALSE)</f>
        <v>0.476654085</v>
      </c>
      <c r="G6" s="15"/>
      <c r="H6" s="15"/>
      <c r="I6" s="7">
        <v>242.883391135</v>
      </c>
      <c r="J6" s="15">
        <f>NORMDISt(I6,General!$J$15,General!$J$19, FALSE)</f>
        <v>0.2120959094</v>
      </c>
      <c r="K6" s="15"/>
    </row>
    <row r="7">
      <c r="A7" s="7">
        <v>30.974766526</v>
      </c>
      <c r="B7" s="15">
        <f>NORMDISt(A7,General!$M$15,General!$M$19, FALSE)</f>
        <v>0.04428438457</v>
      </c>
      <c r="C7" s="15"/>
      <c r="D7" s="15"/>
      <c r="E7" s="7">
        <v>57.10223880100001</v>
      </c>
      <c r="F7" s="15">
        <f>NORMDISt(E7,General!$N$15,General!$N$19, FALSE)</f>
        <v>0.5995650833</v>
      </c>
      <c r="G7" s="15"/>
      <c r="H7" s="15"/>
      <c r="I7" s="7">
        <v>243.564518405</v>
      </c>
      <c r="J7" s="15">
        <f>NORMDISt(I7,General!$J$15,General!$J$19, FALSE)</f>
        <v>0.2097171498</v>
      </c>
      <c r="K7" s="15"/>
    </row>
    <row r="8">
      <c r="A8" s="7">
        <v>33.801679749</v>
      </c>
      <c r="B8" s="15">
        <f>NORMDISt(A8,General!$M$15,General!$M$19, FALSE)</f>
        <v>0.04810552766</v>
      </c>
      <c r="C8" s="15"/>
      <c r="D8" s="15"/>
      <c r="E8" s="7">
        <v>57.12459256799997</v>
      </c>
      <c r="F8" s="15">
        <f>NORMDISt(E8,General!$N$15,General!$N$19, FALSE)</f>
        <v>0.6025701446</v>
      </c>
      <c r="G8" s="15"/>
      <c r="H8" s="15"/>
      <c r="I8" s="7">
        <v>243.922775783</v>
      </c>
      <c r="J8" s="15">
        <f>NORMDISt(I8,General!$J$15,General!$J$19, FALSE)</f>
        <v>0.197545064</v>
      </c>
      <c r="K8" s="15"/>
    </row>
    <row r="9">
      <c r="A9" s="7">
        <v>34.107679261</v>
      </c>
      <c r="B9" s="15">
        <f>NORMDISt(A9,General!$M$15,General!$M$19, FALSE)</f>
        <v>0.04819960586</v>
      </c>
      <c r="C9" s="15"/>
      <c r="D9" s="15"/>
      <c r="E9" s="7">
        <v>57.42082844199997</v>
      </c>
      <c r="F9" s="15">
        <f>NORMDISt(E9,General!$N$15,General!$N$19, FALSE)</f>
        <v>0.5770763208</v>
      </c>
      <c r="G9" s="15"/>
      <c r="H9" s="15"/>
      <c r="I9" s="7">
        <v>243.996582864</v>
      </c>
      <c r="J9" s="15">
        <f>NORMDISt(I9,General!$J$15,General!$J$19, FALSE)</f>
        <v>0.1942285893</v>
      </c>
      <c r="K9" s="15"/>
    </row>
    <row r="10">
      <c r="A10" s="7">
        <v>35.913017957</v>
      </c>
      <c r="B10" s="15">
        <f>NORMDISt(A10,General!$M$15,General!$M$19, FALSE)</f>
        <v>0.04741909859</v>
      </c>
      <c r="C10" s="15"/>
      <c r="D10" s="15"/>
      <c r="E10" s="7">
        <v>57.43205932899998</v>
      </c>
      <c r="F10" s="15">
        <f>NORMDISt(E10,General!$N$15,General!$N$19, FALSE)</f>
        <v>0.5738280324</v>
      </c>
      <c r="G10" s="15"/>
      <c r="H10" s="15"/>
      <c r="I10" s="7">
        <v>244.385844166</v>
      </c>
      <c r="J10" s="15">
        <f>NORMDISt(I10,General!$J$15,General!$J$19, FALSE)</f>
        <v>0.173065218</v>
      </c>
      <c r="K10" s="15"/>
    </row>
    <row r="11">
      <c r="A11" s="7">
        <v>38.589389298</v>
      </c>
      <c r="B11" s="15">
        <f>NORMDISt(A11,General!$M$15,General!$M$19, FALSE)</f>
        <v>0.04240113862</v>
      </c>
      <c r="C11" s="15"/>
      <c r="D11" s="15"/>
      <c r="E11" s="7">
        <v>57.882267111000004</v>
      </c>
      <c r="F11" s="15">
        <f>NORMDISt(E11,General!$N$15,General!$N$19, FALSE)</f>
        <v>0.3596221975</v>
      </c>
      <c r="G11" s="15"/>
      <c r="H11" s="15"/>
      <c r="I11" s="7">
        <v>244.531117313</v>
      </c>
      <c r="J11" s="15">
        <f>NORMDISt(I11,General!$J$15,General!$J$19, FALSE)</f>
        <v>0.1639204276</v>
      </c>
      <c r="K11" s="15"/>
    </row>
    <row r="12">
      <c r="A12" s="7">
        <v>47.860572503</v>
      </c>
      <c r="B12" s="15">
        <f>NORMDISt(A12,General!$M$15,General!$M$19, FALSE)</f>
        <v>0.01281118736</v>
      </c>
      <c r="C12" s="15"/>
      <c r="D12" s="15"/>
      <c r="E12" s="7">
        <v>57.92251210200003</v>
      </c>
      <c r="F12" s="15">
        <f>NORMDISt(E12,General!$N$15,General!$N$19, FALSE)</f>
        <v>0.3371020111</v>
      </c>
      <c r="G12" s="15"/>
      <c r="H12" s="15"/>
      <c r="I12" s="7">
        <v>244.895374747</v>
      </c>
      <c r="J12" s="15">
        <f>NORMDISt(I12,General!$J$15,General!$J$19, FALSE)</f>
        <v>0.1392700928</v>
      </c>
      <c r="K12" s="15"/>
    </row>
    <row r="13">
      <c r="A13" s="7">
        <v>49.427333733</v>
      </c>
      <c r="B13" s="15">
        <f>NORMDISt(A13,General!$M$15,General!$M$19, FALSE)</f>
        <v>0.009244049004</v>
      </c>
      <c r="C13" s="15"/>
      <c r="D13" s="15"/>
      <c r="E13" s="7">
        <v>58.27075162299998</v>
      </c>
      <c r="F13" s="15">
        <f>NORMDISt(E13,General!$N$15,General!$N$19, FALSE)</f>
        <v>0.1646578638</v>
      </c>
      <c r="G13" s="15"/>
      <c r="H13" s="15"/>
      <c r="I13" s="7">
        <v>245.184599328</v>
      </c>
      <c r="J13" s="15">
        <f>NORMDISt(I13,General!$J$15,General!$J$19, FALSE)</f>
        <v>0.1190662699</v>
      </c>
      <c r="K13" s="15"/>
    </row>
    <row r="14">
      <c r="A14" s="7">
        <f t="array" ref="A14:A24">SORT(General!M43:M53)</f>
        <v>26.40343055</v>
      </c>
      <c r="B14" s="15"/>
      <c r="C14" s="15">
        <f>NORMDISt(A14,General!$M$55,General!$M$59, FALSE)</f>
        <v>0.02162775808</v>
      </c>
      <c r="D14" s="15"/>
      <c r="E14" s="7">
        <f t="array" ref="E14:E24">SORT(General!N43:N53)</f>
        <v>54.78383387</v>
      </c>
      <c r="F14" s="15"/>
      <c r="G14" s="15">
        <f>NORMDISt(E14,General!$N$55,General!$N$59, FALSE)</f>
        <v>0.07040048766</v>
      </c>
      <c r="H14" s="15"/>
      <c r="I14" s="7">
        <f t="array" ref="I14:I24">SORT(General!J43:J53)</f>
        <v>235.0082036</v>
      </c>
      <c r="J14" s="15"/>
      <c r="K14" s="15">
        <f>NORMDISt(I14,General!$J$55,General!$J$59, FALSE)</f>
        <v>0.03376266988</v>
      </c>
    </row>
    <row r="15">
      <c r="A15" s="7">
        <v>27.001422663</v>
      </c>
      <c r="B15" s="15"/>
      <c r="C15" s="15">
        <f>NORMDISt(A15,General!$M$55,General!$M$59, FALSE)</f>
        <v>0.02371398915</v>
      </c>
      <c r="E15" s="7">
        <v>55.77277706899997</v>
      </c>
      <c r="F15" s="15"/>
      <c r="G15" s="15">
        <f>NORMDISt(E15,General!$N$55,General!$N$59, FALSE)</f>
        <v>0.3580475148</v>
      </c>
      <c r="I15" s="7">
        <v>235.697990533</v>
      </c>
      <c r="J15" s="15"/>
      <c r="K15" s="15">
        <f>NORMDISt(I15,General!$J$55,General!$J$59, FALSE)</f>
        <v>0.04660341497</v>
      </c>
    </row>
    <row r="16">
      <c r="A16" s="7">
        <v>28.704880597</v>
      </c>
      <c r="B16" s="15"/>
      <c r="C16" s="15">
        <f>NORMDISt(A16,General!$M$55,General!$M$59, FALSE)</f>
        <v>0.02991834797</v>
      </c>
      <c r="E16" s="7">
        <v>55.86179337799998</v>
      </c>
      <c r="F16" s="15"/>
      <c r="G16" s="15">
        <f>NORMDISt(E16,General!$N$55,General!$N$59, FALSE)</f>
        <v>0.3865812464</v>
      </c>
      <c r="I16" s="7">
        <v>236.408204764</v>
      </c>
      <c r="J16" s="15"/>
      <c r="K16" s="15">
        <f>NORMDISt(I16,General!$J$55,General!$J$59, FALSE)</f>
        <v>0.06190650307</v>
      </c>
    </row>
    <row r="17">
      <c r="A17" s="7">
        <v>33.100920438</v>
      </c>
      <c r="B17" s="15"/>
      <c r="C17" s="15">
        <f>NORMDISt(A17,General!$M$55,General!$M$59, FALSE)</f>
        <v>0.04441694119</v>
      </c>
      <c r="E17" s="7">
        <v>55.869913489</v>
      </c>
      <c r="F17" s="15"/>
      <c r="G17" s="15">
        <f>NORMDISt(E17,General!$N$55,General!$N$59, FALSE)</f>
        <v>0.3890715955</v>
      </c>
      <c r="I17" s="7">
        <v>239.795501884</v>
      </c>
      <c r="J17" s="15"/>
      <c r="K17" s="15">
        <f>NORMDISt(I17,General!$J$55,General!$J$59, FALSE)</f>
        <v>0.1228668297</v>
      </c>
    </row>
    <row r="18">
      <c r="A18" s="7">
        <v>34.505309217</v>
      </c>
      <c r="B18" s="15"/>
      <c r="C18" s="15">
        <f>NORMDISt(A18,General!$M$55,General!$M$59, FALSE)</f>
        <v>0.04735611303</v>
      </c>
      <c r="E18" s="7">
        <v>56.069077857999986</v>
      </c>
      <c r="F18" s="15"/>
      <c r="G18" s="15">
        <f>NORMDISt(E18,General!$N$55,General!$N$59, FALSE)</f>
        <v>0.4419793282</v>
      </c>
      <c r="I18" s="7">
        <v>240.501896383</v>
      </c>
      <c r="J18" s="15"/>
      <c r="K18" s="15">
        <f>NORMDISt(I18,General!$J$55,General!$J$59, FALSE)</f>
        <v>0.1233108236</v>
      </c>
    </row>
    <row r="19">
      <c r="A19" s="7">
        <v>36.00397042</v>
      </c>
      <c r="B19" s="15"/>
      <c r="C19" s="15">
        <f>NORMDISt(A19,General!$M$55,General!$M$59, FALSE)</f>
        <v>0.04905157093</v>
      </c>
      <c r="E19" s="7">
        <v>56.649753188999966</v>
      </c>
      <c r="F19" s="15"/>
      <c r="G19" s="15">
        <f>NORMDISt(E19,General!$N$55,General!$N$59, FALSE)</f>
        <v>0.4612564974</v>
      </c>
      <c r="I19" s="7">
        <v>240.596593881</v>
      </c>
      <c r="J19" s="15"/>
      <c r="K19" s="15">
        <f>NORMDISt(I19,General!$J$55,General!$J$59, FALSE)</f>
        <v>0.1229203101</v>
      </c>
    </row>
    <row r="20">
      <c r="A20" s="7">
        <v>36.108716364</v>
      </c>
      <c r="B20" s="15"/>
      <c r="C20" s="15">
        <f>NORMDISt(A20,General!$M$55,General!$M$59, FALSE)</f>
        <v>0.0491093366</v>
      </c>
      <c r="E20" s="7">
        <v>56.67636049999996</v>
      </c>
      <c r="F20" s="15"/>
      <c r="G20" s="15">
        <f>NORMDISt(E20,General!$N$55,General!$N$59, FALSE)</f>
        <v>0.4567652</v>
      </c>
      <c r="I20" s="7">
        <v>241.198609561</v>
      </c>
      <c r="J20" s="15"/>
      <c r="K20" s="15">
        <f>NORMDISt(I20,General!$J$55,General!$J$59, FALSE)</f>
        <v>0.1180561771</v>
      </c>
    </row>
    <row r="21">
      <c r="A21" s="7">
        <v>39.805667497</v>
      </c>
      <c r="B21" s="15"/>
      <c r="C21" s="15">
        <f>NORMDISt(A21,General!$M$55,General!$M$59, FALSE)</f>
        <v>0.04598608612</v>
      </c>
      <c r="E21" s="7">
        <v>56.757717687000024</v>
      </c>
      <c r="F21" s="15"/>
      <c r="G21" s="15">
        <f>NORMDISt(E21,General!$N$55,General!$N$59, FALSE)</f>
        <v>0.4404812963</v>
      </c>
      <c r="I21" s="7">
        <v>241.896263262</v>
      </c>
      <c r="J21" s="15"/>
      <c r="K21" s="15">
        <f>NORMDISt(I21,General!$J$55,General!$J$59, FALSE)</f>
        <v>0.1078432933</v>
      </c>
    </row>
    <row r="22">
      <c r="A22" s="7">
        <v>47.197643283</v>
      </c>
      <c r="B22" s="15"/>
      <c r="C22" s="15">
        <f>NORMDISt(A22,General!$M$55,General!$M$59, FALSE)</f>
        <v>0.02157319955</v>
      </c>
      <c r="E22" s="7">
        <v>57.00529943899999</v>
      </c>
      <c r="F22" s="15"/>
      <c r="G22" s="15">
        <f>NORMDISt(E22,General!$N$55,General!$N$59, FALSE)</f>
        <v>0.3717498543</v>
      </c>
      <c r="I22" s="7">
        <v>243.108110985</v>
      </c>
      <c r="J22" s="15"/>
      <c r="K22" s="15">
        <f>NORMDISt(I22,General!$J$55,General!$J$59, FALSE)</f>
        <v>0.08243461608</v>
      </c>
    </row>
    <row r="23">
      <c r="A23" s="7">
        <v>47.785992645</v>
      </c>
      <c r="B23" s="15"/>
      <c r="C23" s="15">
        <f>NORMDISt(A23,General!$M$55,General!$M$59, FALSE)</f>
        <v>0.01959706816</v>
      </c>
      <c r="E23" s="7">
        <v>57.50225713699999</v>
      </c>
      <c r="F23" s="15"/>
      <c r="G23" s="15">
        <f>NORMDISt(E23,General!$N$55,General!$N$59, FALSE)</f>
        <v>0.2021161229</v>
      </c>
      <c r="I23" s="7">
        <v>243.511082138</v>
      </c>
      <c r="J23" s="15"/>
      <c r="K23" s="15">
        <f>NORMDISt(I23,General!$J$55,General!$J$59, FALSE)</f>
        <v>0.07306199061</v>
      </c>
    </row>
    <row r="24">
      <c r="A24" s="7">
        <v>48.100405287</v>
      </c>
      <c r="B24" s="15"/>
      <c r="C24" s="15">
        <f>NORMDISt(A24,General!$M$55,General!$M$59, FALSE)</f>
        <v>0.01857605597</v>
      </c>
      <c r="E24" s="7">
        <v>57.561274221999994</v>
      </c>
      <c r="F24" s="15"/>
      <c r="G24" s="15">
        <f>NORMDISt(E24,General!$N$55,General!$N$59, FALSE)</f>
        <v>0.1835766724</v>
      </c>
      <c r="I24" s="7">
        <v>244.496073958</v>
      </c>
      <c r="J24" s="15"/>
      <c r="K24" s="15">
        <f>NORMDISt(I24,General!$J$55,General!$J$59, FALSE)</f>
        <v>0.05092775968</v>
      </c>
    </row>
    <row r="25">
      <c r="A25" s="7"/>
      <c r="B25" s="15"/>
      <c r="C25" s="15"/>
      <c r="E25" s="7"/>
      <c r="F25" s="15"/>
      <c r="G25" s="15"/>
      <c r="I25" s="7"/>
      <c r="J25" s="15"/>
      <c r="K25" s="15"/>
    </row>
    <row r="26">
      <c r="A26" s="7"/>
      <c r="B26" s="15"/>
      <c r="C26" s="15"/>
      <c r="D26" s="15"/>
      <c r="E26" s="7"/>
      <c r="F26" s="15"/>
      <c r="G26" s="15"/>
      <c r="H26" s="15"/>
      <c r="I26" s="7"/>
      <c r="J26" s="15"/>
      <c r="K26" s="15"/>
    </row>
    <row r="27">
      <c r="A27" s="7"/>
      <c r="B27" s="15"/>
      <c r="C27" s="15"/>
      <c r="D27" s="15"/>
      <c r="E27" s="7"/>
      <c r="F27" s="15"/>
      <c r="G27" s="15"/>
      <c r="H27" s="15"/>
      <c r="I27" s="7"/>
      <c r="J27" s="15"/>
      <c r="K27" s="15"/>
    </row>
    <row r="28">
      <c r="A28" s="7"/>
      <c r="B28" s="15"/>
      <c r="C28" s="15"/>
      <c r="D28" s="15"/>
      <c r="E28" s="7"/>
      <c r="F28" s="15"/>
      <c r="G28" s="15"/>
      <c r="H28" s="15"/>
      <c r="I28" s="7"/>
      <c r="J28" s="15"/>
      <c r="K28" s="15"/>
    </row>
    <row r="29">
      <c r="A29" s="7"/>
      <c r="B29" s="15"/>
      <c r="C29" s="15"/>
      <c r="D29" s="15"/>
      <c r="E29" s="7"/>
      <c r="F29" s="15"/>
      <c r="G29" s="15"/>
      <c r="H29" s="15"/>
      <c r="I29" s="7"/>
      <c r="J29" s="15"/>
      <c r="K29" s="15"/>
    </row>
    <row r="30">
      <c r="A30" s="7"/>
      <c r="B30" s="15"/>
      <c r="C30" s="15"/>
      <c r="D30" s="15"/>
      <c r="E30" s="7"/>
      <c r="F30" s="15"/>
      <c r="G30" s="15"/>
      <c r="H30" s="15"/>
      <c r="I30" s="7"/>
      <c r="J30" s="15"/>
      <c r="K30" s="15"/>
    </row>
    <row r="31">
      <c r="A31" s="7"/>
      <c r="B31" s="15"/>
      <c r="C31" s="15"/>
      <c r="D31" s="15"/>
      <c r="E31" s="7"/>
      <c r="F31" s="15"/>
      <c r="G31" s="15"/>
      <c r="H31" s="15"/>
      <c r="I31" s="7"/>
      <c r="J31" s="15"/>
      <c r="K31" s="15"/>
    </row>
    <row r="32">
      <c r="A32" s="7"/>
      <c r="B32" s="15"/>
      <c r="C32" s="15"/>
      <c r="D32" s="15"/>
      <c r="E32" s="7"/>
      <c r="F32" s="15"/>
      <c r="G32" s="15"/>
      <c r="H32" s="15"/>
      <c r="I32" s="7"/>
      <c r="J32" s="15"/>
      <c r="K32" s="15"/>
    </row>
    <row r="33">
      <c r="A33" s="7"/>
      <c r="B33" s="15"/>
      <c r="C33" s="15"/>
      <c r="D33" s="15"/>
      <c r="E33" s="7"/>
      <c r="F33" s="15"/>
      <c r="G33" s="15"/>
      <c r="H33" s="15"/>
      <c r="I33" s="7"/>
      <c r="J33" s="15"/>
      <c r="K33" s="15"/>
    </row>
    <row r="34">
      <c r="A34" s="7"/>
      <c r="B34" s="15"/>
      <c r="C34" s="15"/>
      <c r="D34" s="15"/>
      <c r="E34" s="7"/>
      <c r="F34" s="15"/>
      <c r="G34" s="15"/>
      <c r="H34" s="15"/>
      <c r="I34" s="7"/>
      <c r="J34" s="15"/>
      <c r="K34" s="15"/>
    </row>
    <row r="35">
      <c r="A35" s="7"/>
      <c r="B35" s="15"/>
      <c r="C35" s="15"/>
      <c r="D35" s="15"/>
      <c r="E35" s="7"/>
      <c r="F35" s="15"/>
      <c r="G35" s="15"/>
      <c r="H35" s="15"/>
      <c r="I35" s="7"/>
      <c r="J35" s="15"/>
      <c r="K35" s="15"/>
    </row>
    <row r="36">
      <c r="A36" s="7"/>
      <c r="B36" s="15"/>
      <c r="C36" s="15"/>
      <c r="D36" s="15"/>
      <c r="E36" s="7"/>
      <c r="F36" s="15"/>
      <c r="G36" s="15"/>
      <c r="H36" s="15"/>
      <c r="I36" s="7"/>
      <c r="J36" s="15"/>
      <c r="K36" s="15"/>
    </row>
    <row r="41">
      <c r="A41" s="7"/>
      <c r="B41" s="15"/>
      <c r="C41" s="15"/>
      <c r="D41" s="15"/>
      <c r="E41" s="7"/>
      <c r="F41" s="15"/>
      <c r="G41" s="15"/>
      <c r="H41" s="15"/>
      <c r="I41" s="7"/>
      <c r="J41" s="15"/>
      <c r="K41" s="15"/>
    </row>
    <row r="42">
      <c r="A42" s="7"/>
      <c r="B42" s="15"/>
      <c r="C42" s="15"/>
      <c r="D42" s="15"/>
      <c r="E42" s="7"/>
      <c r="F42" s="15"/>
      <c r="G42" s="15"/>
      <c r="H42" s="15"/>
      <c r="I42" s="7"/>
      <c r="J42" s="15"/>
      <c r="K42" s="15"/>
    </row>
    <row r="43">
      <c r="A43" s="7"/>
      <c r="B43" s="15"/>
      <c r="C43" s="15"/>
      <c r="D43" s="15"/>
      <c r="E43" s="7"/>
      <c r="F43" s="15"/>
      <c r="G43" s="15"/>
      <c r="H43" s="15"/>
      <c r="I43" s="7"/>
      <c r="J43" s="15"/>
      <c r="K43" s="15"/>
    </row>
    <row r="44">
      <c r="A44" s="7"/>
      <c r="B44" s="15"/>
      <c r="C44" s="15"/>
      <c r="D44" s="15"/>
      <c r="E44" s="7"/>
      <c r="F44" s="15"/>
      <c r="G44" s="15"/>
      <c r="H44" s="15"/>
      <c r="I44" s="7"/>
      <c r="J44" s="15"/>
      <c r="K44" s="15"/>
    </row>
    <row r="45">
      <c r="A45" s="51" t="s">
        <v>0</v>
      </c>
      <c r="B45" s="15"/>
      <c r="C45" s="15"/>
      <c r="D45" s="15"/>
      <c r="E45" s="7"/>
      <c r="F45" s="15"/>
      <c r="G45" s="15"/>
      <c r="H45" s="15"/>
      <c r="I45" s="7"/>
      <c r="J45" s="15"/>
      <c r="K45" s="15"/>
    </row>
    <row r="46">
      <c r="A46" s="18" t="s">
        <v>120</v>
      </c>
      <c r="B46" s="4" t="s">
        <v>122</v>
      </c>
      <c r="C46" s="6" t="s">
        <v>123</v>
      </c>
      <c r="D46" s="6" t="s">
        <v>56</v>
      </c>
      <c r="E46" s="7"/>
      <c r="F46" s="15"/>
      <c r="G46" s="15"/>
      <c r="H46" s="15"/>
      <c r="I46" s="7"/>
      <c r="J46" s="15"/>
      <c r="K46" s="15"/>
    </row>
    <row r="47">
      <c r="A47" s="7">
        <f t="shared" ref="A47:B47" si="1">A3</f>
        <v>23.09215901</v>
      </c>
      <c r="B47" s="15">
        <f t="shared" si="1"/>
        <v>0.0189724254</v>
      </c>
      <c r="C47" s="15"/>
      <c r="D47" s="15"/>
      <c r="E47" s="7"/>
      <c r="F47" s="15"/>
      <c r="G47" s="15"/>
      <c r="H47" s="15"/>
      <c r="I47" s="7"/>
      <c r="J47" s="15"/>
      <c r="K47" s="15"/>
    </row>
    <row r="48">
      <c r="A48" s="7">
        <f t="shared" ref="A48:B48" si="2">A4</f>
        <v>27.40604792</v>
      </c>
      <c r="B48" s="15">
        <f t="shared" si="2"/>
        <v>0.03376311326</v>
      </c>
      <c r="C48" s="15"/>
      <c r="D48" s="15"/>
      <c r="E48" s="7"/>
      <c r="F48" s="15"/>
      <c r="G48" s="15"/>
      <c r="H48" s="15"/>
      <c r="I48" s="7"/>
      <c r="J48" s="15"/>
      <c r="K48" s="15"/>
    </row>
    <row r="49">
      <c r="A49" s="7">
        <f t="shared" ref="A49:B49" si="3">A5</f>
        <v>28.11204</v>
      </c>
      <c r="B49" s="15">
        <f t="shared" si="3"/>
        <v>0.03615446791</v>
      </c>
      <c r="C49" s="15"/>
      <c r="D49" s="15"/>
      <c r="E49" s="7"/>
      <c r="F49" s="15"/>
      <c r="G49" s="15"/>
      <c r="H49" s="15"/>
      <c r="I49" s="7"/>
      <c r="J49" s="15"/>
      <c r="K49" s="15"/>
    </row>
    <row r="50">
      <c r="A50" s="7">
        <f t="shared" ref="A50:B50" si="4">A6</f>
        <v>29.02256217</v>
      </c>
      <c r="B50" s="15">
        <f t="shared" si="4"/>
        <v>0.03906793456</v>
      </c>
      <c r="C50" s="15"/>
      <c r="D50" s="15"/>
      <c r="E50" s="7"/>
      <c r="F50" s="15"/>
      <c r="G50" s="15"/>
      <c r="H50" s="15"/>
      <c r="I50" s="7"/>
      <c r="J50" s="15"/>
      <c r="K50" s="15"/>
    </row>
    <row r="51">
      <c r="A51" s="7">
        <f t="shared" ref="A51:B51" si="5">A7</f>
        <v>30.97476653</v>
      </c>
      <c r="B51" s="15">
        <f t="shared" si="5"/>
        <v>0.04428438457</v>
      </c>
      <c r="C51" s="15"/>
      <c r="D51" s="15"/>
      <c r="E51" s="7"/>
      <c r="F51" s="15"/>
      <c r="G51" s="15"/>
      <c r="H51" s="15"/>
      <c r="I51" s="7"/>
      <c r="J51" s="15"/>
      <c r="K51" s="15"/>
    </row>
    <row r="52">
      <c r="A52" s="7">
        <f t="shared" ref="A52:B52" si="6">A8</f>
        <v>33.80167975</v>
      </c>
      <c r="B52" s="15">
        <f t="shared" si="6"/>
        <v>0.04810552766</v>
      </c>
      <c r="C52" s="15"/>
      <c r="D52" s="15"/>
      <c r="E52" s="7"/>
      <c r="F52" s="15"/>
      <c r="G52" s="15"/>
      <c r="H52" s="15"/>
      <c r="I52" s="7"/>
      <c r="J52" s="15"/>
      <c r="K52" s="15"/>
    </row>
    <row r="53">
      <c r="A53" s="7">
        <f t="shared" ref="A53:B53" si="7">A9</f>
        <v>34.10767926</v>
      </c>
      <c r="B53" s="15">
        <f t="shared" si="7"/>
        <v>0.04819960586</v>
      </c>
      <c r="C53" s="15"/>
      <c r="D53" s="15"/>
      <c r="E53" s="7"/>
      <c r="F53" s="15"/>
      <c r="G53" s="15"/>
      <c r="H53" s="15"/>
      <c r="I53" s="7"/>
      <c r="J53" s="15"/>
      <c r="K53" s="15"/>
    </row>
    <row r="54">
      <c r="A54" s="7">
        <f t="shared" ref="A54:B54" si="8">A10</f>
        <v>35.91301796</v>
      </c>
      <c r="B54" s="15">
        <f t="shared" si="8"/>
        <v>0.04741909859</v>
      </c>
      <c r="C54" s="15"/>
      <c r="D54" s="15"/>
      <c r="E54" s="7"/>
      <c r="F54" s="15"/>
      <c r="G54" s="15"/>
      <c r="H54" s="15"/>
      <c r="I54" s="7"/>
      <c r="J54" s="15"/>
      <c r="K54" s="15"/>
    </row>
    <row r="55">
      <c r="A55" s="7">
        <f t="shared" ref="A55:B55" si="9">A11</f>
        <v>38.5893893</v>
      </c>
      <c r="B55" s="15">
        <f t="shared" si="9"/>
        <v>0.04240113862</v>
      </c>
      <c r="C55" s="15"/>
      <c r="D55" s="15"/>
      <c r="E55" s="7"/>
      <c r="F55" s="15"/>
      <c r="G55" s="15"/>
      <c r="H55" s="15"/>
      <c r="I55" s="7"/>
      <c r="J55" s="15"/>
      <c r="K55" s="15"/>
    </row>
    <row r="56">
      <c r="A56" s="7">
        <f t="shared" ref="A56:B56" si="10">A12</f>
        <v>47.8605725</v>
      </c>
      <c r="B56" s="15">
        <f t="shared" si="10"/>
        <v>0.01281118736</v>
      </c>
      <c r="C56" s="15"/>
      <c r="D56" s="15"/>
      <c r="E56" s="7"/>
      <c r="F56" s="15"/>
      <c r="G56" s="15"/>
      <c r="H56" s="15"/>
      <c r="I56" s="7"/>
      <c r="J56" s="15"/>
      <c r="K56" s="15"/>
    </row>
    <row r="57">
      <c r="A57" s="7">
        <f t="shared" ref="A57:B57" si="11">A13</f>
        <v>49.42733373</v>
      </c>
      <c r="B57" s="15">
        <f t="shared" si="11"/>
        <v>0.009244049004</v>
      </c>
      <c r="C57" s="15"/>
      <c r="D57" s="15"/>
      <c r="E57" s="7"/>
      <c r="F57" s="15"/>
      <c r="G57" s="15"/>
      <c r="H57" s="15"/>
      <c r="I57" s="7"/>
      <c r="J57" s="15"/>
      <c r="K57" s="15"/>
    </row>
    <row r="58">
      <c r="A58" s="7">
        <f t="shared" ref="A58:A68" si="12">E3</f>
        <v>56.06806147</v>
      </c>
      <c r="B58" s="15"/>
      <c r="C58" s="15">
        <f t="shared" ref="C58:C68" si="13">F3</f>
        <v>0.1339368766</v>
      </c>
      <c r="D58" s="15"/>
      <c r="E58" s="7"/>
      <c r="F58" s="15"/>
      <c r="G58" s="15"/>
      <c r="H58" s="15"/>
      <c r="I58" s="7"/>
      <c r="J58" s="15"/>
      <c r="K58" s="15"/>
    </row>
    <row r="59">
      <c r="A59" s="7">
        <f t="shared" si="12"/>
        <v>56.60451479</v>
      </c>
      <c r="B59" s="15"/>
      <c r="C59" s="15">
        <f t="shared" si="13"/>
        <v>0.3972621169</v>
      </c>
      <c r="D59" s="15"/>
      <c r="E59" s="7"/>
      <c r="F59" s="15"/>
      <c r="G59" s="15"/>
      <c r="H59" s="15"/>
      <c r="I59" s="7"/>
      <c r="J59" s="15"/>
      <c r="K59" s="15"/>
    </row>
    <row r="60">
      <c r="A60" s="7">
        <f t="shared" si="12"/>
        <v>56.72783588</v>
      </c>
      <c r="B60" s="15"/>
      <c r="C60" s="15">
        <f t="shared" si="13"/>
        <v>0.4641198603</v>
      </c>
      <c r="D60" s="15"/>
      <c r="E60" s="7"/>
      <c r="F60" s="15"/>
      <c r="G60" s="15"/>
      <c r="H60" s="15"/>
      <c r="I60" s="7"/>
      <c r="J60" s="15"/>
      <c r="K60" s="15"/>
    </row>
    <row r="61">
      <c r="A61" s="7">
        <f t="shared" si="12"/>
        <v>56.75228627</v>
      </c>
      <c r="C61" s="15">
        <f t="shared" si="13"/>
        <v>0.476654085</v>
      </c>
    </row>
    <row r="62">
      <c r="A62" s="7">
        <f t="shared" si="12"/>
        <v>57.1022388</v>
      </c>
      <c r="C62" s="15">
        <f t="shared" si="13"/>
        <v>0.5995650833</v>
      </c>
    </row>
    <row r="63">
      <c r="A63" s="7">
        <f t="shared" si="12"/>
        <v>57.12459257</v>
      </c>
      <c r="C63" s="15">
        <f t="shared" si="13"/>
        <v>0.6025701446</v>
      </c>
    </row>
    <row r="64">
      <c r="A64" s="7">
        <f t="shared" si="12"/>
        <v>57.42082844</v>
      </c>
      <c r="C64" s="15">
        <f t="shared" si="13"/>
        <v>0.5770763208</v>
      </c>
    </row>
    <row r="65">
      <c r="A65" s="7">
        <f t="shared" si="12"/>
        <v>57.43205933</v>
      </c>
      <c r="C65" s="15">
        <f t="shared" si="13"/>
        <v>0.5738280324</v>
      </c>
    </row>
    <row r="66">
      <c r="A66" s="7">
        <f t="shared" si="12"/>
        <v>57.88226711</v>
      </c>
      <c r="C66" s="15">
        <f t="shared" si="13"/>
        <v>0.3596221975</v>
      </c>
    </row>
    <row r="67">
      <c r="A67" s="7">
        <f t="shared" si="12"/>
        <v>57.9225121</v>
      </c>
      <c r="C67" s="15">
        <f t="shared" si="13"/>
        <v>0.3371020111</v>
      </c>
    </row>
    <row r="68">
      <c r="A68" s="7">
        <f t="shared" si="12"/>
        <v>58.27075162</v>
      </c>
      <c r="C68" s="15">
        <f t="shared" si="13"/>
        <v>0.1646578638</v>
      </c>
    </row>
    <row r="69">
      <c r="A69" s="7">
        <f t="shared" ref="A69:A79" si="14">I3</f>
        <v>239.6629704</v>
      </c>
      <c r="D69" s="15">
        <f t="shared" ref="D69:D79" si="15">J3</f>
        <v>0.03634192868</v>
      </c>
    </row>
    <row r="70">
      <c r="A70" s="7">
        <f t="shared" si="14"/>
        <v>240.6397932</v>
      </c>
      <c r="D70" s="15">
        <f t="shared" si="15"/>
        <v>0.08520431868</v>
      </c>
    </row>
    <row r="71">
      <c r="A71" s="7">
        <f t="shared" si="14"/>
        <v>241.1668838</v>
      </c>
      <c r="D71" s="15">
        <f t="shared" si="15"/>
        <v>0.1203221849</v>
      </c>
    </row>
    <row r="72">
      <c r="A72" s="7">
        <f t="shared" si="14"/>
        <v>242.8833911</v>
      </c>
      <c r="D72" s="15">
        <f t="shared" si="15"/>
        <v>0.2120959094</v>
      </c>
    </row>
    <row r="73">
      <c r="A73" s="7">
        <f t="shared" si="14"/>
        <v>243.5645184</v>
      </c>
      <c r="D73" s="15">
        <f t="shared" si="15"/>
        <v>0.2097171498</v>
      </c>
    </row>
    <row r="74">
      <c r="A74" s="7">
        <f t="shared" si="14"/>
        <v>243.9227758</v>
      </c>
      <c r="D74" s="15">
        <f t="shared" si="15"/>
        <v>0.197545064</v>
      </c>
      <c r="E74" s="7"/>
      <c r="I74" s="7"/>
    </row>
    <row r="75">
      <c r="A75" s="7">
        <f t="shared" si="14"/>
        <v>243.9965829</v>
      </c>
      <c r="D75" s="15">
        <f t="shared" si="15"/>
        <v>0.1942285893</v>
      </c>
      <c r="E75" s="7"/>
      <c r="I75" s="7"/>
    </row>
    <row r="76">
      <c r="A76" s="7">
        <f t="shared" si="14"/>
        <v>244.3858442</v>
      </c>
      <c r="D76" s="15">
        <f t="shared" si="15"/>
        <v>0.173065218</v>
      </c>
      <c r="E76" s="7"/>
      <c r="I76" s="7"/>
    </row>
    <row r="77">
      <c r="A77" s="7">
        <f t="shared" si="14"/>
        <v>244.5311173</v>
      </c>
      <c r="D77" s="15">
        <f t="shared" si="15"/>
        <v>0.1639204276</v>
      </c>
    </row>
    <row r="78">
      <c r="A78" s="7">
        <f t="shared" si="14"/>
        <v>244.8953747</v>
      </c>
      <c r="D78" s="15">
        <f t="shared" si="15"/>
        <v>0.1392700928</v>
      </c>
    </row>
    <row r="79">
      <c r="A79" s="7">
        <f t="shared" si="14"/>
        <v>245.1845993</v>
      </c>
      <c r="D79" s="15">
        <f t="shared" si="15"/>
        <v>0.1190662699</v>
      </c>
    </row>
    <row r="82">
      <c r="A82" s="51" t="s">
        <v>22</v>
      </c>
      <c r="B82" s="15"/>
      <c r="C82" s="15"/>
      <c r="D82" s="15"/>
    </row>
    <row r="83">
      <c r="A83" s="18" t="s">
        <v>120</v>
      </c>
      <c r="B83" s="4" t="s">
        <v>122</v>
      </c>
      <c r="C83" s="6" t="s">
        <v>123</v>
      </c>
      <c r="D83" s="6" t="s">
        <v>56</v>
      </c>
    </row>
    <row r="84">
      <c r="A84" s="7">
        <f t="shared" ref="A84:A94" si="16">A14</f>
        <v>26.40343055</v>
      </c>
      <c r="B84" s="15">
        <f t="shared" ref="B84:B94" si="17">C14</f>
        <v>0.02162775808</v>
      </c>
      <c r="C84" s="15"/>
      <c r="D84" s="15"/>
    </row>
    <row r="85">
      <c r="A85" s="7">
        <f t="shared" si="16"/>
        <v>27.00142266</v>
      </c>
      <c r="B85" s="15">
        <f t="shared" si="17"/>
        <v>0.02371398915</v>
      </c>
      <c r="C85" s="15"/>
      <c r="D85" s="15"/>
    </row>
    <row r="86">
      <c r="A86" s="7">
        <f t="shared" si="16"/>
        <v>28.7048806</v>
      </c>
      <c r="B86" s="15">
        <f t="shared" si="17"/>
        <v>0.02991834797</v>
      </c>
      <c r="C86" s="15"/>
      <c r="D86" s="15"/>
    </row>
    <row r="87">
      <c r="A87" s="7">
        <f t="shared" si="16"/>
        <v>33.10092044</v>
      </c>
      <c r="B87" s="15">
        <f t="shared" si="17"/>
        <v>0.04441694119</v>
      </c>
      <c r="C87" s="15"/>
      <c r="D87" s="15"/>
    </row>
    <row r="88">
      <c r="A88" s="7">
        <f t="shared" si="16"/>
        <v>34.50530922</v>
      </c>
      <c r="B88" s="15">
        <f t="shared" si="17"/>
        <v>0.04735611303</v>
      </c>
      <c r="C88" s="15"/>
      <c r="D88" s="15"/>
    </row>
    <row r="89">
      <c r="A89" s="7">
        <f t="shared" si="16"/>
        <v>36.00397042</v>
      </c>
      <c r="B89" s="15">
        <f t="shared" si="17"/>
        <v>0.04905157093</v>
      </c>
      <c r="C89" s="15"/>
      <c r="D89" s="15"/>
    </row>
    <row r="90">
      <c r="A90" s="7">
        <f t="shared" si="16"/>
        <v>36.10871636</v>
      </c>
      <c r="B90" s="15">
        <f t="shared" si="17"/>
        <v>0.0491093366</v>
      </c>
      <c r="C90" s="15"/>
      <c r="D90" s="15"/>
    </row>
    <row r="91">
      <c r="A91" s="7">
        <f t="shared" si="16"/>
        <v>39.8056675</v>
      </c>
      <c r="B91" s="15">
        <f t="shared" si="17"/>
        <v>0.04598608612</v>
      </c>
      <c r="C91" s="15"/>
      <c r="D91" s="15"/>
    </row>
    <row r="92">
      <c r="A92" s="7">
        <f t="shared" si="16"/>
        <v>47.19764328</v>
      </c>
      <c r="B92" s="15">
        <f t="shared" si="17"/>
        <v>0.02157319955</v>
      </c>
      <c r="C92" s="15"/>
      <c r="D92" s="15"/>
    </row>
    <row r="93">
      <c r="A93" s="7">
        <f t="shared" si="16"/>
        <v>47.78599265</v>
      </c>
      <c r="B93" s="15">
        <f t="shared" si="17"/>
        <v>0.01959706816</v>
      </c>
      <c r="C93" s="15"/>
      <c r="D93" s="15"/>
    </row>
    <row r="94">
      <c r="A94" s="7">
        <f t="shared" si="16"/>
        <v>48.10040529</v>
      </c>
      <c r="B94" s="15">
        <f t="shared" si="17"/>
        <v>0.01857605597</v>
      </c>
      <c r="C94" s="15"/>
      <c r="D94" s="15"/>
    </row>
    <row r="95">
      <c r="A95" s="7">
        <f t="shared" ref="A95:A105" si="18">E14</f>
        <v>54.78383387</v>
      </c>
      <c r="B95" s="15"/>
      <c r="C95" s="15">
        <f t="shared" ref="C95:C105" si="19">G14</f>
        <v>0.07040048766</v>
      </c>
      <c r="D95" s="15"/>
    </row>
    <row r="96">
      <c r="A96" s="7">
        <f t="shared" si="18"/>
        <v>55.77277707</v>
      </c>
      <c r="B96" s="15"/>
      <c r="C96" s="15">
        <f t="shared" si="19"/>
        <v>0.3580475148</v>
      </c>
      <c r="D96" s="15"/>
    </row>
    <row r="97">
      <c r="A97" s="7">
        <f t="shared" si="18"/>
        <v>55.86179338</v>
      </c>
      <c r="B97" s="15"/>
      <c r="C97" s="15">
        <f t="shared" si="19"/>
        <v>0.3865812464</v>
      </c>
      <c r="D97" s="15"/>
    </row>
    <row r="98">
      <c r="A98" s="7">
        <f t="shared" si="18"/>
        <v>55.86991349</v>
      </c>
      <c r="C98" s="15">
        <f t="shared" si="19"/>
        <v>0.3890715955</v>
      </c>
    </row>
    <row r="99">
      <c r="A99" s="7">
        <f t="shared" si="18"/>
        <v>56.06907786</v>
      </c>
      <c r="C99" s="15">
        <f t="shared" si="19"/>
        <v>0.4419793282</v>
      </c>
    </row>
    <row r="100">
      <c r="A100" s="7">
        <f t="shared" si="18"/>
        <v>56.64975319</v>
      </c>
      <c r="C100" s="15">
        <f t="shared" si="19"/>
        <v>0.4612564974</v>
      </c>
    </row>
    <row r="101">
      <c r="A101" s="7">
        <f t="shared" si="18"/>
        <v>56.6763605</v>
      </c>
      <c r="C101" s="15">
        <f t="shared" si="19"/>
        <v>0.4567652</v>
      </c>
    </row>
    <row r="102">
      <c r="A102" s="7">
        <f t="shared" si="18"/>
        <v>56.75771769</v>
      </c>
      <c r="C102" s="15">
        <f t="shared" si="19"/>
        <v>0.4404812963</v>
      </c>
    </row>
    <row r="103">
      <c r="A103" s="7">
        <f t="shared" si="18"/>
        <v>57.00529944</v>
      </c>
      <c r="C103" s="15">
        <f t="shared" si="19"/>
        <v>0.3717498543</v>
      </c>
    </row>
    <row r="104">
      <c r="A104" s="7">
        <f t="shared" si="18"/>
        <v>57.50225714</v>
      </c>
      <c r="C104" s="15">
        <f t="shared" si="19"/>
        <v>0.2021161229</v>
      </c>
    </row>
    <row r="105">
      <c r="A105" s="7">
        <f t="shared" si="18"/>
        <v>57.56127422</v>
      </c>
      <c r="C105" s="15">
        <f t="shared" si="19"/>
        <v>0.1835766724</v>
      </c>
    </row>
    <row r="106">
      <c r="A106" s="7">
        <f t="shared" ref="A106:A116" si="20">I14</f>
        <v>235.0082036</v>
      </c>
      <c r="C106" s="15"/>
      <c r="D106" s="15">
        <f t="shared" ref="D106:D116" si="21">K14</f>
        <v>0.03376266988</v>
      </c>
    </row>
    <row r="107">
      <c r="A107" s="7">
        <f t="shared" si="20"/>
        <v>235.6979905</v>
      </c>
      <c r="D107" s="15">
        <f t="shared" si="21"/>
        <v>0.04660341497</v>
      </c>
    </row>
    <row r="108">
      <c r="A108" s="7">
        <f t="shared" si="20"/>
        <v>236.4082048</v>
      </c>
      <c r="D108" s="15">
        <f t="shared" si="21"/>
        <v>0.06190650307</v>
      </c>
    </row>
    <row r="109">
      <c r="A109" s="7">
        <f t="shared" si="20"/>
        <v>239.7955019</v>
      </c>
      <c r="D109" s="15">
        <f t="shared" si="21"/>
        <v>0.1228668297</v>
      </c>
    </row>
    <row r="110">
      <c r="A110" s="7">
        <f t="shared" si="20"/>
        <v>240.5018964</v>
      </c>
      <c r="D110" s="15">
        <f t="shared" si="21"/>
        <v>0.1233108236</v>
      </c>
    </row>
    <row r="111">
      <c r="A111" s="7">
        <f t="shared" si="20"/>
        <v>240.5965939</v>
      </c>
      <c r="D111" s="15">
        <f t="shared" si="21"/>
        <v>0.1229203101</v>
      </c>
    </row>
    <row r="112">
      <c r="A112" s="7">
        <f t="shared" si="20"/>
        <v>241.1986096</v>
      </c>
      <c r="D112" s="15">
        <f t="shared" si="21"/>
        <v>0.1180561771</v>
      </c>
    </row>
    <row r="113">
      <c r="A113" s="7">
        <f t="shared" si="20"/>
        <v>241.8962633</v>
      </c>
      <c r="D113" s="15">
        <f t="shared" si="21"/>
        <v>0.1078432933</v>
      </c>
    </row>
    <row r="114">
      <c r="A114" s="7">
        <f t="shared" si="20"/>
        <v>243.108111</v>
      </c>
      <c r="D114" s="15">
        <f t="shared" si="21"/>
        <v>0.08243461608</v>
      </c>
    </row>
    <row r="115">
      <c r="A115" s="7">
        <f t="shared" si="20"/>
        <v>243.5110821</v>
      </c>
      <c r="D115" s="15">
        <f t="shared" si="21"/>
        <v>0.07306199061</v>
      </c>
    </row>
    <row r="116">
      <c r="A116" s="7">
        <f t="shared" si="20"/>
        <v>244.496074</v>
      </c>
      <c r="D116" s="15">
        <f t="shared" si="21"/>
        <v>0.05092775968</v>
      </c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3" width="17.0"/>
  </cols>
  <sheetData>
    <row r="1">
      <c r="A1" s="18" t="s">
        <v>124</v>
      </c>
      <c r="B1" s="6" t="s">
        <v>125</v>
      </c>
      <c r="C1" s="6" t="s">
        <v>126</v>
      </c>
    </row>
    <row r="2">
      <c r="A2" s="8">
        <f t="array" ref="A2:A12">SORT(General!O3:O13)</f>
        <v>5</v>
      </c>
      <c r="B2" s="52">
        <f>NORMDIST(A2,General!$O$15, General!$O$19, False)</f>
        <v>0.003824150992</v>
      </c>
      <c r="C2" s="52"/>
    </row>
    <row r="3">
      <c r="A3" s="8">
        <v>18.0</v>
      </c>
      <c r="B3" s="52">
        <f>NORMDIST(A3,General!$O$15, General!$O$19, False)</f>
        <v>0.006062914634</v>
      </c>
      <c r="C3" s="52"/>
    </row>
    <row r="4">
      <c r="A4" s="8">
        <v>31.0</v>
      </c>
      <c r="B4" s="52">
        <f>NORMDIST(A4,General!$O$15, General!$O$19, False)</f>
        <v>0.008439575316</v>
      </c>
      <c r="C4" s="52"/>
    </row>
    <row r="5">
      <c r="A5" s="8">
        <v>41.0</v>
      </c>
      <c r="B5" s="52">
        <f>NORMDIST(A5,General!$O$15, General!$O$19, False)</f>
        <v>0.009962321167</v>
      </c>
      <c r="C5" s="52"/>
    </row>
    <row r="6">
      <c r="A6" s="8">
        <v>47.0</v>
      </c>
      <c r="B6" s="52">
        <f>NORMDIST(A6,General!$O$15, General!$O$19, False)</f>
        <v>0.0106055965</v>
      </c>
      <c r="C6" s="52"/>
    </row>
    <row r="7">
      <c r="A7" s="8">
        <v>59.0</v>
      </c>
      <c r="B7" s="52">
        <f>NORMDIST(A7,General!$O$15, General!$O$19, False)</f>
        <v>0.01106045673</v>
      </c>
      <c r="C7" s="52"/>
    </row>
    <row r="8">
      <c r="A8" s="8">
        <v>64.0</v>
      </c>
      <c r="B8" s="52">
        <f>NORMDIST(A8,General!$O$15, General!$O$19, False)</f>
        <v>0.01089335859</v>
      </c>
      <c r="C8" s="52"/>
    </row>
    <row r="9">
      <c r="A9" s="8">
        <v>66.0</v>
      </c>
      <c r="B9" s="52">
        <f>NORMDIST(A9,General!$O$15, General!$O$19, False)</f>
        <v>0.01076903423</v>
      </c>
      <c r="C9" s="52"/>
    </row>
    <row r="10">
      <c r="A10" s="8">
        <v>81.0</v>
      </c>
      <c r="B10" s="52">
        <f>NORMDIST(A10,General!$O$15, General!$O$19, False)</f>
        <v>0.008956899564</v>
      </c>
      <c r="C10" s="52"/>
    </row>
    <row r="11">
      <c r="A11" s="8">
        <v>85.0</v>
      </c>
      <c r="B11" s="52">
        <f>NORMDIST(A11,General!$O$15, General!$O$19, False)</f>
        <v>0.008281585899</v>
      </c>
      <c r="C11" s="52"/>
    </row>
    <row r="12">
      <c r="A12" s="8">
        <v>136.0</v>
      </c>
      <c r="B12" s="52">
        <f>NORMDIST(A12,General!$O$15, General!$O$19, False)</f>
        <v>0.001035395982</v>
      </c>
      <c r="C12" s="52"/>
    </row>
    <row r="13">
      <c r="A13" s="8">
        <f t="array" ref="A13:A23">SORT(General!O43:O53)</f>
        <v>21</v>
      </c>
      <c r="B13" s="52"/>
      <c r="C13" s="52">
        <f>NORMDIST(A13,General!$O$55, General!$O$59, False)</f>
        <v>0.007544867598</v>
      </c>
    </row>
    <row r="14">
      <c r="A14" s="8">
        <v>27.0</v>
      </c>
      <c r="B14" s="52"/>
      <c r="C14" s="52">
        <f>NORMDIST(A14,General!$O$55, General!$O$59, False)</f>
        <v>0.01107132143</v>
      </c>
    </row>
    <row r="15">
      <c r="A15" s="8">
        <v>36.0</v>
      </c>
      <c r="B15" s="52"/>
      <c r="C15" s="52">
        <f>NORMDIST(A15,General!$O$55, General!$O$59, False)</f>
        <v>0.01651841855</v>
      </c>
    </row>
    <row r="16">
      <c r="A16" s="8">
        <v>40.0</v>
      </c>
      <c r="B16" s="52"/>
      <c r="C16" s="52">
        <f>NORMDIST(A16,General!$O$55, General!$O$59, False)</f>
        <v>0.01844610787</v>
      </c>
    </row>
    <row r="17">
      <c r="A17" s="8">
        <v>41.0</v>
      </c>
      <c r="B17" s="52"/>
      <c r="C17" s="52">
        <f>NORMDIST(A17,General!$O$55, General!$O$59, False)</f>
        <v>0.01883961594</v>
      </c>
    </row>
    <row r="18">
      <c r="A18" s="8">
        <v>44.0</v>
      </c>
      <c r="B18" s="52"/>
      <c r="C18" s="52">
        <f>NORMDIST(A18,General!$O$55, General!$O$59, False)</f>
        <v>0.01976121775</v>
      </c>
    </row>
    <row r="19">
      <c r="A19" s="8">
        <v>45.0</v>
      </c>
      <c r="B19" s="52"/>
      <c r="C19" s="52">
        <f>NORMDIST(A19,General!$O$55, General!$O$59, False)</f>
        <v>0.01997441989</v>
      </c>
    </row>
    <row r="20">
      <c r="A20" s="8">
        <v>59.0</v>
      </c>
      <c r="B20" s="52"/>
      <c r="C20" s="52">
        <f>NORMDIST(A20,General!$O$55, General!$O$59, False)</f>
        <v>0.01767732311</v>
      </c>
    </row>
    <row r="21">
      <c r="A21" s="8">
        <v>61.0</v>
      </c>
      <c r="B21" s="52"/>
      <c r="C21" s="52">
        <f>NORMDIST(A21,General!$O$55, General!$O$59, False)</f>
        <v>0.01666516102</v>
      </c>
    </row>
    <row r="22">
      <c r="A22" s="8">
        <v>79.0</v>
      </c>
      <c r="B22" s="52"/>
      <c r="C22" s="52">
        <f>NORMDIST(A22,General!$O$55, General!$O$59, False)</f>
        <v>0.006145246551</v>
      </c>
    </row>
    <row r="23">
      <c r="A23" s="8">
        <v>82.0</v>
      </c>
      <c r="B23" s="52"/>
      <c r="C23" s="52">
        <f>NORMDIST(A23,General!$O$55, General!$O$59, False)</f>
        <v>0.004795526871</v>
      </c>
    </row>
    <row r="25">
      <c r="B25" s="52"/>
      <c r="C25" s="5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7.0"/>
    <col customWidth="1" min="3" max="3" width="13.38"/>
  </cols>
  <sheetData>
    <row r="1">
      <c r="A1" s="18" t="s">
        <v>127</v>
      </c>
      <c r="B1" s="6" t="s">
        <v>128</v>
      </c>
      <c r="C1" s="6" t="s">
        <v>129</v>
      </c>
    </row>
    <row r="2">
      <c r="A2" s="8">
        <f t="array" ref="A2:A12">SORT(General!K3:K13)</f>
        <v>17</v>
      </c>
      <c r="B2" s="52">
        <f>NORMDIST(A2,General!$K$15, General!$K$19, False)</f>
        <v>0.006930312608</v>
      </c>
      <c r="C2" s="52"/>
    </row>
    <row r="3">
      <c r="A3" s="8">
        <v>23.0</v>
      </c>
      <c r="B3" s="52">
        <f>NORMDIST(A3,General!$K$15, General!$K$19, False)</f>
        <v>0.07288232091</v>
      </c>
      <c r="C3" s="52"/>
    </row>
    <row r="4">
      <c r="A4" s="8">
        <v>25.0</v>
      </c>
      <c r="B4" s="52">
        <f>NORMDIST(A4,General!$K$15, General!$K$19, False)</f>
        <v>0.09612627648</v>
      </c>
      <c r="C4" s="52"/>
    </row>
    <row r="5">
      <c r="A5" s="8">
        <v>25.0</v>
      </c>
      <c r="B5" s="52">
        <f>NORMDIST(A5,General!$K$15, General!$K$19, False)</f>
        <v>0.09612627648</v>
      </c>
      <c r="C5" s="52"/>
    </row>
    <row r="6">
      <c r="A6" s="8">
        <v>25.0</v>
      </c>
      <c r="B6" s="52">
        <f>NORMDIST(A6,General!$K$15, General!$K$19, False)</f>
        <v>0.09612627648</v>
      </c>
      <c r="C6" s="52"/>
    </row>
    <row r="7">
      <c r="A7" s="8">
        <v>27.0</v>
      </c>
      <c r="B7" s="52">
        <f>NORMDIST(A7,General!$K$15, General!$K$19, False)</f>
        <v>0.09836949618</v>
      </c>
      <c r="C7" s="52"/>
    </row>
    <row r="8">
      <c r="A8" s="8">
        <v>28.0</v>
      </c>
      <c r="B8" s="52">
        <f>NORMDIST(A8,General!$K$15, General!$K$19, False)</f>
        <v>0.09047821232</v>
      </c>
      <c r="C8" s="52"/>
    </row>
    <row r="9">
      <c r="A9" s="8">
        <v>28.0</v>
      </c>
      <c r="B9" s="52">
        <f>NORMDIST(A9,General!$K$15, General!$K$19, False)</f>
        <v>0.09047821232</v>
      </c>
      <c r="C9" s="52"/>
    </row>
    <row r="10">
      <c r="A10" s="8">
        <v>28.0</v>
      </c>
      <c r="B10" s="52">
        <f>NORMDIST(A10,General!$K$15, General!$K$19, False)</f>
        <v>0.09047821232</v>
      </c>
      <c r="C10" s="52"/>
    </row>
    <row r="11">
      <c r="A11" s="8">
        <v>30.0</v>
      </c>
      <c r="B11" s="52">
        <f>NORMDIST(A11,General!$K$15, General!$K$19, False)</f>
        <v>0.06327904852</v>
      </c>
      <c r="C11" s="52"/>
    </row>
    <row r="12">
      <c r="A12" s="8">
        <v>32.0</v>
      </c>
      <c r="B12" s="52">
        <f>NORMDIST(A12,General!$K$15, General!$K$19, False)</f>
        <v>0.03433794265</v>
      </c>
      <c r="C12" s="52"/>
    </row>
    <row r="13">
      <c r="A13" s="8">
        <f t="array" ref="A13:A23">SORT(General!K43:K53)</f>
        <v>20</v>
      </c>
      <c r="B13" s="52"/>
      <c r="C13" s="52">
        <f>NORMDIST(A13,General!$K$55, General!$K$59, False)</f>
        <v>0.04768718224</v>
      </c>
    </row>
    <row r="14">
      <c r="A14" s="8">
        <v>21.0</v>
      </c>
      <c r="B14" s="52"/>
      <c r="C14" s="52">
        <f>NORMDIST(A14,General!$K$55, General!$K$59, False)</f>
        <v>0.05985562263</v>
      </c>
    </row>
    <row r="15">
      <c r="A15" s="8">
        <v>21.0</v>
      </c>
      <c r="B15" s="52"/>
      <c r="C15" s="52">
        <f>NORMDIST(A15,General!$K$55, General!$K$59, False)</f>
        <v>0.05985562263</v>
      </c>
    </row>
    <row r="16">
      <c r="A16" s="8">
        <v>22.0</v>
      </c>
      <c r="B16" s="52"/>
      <c r="C16" s="52">
        <f>NORMDIST(A16,General!$K$55, General!$K$59, False)</f>
        <v>0.07142893574</v>
      </c>
    </row>
    <row r="17">
      <c r="A17" s="8">
        <v>24.0</v>
      </c>
      <c r="B17" s="52"/>
      <c r="C17" s="52">
        <f>NORMDIST(A17,General!$K$55, General!$K$59, False)</f>
        <v>0.08741992676</v>
      </c>
    </row>
    <row r="18">
      <c r="A18" s="8">
        <v>24.0</v>
      </c>
      <c r="B18" s="52"/>
      <c r="C18" s="52">
        <f>NORMDIST(A18,General!$K$55, General!$K$59, False)</f>
        <v>0.08741992676</v>
      </c>
    </row>
    <row r="19">
      <c r="A19" s="8">
        <v>24.0</v>
      </c>
      <c r="B19" s="52"/>
      <c r="C19" s="52">
        <f>NORMDIST(A19,General!$K$55, General!$K$59, False)</f>
        <v>0.08741992676</v>
      </c>
    </row>
    <row r="20">
      <c r="A20" s="8">
        <v>25.0</v>
      </c>
      <c r="B20" s="52"/>
      <c r="C20" s="52">
        <f>NORMDIST(A20,General!$K$55, General!$K$59, False)</f>
        <v>0.08965561019</v>
      </c>
    </row>
    <row r="21">
      <c r="A21" s="8">
        <v>29.0</v>
      </c>
      <c r="B21" s="52"/>
      <c r="C21" s="52">
        <f>NORMDIST(A21,General!$K$55, General!$K$59, False)</f>
        <v>0.05985562263</v>
      </c>
    </row>
    <row r="22">
      <c r="A22" s="8">
        <v>32.0</v>
      </c>
      <c r="B22" s="52"/>
      <c r="C22" s="52">
        <f>NORMDIST(A22,General!$K$55, General!$K$59, False)</f>
        <v>0.02601314636</v>
      </c>
    </row>
    <row r="23">
      <c r="A23" s="8">
        <v>33.0</v>
      </c>
      <c r="B23" s="52"/>
      <c r="C23" s="52">
        <f>NORMDIST(A23,General!$K$55, General!$K$59, False)</f>
        <v>0.0178109629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0.88"/>
  </cols>
  <sheetData>
    <row r="1">
      <c r="A1" s="4" t="s">
        <v>130</v>
      </c>
      <c r="B1" s="4" t="s">
        <v>131</v>
      </c>
      <c r="C1" s="4" t="s">
        <v>132</v>
      </c>
      <c r="E1" s="4" t="s">
        <v>133</v>
      </c>
    </row>
    <row r="2">
      <c r="A2" s="4" t="s">
        <v>98</v>
      </c>
      <c r="C2" s="53">
        <v>0.5957523148148148</v>
      </c>
      <c r="E2" s="8" t="str">
        <f t="array" ref="E2:G45">SORT(A2:C45,C2:C45,True)</f>
        <v>S</v>
      </c>
      <c r="F2" s="8"/>
      <c r="G2" s="54">
        <v>0.5957523148148148</v>
      </c>
      <c r="K2" s="4" t="s">
        <v>134</v>
      </c>
      <c r="L2" s="55">
        <f>AVERAGE(I46,I96,I143,I191,I230,I280)</f>
        <v>2.578431373</v>
      </c>
    </row>
    <row r="3">
      <c r="A3" s="4" t="s">
        <v>135</v>
      </c>
      <c r="B3" s="53">
        <v>0.5957986111111111</v>
      </c>
      <c r="C3" s="53">
        <v>0.595925925925926</v>
      </c>
      <c r="E3" s="8" t="s">
        <v>135</v>
      </c>
      <c r="F3" s="54">
        <v>0.5957986111111111</v>
      </c>
      <c r="G3" s="54">
        <v>0.595925925925926</v>
      </c>
      <c r="H3" s="54">
        <f t="shared" ref="H3:H45" si="1">F3-G2</f>
        <v>0.0000462962963</v>
      </c>
      <c r="I3" s="4">
        <v>4.0</v>
      </c>
      <c r="K3" s="4" t="s">
        <v>136</v>
      </c>
      <c r="L3" s="55">
        <f>AVERAGE(I45,I95,I142,I190,I229,I279)-L2</f>
        <v>11.08823529</v>
      </c>
    </row>
    <row r="4">
      <c r="A4" s="4" t="s">
        <v>135</v>
      </c>
      <c r="B4" s="53">
        <v>0.5959606481481482</v>
      </c>
      <c r="C4" s="53">
        <v>0.596087962962963</v>
      </c>
      <c r="E4" s="8" t="s">
        <v>100</v>
      </c>
      <c r="F4" s="54">
        <v>0.595925925925926</v>
      </c>
      <c r="G4" s="54">
        <v>0.595949074074074</v>
      </c>
      <c r="H4" s="54">
        <f t="shared" si="1"/>
        <v>0</v>
      </c>
    </row>
    <row r="5">
      <c r="A5" s="4" t="s">
        <v>135</v>
      </c>
      <c r="B5" s="53">
        <v>0.5961342592592592</v>
      </c>
      <c r="C5" s="53">
        <v>0.5963888888888889</v>
      </c>
      <c r="E5" s="8" t="s">
        <v>135</v>
      </c>
      <c r="F5" s="54">
        <v>0.5959606481481482</v>
      </c>
      <c r="G5" s="54">
        <v>0.596087962962963</v>
      </c>
      <c r="H5" s="54">
        <f t="shared" si="1"/>
        <v>0.00001157407407</v>
      </c>
      <c r="I5" s="4">
        <v>1.0</v>
      </c>
    </row>
    <row r="6">
      <c r="A6" s="4" t="s">
        <v>135</v>
      </c>
      <c r="B6" s="53">
        <v>0.5964351851851852</v>
      </c>
      <c r="C6" s="53">
        <v>0.596550925925926</v>
      </c>
      <c r="E6" s="8" t="s">
        <v>100</v>
      </c>
      <c r="F6" s="54">
        <v>0.596087962962963</v>
      </c>
      <c r="G6" s="54">
        <v>0.596099537037037</v>
      </c>
      <c r="H6" s="54">
        <f t="shared" si="1"/>
        <v>0</v>
      </c>
    </row>
    <row r="7">
      <c r="A7" s="4" t="s">
        <v>135</v>
      </c>
      <c r="B7" s="53">
        <v>0.5966087962962963</v>
      </c>
      <c r="C7" s="53">
        <v>0.596875</v>
      </c>
      <c r="E7" s="8" t="s">
        <v>135</v>
      </c>
      <c r="F7" s="54">
        <v>0.5961342592592592</v>
      </c>
      <c r="G7" s="54">
        <v>0.5963888888888889</v>
      </c>
      <c r="H7" s="54">
        <f t="shared" si="1"/>
        <v>0.00003472222222</v>
      </c>
      <c r="I7" s="4">
        <v>3.0</v>
      </c>
    </row>
    <row r="8">
      <c r="A8" s="4" t="s">
        <v>135</v>
      </c>
      <c r="B8" s="53">
        <v>0.5969212962962963</v>
      </c>
      <c r="C8" s="53">
        <v>0.5970486111111111</v>
      </c>
      <c r="E8" s="8" t="s">
        <v>100</v>
      </c>
      <c r="F8" s="54">
        <v>0.5963888888888889</v>
      </c>
      <c r="G8" s="54">
        <v>0.596412037037037</v>
      </c>
      <c r="H8" s="54">
        <f t="shared" si="1"/>
        <v>0</v>
      </c>
    </row>
    <row r="9">
      <c r="A9" s="4" t="s">
        <v>135</v>
      </c>
      <c r="B9" s="53">
        <v>0.5970949074074074</v>
      </c>
      <c r="C9" s="53">
        <v>0.5973495370370371</v>
      </c>
      <c r="E9" s="8" t="s">
        <v>135</v>
      </c>
      <c r="F9" s="54">
        <v>0.5964351851851852</v>
      </c>
      <c r="G9" s="54">
        <v>0.596550925925926</v>
      </c>
      <c r="H9" s="54">
        <f t="shared" si="1"/>
        <v>0.00002314814815</v>
      </c>
      <c r="I9" s="4">
        <v>2.0</v>
      </c>
    </row>
    <row r="10">
      <c r="A10" s="4" t="s">
        <v>135</v>
      </c>
      <c r="B10" s="53">
        <v>0.5974074074074074</v>
      </c>
      <c r="C10" s="53">
        <v>0.5975347222222223</v>
      </c>
      <c r="E10" s="8" t="s">
        <v>100</v>
      </c>
      <c r="F10" s="54">
        <v>0.596550925925926</v>
      </c>
      <c r="G10" s="54">
        <v>0.596574074074074</v>
      </c>
      <c r="H10" s="54">
        <f t="shared" si="1"/>
        <v>0</v>
      </c>
    </row>
    <row r="11">
      <c r="A11" s="4" t="s">
        <v>135</v>
      </c>
      <c r="B11" s="53">
        <v>0.5975810185185185</v>
      </c>
      <c r="C11" s="53">
        <v>0.5977430555555555</v>
      </c>
      <c r="E11" s="8" t="s">
        <v>100</v>
      </c>
      <c r="F11" s="54">
        <v>0.5965972222222222</v>
      </c>
      <c r="G11" s="54">
        <v>0.5966087962962963</v>
      </c>
      <c r="H11" s="54">
        <f t="shared" si="1"/>
        <v>0.00002314814815</v>
      </c>
    </row>
    <row r="12">
      <c r="A12" s="4" t="s">
        <v>135</v>
      </c>
      <c r="B12" s="53">
        <v>0.5979166666666667</v>
      </c>
      <c r="C12" s="53">
        <v>0.5980439814814815</v>
      </c>
      <c r="E12" s="8" t="s">
        <v>135</v>
      </c>
      <c r="F12" s="54">
        <v>0.5966087962962963</v>
      </c>
      <c r="G12" s="54">
        <v>0.596875</v>
      </c>
      <c r="H12" s="54">
        <f t="shared" si="1"/>
        <v>0</v>
      </c>
      <c r="I12" s="4">
        <v>2.0</v>
      </c>
    </row>
    <row r="13">
      <c r="A13" s="4" t="s">
        <v>135</v>
      </c>
      <c r="B13" s="53">
        <v>0.598113425925926</v>
      </c>
      <c r="C13" s="53">
        <v>0.598287037037037</v>
      </c>
      <c r="E13" s="8" t="s">
        <v>100</v>
      </c>
      <c r="F13" s="54">
        <v>0.596875</v>
      </c>
      <c r="G13" s="54">
        <v>0.5968981481481481</v>
      </c>
      <c r="H13" s="54">
        <f t="shared" si="1"/>
        <v>0</v>
      </c>
    </row>
    <row r="14">
      <c r="A14" s="4" t="s">
        <v>135</v>
      </c>
      <c r="B14" s="53">
        <v>0.5983217592592592</v>
      </c>
      <c r="C14" s="53">
        <v>0.5984490740740741</v>
      </c>
      <c r="E14" s="8" t="s">
        <v>135</v>
      </c>
      <c r="F14" s="54">
        <v>0.5969212962962963</v>
      </c>
      <c r="G14" s="54">
        <v>0.5970486111111111</v>
      </c>
      <c r="H14" s="54">
        <f t="shared" si="1"/>
        <v>0.00002314814815</v>
      </c>
      <c r="I14" s="4">
        <v>2.0</v>
      </c>
    </row>
    <row r="15">
      <c r="A15" s="4" t="s">
        <v>135</v>
      </c>
      <c r="B15" s="53">
        <v>0.5984953703703704</v>
      </c>
      <c r="C15" s="53">
        <v>0.5986689814814815</v>
      </c>
      <c r="E15" s="8" t="s">
        <v>100</v>
      </c>
      <c r="F15" s="54">
        <v>0.5970486111111111</v>
      </c>
      <c r="G15" s="54">
        <v>0.5970601851851852</v>
      </c>
      <c r="H15" s="54">
        <f t="shared" si="1"/>
        <v>0</v>
      </c>
    </row>
    <row r="16">
      <c r="A16" s="4" t="s">
        <v>135</v>
      </c>
      <c r="B16" s="53">
        <v>0.5987152777777778</v>
      </c>
      <c r="C16" s="53">
        <v>0.5989351851851852</v>
      </c>
      <c r="E16" s="8" t="s">
        <v>135</v>
      </c>
      <c r="F16" s="54">
        <v>0.5970949074074074</v>
      </c>
      <c r="G16" s="54">
        <v>0.5973495370370371</v>
      </c>
      <c r="H16" s="54">
        <f t="shared" si="1"/>
        <v>0.00003472222222</v>
      </c>
      <c r="I16" s="4">
        <v>3.0</v>
      </c>
    </row>
    <row r="17">
      <c r="A17" s="4" t="s">
        <v>135</v>
      </c>
      <c r="B17" s="53">
        <v>0.5990509259259259</v>
      </c>
      <c r="C17" s="53">
        <v>0.5991782407407408</v>
      </c>
      <c r="E17" s="8" t="s">
        <v>100</v>
      </c>
      <c r="F17" s="54">
        <v>0.5973611111111111</v>
      </c>
      <c r="G17" s="54">
        <v>0.5973726851851852</v>
      </c>
      <c r="H17" s="54">
        <f t="shared" si="1"/>
        <v>0.00001157407407</v>
      </c>
    </row>
    <row r="18">
      <c r="A18" s="4" t="s">
        <v>135</v>
      </c>
      <c r="B18" s="53">
        <v>0.599224537037037</v>
      </c>
      <c r="C18" s="53">
        <v>0.5993518518518518</v>
      </c>
      <c r="E18" s="8" t="s">
        <v>100</v>
      </c>
      <c r="F18" s="54">
        <v>0.5973842592592593</v>
      </c>
      <c r="G18" s="54">
        <v>0.5973958333333333</v>
      </c>
      <c r="H18" s="54">
        <f t="shared" si="1"/>
        <v>0.00001157407407</v>
      </c>
    </row>
    <row r="19">
      <c r="A19" s="4" t="s">
        <v>135</v>
      </c>
      <c r="B19" s="53">
        <v>0.5993981481481482</v>
      </c>
      <c r="C19" s="53">
        <v>0.5995601851851852</v>
      </c>
      <c r="E19" s="8" t="s">
        <v>135</v>
      </c>
      <c r="F19" s="54">
        <v>0.5974074074074074</v>
      </c>
      <c r="G19" s="54">
        <v>0.5975347222222223</v>
      </c>
      <c r="H19" s="54">
        <f t="shared" si="1"/>
        <v>0.00001157407407</v>
      </c>
      <c r="I19" s="4">
        <v>3.0</v>
      </c>
    </row>
    <row r="20">
      <c r="A20" s="4" t="s">
        <v>100</v>
      </c>
      <c r="B20" s="53">
        <v>0.595925925925926</v>
      </c>
      <c r="C20" s="53">
        <v>0.595949074074074</v>
      </c>
      <c r="E20" s="8" t="s">
        <v>100</v>
      </c>
      <c r="F20" s="54">
        <v>0.5975347222222223</v>
      </c>
      <c r="G20" s="54">
        <v>0.5975578703703703</v>
      </c>
      <c r="H20" s="54">
        <f t="shared" si="1"/>
        <v>0</v>
      </c>
    </row>
    <row r="21">
      <c r="A21" s="4" t="s">
        <v>100</v>
      </c>
      <c r="B21" s="53">
        <v>0.596087962962963</v>
      </c>
      <c r="C21" s="53">
        <v>0.596099537037037</v>
      </c>
      <c r="E21" s="8" t="s">
        <v>135</v>
      </c>
      <c r="F21" s="54">
        <v>0.5975810185185185</v>
      </c>
      <c r="G21" s="54">
        <v>0.5977430555555555</v>
      </c>
      <c r="H21" s="54">
        <f t="shared" si="1"/>
        <v>0.00002314814815</v>
      </c>
      <c r="I21" s="4">
        <v>2.0</v>
      </c>
    </row>
    <row r="22">
      <c r="A22" s="4" t="s">
        <v>100</v>
      </c>
      <c r="B22" s="53">
        <v>0.5963888888888889</v>
      </c>
      <c r="C22" s="53">
        <v>0.596412037037037</v>
      </c>
      <c r="E22" s="8" t="s">
        <v>100</v>
      </c>
      <c r="F22" s="54">
        <v>0.5977430555555555</v>
      </c>
      <c r="G22" s="54">
        <v>0.5977546296296297</v>
      </c>
      <c r="H22" s="54">
        <f t="shared" si="1"/>
        <v>0</v>
      </c>
    </row>
    <row r="23">
      <c r="A23" s="4" t="s">
        <v>100</v>
      </c>
      <c r="B23" s="53">
        <v>0.596550925925926</v>
      </c>
      <c r="C23" s="53">
        <v>0.596574074074074</v>
      </c>
      <c r="E23" s="8" t="s">
        <v>100</v>
      </c>
      <c r="F23" s="54">
        <v>0.5977662037037037</v>
      </c>
      <c r="G23" s="54">
        <v>0.5978356481481482</v>
      </c>
      <c r="H23" s="54">
        <f t="shared" si="1"/>
        <v>0.00001157407407</v>
      </c>
    </row>
    <row r="24">
      <c r="A24" s="4" t="s">
        <v>100</v>
      </c>
      <c r="B24" s="53">
        <v>0.5965972222222222</v>
      </c>
      <c r="C24" s="53">
        <v>0.5966087962962963</v>
      </c>
      <c r="E24" s="8" t="s">
        <v>100</v>
      </c>
      <c r="F24" s="54">
        <v>0.5978472222222222</v>
      </c>
      <c r="G24" s="54">
        <v>0.5979166666666667</v>
      </c>
      <c r="H24" s="54">
        <f t="shared" si="1"/>
        <v>0.00001157407407</v>
      </c>
    </row>
    <row r="25">
      <c r="A25" s="4" t="s">
        <v>100</v>
      </c>
      <c r="B25" s="53">
        <v>0.596875</v>
      </c>
      <c r="C25" s="53">
        <v>0.5968981481481481</v>
      </c>
      <c r="E25" s="8" t="s">
        <v>135</v>
      </c>
      <c r="F25" s="54">
        <v>0.5979166666666667</v>
      </c>
      <c r="G25" s="54">
        <v>0.5980439814814815</v>
      </c>
      <c r="H25" s="54">
        <f t="shared" si="1"/>
        <v>0</v>
      </c>
      <c r="I25" s="4">
        <v>2.0</v>
      </c>
    </row>
    <row r="26">
      <c r="A26" s="4" t="s">
        <v>100</v>
      </c>
      <c r="B26" s="53">
        <v>0.5970486111111111</v>
      </c>
      <c r="C26" s="53">
        <v>0.5970601851851852</v>
      </c>
      <c r="E26" s="8" t="s">
        <v>100</v>
      </c>
      <c r="F26" s="54">
        <v>0.5980555555555556</v>
      </c>
      <c r="G26" s="54">
        <v>0.5980671296296296</v>
      </c>
      <c r="H26" s="54">
        <f t="shared" si="1"/>
        <v>0.00001157407407</v>
      </c>
    </row>
    <row r="27">
      <c r="A27" s="4" t="s">
        <v>100</v>
      </c>
      <c r="B27" s="53">
        <v>0.5973611111111111</v>
      </c>
      <c r="C27" s="53">
        <v>0.5973726851851852</v>
      </c>
      <c r="E27" s="8" t="s">
        <v>100</v>
      </c>
      <c r="F27" s="54">
        <v>0.5980902777777778</v>
      </c>
      <c r="G27" s="54">
        <v>0.5981018518518518</v>
      </c>
      <c r="H27" s="54">
        <f t="shared" si="1"/>
        <v>0.00002314814815</v>
      </c>
    </row>
    <row r="28">
      <c r="A28" s="4" t="s">
        <v>100</v>
      </c>
      <c r="B28" s="53">
        <v>0.5973842592592593</v>
      </c>
      <c r="C28" s="53">
        <v>0.5973958333333333</v>
      </c>
      <c r="E28" s="8" t="s">
        <v>135</v>
      </c>
      <c r="F28" s="54">
        <v>0.598113425925926</v>
      </c>
      <c r="G28" s="54">
        <v>0.598287037037037</v>
      </c>
      <c r="H28" s="54">
        <f t="shared" si="1"/>
        <v>0.00001157407407</v>
      </c>
      <c r="I28" s="4">
        <v>4.0</v>
      </c>
    </row>
    <row r="29">
      <c r="A29" s="4" t="s">
        <v>100</v>
      </c>
      <c r="B29" s="53">
        <v>0.5975347222222223</v>
      </c>
      <c r="C29" s="53">
        <v>0.5975578703703703</v>
      </c>
      <c r="E29" s="8" t="s">
        <v>100</v>
      </c>
      <c r="F29" s="54">
        <v>0.598287037037037</v>
      </c>
      <c r="G29" s="54">
        <v>0.5982986111111112</v>
      </c>
      <c r="H29" s="54">
        <f t="shared" si="1"/>
        <v>0</v>
      </c>
    </row>
    <row r="30">
      <c r="A30" s="4" t="s">
        <v>100</v>
      </c>
      <c r="B30" s="53">
        <v>0.5977430555555555</v>
      </c>
      <c r="C30" s="53">
        <v>0.5977546296296297</v>
      </c>
      <c r="E30" s="8" t="s">
        <v>135</v>
      </c>
      <c r="F30" s="54">
        <v>0.5983217592592592</v>
      </c>
      <c r="G30" s="54">
        <v>0.5984490740740741</v>
      </c>
      <c r="H30" s="54">
        <f t="shared" si="1"/>
        <v>0.00002314814815</v>
      </c>
      <c r="I30" s="4">
        <v>2.0</v>
      </c>
    </row>
    <row r="31">
      <c r="A31" s="4" t="s">
        <v>100</v>
      </c>
      <c r="B31" s="53">
        <v>0.5977662037037037</v>
      </c>
      <c r="C31" s="53">
        <v>0.5978356481481482</v>
      </c>
      <c r="E31" s="8" t="s">
        <v>100</v>
      </c>
      <c r="F31" s="54">
        <v>0.5984490740740741</v>
      </c>
      <c r="G31" s="54">
        <v>0.5984722222222222</v>
      </c>
      <c r="H31" s="54">
        <f t="shared" si="1"/>
        <v>0</v>
      </c>
    </row>
    <row r="32">
      <c r="A32" s="4" t="s">
        <v>100</v>
      </c>
      <c r="B32" s="53">
        <v>0.5978472222222222</v>
      </c>
      <c r="C32" s="53">
        <v>0.5979166666666667</v>
      </c>
      <c r="E32" s="8" t="s">
        <v>135</v>
      </c>
      <c r="F32" s="54">
        <v>0.5984953703703704</v>
      </c>
      <c r="G32" s="54">
        <v>0.5986689814814815</v>
      </c>
      <c r="H32" s="54">
        <f t="shared" si="1"/>
        <v>0.00002314814815</v>
      </c>
      <c r="I32" s="4">
        <v>2.0</v>
      </c>
    </row>
    <row r="33">
      <c r="A33" s="4" t="s">
        <v>100</v>
      </c>
      <c r="B33" s="53">
        <v>0.5980555555555556</v>
      </c>
      <c r="C33" s="53">
        <v>0.5980671296296296</v>
      </c>
      <c r="E33" s="8" t="s">
        <v>100</v>
      </c>
      <c r="F33" s="54">
        <v>0.5986921296296296</v>
      </c>
      <c r="G33" s="54">
        <v>0.5987037037037037</v>
      </c>
      <c r="H33" s="54">
        <f t="shared" si="1"/>
        <v>0.00002314814815</v>
      </c>
    </row>
    <row r="34">
      <c r="A34" s="4" t="s">
        <v>100</v>
      </c>
      <c r="B34" s="53">
        <v>0.5980902777777778</v>
      </c>
      <c r="C34" s="53">
        <v>0.5981018518518518</v>
      </c>
      <c r="E34" s="8" t="s">
        <v>100</v>
      </c>
      <c r="F34" s="54">
        <v>0.5987152777777778</v>
      </c>
      <c r="G34" s="54">
        <v>0.5987152777777778</v>
      </c>
      <c r="H34" s="54">
        <f t="shared" si="1"/>
        <v>0.00001157407407</v>
      </c>
    </row>
    <row r="35">
      <c r="A35" s="4" t="s">
        <v>100</v>
      </c>
      <c r="B35" s="53">
        <v>0.598287037037037</v>
      </c>
      <c r="C35" s="53">
        <v>0.5982986111111112</v>
      </c>
      <c r="E35" s="8" t="s">
        <v>135</v>
      </c>
      <c r="F35" s="54">
        <v>0.5987152777777778</v>
      </c>
      <c r="G35" s="54">
        <v>0.5989351851851852</v>
      </c>
      <c r="H35" s="54">
        <f t="shared" si="1"/>
        <v>0</v>
      </c>
      <c r="I35" s="4">
        <v>3.0</v>
      </c>
    </row>
    <row r="36">
      <c r="A36" s="4" t="s">
        <v>100</v>
      </c>
      <c r="B36" s="53">
        <v>0.5984490740740741</v>
      </c>
      <c r="C36" s="53">
        <v>0.5984722222222222</v>
      </c>
      <c r="E36" s="8" t="s">
        <v>100</v>
      </c>
      <c r="F36" s="54">
        <v>0.5989351851851852</v>
      </c>
      <c r="G36" s="54">
        <v>0.5989467592592592</v>
      </c>
      <c r="H36" s="54">
        <f t="shared" si="1"/>
        <v>0</v>
      </c>
    </row>
    <row r="37">
      <c r="A37" s="4" t="s">
        <v>100</v>
      </c>
      <c r="B37" s="53">
        <v>0.5986921296296296</v>
      </c>
      <c r="C37" s="53">
        <v>0.5987037037037037</v>
      </c>
      <c r="E37" s="8" t="s">
        <v>100</v>
      </c>
      <c r="F37" s="54">
        <v>0.5989699074074074</v>
      </c>
      <c r="G37" s="54">
        <v>0.5990393518518519</v>
      </c>
      <c r="H37" s="54">
        <f t="shared" si="1"/>
        <v>0.00002314814815</v>
      </c>
    </row>
    <row r="38">
      <c r="A38" s="4" t="s">
        <v>100</v>
      </c>
      <c r="B38" s="53">
        <v>0.5987152777777778</v>
      </c>
      <c r="C38" s="53">
        <v>0.5987152777777778</v>
      </c>
      <c r="E38" s="8" t="s">
        <v>135</v>
      </c>
      <c r="F38" s="54">
        <v>0.5990509259259259</v>
      </c>
      <c r="G38" s="54">
        <v>0.5991782407407408</v>
      </c>
      <c r="H38" s="54">
        <f t="shared" si="1"/>
        <v>0.00001157407407</v>
      </c>
      <c r="I38" s="4">
        <v>3.0</v>
      </c>
    </row>
    <row r="39">
      <c r="A39" s="4" t="s">
        <v>100</v>
      </c>
      <c r="B39" s="53">
        <v>0.5989351851851852</v>
      </c>
      <c r="C39" s="53">
        <v>0.5989467592592592</v>
      </c>
      <c r="E39" s="8" t="s">
        <v>100</v>
      </c>
      <c r="F39" s="54">
        <v>0.5991782407407408</v>
      </c>
      <c r="G39" s="54">
        <v>0.5992013888888889</v>
      </c>
      <c r="H39" s="54">
        <f t="shared" si="1"/>
        <v>0</v>
      </c>
    </row>
    <row r="40">
      <c r="A40" s="4" t="s">
        <v>100</v>
      </c>
      <c r="B40" s="53">
        <v>0.5989699074074074</v>
      </c>
      <c r="C40" s="53">
        <v>0.5990393518518519</v>
      </c>
      <c r="E40" s="8" t="s">
        <v>135</v>
      </c>
      <c r="F40" s="54">
        <v>0.599224537037037</v>
      </c>
      <c r="G40" s="54">
        <v>0.5993518518518518</v>
      </c>
      <c r="H40" s="54">
        <f t="shared" si="1"/>
        <v>0.00002314814815</v>
      </c>
      <c r="I40" s="4">
        <v>2.0</v>
      </c>
    </row>
    <row r="41">
      <c r="A41" s="4" t="s">
        <v>100</v>
      </c>
      <c r="B41" s="53">
        <v>0.5991782407407408</v>
      </c>
      <c r="C41" s="53">
        <v>0.5992013888888889</v>
      </c>
      <c r="E41" s="8" t="s">
        <v>100</v>
      </c>
      <c r="F41" s="54">
        <v>0.5993518518518518</v>
      </c>
      <c r="G41" s="54">
        <v>0.599363425925926</v>
      </c>
      <c r="H41" s="54">
        <f t="shared" si="1"/>
        <v>0</v>
      </c>
    </row>
    <row r="42">
      <c r="A42" s="4" t="s">
        <v>100</v>
      </c>
      <c r="B42" s="53">
        <v>0.5993518518518518</v>
      </c>
      <c r="C42" s="53">
        <v>0.599363425925926</v>
      </c>
      <c r="E42" s="8" t="s">
        <v>135</v>
      </c>
      <c r="F42" s="54">
        <v>0.5993981481481482</v>
      </c>
      <c r="G42" s="54">
        <v>0.5995601851851852</v>
      </c>
      <c r="H42" s="54">
        <f t="shared" si="1"/>
        <v>0.00003472222222</v>
      </c>
      <c r="I42" s="4">
        <v>3.0</v>
      </c>
    </row>
    <row r="43">
      <c r="A43" s="4" t="s">
        <v>100</v>
      </c>
      <c r="B43" s="53">
        <v>0.5995601851851852</v>
      </c>
      <c r="C43" s="53">
        <v>0.5995717592592592</v>
      </c>
      <c r="E43" s="8" t="s">
        <v>100</v>
      </c>
      <c r="F43" s="54">
        <v>0.5995601851851852</v>
      </c>
      <c r="G43" s="54">
        <v>0.5995717592592592</v>
      </c>
      <c r="H43" s="54">
        <f t="shared" si="1"/>
        <v>0</v>
      </c>
    </row>
    <row r="44">
      <c r="A44" s="4" t="s">
        <v>100</v>
      </c>
      <c r="B44" s="53">
        <v>0.5995833333333334</v>
      </c>
      <c r="C44" s="53">
        <v>0.5996527777777778</v>
      </c>
      <c r="E44" s="8" t="s">
        <v>100</v>
      </c>
      <c r="F44" s="54">
        <v>0.5995833333333334</v>
      </c>
      <c r="G44" s="54">
        <v>0.5996527777777778</v>
      </c>
      <c r="H44" s="54">
        <f t="shared" si="1"/>
        <v>0.00001157407407</v>
      </c>
    </row>
    <row r="45">
      <c r="A45" s="4" t="s">
        <v>137</v>
      </c>
      <c r="B45" s="53">
        <v>0.5998032407407408</v>
      </c>
      <c r="E45" s="8" t="s">
        <v>137</v>
      </c>
      <c r="F45" s="54">
        <v>0.5998032407407408</v>
      </c>
      <c r="G45" s="8"/>
      <c r="H45" s="56">
        <f t="shared" si="1"/>
        <v>0.000150462963</v>
      </c>
      <c r="I45" s="57">
        <v>14.0</v>
      </c>
    </row>
    <row r="46">
      <c r="H46" s="54">
        <f>SUM(H3:H45)</f>
        <v>0.0006597222222</v>
      </c>
      <c r="I46" s="8">
        <f>AVERAGE(I3:I44)</f>
        <v>2.529411765</v>
      </c>
    </row>
    <row r="48">
      <c r="A48" s="4" t="s">
        <v>138</v>
      </c>
      <c r="B48" s="4" t="s">
        <v>131</v>
      </c>
      <c r="C48" s="4" t="s">
        <v>132</v>
      </c>
      <c r="E48" s="4" t="s">
        <v>133</v>
      </c>
    </row>
    <row r="49">
      <c r="A49" s="4" t="s">
        <v>98</v>
      </c>
      <c r="C49" s="53">
        <v>0.6008101851851851</v>
      </c>
      <c r="E49" s="8" t="str">
        <f t="array" ref="E49:G95">SORT(A49:C95,C49:C95,True)</f>
        <v>S</v>
      </c>
      <c r="F49" s="8"/>
      <c r="G49" s="54">
        <v>0.6008101851851851</v>
      </c>
    </row>
    <row r="50">
      <c r="A50" s="4" t="s">
        <v>135</v>
      </c>
      <c r="B50" s="53">
        <v>0.6008680555555556</v>
      </c>
      <c r="C50" s="53">
        <v>0.6009953703703703</v>
      </c>
      <c r="D50" s="54"/>
      <c r="E50" s="8" t="s">
        <v>100</v>
      </c>
      <c r="F50" s="54">
        <v>0.6008564814814815</v>
      </c>
      <c r="G50" s="54">
        <v>0.6008680555555556</v>
      </c>
      <c r="H50" s="54">
        <f t="shared" ref="H50:H95" si="2">F50-G49</f>
        <v>0.0000462962963</v>
      </c>
    </row>
    <row r="51">
      <c r="A51" s="4" t="s">
        <v>135</v>
      </c>
      <c r="B51" s="53">
        <v>0.6010416666666667</v>
      </c>
      <c r="C51" s="53">
        <v>0.6011689814814815</v>
      </c>
      <c r="D51" s="54"/>
      <c r="E51" s="8" t="s">
        <v>135</v>
      </c>
      <c r="F51" s="54">
        <v>0.6008680555555556</v>
      </c>
      <c r="G51" s="54">
        <v>0.6009953703703703</v>
      </c>
      <c r="H51" s="54">
        <f t="shared" si="2"/>
        <v>0</v>
      </c>
      <c r="I51" s="4">
        <v>4.0</v>
      </c>
    </row>
    <row r="52">
      <c r="A52" s="4" t="s">
        <v>135</v>
      </c>
      <c r="B52" s="53">
        <v>0.6012384259259259</v>
      </c>
      <c r="C52" s="53">
        <v>0.6014930555555555</v>
      </c>
      <c r="D52" s="54"/>
      <c r="E52" s="8" t="s">
        <v>100</v>
      </c>
      <c r="F52" s="54">
        <v>0.6009953703703703</v>
      </c>
      <c r="G52" s="54">
        <v>0.6010069444444445</v>
      </c>
      <c r="H52" s="54">
        <f t="shared" si="2"/>
        <v>0</v>
      </c>
    </row>
    <row r="53">
      <c r="A53" s="4" t="s">
        <v>135</v>
      </c>
      <c r="B53" s="53">
        <v>0.601550925925926</v>
      </c>
      <c r="C53" s="53">
        <v>0.6016782407407407</v>
      </c>
      <c r="D53" s="54"/>
      <c r="E53" s="8" t="s">
        <v>100</v>
      </c>
      <c r="F53" s="54">
        <v>0.6010185185185185</v>
      </c>
      <c r="G53" s="54">
        <v>0.6010300925925925</v>
      </c>
      <c r="H53" s="54">
        <f t="shared" si="2"/>
        <v>0.00001157407407</v>
      </c>
    </row>
    <row r="54">
      <c r="A54" s="4" t="s">
        <v>135</v>
      </c>
      <c r="B54" s="53">
        <v>0.6017361111111111</v>
      </c>
      <c r="C54" s="53">
        <v>0.6020023148148148</v>
      </c>
      <c r="D54" s="54"/>
      <c r="E54" s="8" t="s">
        <v>135</v>
      </c>
      <c r="F54" s="54">
        <v>0.6010416666666667</v>
      </c>
      <c r="G54" s="54">
        <v>0.6011689814814815</v>
      </c>
      <c r="H54" s="54">
        <f t="shared" si="2"/>
        <v>0.00001157407407</v>
      </c>
      <c r="I54" s="4">
        <v>2.0</v>
      </c>
    </row>
    <row r="55">
      <c r="A55" s="4" t="s">
        <v>135</v>
      </c>
      <c r="B55" s="53">
        <v>0.6020486111111111</v>
      </c>
      <c r="C55" s="53">
        <v>0.6021643518518518</v>
      </c>
      <c r="D55" s="54"/>
      <c r="E55" s="8" t="s">
        <v>100</v>
      </c>
      <c r="F55" s="54">
        <v>0.6011805555555556</v>
      </c>
      <c r="G55" s="54">
        <v>0.6011921296296296</v>
      </c>
      <c r="H55" s="54">
        <f t="shared" si="2"/>
        <v>0.00001157407407</v>
      </c>
    </row>
    <row r="56">
      <c r="A56" s="4" t="s">
        <v>135</v>
      </c>
      <c r="B56" s="53">
        <v>0.6022106481481482</v>
      </c>
      <c r="C56" s="53">
        <v>0.6024768518518518</v>
      </c>
      <c r="D56" s="54"/>
      <c r="E56" s="8" t="s">
        <v>100</v>
      </c>
      <c r="F56" s="54">
        <v>0.6012037037037037</v>
      </c>
      <c r="G56" s="54">
        <v>0.6012152777777777</v>
      </c>
      <c r="H56" s="54">
        <f t="shared" si="2"/>
        <v>0.00001157407407</v>
      </c>
    </row>
    <row r="57">
      <c r="A57" s="4" t="s">
        <v>135</v>
      </c>
      <c r="B57" s="53">
        <v>0.6025810185185185</v>
      </c>
      <c r="C57" s="53">
        <v>0.6027083333333333</v>
      </c>
      <c r="D57" s="54"/>
      <c r="E57" s="8" t="s">
        <v>135</v>
      </c>
      <c r="F57" s="54">
        <v>0.6012384259259259</v>
      </c>
      <c r="G57" s="54">
        <v>0.6014930555555555</v>
      </c>
      <c r="H57" s="54">
        <f t="shared" si="2"/>
        <v>0.00002314814815</v>
      </c>
      <c r="I57" s="4">
        <v>4.0</v>
      </c>
    </row>
    <row r="58">
      <c r="A58" s="4" t="s">
        <v>135</v>
      </c>
      <c r="B58" s="53">
        <v>0.6027662037037037</v>
      </c>
      <c r="C58" s="53">
        <v>0.6029282407407407</v>
      </c>
      <c r="D58" s="54"/>
      <c r="E58" s="8" t="s">
        <v>100</v>
      </c>
      <c r="F58" s="54">
        <v>0.6015046296296296</v>
      </c>
      <c r="G58" s="54">
        <v>0.6015162037037037</v>
      </c>
      <c r="H58" s="54">
        <f t="shared" si="2"/>
        <v>0.00001157407407</v>
      </c>
    </row>
    <row r="59">
      <c r="A59" s="4" t="s">
        <v>135</v>
      </c>
      <c r="B59" s="53">
        <v>0.6029745370370371</v>
      </c>
      <c r="C59" s="53">
        <v>0.6031018518518518</v>
      </c>
      <c r="D59" s="54"/>
      <c r="E59" s="8" t="s">
        <v>100</v>
      </c>
      <c r="F59" s="54">
        <v>0.6015393518518518</v>
      </c>
      <c r="G59" s="54">
        <v>0.601550925925926</v>
      </c>
      <c r="H59" s="54">
        <f t="shared" si="2"/>
        <v>0.00002314814815</v>
      </c>
    </row>
    <row r="60">
      <c r="A60" s="4" t="s">
        <v>135</v>
      </c>
      <c r="B60" s="53">
        <v>0.6031597222222222</v>
      </c>
      <c r="C60" s="53">
        <v>0.6033333333333334</v>
      </c>
      <c r="D60" s="54"/>
      <c r="E60" s="8" t="s">
        <v>135</v>
      </c>
      <c r="F60" s="54">
        <v>0.601550925925926</v>
      </c>
      <c r="G60" s="54">
        <v>0.6016782407407407</v>
      </c>
      <c r="H60" s="54">
        <f t="shared" si="2"/>
        <v>0</v>
      </c>
      <c r="I60" s="4">
        <v>3.0</v>
      </c>
    </row>
    <row r="61">
      <c r="A61" s="4" t="s">
        <v>135</v>
      </c>
      <c r="B61" s="53">
        <v>0.6033796296296297</v>
      </c>
      <c r="C61" s="53">
        <v>0.6035069444444444</v>
      </c>
      <c r="D61" s="54"/>
      <c r="E61" s="8" t="s">
        <v>100</v>
      </c>
      <c r="F61" s="54">
        <v>0.6016782407407407</v>
      </c>
      <c r="G61" s="54">
        <v>0.6017013888888889</v>
      </c>
      <c r="H61" s="54">
        <f t="shared" si="2"/>
        <v>0</v>
      </c>
    </row>
    <row r="62">
      <c r="A62" s="4" t="s">
        <v>135</v>
      </c>
      <c r="B62" s="53">
        <v>0.6035532407407408</v>
      </c>
      <c r="C62" s="53">
        <v>0.6037268518518518</v>
      </c>
      <c r="D62" s="54"/>
      <c r="E62" s="8" t="s">
        <v>100</v>
      </c>
      <c r="F62" s="54">
        <v>0.601712962962963</v>
      </c>
      <c r="G62" s="54">
        <v>0.601724537037037</v>
      </c>
      <c r="H62" s="54">
        <f t="shared" si="2"/>
        <v>0.00001157407407</v>
      </c>
    </row>
    <row r="63">
      <c r="A63" s="4" t="s">
        <v>135</v>
      </c>
      <c r="B63" s="53">
        <v>0.6037731481481482</v>
      </c>
      <c r="C63" s="53">
        <v>0.6039930555555556</v>
      </c>
      <c r="D63" s="54"/>
      <c r="E63" s="8" t="s">
        <v>135</v>
      </c>
      <c r="F63" s="54">
        <v>0.6017361111111111</v>
      </c>
      <c r="G63" s="54">
        <v>0.6020023148148148</v>
      </c>
      <c r="H63" s="54">
        <f t="shared" si="2"/>
        <v>0.00001157407407</v>
      </c>
      <c r="I63" s="4">
        <v>2.0</v>
      </c>
    </row>
    <row r="64">
      <c r="A64" s="4" t="s">
        <v>135</v>
      </c>
      <c r="B64" s="53">
        <v>0.6040277777777778</v>
      </c>
      <c r="C64" s="53">
        <v>0.6041666666666666</v>
      </c>
      <c r="D64" s="54"/>
      <c r="E64" s="8" t="s">
        <v>100</v>
      </c>
      <c r="F64" s="54">
        <v>0.6020138888888888</v>
      </c>
      <c r="G64" s="54">
        <v>0.602025462962963</v>
      </c>
      <c r="H64" s="54">
        <f t="shared" si="2"/>
        <v>0.00001157407407</v>
      </c>
    </row>
    <row r="65">
      <c r="A65" s="4" t="s">
        <v>135</v>
      </c>
      <c r="B65" s="53">
        <v>0.6042013888888889</v>
      </c>
      <c r="C65" s="53">
        <v>0.6043287037037037</v>
      </c>
      <c r="D65" s="54"/>
      <c r="E65" s="8" t="s">
        <v>135</v>
      </c>
      <c r="F65" s="54">
        <v>0.6020486111111111</v>
      </c>
      <c r="G65" s="54">
        <v>0.6021643518518518</v>
      </c>
      <c r="H65" s="54">
        <f t="shared" si="2"/>
        <v>0.00002314814815</v>
      </c>
      <c r="I65" s="4">
        <v>3.0</v>
      </c>
    </row>
    <row r="66">
      <c r="A66" s="4" t="s">
        <v>135</v>
      </c>
      <c r="B66" s="53">
        <v>0.604386574074074</v>
      </c>
      <c r="C66" s="53">
        <v>0.6045486111111111</v>
      </c>
      <c r="D66" s="54"/>
      <c r="E66" s="8" t="s">
        <v>100</v>
      </c>
      <c r="F66" s="54">
        <v>0.602175925925926</v>
      </c>
      <c r="G66" s="54">
        <v>0.6021875</v>
      </c>
      <c r="H66" s="54">
        <f t="shared" si="2"/>
        <v>0.00001157407407</v>
      </c>
    </row>
    <row r="67">
      <c r="A67" s="4" t="s">
        <v>100</v>
      </c>
      <c r="B67" s="53">
        <v>0.6008564814814815</v>
      </c>
      <c r="C67" s="53">
        <v>0.6008680555555556</v>
      </c>
      <c r="D67" s="54"/>
      <c r="E67" s="8" t="s">
        <v>135</v>
      </c>
      <c r="F67" s="54">
        <v>0.6022106481481482</v>
      </c>
      <c r="G67" s="54">
        <v>0.6024768518518518</v>
      </c>
      <c r="H67" s="54">
        <f t="shared" si="2"/>
        <v>0.00002314814815</v>
      </c>
      <c r="I67" s="4">
        <v>3.0</v>
      </c>
    </row>
    <row r="68">
      <c r="A68" s="4" t="s">
        <v>100</v>
      </c>
      <c r="B68" s="53">
        <v>0.6009953703703703</v>
      </c>
      <c r="C68" s="53">
        <v>0.6010069444444445</v>
      </c>
      <c r="D68" s="54"/>
      <c r="E68" s="8" t="s">
        <v>100</v>
      </c>
      <c r="F68" s="54">
        <v>0.6024768518518518</v>
      </c>
      <c r="G68" s="54">
        <v>0.6024884259259259</v>
      </c>
      <c r="H68" s="54">
        <f t="shared" si="2"/>
        <v>0</v>
      </c>
    </row>
    <row r="69">
      <c r="A69" s="4" t="s">
        <v>100</v>
      </c>
      <c r="B69" s="53">
        <v>0.6010185185185185</v>
      </c>
      <c r="C69" s="53">
        <v>0.6010300925925925</v>
      </c>
      <c r="D69" s="54"/>
      <c r="E69" s="8" t="s">
        <v>100</v>
      </c>
      <c r="F69" s="54">
        <v>0.6025115740740741</v>
      </c>
      <c r="G69" s="54">
        <v>0.6025694444444445</v>
      </c>
      <c r="H69" s="54">
        <f t="shared" si="2"/>
        <v>0.00002314814815</v>
      </c>
    </row>
    <row r="70">
      <c r="A70" s="4" t="s">
        <v>100</v>
      </c>
      <c r="B70" s="53">
        <v>0.6011805555555556</v>
      </c>
      <c r="C70" s="53">
        <v>0.6011921296296296</v>
      </c>
      <c r="D70" s="54"/>
      <c r="E70" s="8" t="s">
        <v>135</v>
      </c>
      <c r="F70" s="54">
        <v>0.6025810185185185</v>
      </c>
      <c r="G70" s="54">
        <v>0.6027083333333333</v>
      </c>
      <c r="H70" s="54">
        <f t="shared" si="2"/>
        <v>0.00001157407407</v>
      </c>
      <c r="I70" s="4">
        <v>3.0</v>
      </c>
    </row>
    <row r="71">
      <c r="A71" s="4" t="s">
        <v>100</v>
      </c>
      <c r="B71" s="53">
        <v>0.6012037037037037</v>
      </c>
      <c r="C71" s="53">
        <v>0.6012152777777777</v>
      </c>
      <c r="D71" s="54"/>
      <c r="E71" s="8" t="s">
        <v>100</v>
      </c>
      <c r="F71" s="54">
        <v>0.6027083333333333</v>
      </c>
      <c r="G71" s="54">
        <v>0.6027314814814815</v>
      </c>
      <c r="H71" s="54">
        <f t="shared" si="2"/>
        <v>0</v>
      </c>
    </row>
    <row r="72">
      <c r="A72" s="4" t="s">
        <v>100</v>
      </c>
      <c r="B72" s="53">
        <v>0.6015046296296296</v>
      </c>
      <c r="C72" s="53">
        <v>0.6015162037037037</v>
      </c>
      <c r="D72" s="54"/>
      <c r="E72" s="8" t="s">
        <v>100</v>
      </c>
      <c r="F72" s="54">
        <v>0.6027430555555555</v>
      </c>
      <c r="G72" s="54">
        <v>0.6027546296296297</v>
      </c>
      <c r="H72" s="54">
        <f t="shared" si="2"/>
        <v>0.00001157407407</v>
      </c>
    </row>
    <row r="73">
      <c r="A73" s="4" t="s">
        <v>100</v>
      </c>
      <c r="B73" s="53">
        <v>0.6015393518518518</v>
      </c>
      <c r="C73" s="53">
        <v>0.601550925925926</v>
      </c>
      <c r="D73" s="54"/>
      <c r="E73" s="8" t="s">
        <v>135</v>
      </c>
      <c r="F73" s="54">
        <v>0.6027662037037037</v>
      </c>
      <c r="G73" s="54">
        <v>0.6029282407407407</v>
      </c>
      <c r="H73" s="54">
        <f t="shared" si="2"/>
        <v>0.00001157407407</v>
      </c>
      <c r="I73" s="4">
        <v>2.0</v>
      </c>
    </row>
    <row r="74">
      <c r="A74" s="4" t="s">
        <v>100</v>
      </c>
      <c r="B74" s="53">
        <v>0.6016782407407407</v>
      </c>
      <c r="C74" s="53">
        <v>0.6017013888888889</v>
      </c>
      <c r="D74" s="54"/>
      <c r="E74" s="8" t="s">
        <v>100</v>
      </c>
      <c r="F74" s="54">
        <v>0.6029282407407407</v>
      </c>
      <c r="G74" s="54">
        <v>0.6029513888888889</v>
      </c>
      <c r="H74" s="54">
        <f t="shared" si="2"/>
        <v>0</v>
      </c>
    </row>
    <row r="75">
      <c r="A75" s="4" t="s">
        <v>100</v>
      </c>
      <c r="B75" s="53">
        <v>0.601712962962963</v>
      </c>
      <c r="C75" s="53">
        <v>0.601724537037037</v>
      </c>
      <c r="D75" s="54"/>
      <c r="E75" s="8" t="s">
        <v>135</v>
      </c>
      <c r="F75" s="54">
        <v>0.6029745370370371</v>
      </c>
      <c r="G75" s="54">
        <v>0.6031018518518518</v>
      </c>
      <c r="H75" s="54">
        <f t="shared" si="2"/>
        <v>0.00002314814815</v>
      </c>
      <c r="I75" s="4">
        <v>2.0</v>
      </c>
    </row>
    <row r="76">
      <c r="A76" s="4" t="s">
        <v>100</v>
      </c>
      <c r="B76" s="53">
        <v>0.6020138888888888</v>
      </c>
      <c r="C76" s="53">
        <v>0.602025462962963</v>
      </c>
      <c r="D76" s="54"/>
      <c r="E76" s="8" t="s">
        <v>100</v>
      </c>
      <c r="F76" s="54">
        <v>0.6031134259259259</v>
      </c>
      <c r="G76" s="54">
        <v>0.603125</v>
      </c>
      <c r="H76" s="54">
        <f t="shared" si="2"/>
        <v>0.00001157407407</v>
      </c>
    </row>
    <row r="77">
      <c r="A77" s="4" t="s">
        <v>100</v>
      </c>
      <c r="B77" s="53">
        <v>0.602175925925926</v>
      </c>
      <c r="C77" s="53">
        <v>0.6021875</v>
      </c>
      <c r="D77" s="54"/>
      <c r="E77" s="8" t="s">
        <v>100</v>
      </c>
      <c r="F77" s="54">
        <v>0.6031365740740741</v>
      </c>
      <c r="G77" s="54">
        <v>0.6031481481481481</v>
      </c>
      <c r="H77" s="54">
        <f t="shared" si="2"/>
        <v>0.00001157407407</v>
      </c>
    </row>
    <row r="78">
      <c r="A78" s="4" t="s">
        <v>100</v>
      </c>
      <c r="B78" s="53">
        <v>0.6024768518518518</v>
      </c>
      <c r="C78" s="53">
        <v>0.6024884259259259</v>
      </c>
      <c r="D78" s="54"/>
      <c r="E78" s="8" t="s">
        <v>135</v>
      </c>
      <c r="F78" s="54">
        <v>0.6031597222222222</v>
      </c>
      <c r="G78" s="54">
        <v>0.6033333333333334</v>
      </c>
      <c r="H78" s="54">
        <f t="shared" si="2"/>
        <v>0.00001157407407</v>
      </c>
      <c r="I78" s="4">
        <v>3.0</v>
      </c>
    </row>
    <row r="79">
      <c r="A79" s="4" t="s">
        <v>100</v>
      </c>
      <c r="B79" s="53">
        <v>0.6025115740740741</v>
      </c>
      <c r="C79" s="53">
        <v>0.6025694444444445</v>
      </c>
      <c r="D79" s="54"/>
      <c r="E79" s="8" t="s">
        <v>100</v>
      </c>
      <c r="F79" s="54">
        <v>0.6033333333333334</v>
      </c>
      <c r="G79" s="54">
        <v>0.6033449074074074</v>
      </c>
      <c r="H79" s="54">
        <f t="shared" si="2"/>
        <v>0</v>
      </c>
    </row>
    <row r="80">
      <c r="A80" s="4" t="s">
        <v>100</v>
      </c>
      <c r="B80" s="53">
        <v>0.6027083333333333</v>
      </c>
      <c r="C80" s="53">
        <v>0.6027314814814815</v>
      </c>
      <c r="D80" s="54"/>
      <c r="E80" s="8" t="s">
        <v>135</v>
      </c>
      <c r="F80" s="54">
        <v>0.6033796296296297</v>
      </c>
      <c r="G80" s="54">
        <v>0.6035069444444444</v>
      </c>
      <c r="H80" s="54">
        <f t="shared" si="2"/>
        <v>0.00003472222222</v>
      </c>
      <c r="I80" s="4">
        <v>3.0</v>
      </c>
    </row>
    <row r="81">
      <c r="A81" s="4" t="s">
        <v>100</v>
      </c>
      <c r="B81" s="53">
        <v>0.6027430555555555</v>
      </c>
      <c r="C81" s="53">
        <v>0.6027546296296297</v>
      </c>
      <c r="D81" s="54"/>
      <c r="E81" s="8" t="s">
        <v>100</v>
      </c>
      <c r="F81" s="54">
        <v>0.6035069444444444</v>
      </c>
      <c r="G81" s="54">
        <v>0.6035185185185186</v>
      </c>
      <c r="H81" s="54">
        <f t="shared" si="2"/>
        <v>0</v>
      </c>
    </row>
    <row r="82">
      <c r="A82" s="4" t="s">
        <v>100</v>
      </c>
      <c r="B82" s="53">
        <v>0.6029282407407407</v>
      </c>
      <c r="C82" s="53">
        <v>0.6029513888888889</v>
      </c>
      <c r="D82" s="54"/>
      <c r="E82" s="8" t="s">
        <v>100</v>
      </c>
      <c r="F82" s="54">
        <v>0.6035416666666666</v>
      </c>
      <c r="G82" s="54">
        <v>0.6035532407407408</v>
      </c>
      <c r="H82" s="54">
        <f t="shared" si="2"/>
        <v>0.00002314814815</v>
      </c>
    </row>
    <row r="83">
      <c r="A83" s="4" t="s">
        <v>100</v>
      </c>
      <c r="B83" s="53">
        <v>0.6031134259259259</v>
      </c>
      <c r="C83" s="53">
        <v>0.603125</v>
      </c>
      <c r="D83" s="54"/>
      <c r="E83" s="8" t="s">
        <v>135</v>
      </c>
      <c r="F83" s="54">
        <v>0.6035532407407408</v>
      </c>
      <c r="G83" s="54">
        <v>0.6037268518518518</v>
      </c>
      <c r="H83" s="54">
        <f t="shared" si="2"/>
        <v>0</v>
      </c>
      <c r="I83" s="4">
        <v>2.0</v>
      </c>
    </row>
    <row r="84">
      <c r="A84" s="4" t="s">
        <v>100</v>
      </c>
      <c r="B84" s="53">
        <v>0.6031365740740741</v>
      </c>
      <c r="C84" s="53">
        <v>0.6031481481481481</v>
      </c>
      <c r="D84" s="54"/>
      <c r="E84" s="8" t="s">
        <v>100</v>
      </c>
      <c r="F84" s="54">
        <v>0.6037268518518518</v>
      </c>
      <c r="G84" s="54">
        <v>0.60375</v>
      </c>
      <c r="H84" s="54">
        <f t="shared" si="2"/>
        <v>0</v>
      </c>
    </row>
    <row r="85">
      <c r="A85" s="4" t="s">
        <v>100</v>
      </c>
      <c r="B85" s="53">
        <v>0.6033333333333334</v>
      </c>
      <c r="C85" s="53">
        <v>0.6033449074074074</v>
      </c>
      <c r="D85" s="54"/>
      <c r="E85" s="8" t="s">
        <v>135</v>
      </c>
      <c r="F85" s="54">
        <v>0.6037731481481482</v>
      </c>
      <c r="G85" s="54">
        <v>0.6039930555555556</v>
      </c>
      <c r="H85" s="54">
        <f t="shared" si="2"/>
        <v>0.00002314814815</v>
      </c>
      <c r="I85" s="4">
        <v>2.0</v>
      </c>
    </row>
    <row r="86">
      <c r="A86" s="4" t="s">
        <v>100</v>
      </c>
      <c r="B86" s="53">
        <v>0.6035069444444444</v>
      </c>
      <c r="C86" s="53">
        <v>0.6035185185185186</v>
      </c>
      <c r="D86" s="54"/>
      <c r="E86" s="8" t="s">
        <v>100</v>
      </c>
      <c r="F86" s="54">
        <v>0.6039930555555556</v>
      </c>
      <c r="G86" s="54">
        <v>0.6040046296296296</v>
      </c>
      <c r="H86" s="54">
        <f t="shared" si="2"/>
        <v>0</v>
      </c>
    </row>
    <row r="87">
      <c r="A87" s="4" t="s">
        <v>100</v>
      </c>
      <c r="B87" s="53">
        <v>0.6035416666666666</v>
      </c>
      <c r="C87" s="53">
        <v>0.6035532407407408</v>
      </c>
      <c r="D87" s="54"/>
      <c r="E87" s="8" t="s">
        <v>100</v>
      </c>
      <c r="F87" s="54">
        <v>0.6040277777777778</v>
      </c>
      <c r="G87" s="54">
        <v>0.6040277777777778</v>
      </c>
      <c r="H87" s="54">
        <f t="shared" si="2"/>
        <v>0.00002314814815</v>
      </c>
    </row>
    <row r="88">
      <c r="A88" s="4" t="s">
        <v>100</v>
      </c>
      <c r="B88" s="53">
        <v>0.6037268518518518</v>
      </c>
      <c r="C88" s="53">
        <v>0.60375</v>
      </c>
      <c r="D88" s="54"/>
      <c r="E88" s="8" t="s">
        <v>135</v>
      </c>
      <c r="F88" s="54">
        <v>0.6040277777777778</v>
      </c>
      <c r="G88" s="54">
        <v>0.6041666666666666</v>
      </c>
      <c r="H88" s="54">
        <f t="shared" si="2"/>
        <v>0</v>
      </c>
      <c r="I88" s="4">
        <v>2.0</v>
      </c>
    </row>
    <row r="89">
      <c r="A89" s="4" t="s">
        <v>100</v>
      </c>
      <c r="B89" s="53">
        <v>0.6039930555555556</v>
      </c>
      <c r="C89" s="53">
        <v>0.6040046296296296</v>
      </c>
      <c r="D89" s="54"/>
      <c r="E89" s="8" t="s">
        <v>100</v>
      </c>
      <c r="F89" s="54">
        <v>0.6041782407407408</v>
      </c>
      <c r="G89" s="54">
        <v>0.6041782407407408</v>
      </c>
      <c r="H89" s="54">
        <f t="shared" si="2"/>
        <v>0.00001157407407</v>
      </c>
    </row>
    <row r="90">
      <c r="A90" s="4" t="s">
        <v>100</v>
      </c>
      <c r="B90" s="53">
        <v>0.6040277777777778</v>
      </c>
      <c r="C90" s="53">
        <v>0.6040277777777778</v>
      </c>
      <c r="D90" s="54"/>
      <c r="E90" s="8" t="s">
        <v>135</v>
      </c>
      <c r="F90" s="54">
        <v>0.6042013888888889</v>
      </c>
      <c r="G90" s="54">
        <v>0.6043287037037037</v>
      </c>
      <c r="H90" s="54">
        <f t="shared" si="2"/>
        <v>0.00002314814815</v>
      </c>
      <c r="I90" s="4">
        <v>3.0</v>
      </c>
    </row>
    <row r="91">
      <c r="A91" s="4" t="s">
        <v>100</v>
      </c>
      <c r="B91" s="53">
        <v>0.6041782407407408</v>
      </c>
      <c r="C91" s="53">
        <v>0.6041782407407408</v>
      </c>
      <c r="D91" s="54"/>
      <c r="E91" s="8" t="s">
        <v>100</v>
      </c>
      <c r="F91" s="54">
        <v>0.6043287037037037</v>
      </c>
      <c r="G91" s="54">
        <v>0.6043402777777778</v>
      </c>
      <c r="H91" s="54">
        <f t="shared" si="2"/>
        <v>0</v>
      </c>
    </row>
    <row r="92">
      <c r="A92" s="4" t="s">
        <v>100</v>
      </c>
      <c r="B92" s="53">
        <v>0.6043287037037037</v>
      </c>
      <c r="C92" s="53">
        <v>0.6043402777777778</v>
      </c>
      <c r="D92" s="54"/>
      <c r="E92" s="8" t="s">
        <v>100</v>
      </c>
      <c r="F92" s="54">
        <v>0.604363425925926</v>
      </c>
      <c r="G92" s="54">
        <v>0.604375</v>
      </c>
      <c r="H92" s="54">
        <f t="shared" si="2"/>
        <v>0.00002314814815</v>
      </c>
    </row>
    <row r="93">
      <c r="A93" s="4" t="s">
        <v>100</v>
      </c>
      <c r="B93" s="53">
        <v>0.604363425925926</v>
      </c>
      <c r="C93" s="53">
        <v>0.604375</v>
      </c>
      <c r="D93" s="54"/>
      <c r="E93" s="8" t="s">
        <v>135</v>
      </c>
      <c r="F93" s="54">
        <v>0.604386574074074</v>
      </c>
      <c r="G93" s="54">
        <v>0.6045486111111111</v>
      </c>
      <c r="H93" s="54">
        <f t="shared" si="2"/>
        <v>0.00001157407407</v>
      </c>
      <c r="I93" s="4">
        <v>3.0</v>
      </c>
    </row>
    <row r="94">
      <c r="A94" s="4" t="s">
        <v>100</v>
      </c>
      <c r="B94" s="53">
        <v>0.6045601851851852</v>
      </c>
      <c r="C94" s="53">
        <v>0.6045717592592592</v>
      </c>
      <c r="D94" s="54"/>
      <c r="E94" s="8" t="s">
        <v>100</v>
      </c>
      <c r="F94" s="54">
        <v>0.6045601851851852</v>
      </c>
      <c r="G94" s="54">
        <v>0.6045717592592592</v>
      </c>
      <c r="H94" s="54">
        <f t="shared" si="2"/>
        <v>0.00001157407407</v>
      </c>
    </row>
    <row r="95">
      <c r="A95" s="4" t="s">
        <v>137</v>
      </c>
      <c r="B95" s="53">
        <v>0.6047222222222223</v>
      </c>
      <c r="D95" s="54"/>
      <c r="E95" s="8" t="s">
        <v>137</v>
      </c>
      <c r="F95" s="54">
        <v>0.6047222222222223</v>
      </c>
      <c r="G95" s="8"/>
      <c r="H95" s="56">
        <f t="shared" si="2"/>
        <v>0.000150462963</v>
      </c>
      <c r="I95" s="57">
        <v>14.0</v>
      </c>
    </row>
    <row r="96">
      <c r="H96" s="54">
        <f>SUM(H50:H95)</f>
        <v>0.0006944444444</v>
      </c>
      <c r="I96" s="8">
        <f>AVERAGE(I50:I93)</f>
        <v>2.705882353</v>
      </c>
    </row>
    <row r="98">
      <c r="A98" s="4" t="s">
        <v>139</v>
      </c>
      <c r="B98" s="4" t="s">
        <v>140</v>
      </c>
      <c r="C98" s="4" t="s">
        <v>141</v>
      </c>
    </row>
    <row r="99">
      <c r="A99" s="4" t="s">
        <v>98</v>
      </c>
      <c r="C99" s="53">
        <v>0.6052546296296296</v>
      </c>
      <c r="E99" s="8" t="str">
        <f t="array" ref="E99:G142">SORT(A99:C142,C99:C142,True)</f>
        <v>S</v>
      </c>
      <c r="F99" s="8"/>
      <c r="G99" s="54">
        <v>0.6052546296296296</v>
      </c>
    </row>
    <row r="100">
      <c r="A100" s="4" t="s">
        <v>135</v>
      </c>
      <c r="B100" s="53">
        <v>0.6053125</v>
      </c>
      <c r="C100" s="53">
        <v>0.6054398148148148</v>
      </c>
      <c r="E100" s="8" t="s">
        <v>100</v>
      </c>
      <c r="F100" s="54">
        <v>0.6052662037037037</v>
      </c>
      <c r="G100" s="54">
        <v>0.6052777777777778</v>
      </c>
      <c r="H100" s="54">
        <f t="shared" ref="H100:H142" si="3">F100-G99</f>
        <v>0.00001157407407</v>
      </c>
    </row>
    <row r="101">
      <c r="A101" s="4" t="s">
        <v>135</v>
      </c>
      <c r="B101" s="53">
        <v>0.6054861111111111</v>
      </c>
      <c r="C101" s="53">
        <v>0.6056134259259259</v>
      </c>
      <c r="E101" s="8" t="s">
        <v>135</v>
      </c>
      <c r="F101" s="54">
        <v>0.6053125</v>
      </c>
      <c r="G101" s="54">
        <v>0.6054398148148148</v>
      </c>
      <c r="H101" s="54">
        <f t="shared" si="3"/>
        <v>0.00003472222222</v>
      </c>
      <c r="I101" s="4">
        <v>4.0</v>
      </c>
    </row>
    <row r="102">
      <c r="A102" s="4" t="s">
        <v>135</v>
      </c>
      <c r="B102" s="53">
        <v>0.6056481481481482</v>
      </c>
      <c r="C102" s="53">
        <v>0.6059143518518518</v>
      </c>
      <c r="E102" s="8" t="s">
        <v>100</v>
      </c>
      <c r="F102" s="54">
        <v>0.6054398148148148</v>
      </c>
      <c r="G102" s="54">
        <v>0.6054513888888889</v>
      </c>
      <c r="H102" s="54">
        <f t="shared" si="3"/>
        <v>0</v>
      </c>
    </row>
    <row r="103">
      <c r="A103" s="4" t="s">
        <v>135</v>
      </c>
      <c r="B103" s="53">
        <v>0.6059606481481481</v>
      </c>
      <c r="C103" s="53">
        <v>0.6060763888888889</v>
      </c>
      <c r="E103" s="8" t="s">
        <v>100</v>
      </c>
      <c r="F103" s="54">
        <v>0.6054861111111111</v>
      </c>
      <c r="G103" s="54">
        <v>0.6054861111111111</v>
      </c>
      <c r="H103" s="54">
        <f t="shared" si="3"/>
        <v>0.00003472222222</v>
      </c>
    </row>
    <row r="104">
      <c r="A104" s="4" t="s">
        <v>135</v>
      </c>
      <c r="B104" s="53">
        <v>0.6061458333333334</v>
      </c>
      <c r="C104" s="53">
        <v>0.606412037037037</v>
      </c>
      <c r="E104" s="8" t="s">
        <v>135</v>
      </c>
      <c r="F104" s="54">
        <v>0.6054861111111111</v>
      </c>
      <c r="G104" s="54">
        <v>0.6056134259259259</v>
      </c>
      <c r="H104" s="54">
        <f t="shared" si="3"/>
        <v>0</v>
      </c>
      <c r="I104" s="4">
        <v>3.0</v>
      </c>
    </row>
    <row r="105">
      <c r="A105" s="4" t="s">
        <v>135</v>
      </c>
      <c r="B105" s="53">
        <v>0.6064467592592593</v>
      </c>
      <c r="C105" s="53">
        <v>0.606574074074074</v>
      </c>
      <c r="E105" s="8" t="s">
        <v>100</v>
      </c>
      <c r="F105" s="54">
        <v>0.6056134259259259</v>
      </c>
      <c r="G105" s="54">
        <v>0.605625</v>
      </c>
      <c r="H105" s="54">
        <f t="shared" si="3"/>
        <v>0</v>
      </c>
    </row>
    <row r="106">
      <c r="A106" s="4" t="s">
        <v>135</v>
      </c>
      <c r="B106" s="53">
        <v>0.6066319444444445</v>
      </c>
      <c r="C106" s="53">
        <v>0.6068981481481481</v>
      </c>
      <c r="E106" s="8" t="s">
        <v>135</v>
      </c>
      <c r="F106" s="54">
        <v>0.6056481481481482</v>
      </c>
      <c r="G106" s="54">
        <v>0.6059143518518518</v>
      </c>
      <c r="H106" s="54">
        <f t="shared" si="3"/>
        <v>0.00002314814815</v>
      </c>
      <c r="I106" s="4">
        <v>2.0</v>
      </c>
    </row>
    <row r="107">
      <c r="A107" s="4" t="s">
        <v>135</v>
      </c>
      <c r="B107" s="53">
        <v>0.6069328703703704</v>
      </c>
      <c r="C107" s="53">
        <v>0.6070601851851852</v>
      </c>
      <c r="E107" s="8" t="s">
        <v>100</v>
      </c>
      <c r="F107" s="54">
        <v>0.605925925925926</v>
      </c>
      <c r="G107" s="54">
        <v>0.6059375</v>
      </c>
      <c r="H107" s="54">
        <f t="shared" si="3"/>
        <v>0.00001157407407</v>
      </c>
    </row>
    <row r="108">
      <c r="A108" s="4" t="s">
        <v>135</v>
      </c>
      <c r="B108" s="53">
        <v>0.6071064814814815</v>
      </c>
      <c r="C108" s="53">
        <v>0.6072685185185185</v>
      </c>
      <c r="E108" s="8" t="s">
        <v>135</v>
      </c>
      <c r="F108" s="54">
        <v>0.6059606481481481</v>
      </c>
      <c r="G108" s="54">
        <v>0.6060763888888889</v>
      </c>
      <c r="H108" s="54">
        <f t="shared" si="3"/>
        <v>0.00002314814815</v>
      </c>
      <c r="I108" s="4">
        <v>3.0</v>
      </c>
    </row>
    <row r="109">
      <c r="A109" s="4" t="s">
        <v>135</v>
      </c>
      <c r="B109" s="53">
        <v>0.6073842592592592</v>
      </c>
      <c r="C109" s="53">
        <v>0.6075115740740741</v>
      </c>
      <c r="E109" s="8" t="s">
        <v>100</v>
      </c>
      <c r="F109" s="54">
        <v>0.606087962962963</v>
      </c>
      <c r="G109" s="54">
        <v>0.606099537037037</v>
      </c>
      <c r="H109" s="54">
        <f t="shared" si="3"/>
        <v>0.00001157407407</v>
      </c>
    </row>
    <row r="110">
      <c r="A110" s="4" t="s">
        <v>135</v>
      </c>
      <c r="B110" s="53">
        <v>0.6075462962962963</v>
      </c>
      <c r="C110" s="53">
        <v>0.6077199074074074</v>
      </c>
      <c r="E110" s="8" t="s">
        <v>100</v>
      </c>
      <c r="F110" s="54">
        <v>0.6061111111111112</v>
      </c>
      <c r="G110" s="54">
        <v>0.6061342592592592</v>
      </c>
      <c r="H110" s="54">
        <f t="shared" si="3"/>
        <v>0.00001157407407</v>
      </c>
    </row>
    <row r="111">
      <c r="A111" s="4" t="s">
        <v>135</v>
      </c>
      <c r="B111" s="53">
        <v>0.6077662037037037</v>
      </c>
      <c r="C111" s="53">
        <v>0.6078935185185185</v>
      </c>
      <c r="E111" s="8" t="s">
        <v>135</v>
      </c>
      <c r="F111" s="54">
        <v>0.6061458333333334</v>
      </c>
      <c r="G111" s="54">
        <v>0.606412037037037</v>
      </c>
      <c r="H111" s="54">
        <f t="shared" si="3"/>
        <v>0.00001157407407</v>
      </c>
      <c r="I111" s="4">
        <v>3.0</v>
      </c>
    </row>
    <row r="112">
      <c r="A112" s="4" t="s">
        <v>135</v>
      </c>
      <c r="B112" s="53">
        <v>0.6079282407407407</v>
      </c>
      <c r="C112" s="53">
        <v>0.6081018518518518</v>
      </c>
      <c r="E112" s="8" t="s">
        <v>100</v>
      </c>
      <c r="F112" s="54">
        <v>0.606412037037037</v>
      </c>
      <c r="G112" s="54">
        <v>0.6064236111111111</v>
      </c>
      <c r="H112" s="54">
        <f t="shared" si="3"/>
        <v>0</v>
      </c>
    </row>
    <row r="113">
      <c r="A113" s="4" t="s">
        <v>135</v>
      </c>
      <c r="B113" s="53">
        <v>0.6081481481481481</v>
      </c>
      <c r="C113" s="53">
        <v>0.6083680555555555</v>
      </c>
      <c r="E113" s="8" t="s">
        <v>135</v>
      </c>
      <c r="F113" s="54">
        <v>0.6064467592592593</v>
      </c>
      <c r="G113" s="54">
        <v>0.606574074074074</v>
      </c>
      <c r="H113" s="54">
        <f t="shared" si="3"/>
        <v>0.00002314814815</v>
      </c>
      <c r="I113" s="4">
        <v>2.0</v>
      </c>
    </row>
    <row r="114">
      <c r="A114" s="4" t="s">
        <v>135</v>
      </c>
      <c r="B114" s="53">
        <v>0.6084722222222222</v>
      </c>
      <c r="C114" s="53">
        <v>0.6086111111111111</v>
      </c>
      <c r="E114" s="8" t="s">
        <v>100</v>
      </c>
      <c r="F114" s="54">
        <v>0.606574074074074</v>
      </c>
      <c r="G114" s="54">
        <v>0.6065856481481482</v>
      </c>
      <c r="H114" s="54">
        <f t="shared" si="3"/>
        <v>0</v>
      </c>
    </row>
    <row r="115">
      <c r="A115" s="4" t="s">
        <v>135</v>
      </c>
      <c r="B115" s="53">
        <v>0.6086458333333333</v>
      </c>
      <c r="C115" s="53">
        <v>0.6087731481481482</v>
      </c>
      <c r="E115" s="8" t="s">
        <v>100</v>
      </c>
      <c r="F115" s="54">
        <v>0.6066087962962963</v>
      </c>
      <c r="G115" s="54">
        <v>0.6066203703703704</v>
      </c>
      <c r="H115" s="54">
        <f t="shared" si="3"/>
        <v>0.00002314814815</v>
      </c>
    </row>
    <row r="116">
      <c r="A116" s="4" t="s">
        <v>135</v>
      </c>
      <c r="B116" s="53">
        <v>0.6088425925925925</v>
      </c>
      <c r="C116" s="53">
        <v>0.6090046296296296</v>
      </c>
      <c r="E116" s="8" t="s">
        <v>135</v>
      </c>
      <c r="F116" s="54">
        <v>0.6066319444444445</v>
      </c>
      <c r="G116" s="54">
        <v>0.6068981481481481</v>
      </c>
      <c r="H116" s="54">
        <f t="shared" si="3"/>
        <v>0.00001157407407</v>
      </c>
      <c r="I116" s="4">
        <v>3.0</v>
      </c>
    </row>
    <row r="117">
      <c r="A117" s="4" t="s">
        <v>100</v>
      </c>
      <c r="B117" s="53">
        <v>0.6052662037037037</v>
      </c>
      <c r="C117" s="53">
        <v>0.6052777777777778</v>
      </c>
      <c r="E117" s="8" t="s">
        <v>100</v>
      </c>
      <c r="F117" s="54">
        <v>0.6069097222222222</v>
      </c>
      <c r="G117" s="54">
        <v>0.6069212962962963</v>
      </c>
      <c r="H117" s="54">
        <f t="shared" si="3"/>
        <v>0.00001157407407</v>
      </c>
    </row>
    <row r="118">
      <c r="A118" s="4" t="s">
        <v>100</v>
      </c>
      <c r="B118" s="53">
        <v>0.6054398148148148</v>
      </c>
      <c r="C118" s="53">
        <v>0.6054513888888889</v>
      </c>
      <c r="E118" s="8" t="s">
        <v>135</v>
      </c>
      <c r="F118" s="54">
        <v>0.6069328703703704</v>
      </c>
      <c r="G118" s="54">
        <v>0.6070601851851852</v>
      </c>
      <c r="H118" s="54">
        <f t="shared" si="3"/>
        <v>0.00001157407407</v>
      </c>
      <c r="I118" s="4">
        <v>2.0</v>
      </c>
    </row>
    <row r="119">
      <c r="A119" s="4" t="s">
        <v>100</v>
      </c>
      <c r="B119" s="53">
        <v>0.6054861111111111</v>
      </c>
      <c r="C119" s="53">
        <v>0.6054861111111111</v>
      </c>
      <c r="E119" s="8" t="s">
        <v>100</v>
      </c>
      <c r="F119" s="54">
        <v>0.6070717592592593</v>
      </c>
      <c r="G119" s="54">
        <v>0.6070833333333333</v>
      </c>
      <c r="H119" s="54">
        <f t="shared" si="3"/>
        <v>0.00001157407407</v>
      </c>
    </row>
    <row r="120">
      <c r="A120" s="4" t="s">
        <v>100</v>
      </c>
      <c r="B120" s="53">
        <v>0.6056134259259259</v>
      </c>
      <c r="C120" s="53">
        <v>0.605625</v>
      </c>
      <c r="E120" s="8" t="s">
        <v>135</v>
      </c>
      <c r="F120" s="54">
        <v>0.6071064814814815</v>
      </c>
      <c r="G120" s="54">
        <v>0.6072685185185185</v>
      </c>
      <c r="H120" s="54">
        <f t="shared" si="3"/>
        <v>0.00002314814815</v>
      </c>
      <c r="I120" s="4">
        <v>3.0</v>
      </c>
    </row>
    <row r="121">
      <c r="A121" s="4" t="s">
        <v>100</v>
      </c>
      <c r="B121" s="53">
        <v>0.605925925925926</v>
      </c>
      <c r="C121" s="53">
        <v>0.6059375</v>
      </c>
      <c r="E121" s="8" t="s">
        <v>100</v>
      </c>
      <c r="F121" s="54">
        <v>0.6072685185185185</v>
      </c>
      <c r="G121" s="54">
        <v>0.6072916666666667</v>
      </c>
      <c r="H121" s="54">
        <f t="shared" si="3"/>
        <v>0</v>
      </c>
    </row>
    <row r="122">
      <c r="A122" s="4" t="s">
        <v>100</v>
      </c>
      <c r="B122" s="53">
        <v>0.606087962962963</v>
      </c>
      <c r="C122" s="53">
        <v>0.606099537037037</v>
      </c>
      <c r="E122" s="8" t="s">
        <v>100</v>
      </c>
      <c r="F122" s="54">
        <v>0.6073032407407407</v>
      </c>
      <c r="G122" s="54">
        <v>0.6073726851851852</v>
      </c>
      <c r="H122" s="54">
        <f t="shared" si="3"/>
        <v>0.00001157407407</v>
      </c>
    </row>
    <row r="123">
      <c r="A123" s="4" t="s">
        <v>100</v>
      </c>
      <c r="B123" s="53">
        <v>0.6061111111111112</v>
      </c>
      <c r="C123" s="53">
        <v>0.6061342592592592</v>
      </c>
      <c r="E123" s="8" t="s">
        <v>100</v>
      </c>
      <c r="F123" s="54">
        <v>0.6073842592592592</v>
      </c>
      <c r="G123" s="54">
        <v>0.6073842592592592</v>
      </c>
      <c r="H123" s="54">
        <f t="shared" si="3"/>
        <v>0.00001157407407</v>
      </c>
    </row>
    <row r="124">
      <c r="A124" s="4" t="s">
        <v>100</v>
      </c>
      <c r="B124" s="53">
        <v>0.606412037037037</v>
      </c>
      <c r="C124" s="53">
        <v>0.6064236111111111</v>
      </c>
      <c r="E124" s="8" t="s">
        <v>135</v>
      </c>
      <c r="F124" s="54">
        <v>0.6073842592592592</v>
      </c>
      <c r="G124" s="54">
        <v>0.6075115740740741</v>
      </c>
      <c r="H124" s="54">
        <f t="shared" si="3"/>
        <v>0</v>
      </c>
      <c r="I124" s="4">
        <v>2.0</v>
      </c>
    </row>
    <row r="125">
      <c r="A125" s="4" t="s">
        <v>100</v>
      </c>
      <c r="B125" s="53">
        <v>0.606574074074074</v>
      </c>
      <c r="C125" s="53">
        <v>0.6065856481481482</v>
      </c>
      <c r="E125" s="8" t="s">
        <v>100</v>
      </c>
      <c r="F125" s="54">
        <v>0.6075115740740741</v>
      </c>
      <c r="G125" s="54">
        <v>0.6075231481481481</v>
      </c>
      <c r="H125" s="54">
        <f t="shared" si="3"/>
        <v>0</v>
      </c>
    </row>
    <row r="126">
      <c r="A126" s="4" t="s">
        <v>100</v>
      </c>
      <c r="B126" s="53">
        <v>0.6066087962962963</v>
      </c>
      <c r="C126" s="53">
        <v>0.6066203703703704</v>
      </c>
      <c r="E126" s="8" t="s">
        <v>135</v>
      </c>
      <c r="F126" s="54">
        <v>0.6075462962962963</v>
      </c>
      <c r="G126" s="54">
        <v>0.6077199074074074</v>
      </c>
      <c r="H126" s="54">
        <f t="shared" si="3"/>
        <v>0.00002314814815</v>
      </c>
      <c r="I126" s="4">
        <v>2.0</v>
      </c>
    </row>
    <row r="127">
      <c r="A127" s="4" t="s">
        <v>100</v>
      </c>
      <c r="B127" s="53">
        <v>0.6069097222222222</v>
      </c>
      <c r="C127" s="53">
        <v>0.6069212962962963</v>
      </c>
      <c r="E127" s="8" t="s">
        <v>100</v>
      </c>
      <c r="F127" s="54">
        <v>0.6077199074074074</v>
      </c>
      <c r="G127" s="54">
        <v>0.6077314814814815</v>
      </c>
      <c r="H127" s="54">
        <f t="shared" si="3"/>
        <v>0</v>
      </c>
    </row>
    <row r="128">
      <c r="A128" s="4" t="s">
        <v>100</v>
      </c>
      <c r="B128" s="53">
        <v>0.6070717592592593</v>
      </c>
      <c r="C128" s="53">
        <v>0.6070833333333333</v>
      </c>
      <c r="E128" s="8" t="s">
        <v>135</v>
      </c>
      <c r="F128" s="54">
        <v>0.6077662037037037</v>
      </c>
      <c r="G128" s="54">
        <v>0.6078935185185185</v>
      </c>
      <c r="H128" s="54">
        <f t="shared" si="3"/>
        <v>0.00003472222222</v>
      </c>
      <c r="I128" s="4">
        <v>3.0</v>
      </c>
    </row>
    <row r="129">
      <c r="A129" s="4" t="s">
        <v>100</v>
      </c>
      <c r="B129" s="53">
        <v>0.6072685185185185</v>
      </c>
      <c r="C129" s="53">
        <v>0.6072916666666667</v>
      </c>
      <c r="E129" s="8" t="s">
        <v>100</v>
      </c>
      <c r="F129" s="54">
        <v>0.6079050925925926</v>
      </c>
      <c r="G129" s="54">
        <v>0.6079166666666667</v>
      </c>
      <c r="H129" s="54">
        <f t="shared" si="3"/>
        <v>0.00001157407407</v>
      </c>
    </row>
    <row r="130">
      <c r="A130" s="4" t="s">
        <v>100</v>
      </c>
      <c r="B130" s="53">
        <v>0.6073032407407407</v>
      </c>
      <c r="C130" s="53">
        <v>0.6073726851851852</v>
      </c>
      <c r="E130" s="8" t="s">
        <v>135</v>
      </c>
      <c r="F130" s="54">
        <v>0.6079282407407407</v>
      </c>
      <c r="G130" s="54">
        <v>0.6081018518518518</v>
      </c>
      <c r="H130" s="54">
        <f t="shared" si="3"/>
        <v>0.00001157407407</v>
      </c>
      <c r="I130" s="4">
        <v>2.0</v>
      </c>
    </row>
    <row r="131">
      <c r="A131" s="4" t="s">
        <v>100</v>
      </c>
      <c r="B131" s="53">
        <v>0.6073842592592592</v>
      </c>
      <c r="C131" s="53">
        <v>0.6073842592592592</v>
      </c>
      <c r="E131" s="8" t="s">
        <v>100</v>
      </c>
      <c r="F131" s="54">
        <v>0.6081018518518518</v>
      </c>
      <c r="G131" s="54">
        <v>0.608125</v>
      </c>
      <c r="H131" s="54">
        <f t="shared" si="3"/>
        <v>0</v>
      </c>
    </row>
    <row r="132">
      <c r="A132" s="4" t="s">
        <v>100</v>
      </c>
      <c r="B132" s="53">
        <v>0.6075115740740741</v>
      </c>
      <c r="C132" s="53">
        <v>0.6075231481481481</v>
      </c>
      <c r="E132" s="8" t="s">
        <v>135</v>
      </c>
      <c r="F132" s="54">
        <v>0.6081481481481481</v>
      </c>
      <c r="G132" s="54">
        <v>0.6083680555555555</v>
      </c>
      <c r="H132" s="54">
        <f t="shared" si="3"/>
        <v>0.00002314814815</v>
      </c>
      <c r="I132" s="4">
        <v>2.0</v>
      </c>
    </row>
    <row r="133">
      <c r="A133" s="4" t="s">
        <v>100</v>
      </c>
      <c r="B133" s="53">
        <v>0.6077199074074074</v>
      </c>
      <c r="C133" s="53">
        <v>0.6077314814814815</v>
      </c>
      <c r="E133" s="8" t="s">
        <v>100</v>
      </c>
      <c r="F133" s="54">
        <v>0.6083680555555555</v>
      </c>
      <c r="G133" s="54">
        <v>0.6083796296296297</v>
      </c>
      <c r="H133" s="54">
        <f t="shared" si="3"/>
        <v>0</v>
      </c>
    </row>
    <row r="134">
      <c r="A134" s="4" t="s">
        <v>100</v>
      </c>
      <c r="B134" s="53">
        <v>0.6079050925925926</v>
      </c>
      <c r="C134" s="53">
        <v>0.6079166666666667</v>
      </c>
      <c r="E134" s="8" t="s">
        <v>100</v>
      </c>
      <c r="F134" s="54">
        <v>0.6083912037037037</v>
      </c>
      <c r="G134" s="54">
        <v>0.6084606481481482</v>
      </c>
      <c r="H134" s="54">
        <f t="shared" si="3"/>
        <v>0.00001157407407</v>
      </c>
    </row>
    <row r="135">
      <c r="A135" s="4" t="s">
        <v>100</v>
      </c>
      <c r="B135" s="53">
        <v>0.6081018518518518</v>
      </c>
      <c r="C135" s="53">
        <v>0.608125</v>
      </c>
      <c r="E135" s="8" t="s">
        <v>100</v>
      </c>
      <c r="F135" s="54">
        <v>0.6084722222222222</v>
      </c>
      <c r="G135" s="54">
        <v>0.6084722222222222</v>
      </c>
      <c r="H135" s="54">
        <f t="shared" si="3"/>
        <v>0.00001157407407</v>
      </c>
    </row>
    <row r="136">
      <c r="A136" s="4" t="s">
        <v>100</v>
      </c>
      <c r="B136" s="53">
        <v>0.6083680555555555</v>
      </c>
      <c r="C136" s="53">
        <v>0.6083796296296297</v>
      </c>
      <c r="E136" s="8" t="s">
        <v>135</v>
      </c>
      <c r="F136" s="54">
        <v>0.6084722222222222</v>
      </c>
      <c r="G136" s="54">
        <v>0.6086111111111111</v>
      </c>
      <c r="H136" s="54">
        <f t="shared" si="3"/>
        <v>0</v>
      </c>
      <c r="I136" s="4">
        <v>2.0</v>
      </c>
    </row>
    <row r="137">
      <c r="A137" s="4" t="s">
        <v>100</v>
      </c>
      <c r="B137" s="53">
        <v>0.6083912037037037</v>
      </c>
      <c r="C137" s="53">
        <v>0.6084606481481482</v>
      </c>
      <c r="E137" s="8" t="s">
        <v>100</v>
      </c>
      <c r="F137" s="54">
        <v>0.6086111111111111</v>
      </c>
      <c r="G137" s="54">
        <v>0.6086226851851851</v>
      </c>
      <c r="H137" s="54">
        <f t="shared" si="3"/>
        <v>0</v>
      </c>
    </row>
    <row r="138">
      <c r="A138" s="4" t="s">
        <v>100</v>
      </c>
      <c r="B138" s="53">
        <v>0.6084722222222222</v>
      </c>
      <c r="C138" s="53">
        <v>0.6084722222222222</v>
      </c>
      <c r="E138" s="8" t="s">
        <v>135</v>
      </c>
      <c r="F138" s="54">
        <v>0.6086458333333333</v>
      </c>
      <c r="G138" s="54">
        <v>0.6087731481481482</v>
      </c>
      <c r="H138" s="54">
        <f t="shared" si="3"/>
        <v>0.00002314814815</v>
      </c>
      <c r="I138" s="4">
        <v>2.0</v>
      </c>
    </row>
    <row r="139">
      <c r="A139" s="4" t="s">
        <v>100</v>
      </c>
      <c r="B139" s="53">
        <v>0.6086111111111111</v>
      </c>
      <c r="C139" s="53">
        <v>0.6086226851851851</v>
      </c>
      <c r="E139" s="8" t="s">
        <v>100</v>
      </c>
      <c r="F139" s="54">
        <v>0.6087847222222222</v>
      </c>
      <c r="G139" s="54">
        <v>0.6087962962962963</v>
      </c>
      <c r="H139" s="54">
        <f t="shared" si="3"/>
        <v>0.00001157407407</v>
      </c>
    </row>
    <row r="140">
      <c r="A140" s="4" t="s">
        <v>100</v>
      </c>
      <c r="B140" s="53">
        <v>0.6087847222222222</v>
      </c>
      <c r="C140" s="53">
        <v>0.6087962962962963</v>
      </c>
      <c r="E140" s="8" t="s">
        <v>100</v>
      </c>
      <c r="F140" s="54">
        <v>0.6088078703703703</v>
      </c>
      <c r="G140" s="54">
        <v>0.6088194444444445</v>
      </c>
      <c r="H140" s="54">
        <f t="shared" si="3"/>
        <v>0.00001157407407</v>
      </c>
    </row>
    <row r="141">
      <c r="A141" s="4" t="s">
        <v>100</v>
      </c>
      <c r="B141" s="53">
        <v>0.6088078703703703</v>
      </c>
      <c r="C141" s="53">
        <v>0.6088194444444445</v>
      </c>
      <c r="E141" s="8" t="s">
        <v>135</v>
      </c>
      <c r="F141" s="54">
        <v>0.6088425925925925</v>
      </c>
      <c r="G141" s="54">
        <v>0.6090046296296296</v>
      </c>
      <c r="H141" s="54">
        <f t="shared" si="3"/>
        <v>0.00002314814815</v>
      </c>
      <c r="I141" s="4">
        <v>4.0</v>
      </c>
    </row>
    <row r="142">
      <c r="A142" s="4" t="s">
        <v>137</v>
      </c>
      <c r="B142" s="53">
        <v>0.6091550925925926</v>
      </c>
      <c r="E142" s="8" t="s">
        <v>137</v>
      </c>
      <c r="F142" s="54">
        <v>0.6091550925925926</v>
      </c>
      <c r="G142" s="8"/>
      <c r="H142" s="56">
        <f t="shared" si="3"/>
        <v>0.000150462963</v>
      </c>
      <c r="I142" s="57">
        <v>13.0</v>
      </c>
    </row>
    <row r="143">
      <c r="H143" s="54">
        <f>SUM(H100:H142)</f>
        <v>0.0006597222222</v>
      </c>
      <c r="I143" s="8">
        <f>AVERAGE(I100:I141)</f>
        <v>2.588235294</v>
      </c>
    </row>
    <row r="145">
      <c r="A145" s="4" t="s">
        <v>142</v>
      </c>
      <c r="B145" s="4" t="s">
        <v>140</v>
      </c>
      <c r="C145" s="4" t="s">
        <v>141</v>
      </c>
    </row>
    <row r="146">
      <c r="A146" s="4" t="s">
        <v>98</v>
      </c>
      <c r="C146" s="53">
        <v>0.6096064814814814</v>
      </c>
      <c r="E146" s="8" t="str">
        <f t="array" ref="E146:G190">SORT(A146:C190,C146:C190,True)</f>
        <v>S</v>
      </c>
      <c r="F146" s="8"/>
      <c r="G146" s="54">
        <v>0.6096064814814814</v>
      </c>
      <c r="H146" s="54"/>
    </row>
    <row r="147">
      <c r="A147" s="4" t="s">
        <v>135</v>
      </c>
      <c r="B147" s="53">
        <v>0.6096527777777778</v>
      </c>
      <c r="C147" s="53">
        <v>0.6097800925925926</v>
      </c>
      <c r="E147" s="8" t="s">
        <v>135</v>
      </c>
      <c r="F147" s="54">
        <v>0.6096527777777778</v>
      </c>
      <c r="G147" s="54">
        <v>0.6097800925925926</v>
      </c>
      <c r="H147" s="54">
        <f t="shared" ref="H147:H190" si="4">F147-G146</f>
        <v>0.0000462962963</v>
      </c>
      <c r="I147" s="4">
        <v>4.0</v>
      </c>
    </row>
    <row r="148">
      <c r="A148" s="4" t="s">
        <v>135</v>
      </c>
      <c r="B148" s="53">
        <v>0.609837962962963</v>
      </c>
      <c r="C148" s="53">
        <v>0.6099537037037037</v>
      </c>
      <c r="E148" s="8" t="s">
        <v>100</v>
      </c>
      <c r="F148" s="54">
        <v>0.6097800925925926</v>
      </c>
      <c r="G148" s="54">
        <v>0.6097916666666666</v>
      </c>
      <c r="H148" s="54">
        <f t="shared" si="4"/>
        <v>0</v>
      </c>
    </row>
    <row r="149">
      <c r="A149" s="4" t="s">
        <v>135</v>
      </c>
      <c r="B149" s="53">
        <v>0.61</v>
      </c>
      <c r="C149" s="53">
        <v>0.6102546296296296</v>
      </c>
      <c r="E149" s="8" t="s">
        <v>100</v>
      </c>
      <c r="F149" s="54">
        <v>0.6098148148148148</v>
      </c>
      <c r="G149" s="54">
        <v>0.6098263888888888</v>
      </c>
      <c r="H149" s="54">
        <f t="shared" si="4"/>
        <v>0.00002314814815</v>
      </c>
    </row>
    <row r="150">
      <c r="A150" s="4" t="s">
        <v>135</v>
      </c>
      <c r="B150" s="53">
        <v>0.6103009259259259</v>
      </c>
      <c r="C150" s="53">
        <v>0.6104282407407408</v>
      </c>
      <c r="E150" s="8" t="s">
        <v>135</v>
      </c>
      <c r="F150" s="54">
        <v>0.609837962962963</v>
      </c>
      <c r="G150" s="54">
        <v>0.6099537037037037</v>
      </c>
      <c r="H150" s="54">
        <f t="shared" si="4"/>
        <v>0.00001157407407</v>
      </c>
      <c r="I150" s="4">
        <v>3.0</v>
      </c>
    </row>
    <row r="151">
      <c r="A151" s="4" t="s">
        <v>135</v>
      </c>
      <c r="B151" s="53">
        <v>0.610474537037037</v>
      </c>
      <c r="C151" s="53">
        <v>0.6107407407407407</v>
      </c>
      <c r="E151" s="8" t="s">
        <v>100</v>
      </c>
      <c r="F151" s="54">
        <v>0.6099652777777778</v>
      </c>
      <c r="G151" s="54">
        <v>0.6099768518518518</v>
      </c>
      <c r="H151" s="54">
        <f t="shared" si="4"/>
        <v>0.00001157407407</v>
      </c>
    </row>
    <row r="152">
      <c r="A152" s="4" t="s">
        <v>135</v>
      </c>
      <c r="B152" s="53">
        <v>0.6107754629629629</v>
      </c>
      <c r="C152" s="53">
        <v>0.6109027777777778</v>
      </c>
      <c r="E152" s="8" t="s">
        <v>135</v>
      </c>
      <c r="F152" s="54">
        <v>0.61</v>
      </c>
      <c r="G152" s="54">
        <v>0.6102546296296296</v>
      </c>
      <c r="H152" s="54">
        <f t="shared" si="4"/>
        <v>0.00002314814815</v>
      </c>
      <c r="I152" s="4">
        <v>3.0</v>
      </c>
    </row>
    <row r="153">
      <c r="A153" s="4" t="s">
        <v>135</v>
      </c>
      <c r="B153" s="53">
        <v>0.6109375</v>
      </c>
      <c r="C153" s="53">
        <v>0.6112037037037037</v>
      </c>
      <c r="E153" s="8" t="s">
        <v>100</v>
      </c>
      <c r="F153" s="54">
        <v>0.6102546296296296</v>
      </c>
      <c r="G153" s="54">
        <v>0.6102777777777778</v>
      </c>
      <c r="H153" s="54">
        <f t="shared" si="4"/>
        <v>0</v>
      </c>
    </row>
    <row r="154">
      <c r="A154" s="4" t="s">
        <v>135</v>
      </c>
      <c r="B154" s="53">
        <v>0.6112615740740741</v>
      </c>
      <c r="C154" s="53">
        <v>0.6113773148148148</v>
      </c>
      <c r="E154" s="8" t="s">
        <v>100</v>
      </c>
      <c r="F154" s="54">
        <v>0.6103009259259259</v>
      </c>
      <c r="G154" s="54">
        <v>0.6103009259259259</v>
      </c>
      <c r="H154" s="54">
        <f t="shared" si="4"/>
        <v>0.00002314814815</v>
      </c>
    </row>
    <row r="155">
      <c r="A155" s="4" t="s">
        <v>135</v>
      </c>
      <c r="B155" s="53">
        <v>0.6114236111111111</v>
      </c>
      <c r="C155" s="53">
        <v>0.6115856481481482</v>
      </c>
      <c r="E155" s="8" t="s">
        <v>135</v>
      </c>
      <c r="F155" s="54">
        <v>0.6103009259259259</v>
      </c>
      <c r="G155" s="54">
        <v>0.6104282407407408</v>
      </c>
      <c r="H155" s="54">
        <f t="shared" si="4"/>
        <v>0</v>
      </c>
      <c r="I155" s="4">
        <v>2.0</v>
      </c>
    </row>
    <row r="156">
      <c r="A156" s="4" t="s">
        <v>135</v>
      </c>
      <c r="B156" s="53">
        <v>0.6116319444444445</v>
      </c>
      <c r="C156" s="53">
        <v>0.6117592592592592</v>
      </c>
      <c r="E156" s="8" t="s">
        <v>100</v>
      </c>
      <c r="F156" s="54">
        <v>0.6104282407407408</v>
      </c>
      <c r="G156" s="54">
        <v>0.6104398148148148</v>
      </c>
      <c r="H156" s="54">
        <f t="shared" si="4"/>
        <v>0</v>
      </c>
    </row>
    <row r="157">
      <c r="A157" s="4" t="s">
        <v>135</v>
      </c>
      <c r="B157" s="53">
        <v>0.6118171296296296</v>
      </c>
      <c r="C157" s="53">
        <v>0.6119791666666666</v>
      </c>
      <c r="E157" s="8" t="s">
        <v>100</v>
      </c>
      <c r="F157" s="54">
        <v>0.610462962962963</v>
      </c>
      <c r="G157" s="54">
        <v>0.610474537037037</v>
      </c>
      <c r="H157" s="54">
        <f t="shared" si="4"/>
        <v>0.00002314814815</v>
      </c>
    </row>
    <row r="158">
      <c r="A158" s="4" t="s">
        <v>135</v>
      </c>
      <c r="B158" s="53">
        <v>0.6120138888888889</v>
      </c>
      <c r="C158" s="53">
        <v>0.6121412037037037</v>
      </c>
      <c r="E158" s="8" t="s">
        <v>135</v>
      </c>
      <c r="F158" s="54">
        <v>0.610474537037037</v>
      </c>
      <c r="G158" s="54">
        <v>0.6107407407407407</v>
      </c>
      <c r="H158" s="54">
        <f t="shared" si="4"/>
        <v>0</v>
      </c>
      <c r="I158" s="4">
        <v>2.0</v>
      </c>
    </row>
    <row r="159">
      <c r="A159" s="4" t="s">
        <v>135</v>
      </c>
      <c r="B159" s="53">
        <v>0.612199074074074</v>
      </c>
      <c r="C159" s="53">
        <v>0.6123611111111111</v>
      </c>
      <c r="E159" s="8" t="s">
        <v>100</v>
      </c>
      <c r="F159" s="54">
        <v>0.6107407407407407</v>
      </c>
      <c r="G159" s="54">
        <v>0.6107523148148148</v>
      </c>
      <c r="H159" s="54">
        <f t="shared" si="4"/>
        <v>0</v>
      </c>
    </row>
    <row r="160">
      <c r="A160" s="4" t="s">
        <v>135</v>
      </c>
      <c r="B160" s="53">
        <v>0.6124652777777778</v>
      </c>
      <c r="C160" s="53">
        <v>0.6126736111111111</v>
      </c>
      <c r="E160" s="8" t="s">
        <v>135</v>
      </c>
      <c r="F160" s="54">
        <v>0.6107754629629629</v>
      </c>
      <c r="G160" s="54">
        <v>0.6109027777777778</v>
      </c>
      <c r="H160" s="54">
        <f t="shared" si="4"/>
        <v>0.00002314814815</v>
      </c>
      <c r="I160" s="4">
        <v>2.0</v>
      </c>
    </row>
    <row r="161">
      <c r="A161" s="4" t="s">
        <v>135</v>
      </c>
      <c r="B161" s="53">
        <v>0.6127199074074074</v>
      </c>
      <c r="C161" s="53">
        <v>0.6128472222222222</v>
      </c>
      <c r="E161" s="8" t="s">
        <v>100</v>
      </c>
      <c r="F161" s="54">
        <v>0.6109027777777778</v>
      </c>
      <c r="G161" s="54">
        <v>0.6109143518518518</v>
      </c>
      <c r="H161" s="54">
        <f t="shared" si="4"/>
        <v>0</v>
      </c>
    </row>
    <row r="162">
      <c r="A162" s="4" t="s">
        <v>135</v>
      </c>
      <c r="B162" s="53">
        <v>0.6128819444444444</v>
      </c>
      <c r="C162" s="53">
        <v>0.6130092592592593</v>
      </c>
      <c r="E162" s="8" t="s">
        <v>100</v>
      </c>
      <c r="F162" s="54">
        <v>0.6109375</v>
      </c>
      <c r="G162" s="54">
        <v>0.6109375</v>
      </c>
      <c r="H162" s="54">
        <f t="shared" si="4"/>
        <v>0.00002314814815</v>
      </c>
    </row>
    <row r="163">
      <c r="A163" s="4" t="s">
        <v>135</v>
      </c>
      <c r="B163" s="53">
        <v>0.6130555555555556</v>
      </c>
      <c r="C163" s="53">
        <v>0.6132175925925926</v>
      </c>
      <c r="E163" s="8" t="s">
        <v>135</v>
      </c>
      <c r="F163" s="54">
        <v>0.6109375</v>
      </c>
      <c r="G163" s="54">
        <v>0.6112037037037037</v>
      </c>
      <c r="H163" s="54">
        <f t="shared" si="4"/>
        <v>0</v>
      </c>
      <c r="I163" s="4">
        <v>2.0</v>
      </c>
    </row>
    <row r="164">
      <c r="A164" s="4" t="s">
        <v>100</v>
      </c>
      <c r="B164" s="53">
        <v>0.6097800925925926</v>
      </c>
      <c r="C164" s="53">
        <v>0.6097916666666666</v>
      </c>
      <c r="E164" s="8" t="s">
        <v>100</v>
      </c>
      <c r="F164" s="54">
        <v>0.6112037037037037</v>
      </c>
      <c r="G164" s="54">
        <v>0.6112152777777777</v>
      </c>
      <c r="H164" s="54">
        <f t="shared" si="4"/>
        <v>0</v>
      </c>
    </row>
    <row r="165">
      <c r="A165" s="4" t="s">
        <v>100</v>
      </c>
      <c r="B165" s="53">
        <v>0.6098148148148148</v>
      </c>
      <c r="C165" s="53">
        <v>0.6098263888888888</v>
      </c>
      <c r="E165" s="8" t="s">
        <v>100</v>
      </c>
      <c r="F165" s="54">
        <v>0.6112384259259259</v>
      </c>
      <c r="G165" s="54">
        <v>0.61125</v>
      </c>
      <c r="H165" s="54">
        <f t="shared" si="4"/>
        <v>0.00002314814815</v>
      </c>
    </row>
    <row r="166">
      <c r="A166" s="4" t="s">
        <v>100</v>
      </c>
      <c r="B166" s="53">
        <v>0.6099652777777778</v>
      </c>
      <c r="C166" s="53">
        <v>0.6099768518518518</v>
      </c>
      <c r="E166" s="8" t="s">
        <v>135</v>
      </c>
      <c r="F166" s="54">
        <v>0.6112615740740741</v>
      </c>
      <c r="G166" s="54">
        <v>0.6113773148148148</v>
      </c>
      <c r="H166" s="54">
        <f t="shared" si="4"/>
        <v>0.00001157407407</v>
      </c>
      <c r="I166" s="4">
        <v>3.0</v>
      </c>
    </row>
    <row r="167">
      <c r="A167" s="4" t="s">
        <v>100</v>
      </c>
      <c r="B167" s="53">
        <v>0.6102546296296296</v>
      </c>
      <c r="C167" s="53">
        <v>0.6102777777777778</v>
      </c>
      <c r="E167" s="8" t="s">
        <v>100</v>
      </c>
      <c r="F167" s="54">
        <v>0.6113888888888889</v>
      </c>
      <c r="G167" s="54">
        <v>0.6114004629629629</v>
      </c>
      <c r="H167" s="54">
        <f t="shared" si="4"/>
        <v>0.00001157407407</v>
      </c>
    </row>
    <row r="168">
      <c r="A168" s="4" t="s">
        <v>100</v>
      </c>
      <c r="B168" s="53">
        <v>0.6103009259259259</v>
      </c>
      <c r="C168" s="53">
        <v>0.6103009259259259</v>
      </c>
      <c r="E168" s="8" t="s">
        <v>135</v>
      </c>
      <c r="F168" s="54">
        <v>0.6114236111111111</v>
      </c>
      <c r="G168" s="54">
        <v>0.6115856481481482</v>
      </c>
      <c r="H168" s="54">
        <f t="shared" si="4"/>
        <v>0.00002314814815</v>
      </c>
      <c r="I168" s="4">
        <v>3.0</v>
      </c>
    </row>
    <row r="169">
      <c r="A169" s="4" t="s">
        <v>100</v>
      </c>
      <c r="B169" s="53">
        <v>0.6104282407407408</v>
      </c>
      <c r="C169" s="53">
        <v>0.6104398148148148</v>
      </c>
      <c r="E169" s="8" t="s">
        <v>100</v>
      </c>
      <c r="F169" s="54">
        <v>0.6115972222222222</v>
      </c>
      <c r="G169" s="54">
        <v>0.6116087962962963</v>
      </c>
      <c r="H169" s="54">
        <f t="shared" si="4"/>
        <v>0.00001157407407</v>
      </c>
    </row>
    <row r="170">
      <c r="A170" s="4" t="s">
        <v>100</v>
      </c>
      <c r="B170" s="53">
        <v>0.610462962962963</v>
      </c>
      <c r="C170" s="53">
        <v>0.610474537037037</v>
      </c>
      <c r="E170" s="8" t="s">
        <v>100</v>
      </c>
      <c r="F170" s="54">
        <v>0.6116319444444445</v>
      </c>
      <c r="G170" s="54">
        <v>0.6116319444444445</v>
      </c>
      <c r="H170" s="54">
        <f t="shared" si="4"/>
        <v>0.00002314814815</v>
      </c>
    </row>
    <row r="171">
      <c r="A171" s="4" t="s">
        <v>100</v>
      </c>
      <c r="B171" s="53">
        <v>0.6107407407407407</v>
      </c>
      <c r="C171" s="53">
        <v>0.6107523148148148</v>
      </c>
      <c r="E171" s="8" t="s">
        <v>135</v>
      </c>
      <c r="F171" s="54">
        <v>0.6116319444444445</v>
      </c>
      <c r="G171" s="54">
        <v>0.6117592592592592</v>
      </c>
      <c r="H171" s="54">
        <f t="shared" si="4"/>
        <v>0</v>
      </c>
      <c r="I171" s="4">
        <v>3.0</v>
      </c>
    </row>
    <row r="172">
      <c r="A172" s="4" t="s">
        <v>100</v>
      </c>
      <c r="B172" s="53">
        <v>0.6109027777777778</v>
      </c>
      <c r="C172" s="53">
        <v>0.6109143518518518</v>
      </c>
      <c r="E172" s="8" t="s">
        <v>100</v>
      </c>
      <c r="F172" s="54">
        <v>0.6117592592592592</v>
      </c>
      <c r="G172" s="54">
        <v>0.6117708333333334</v>
      </c>
      <c r="H172" s="54">
        <f t="shared" si="4"/>
        <v>0</v>
      </c>
    </row>
    <row r="173">
      <c r="A173" s="4" t="s">
        <v>100</v>
      </c>
      <c r="B173" s="53">
        <v>0.6109375</v>
      </c>
      <c r="C173" s="53">
        <v>0.6109375</v>
      </c>
      <c r="E173" s="8" t="s">
        <v>100</v>
      </c>
      <c r="F173" s="54">
        <v>0.6117939814814815</v>
      </c>
      <c r="G173" s="54">
        <v>0.6118055555555556</v>
      </c>
      <c r="H173" s="54">
        <f t="shared" si="4"/>
        <v>0.00002314814815</v>
      </c>
    </row>
    <row r="174">
      <c r="A174" s="4" t="s">
        <v>100</v>
      </c>
      <c r="B174" s="53">
        <v>0.6112037037037037</v>
      </c>
      <c r="C174" s="53">
        <v>0.6112152777777777</v>
      </c>
      <c r="E174" s="8" t="s">
        <v>135</v>
      </c>
      <c r="F174" s="54">
        <v>0.6118171296296296</v>
      </c>
      <c r="G174" s="54">
        <v>0.6119791666666666</v>
      </c>
      <c r="H174" s="54">
        <f t="shared" si="4"/>
        <v>0.00001157407407</v>
      </c>
      <c r="I174" s="4">
        <v>3.0</v>
      </c>
    </row>
    <row r="175">
      <c r="A175" s="4" t="s">
        <v>100</v>
      </c>
      <c r="B175" s="53">
        <v>0.6112384259259259</v>
      </c>
      <c r="C175" s="53">
        <v>0.61125</v>
      </c>
      <c r="E175" s="8" t="s">
        <v>100</v>
      </c>
      <c r="F175" s="54">
        <v>0.6119791666666666</v>
      </c>
      <c r="G175" s="54">
        <v>0.6119907407407408</v>
      </c>
      <c r="H175" s="54">
        <f t="shared" si="4"/>
        <v>0</v>
      </c>
    </row>
    <row r="176">
      <c r="A176" s="4" t="s">
        <v>100</v>
      </c>
      <c r="B176" s="53">
        <v>0.6113888888888889</v>
      </c>
      <c r="C176" s="53">
        <v>0.6114004629629629</v>
      </c>
      <c r="E176" s="8" t="s">
        <v>135</v>
      </c>
      <c r="F176" s="54">
        <v>0.6120138888888889</v>
      </c>
      <c r="G176" s="54">
        <v>0.6121412037037037</v>
      </c>
      <c r="H176" s="54">
        <f t="shared" si="4"/>
        <v>0.00002314814815</v>
      </c>
      <c r="I176" s="4">
        <v>2.0</v>
      </c>
    </row>
    <row r="177">
      <c r="A177" s="4" t="s">
        <v>100</v>
      </c>
      <c r="B177" s="53">
        <v>0.6115972222222222</v>
      </c>
      <c r="C177" s="53">
        <v>0.6116087962962963</v>
      </c>
      <c r="E177" s="8" t="s">
        <v>100</v>
      </c>
      <c r="F177" s="54">
        <v>0.6121527777777778</v>
      </c>
      <c r="G177" s="54">
        <v>0.6121643518518518</v>
      </c>
      <c r="H177" s="54">
        <f t="shared" si="4"/>
        <v>0.00001157407407</v>
      </c>
    </row>
    <row r="178">
      <c r="A178" s="4" t="s">
        <v>100</v>
      </c>
      <c r="B178" s="53">
        <v>0.6116319444444445</v>
      </c>
      <c r="C178" s="53">
        <v>0.6116319444444445</v>
      </c>
      <c r="E178" s="8" t="s">
        <v>100</v>
      </c>
      <c r="F178" s="54">
        <v>0.612175925925926</v>
      </c>
      <c r="G178" s="54">
        <v>0.6121875</v>
      </c>
      <c r="H178" s="54">
        <f t="shared" si="4"/>
        <v>0.00001157407407</v>
      </c>
    </row>
    <row r="179">
      <c r="A179" s="4" t="s">
        <v>100</v>
      </c>
      <c r="B179" s="53">
        <v>0.6117592592592592</v>
      </c>
      <c r="C179" s="53">
        <v>0.6117708333333334</v>
      </c>
      <c r="E179" s="8" t="s">
        <v>135</v>
      </c>
      <c r="F179" s="54">
        <v>0.612199074074074</v>
      </c>
      <c r="G179" s="54">
        <v>0.6123611111111111</v>
      </c>
      <c r="H179" s="54">
        <f t="shared" si="4"/>
        <v>0.00001157407407</v>
      </c>
      <c r="I179" s="4">
        <v>3.0</v>
      </c>
    </row>
    <row r="180">
      <c r="A180" s="4" t="s">
        <v>100</v>
      </c>
      <c r="B180" s="53">
        <v>0.6117939814814815</v>
      </c>
      <c r="C180" s="53">
        <v>0.6118055555555556</v>
      </c>
      <c r="E180" s="8" t="s">
        <v>100</v>
      </c>
      <c r="F180" s="54">
        <v>0.6123611111111111</v>
      </c>
      <c r="G180" s="54">
        <v>0.6123726851851852</v>
      </c>
      <c r="H180" s="54">
        <f t="shared" si="4"/>
        <v>0</v>
      </c>
    </row>
    <row r="181">
      <c r="A181" s="4" t="s">
        <v>100</v>
      </c>
      <c r="B181" s="53">
        <v>0.6119791666666666</v>
      </c>
      <c r="C181" s="53">
        <v>0.6119907407407408</v>
      </c>
      <c r="E181" s="8" t="s">
        <v>100</v>
      </c>
      <c r="F181" s="54">
        <v>0.6123842592592592</v>
      </c>
      <c r="G181" s="54">
        <v>0.6124421296296296</v>
      </c>
      <c r="H181" s="54">
        <f t="shared" si="4"/>
        <v>0.00001157407407</v>
      </c>
    </row>
    <row r="182">
      <c r="A182" s="4" t="s">
        <v>100</v>
      </c>
      <c r="B182" s="53">
        <v>0.6121527777777778</v>
      </c>
      <c r="C182" s="53">
        <v>0.6121643518518518</v>
      </c>
      <c r="E182" s="8" t="s">
        <v>135</v>
      </c>
      <c r="F182" s="54">
        <v>0.6124652777777778</v>
      </c>
      <c r="G182" s="54">
        <v>0.6126736111111111</v>
      </c>
      <c r="H182" s="54">
        <f t="shared" si="4"/>
        <v>0.00002314814815</v>
      </c>
      <c r="I182" s="4">
        <v>3.0</v>
      </c>
    </row>
    <row r="183">
      <c r="A183" s="4" t="s">
        <v>100</v>
      </c>
      <c r="B183" s="53">
        <v>0.612175925925926</v>
      </c>
      <c r="C183" s="53">
        <v>0.6121875</v>
      </c>
      <c r="E183" s="8" t="s">
        <v>100</v>
      </c>
      <c r="F183" s="54">
        <v>0.6126736111111111</v>
      </c>
      <c r="G183" s="54">
        <v>0.6126967592592593</v>
      </c>
      <c r="H183" s="54">
        <f t="shared" si="4"/>
        <v>0</v>
      </c>
    </row>
    <row r="184">
      <c r="A184" s="4" t="s">
        <v>100</v>
      </c>
      <c r="B184" s="53">
        <v>0.6123611111111111</v>
      </c>
      <c r="C184" s="53">
        <v>0.6123726851851852</v>
      </c>
      <c r="E184" s="8" t="s">
        <v>100</v>
      </c>
      <c r="F184" s="54">
        <v>0.6127199074074074</v>
      </c>
      <c r="G184" s="54">
        <v>0.6127199074074074</v>
      </c>
      <c r="H184" s="54">
        <f t="shared" si="4"/>
        <v>0.00002314814815</v>
      </c>
    </row>
    <row r="185">
      <c r="A185" s="4" t="s">
        <v>100</v>
      </c>
      <c r="B185" s="53">
        <v>0.6123842592592592</v>
      </c>
      <c r="C185" s="53">
        <v>0.6124421296296296</v>
      </c>
      <c r="E185" s="8" t="s">
        <v>135</v>
      </c>
      <c r="F185" s="54">
        <v>0.6127199074074074</v>
      </c>
      <c r="G185" s="54">
        <v>0.6128472222222222</v>
      </c>
      <c r="H185" s="54">
        <f t="shared" si="4"/>
        <v>0</v>
      </c>
      <c r="I185" s="4">
        <v>2.0</v>
      </c>
    </row>
    <row r="186">
      <c r="A186" s="4" t="s">
        <v>100</v>
      </c>
      <c r="B186" s="53">
        <v>0.6126736111111111</v>
      </c>
      <c r="C186" s="53">
        <v>0.6126967592592593</v>
      </c>
      <c r="E186" s="8" t="s">
        <v>100</v>
      </c>
      <c r="F186" s="54">
        <v>0.6128472222222222</v>
      </c>
      <c r="G186" s="54">
        <v>0.6128587962962962</v>
      </c>
      <c r="H186" s="54">
        <f t="shared" si="4"/>
        <v>0</v>
      </c>
    </row>
    <row r="187">
      <c r="A187" s="4" t="s">
        <v>100</v>
      </c>
      <c r="B187" s="53">
        <v>0.6127199074074074</v>
      </c>
      <c r="C187" s="53">
        <v>0.6127199074074074</v>
      </c>
      <c r="E187" s="8" t="s">
        <v>135</v>
      </c>
      <c r="F187" s="54">
        <v>0.6128819444444444</v>
      </c>
      <c r="G187" s="54">
        <v>0.6130092592592593</v>
      </c>
      <c r="H187" s="54">
        <f t="shared" si="4"/>
        <v>0.00002314814815</v>
      </c>
      <c r="I187" s="4">
        <v>2.0</v>
      </c>
    </row>
    <row r="188">
      <c r="A188" s="4" t="s">
        <v>100</v>
      </c>
      <c r="B188" s="53">
        <v>0.6128472222222222</v>
      </c>
      <c r="C188" s="53">
        <v>0.6128587962962962</v>
      </c>
      <c r="E188" s="8" t="s">
        <v>100</v>
      </c>
      <c r="F188" s="54">
        <v>0.6130092592592593</v>
      </c>
      <c r="G188" s="54">
        <v>0.6130208333333333</v>
      </c>
      <c r="H188" s="54">
        <f t="shared" si="4"/>
        <v>0</v>
      </c>
    </row>
    <row r="189">
      <c r="A189" s="4" t="s">
        <v>100</v>
      </c>
      <c r="B189" s="53">
        <v>0.6130092592592593</v>
      </c>
      <c r="C189" s="53">
        <v>0.6130208333333333</v>
      </c>
      <c r="E189" s="8" t="s">
        <v>135</v>
      </c>
      <c r="F189" s="54">
        <v>0.6130555555555556</v>
      </c>
      <c r="G189" s="54">
        <v>0.6132175925925926</v>
      </c>
      <c r="H189" s="54">
        <f t="shared" si="4"/>
        <v>0.00003472222222</v>
      </c>
      <c r="I189" s="4">
        <v>3.0</v>
      </c>
    </row>
    <row r="190">
      <c r="A190" s="4" t="s">
        <v>137</v>
      </c>
      <c r="B190" s="53">
        <v>0.6133680555555555</v>
      </c>
      <c r="C190" s="53"/>
      <c r="E190" s="8" t="s">
        <v>137</v>
      </c>
      <c r="F190" s="54">
        <v>0.6133680555555555</v>
      </c>
      <c r="G190" s="54"/>
      <c r="H190" s="56">
        <f t="shared" si="4"/>
        <v>0.000150462963</v>
      </c>
      <c r="I190" s="57">
        <v>13.0</v>
      </c>
    </row>
    <row r="191">
      <c r="B191" s="53"/>
      <c r="C191" s="53"/>
      <c r="H191" s="54">
        <f>SUM(H147:H190)</f>
        <v>0.0006712962963</v>
      </c>
      <c r="I191" s="8">
        <f>AVERAGE(I146:I189)</f>
        <v>2.647058824</v>
      </c>
    </row>
    <row r="192">
      <c r="B192" s="53"/>
    </row>
    <row r="193">
      <c r="A193" s="4" t="s">
        <v>143</v>
      </c>
      <c r="B193" s="4" t="s">
        <v>140</v>
      </c>
      <c r="C193" s="4" t="s">
        <v>141</v>
      </c>
    </row>
    <row r="194">
      <c r="A194" s="4" t="s">
        <v>98</v>
      </c>
      <c r="C194" s="53">
        <v>0.6138773148148148</v>
      </c>
      <c r="E194" s="8" t="str">
        <f t="array" ref="E194:G229">SORT(A194:C229,C194:C229,True)</f>
        <v>S</v>
      </c>
      <c r="F194" s="8"/>
      <c r="G194" s="54">
        <v>0.6138773148148148</v>
      </c>
    </row>
    <row r="195">
      <c r="A195" s="4" t="s">
        <v>135</v>
      </c>
      <c r="B195" s="53">
        <v>0.6140046296296297</v>
      </c>
      <c r="C195" s="53">
        <v>0.6141319444444444</v>
      </c>
      <c r="E195" s="8" t="s">
        <v>100</v>
      </c>
      <c r="F195" s="54">
        <v>0.6138888888888889</v>
      </c>
      <c r="G195" s="54">
        <v>0.613900462962963</v>
      </c>
      <c r="H195" s="54">
        <f t="shared" ref="H195:H229" si="5">F195-G194</f>
        <v>0.00001157407407</v>
      </c>
    </row>
    <row r="196">
      <c r="A196" s="4" t="s">
        <v>135</v>
      </c>
      <c r="B196" s="53">
        <v>0.6141898148148148</v>
      </c>
      <c r="C196" s="53">
        <v>0.6143171296296296</v>
      </c>
      <c r="E196" s="8" t="s">
        <v>100</v>
      </c>
      <c r="F196" s="54">
        <v>0.613912037037037</v>
      </c>
      <c r="G196" s="54">
        <v>0.6139814814814815</v>
      </c>
      <c r="H196" s="54">
        <f t="shared" si="5"/>
        <v>0.00001157407407</v>
      </c>
    </row>
    <row r="197">
      <c r="A197" s="4" t="s">
        <v>135</v>
      </c>
      <c r="B197" s="53">
        <v>0.614363425925926</v>
      </c>
      <c r="C197" s="53">
        <v>0.6146180555555556</v>
      </c>
      <c r="E197" s="8" t="s">
        <v>135</v>
      </c>
      <c r="F197" s="54">
        <v>0.6140046296296297</v>
      </c>
      <c r="G197" s="54">
        <v>0.6141319444444444</v>
      </c>
      <c r="H197" s="54">
        <f t="shared" si="5"/>
        <v>0.00002314814815</v>
      </c>
      <c r="I197" s="4">
        <v>4.0</v>
      </c>
    </row>
    <row r="198">
      <c r="A198" s="4" t="s">
        <v>135</v>
      </c>
      <c r="B198" s="53">
        <v>0.6146643518518519</v>
      </c>
      <c r="C198" s="53">
        <v>0.6147916666666666</v>
      </c>
      <c r="E198" s="8" t="s">
        <v>100</v>
      </c>
      <c r="F198" s="54">
        <v>0.6141319444444444</v>
      </c>
      <c r="G198" s="54">
        <v>0.6141550925925926</v>
      </c>
      <c r="H198" s="54">
        <f t="shared" si="5"/>
        <v>0</v>
      </c>
    </row>
    <row r="199">
      <c r="A199" s="4" t="s">
        <v>135</v>
      </c>
      <c r="B199" s="53">
        <v>0.6148263888888889</v>
      </c>
      <c r="C199" s="53">
        <v>0.6150925925925926</v>
      </c>
      <c r="E199" s="8" t="s">
        <v>100</v>
      </c>
      <c r="F199" s="54">
        <v>0.6141782407407408</v>
      </c>
      <c r="G199" s="54">
        <v>0.6141898148148148</v>
      </c>
      <c r="H199" s="54">
        <f t="shared" si="5"/>
        <v>0.00002314814815</v>
      </c>
    </row>
    <row r="200">
      <c r="A200" s="4" t="s">
        <v>135</v>
      </c>
      <c r="B200" s="53">
        <v>0.6151388888888889</v>
      </c>
      <c r="C200" s="53">
        <v>0.6152662037037037</v>
      </c>
      <c r="E200" s="8" t="s">
        <v>135</v>
      </c>
      <c r="F200" s="54">
        <v>0.6141898148148148</v>
      </c>
      <c r="G200" s="54">
        <v>0.6143171296296296</v>
      </c>
      <c r="H200" s="54">
        <f t="shared" si="5"/>
        <v>0</v>
      </c>
      <c r="I200" s="4">
        <v>2.0</v>
      </c>
    </row>
    <row r="201">
      <c r="A201" s="4" t="s">
        <v>135</v>
      </c>
      <c r="B201" s="53">
        <v>0.6153125</v>
      </c>
      <c r="C201" s="53">
        <v>0.6155787037037037</v>
      </c>
      <c r="E201" s="8" t="s">
        <v>100</v>
      </c>
      <c r="F201" s="54">
        <v>0.6143287037037037</v>
      </c>
      <c r="G201" s="54">
        <v>0.6143402777777778</v>
      </c>
      <c r="H201" s="54">
        <f t="shared" si="5"/>
        <v>0.00001157407407</v>
      </c>
    </row>
    <row r="202">
      <c r="A202" s="4" t="s">
        <v>135</v>
      </c>
      <c r="B202" s="53">
        <v>0.6156134259259259</v>
      </c>
      <c r="C202" s="53">
        <v>0.6157407407407407</v>
      </c>
      <c r="E202" s="8" t="s">
        <v>135</v>
      </c>
      <c r="F202" s="54">
        <v>0.614363425925926</v>
      </c>
      <c r="G202" s="54">
        <v>0.6146180555555556</v>
      </c>
      <c r="H202" s="54">
        <f t="shared" si="5"/>
        <v>0.00002314814815</v>
      </c>
      <c r="I202" s="4">
        <v>3.0</v>
      </c>
    </row>
    <row r="203">
      <c r="A203" s="4" t="s">
        <v>135</v>
      </c>
      <c r="B203" s="53">
        <v>0.6157754629629629</v>
      </c>
      <c r="C203" s="53">
        <v>0.6159490740740741</v>
      </c>
      <c r="E203" s="8" t="s">
        <v>100</v>
      </c>
      <c r="F203" s="54">
        <v>0.6146296296296296</v>
      </c>
      <c r="G203" s="54">
        <v>0.6146527777777778</v>
      </c>
      <c r="H203" s="54">
        <f t="shared" si="5"/>
        <v>0.00001157407407</v>
      </c>
    </row>
    <row r="204">
      <c r="A204" s="4" t="s">
        <v>135</v>
      </c>
      <c r="B204" s="53">
        <v>0.6159722222222223</v>
      </c>
      <c r="C204" s="53">
        <v>0.616099537037037</v>
      </c>
      <c r="E204" s="8" t="s">
        <v>135</v>
      </c>
      <c r="F204" s="54">
        <v>0.6146643518518519</v>
      </c>
      <c r="G204" s="54">
        <v>0.6147916666666666</v>
      </c>
      <c r="H204" s="54">
        <f t="shared" si="5"/>
        <v>0.00001157407407</v>
      </c>
      <c r="I204" s="4">
        <v>2.0</v>
      </c>
    </row>
    <row r="205">
      <c r="A205" s="4" t="s">
        <v>135</v>
      </c>
      <c r="B205" s="53">
        <v>0.6161458333333333</v>
      </c>
      <c r="C205" s="53">
        <v>0.6163194444444444</v>
      </c>
      <c r="E205" s="8" t="s">
        <v>100</v>
      </c>
      <c r="F205" s="54">
        <v>0.6147916666666666</v>
      </c>
      <c r="G205" s="54">
        <v>0.6148032407407408</v>
      </c>
      <c r="H205" s="54">
        <f t="shared" si="5"/>
        <v>0</v>
      </c>
    </row>
    <row r="206">
      <c r="A206" s="4" t="s">
        <v>135</v>
      </c>
      <c r="B206" s="53">
        <v>0.6163657407407407</v>
      </c>
      <c r="C206" s="53">
        <v>0.6164930555555556</v>
      </c>
      <c r="E206" s="8" t="s">
        <v>135</v>
      </c>
      <c r="F206" s="54">
        <v>0.6148263888888889</v>
      </c>
      <c r="G206" s="54">
        <v>0.6150925925925926</v>
      </c>
      <c r="H206" s="54">
        <f t="shared" si="5"/>
        <v>0.00002314814815</v>
      </c>
      <c r="I206" s="4">
        <v>2.0</v>
      </c>
    </row>
    <row r="207">
      <c r="A207" s="4" t="s">
        <v>135</v>
      </c>
      <c r="B207" s="53">
        <v>0.6165277777777778</v>
      </c>
      <c r="C207" s="53">
        <v>0.6167013888888889</v>
      </c>
      <c r="E207" s="8" t="s">
        <v>100</v>
      </c>
      <c r="F207" s="54">
        <v>0.6151041666666667</v>
      </c>
      <c r="G207" s="54">
        <v>0.6151157407407407</v>
      </c>
      <c r="H207" s="54">
        <f t="shared" si="5"/>
        <v>0.00001157407407</v>
      </c>
    </row>
    <row r="208">
      <c r="A208" s="4" t="s">
        <v>135</v>
      </c>
      <c r="B208" s="53">
        <v>0.616724537037037</v>
      </c>
      <c r="C208" s="53">
        <v>0.6169444444444444</v>
      </c>
      <c r="E208" s="8" t="s">
        <v>135</v>
      </c>
      <c r="F208" s="54">
        <v>0.6151388888888889</v>
      </c>
      <c r="G208" s="54">
        <v>0.6152662037037037</v>
      </c>
      <c r="H208" s="54">
        <f t="shared" si="5"/>
        <v>0.00002314814815</v>
      </c>
      <c r="I208" s="4">
        <v>3.0</v>
      </c>
    </row>
    <row r="209">
      <c r="A209" s="4" t="s">
        <v>135</v>
      </c>
      <c r="B209" s="53">
        <v>0.6169675925925926</v>
      </c>
      <c r="C209" s="53">
        <v>0.6170949074074074</v>
      </c>
      <c r="E209" s="8" t="s">
        <v>100</v>
      </c>
      <c r="F209" s="54">
        <v>0.6152662037037037</v>
      </c>
      <c r="G209" s="54">
        <v>0.6152777777777778</v>
      </c>
      <c r="H209" s="54">
        <f t="shared" si="5"/>
        <v>0</v>
      </c>
    </row>
    <row r="210">
      <c r="A210" s="4" t="s">
        <v>135</v>
      </c>
      <c r="B210" s="53">
        <v>0.6171296296296296</v>
      </c>
      <c r="C210" s="53">
        <v>0.6172569444444445</v>
      </c>
      <c r="E210" s="8" t="s">
        <v>100</v>
      </c>
      <c r="F210" s="54">
        <v>0.6153009259259259</v>
      </c>
      <c r="G210" s="54">
        <v>0.6153125</v>
      </c>
      <c r="H210" s="54">
        <f t="shared" si="5"/>
        <v>0.00002314814815</v>
      </c>
    </row>
    <row r="211">
      <c r="A211" s="4" t="s">
        <v>135</v>
      </c>
      <c r="B211" s="53">
        <v>0.6173032407407407</v>
      </c>
      <c r="C211" s="53">
        <v>0.6174652777777778</v>
      </c>
      <c r="E211" s="8" t="s">
        <v>135</v>
      </c>
      <c r="F211" s="54">
        <v>0.6153125</v>
      </c>
      <c r="G211" s="54">
        <v>0.6155787037037037</v>
      </c>
      <c r="H211" s="54">
        <f t="shared" si="5"/>
        <v>0</v>
      </c>
      <c r="I211" s="4">
        <v>2.0</v>
      </c>
    </row>
    <row r="212">
      <c r="A212" s="4" t="s">
        <v>100</v>
      </c>
      <c r="B212" s="53">
        <v>0.6138888888888889</v>
      </c>
      <c r="C212" s="53">
        <v>0.613900462962963</v>
      </c>
      <c r="E212" s="8" t="s">
        <v>100</v>
      </c>
      <c r="F212" s="54">
        <v>0.6155902777777778</v>
      </c>
      <c r="G212" s="54">
        <v>0.6156018518518519</v>
      </c>
      <c r="H212" s="54">
        <f t="shared" si="5"/>
        <v>0.00001157407407</v>
      </c>
    </row>
    <row r="213">
      <c r="A213" s="4" t="s">
        <v>100</v>
      </c>
      <c r="B213" s="53">
        <v>0.613912037037037</v>
      </c>
      <c r="C213" s="53">
        <v>0.6139814814814815</v>
      </c>
      <c r="E213" s="8" t="s">
        <v>135</v>
      </c>
      <c r="F213" s="54">
        <v>0.6156134259259259</v>
      </c>
      <c r="G213" s="54">
        <v>0.6157407407407407</v>
      </c>
      <c r="H213" s="54">
        <f t="shared" si="5"/>
        <v>0.00001157407407</v>
      </c>
      <c r="I213" s="4">
        <v>2.0</v>
      </c>
    </row>
    <row r="214">
      <c r="A214" s="4" t="s">
        <v>100</v>
      </c>
      <c r="B214" s="53">
        <v>0.6141319444444444</v>
      </c>
      <c r="C214" s="53">
        <v>0.6141550925925926</v>
      </c>
      <c r="E214" s="8" t="s">
        <v>100</v>
      </c>
      <c r="F214" s="54">
        <v>0.6157523148148148</v>
      </c>
      <c r="G214" s="54">
        <v>0.6157638888888889</v>
      </c>
      <c r="H214" s="54">
        <f t="shared" si="5"/>
        <v>0.00001157407407</v>
      </c>
    </row>
    <row r="215">
      <c r="A215" s="4" t="s">
        <v>100</v>
      </c>
      <c r="B215" s="53">
        <v>0.6141782407407408</v>
      </c>
      <c r="C215" s="53">
        <v>0.6141898148148148</v>
      </c>
      <c r="E215" s="8" t="s">
        <v>135</v>
      </c>
      <c r="F215" s="54">
        <v>0.6157754629629629</v>
      </c>
      <c r="G215" s="54">
        <v>0.6159490740740741</v>
      </c>
      <c r="H215" s="54">
        <f t="shared" si="5"/>
        <v>0.00001157407407</v>
      </c>
      <c r="I215" s="4">
        <v>2.0</v>
      </c>
    </row>
    <row r="216">
      <c r="A216" s="4" t="s">
        <v>100</v>
      </c>
      <c r="B216" s="53">
        <v>0.6143287037037037</v>
      </c>
      <c r="C216" s="53">
        <v>0.6143402777777778</v>
      </c>
      <c r="E216" s="8" t="s">
        <v>135</v>
      </c>
      <c r="F216" s="54">
        <v>0.6159722222222223</v>
      </c>
      <c r="G216" s="54">
        <v>0.616099537037037</v>
      </c>
      <c r="H216" s="54">
        <f t="shared" si="5"/>
        <v>0.00002314814815</v>
      </c>
      <c r="I216" s="4">
        <v>2.0</v>
      </c>
    </row>
    <row r="217">
      <c r="A217" s="4" t="s">
        <v>100</v>
      </c>
      <c r="B217" s="53">
        <v>0.6146296296296296</v>
      </c>
      <c r="C217" s="53">
        <v>0.6146527777777778</v>
      </c>
      <c r="E217" s="8" t="s">
        <v>100</v>
      </c>
      <c r="F217" s="54">
        <v>0.6161111111111112</v>
      </c>
      <c r="G217" s="54">
        <v>0.6161342592592592</v>
      </c>
      <c r="H217" s="54">
        <f t="shared" si="5"/>
        <v>0.00001157407407</v>
      </c>
    </row>
    <row r="218">
      <c r="A218" s="4" t="s">
        <v>100</v>
      </c>
      <c r="B218" s="53">
        <v>0.6147916666666666</v>
      </c>
      <c r="C218" s="53">
        <v>0.6148032407407408</v>
      </c>
      <c r="E218" s="8" t="s">
        <v>135</v>
      </c>
      <c r="F218" s="54">
        <v>0.6161458333333333</v>
      </c>
      <c r="G218" s="54">
        <v>0.6163194444444444</v>
      </c>
      <c r="H218" s="54">
        <f t="shared" si="5"/>
        <v>0.00001157407407</v>
      </c>
      <c r="I218" s="4">
        <v>2.0</v>
      </c>
    </row>
    <row r="219">
      <c r="A219" s="4" t="s">
        <v>100</v>
      </c>
      <c r="B219" s="53">
        <v>0.6151041666666667</v>
      </c>
      <c r="C219" s="53">
        <v>0.6151157407407407</v>
      </c>
      <c r="E219" s="8" t="s">
        <v>100</v>
      </c>
      <c r="F219" s="54">
        <v>0.6163310185185186</v>
      </c>
      <c r="G219" s="54">
        <v>0.6163425925925926</v>
      </c>
      <c r="H219" s="54">
        <f t="shared" si="5"/>
        <v>0.00001157407407</v>
      </c>
    </row>
    <row r="220">
      <c r="A220" s="4" t="s">
        <v>100</v>
      </c>
      <c r="B220" s="53">
        <v>0.6152662037037037</v>
      </c>
      <c r="C220" s="53">
        <v>0.6152777777777778</v>
      </c>
      <c r="E220" s="8" t="s">
        <v>135</v>
      </c>
      <c r="F220" s="54">
        <v>0.6163657407407407</v>
      </c>
      <c r="G220" s="54">
        <v>0.6164930555555556</v>
      </c>
      <c r="H220" s="54">
        <f t="shared" si="5"/>
        <v>0.00002314814815</v>
      </c>
      <c r="I220" s="4">
        <v>3.0</v>
      </c>
    </row>
    <row r="221">
      <c r="A221" s="4" t="s">
        <v>100</v>
      </c>
      <c r="B221" s="53">
        <v>0.6153009259259259</v>
      </c>
      <c r="C221" s="53">
        <v>0.6153125</v>
      </c>
      <c r="E221" s="8" t="s">
        <v>100</v>
      </c>
      <c r="F221" s="54">
        <v>0.6165046296296296</v>
      </c>
      <c r="G221" s="54">
        <v>0.6165162037037037</v>
      </c>
      <c r="H221" s="54">
        <f t="shared" si="5"/>
        <v>0.00001157407407</v>
      </c>
    </row>
    <row r="222">
      <c r="A222" s="4" t="s">
        <v>100</v>
      </c>
      <c r="B222" s="53">
        <v>0.6155902777777778</v>
      </c>
      <c r="C222" s="53">
        <v>0.6156018518518519</v>
      </c>
      <c r="E222" s="8" t="s">
        <v>135</v>
      </c>
      <c r="F222" s="54">
        <v>0.6165277777777778</v>
      </c>
      <c r="G222" s="54">
        <v>0.6167013888888889</v>
      </c>
      <c r="H222" s="54">
        <f t="shared" si="5"/>
        <v>0.00001157407407</v>
      </c>
      <c r="I222" s="4">
        <v>2.0</v>
      </c>
    </row>
    <row r="223">
      <c r="A223" s="4" t="s">
        <v>100</v>
      </c>
      <c r="B223" s="53">
        <v>0.6157523148148148</v>
      </c>
      <c r="C223" s="53">
        <v>0.6157638888888889</v>
      </c>
      <c r="E223" s="8" t="s">
        <v>135</v>
      </c>
      <c r="F223" s="54">
        <v>0.616724537037037</v>
      </c>
      <c r="G223" s="54">
        <v>0.6169444444444444</v>
      </c>
      <c r="H223" s="54">
        <f t="shared" si="5"/>
        <v>0.00002314814815</v>
      </c>
      <c r="I223" s="4">
        <v>2.0</v>
      </c>
    </row>
    <row r="224">
      <c r="A224" s="4" t="s">
        <v>100</v>
      </c>
      <c r="B224" s="53">
        <v>0.6161111111111112</v>
      </c>
      <c r="C224" s="53">
        <v>0.6161342592592592</v>
      </c>
      <c r="E224" s="8" t="s">
        <v>135</v>
      </c>
      <c r="F224" s="54">
        <v>0.6169675925925926</v>
      </c>
      <c r="G224" s="54">
        <v>0.6170949074074074</v>
      </c>
      <c r="H224" s="54">
        <f t="shared" si="5"/>
        <v>0.00002314814815</v>
      </c>
      <c r="I224" s="4">
        <v>2.0</v>
      </c>
    </row>
    <row r="225">
      <c r="A225" s="4" t="s">
        <v>100</v>
      </c>
      <c r="B225" s="53">
        <v>0.6163310185185186</v>
      </c>
      <c r="C225" s="53">
        <v>0.6163425925925926</v>
      </c>
      <c r="E225" s="8" t="s">
        <v>100</v>
      </c>
      <c r="F225" s="54">
        <v>0.6171064814814815</v>
      </c>
      <c r="G225" s="54">
        <v>0.6171180555555555</v>
      </c>
      <c r="H225" s="54">
        <f t="shared" si="5"/>
        <v>0.00001157407407</v>
      </c>
    </row>
    <row r="226">
      <c r="A226" s="4" t="s">
        <v>100</v>
      </c>
      <c r="B226" s="53">
        <v>0.6165046296296296</v>
      </c>
      <c r="C226" s="53">
        <v>0.6165162037037037</v>
      </c>
      <c r="E226" s="8" t="s">
        <v>135</v>
      </c>
      <c r="F226" s="54">
        <v>0.6171296296296296</v>
      </c>
      <c r="G226" s="54">
        <v>0.6172569444444445</v>
      </c>
      <c r="H226" s="54">
        <f t="shared" si="5"/>
        <v>0.00001157407407</v>
      </c>
      <c r="I226" s="4">
        <v>2.0</v>
      </c>
    </row>
    <row r="227">
      <c r="A227" s="4" t="s">
        <v>100</v>
      </c>
      <c r="B227" s="53">
        <v>0.6171064814814815</v>
      </c>
      <c r="C227" s="53">
        <v>0.6171180555555555</v>
      </c>
      <c r="E227" s="8" t="s">
        <v>100</v>
      </c>
      <c r="F227" s="54">
        <v>0.6172685185185185</v>
      </c>
      <c r="G227" s="54">
        <v>0.6172800925925926</v>
      </c>
      <c r="H227" s="54">
        <f t="shared" si="5"/>
        <v>0.00001157407407</v>
      </c>
    </row>
    <row r="228">
      <c r="A228" s="4" t="s">
        <v>100</v>
      </c>
      <c r="B228" s="53">
        <v>0.6172685185185185</v>
      </c>
      <c r="C228" s="53">
        <v>0.6172800925925926</v>
      </c>
      <c r="E228" s="8" t="s">
        <v>135</v>
      </c>
      <c r="F228" s="54">
        <v>0.6173032407407407</v>
      </c>
      <c r="G228" s="54">
        <v>0.6174652777777778</v>
      </c>
      <c r="H228" s="54">
        <f t="shared" si="5"/>
        <v>0.00002314814815</v>
      </c>
      <c r="I228" s="4">
        <v>3.0</v>
      </c>
    </row>
    <row r="229">
      <c r="A229" s="4" t="s">
        <v>137</v>
      </c>
      <c r="B229" s="53">
        <v>0.6176273148148148</v>
      </c>
      <c r="E229" s="8" t="s">
        <v>137</v>
      </c>
      <c r="F229" s="54">
        <v>0.6176273148148148</v>
      </c>
      <c r="G229" s="8"/>
      <c r="H229" s="56">
        <f t="shared" si="5"/>
        <v>0.000162037037</v>
      </c>
      <c r="I229" s="57">
        <v>14.0</v>
      </c>
    </row>
    <row r="230">
      <c r="H230" s="54">
        <f>SUM(H195:H229)</f>
        <v>0.000625</v>
      </c>
      <c r="I230" s="8">
        <f>AVERAGE(I194:I228)</f>
        <v>2.352941176</v>
      </c>
    </row>
    <row r="232">
      <c r="A232" s="4" t="s">
        <v>144</v>
      </c>
      <c r="B232" s="4" t="s">
        <v>131</v>
      </c>
      <c r="C232" s="4" t="s">
        <v>132</v>
      </c>
    </row>
    <row r="233">
      <c r="A233" s="4" t="s">
        <v>98</v>
      </c>
      <c r="C233" s="53">
        <v>0.6181712962962963</v>
      </c>
      <c r="E233" s="8" t="str">
        <f t="array" ref="E233:G279">SORT(A233:C279,C233:C279,True)</f>
        <v>S</v>
      </c>
      <c r="F233" s="8"/>
      <c r="G233" s="54">
        <v>0.6181712962962963</v>
      </c>
    </row>
    <row r="234">
      <c r="A234" s="4" t="s">
        <v>135</v>
      </c>
      <c r="B234" s="53">
        <v>0.6182986111111111</v>
      </c>
      <c r="C234" s="53">
        <v>0.6184259259259259</v>
      </c>
      <c r="E234" s="8" t="s">
        <v>100</v>
      </c>
      <c r="F234" s="54">
        <v>0.6181828703703703</v>
      </c>
      <c r="G234" s="54">
        <v>0.6181944444444445</v>
      </c>
      <c r="H234" s="54">
        <f t="shared" ref="H234:H279" si="6">F234-G233</f>
        <v>0.00001157407407</v>
      </c>
    </row>
    <row r="235">
      <c r="A235" s="4" t="s">
        <v>135</v>
      </c>
      <c r="B235" s="53">
        <v>0.6184722222222222</v>
      </c>
      <c r="C235" s="53">
        <v>0.6185879629629629</v>
      </c>
      <c r="E235" s="8" t="s">
        <v>100</v>
      </c>
      <c r="F235" s="54">
        <v>0.6182060185185185</v>
      </c>
      <c r="G235" s="54">
        <v>0.6182638888888888</v>
      </c>
      <c r="H235" s="54">
        <f t="shared" si="6"/>
        <v>0.00001157407407</v>
      </c>
    </row>
    <row r="236">
      <c r="A236" s="4" t="s">
        <v>135</v>
      </c>
      <c r="B236" s="53">
        <v>0.6186342592592593</v>
      </c>
      <c r="C236" s="53">
        <v>0.618900462962963</v>
      </c>
      <c r="E236" s="8" t="s">
        <v>100</v>
      </c>
      <c r="F236" s="54">
        <v>0.6182986111111111</v>
      </c>
      <c r="G236" s="54">
        <v>0.6182986111111111</v>
      </c>
      <c r="H236" s="54">
        <f t="shared" si="6"/>
        <v>0.00003472222222</v>
      </c>
    </row>
    <row r="237">
      <c r="A237" s="4" t="s">
        <v>135</v>
      </c>
      <c r="B237" s="53">
        <v>0.6189467592592592</v>
      </c>
      <c r="C237" s="53">
        <v>0.6190625</v>
      </c>
      <c r="E237" s="8" t="s">
        <v>135</v>
      </c>
      <c r="F237" s="54">
        <v>0.6182986111111111</v>
      </c>
      <c r="G237" s="54">
        <v>0.6184259259259259</v>
      </c>
      <c r="H237" s="54">
        <f t="shared" si="6"/>
        <v>0</v>
      </c>
      <c r="I237" s="4">
        <v>5.0</v>
      </c>
    </row>
    <row r="238">
      <c r="A238" s="4" t="s">
        <v>135</v>
      </c>
      <c r="B238" s="53">
        <v>0.6191087962962963</v>
      </c>
      <c r="C238" s="53">
        <v>0.619375</v>
      </c>
      <c r="E238" s="8" t="s">
        <v>100</v>
      </c>
      <c r="F238" s="54">
        <v>0.6184375</v>
      </c>
      <c r="G238" s="54">
        <v>0.6184490740740741</v>
      </c>
      <c r="H238" s="54">
        <f t="shared" si="6"/>
        <v>0.00001157407407</v>
      </c>
    </row>
    <row r="239">
      <c r="A239" s="4" t="s">
        <v>135</v>
      </c>
      <c r="B239" s="53">
        <v>0.6194097222222222</v>
      </c>
      <c r="C239" s="53">
        <v>0.619537037037037</v>
      </c>
      <c r="E239" s="8" t="s">
        <v>135</v>
      </c>
      <c r="F239" s="54">
        <v>0.6184722222222222</v>
      </c>
      <c r="G239" s="54">
        <v>0.6185879629629629</v>
      </c>
      <c r="H239" s="54">
        <f t="shared" si="6"/>
        <v>0.00002314814815</v>
      </c>
      <c r="I239" s="4">
        <v>3.0</v>
      </c>
    </row>
    <row r="240">
      <c r="A240" s="4" t="s">
        <v>135</v>
      </c>
      <c r="B240" s="53">
        <v>0.6195949074074074</v>
      </c>
      <c r="C240" s="53">
        <v>0.6198611111111111</v>
      </c>
      <c r="E240" s="8" t="s">
        <v>100</v>
      </c>
      <c r="F240" s="54">
        <v>0.6185995370370371</v>
      </c>
      <c r="G240" s="54">
        <v>0.6186111111111111</v>
      </c>
      <c r="H240" s="54">
        <f t="shared" si="6"/>
        <v>0.00001157407407</v>
      </c>
    </row>
    <row r="241">
      <c r="A241" s="4" t="s">
        <v>135</v>
      </c>
      <c r="B241" s="53">
        <v>0.6198958333333333</v>
      </c>
      <c r="C241" s="53">
        <v>0.6200231481481482</v>
      </c>
      <c r="E241" s="8" t="s">
        <v>100</v>
      </c>
      <c r="F241" s="54">
        <v>0.6186342592592593</v>
      </c>
      <c r="G241" s="54">
        <v>0.6186342592592593</v>
      </c>
      <c r="H241" s="54">
        <f t="shared" si="6"/>
        <v>0.00002314814815</v>
      </c>
    </row>
    <row r="242">
      <c r="A242" s="4" t="s">
        <v>135</v>
      </c>
      <c r="B242" s="53">
        <v>0.6200694444444445</v>
      </c>
      <c r="C242" s="53">
        <v>0.6202314814814814</v>
      </c>
      <c r="E242" s="8" t="s">
        <v>135</v>
      </c>
      <c r="F242" s="54">
        <v>0.6186342592592593</v>
      </c>
      <c r="G242" s="54">
        <v>0.618900462962963</v>
      </c>
      <c r="H242" s="54">
        <f t="shared" si="6"/>
        <v>0</v>
      </c>
      <c r="I242" s="4">
        <v>3.0</v>
      </c>
    </row>
    <row r="243">
      <c r="A243" s="4" t="s">
        <v>135</v>
      </c>
      <c r="B243" s="53">
        <v>0.6202777777777778</v>
      </c>
      <c r="C243" s="53">
        <v>0.6204166666666666</v>
      </c>
      <c r="E243" s="8" t="s">
        <v>100</v>
      </c>
      <c r="F243" s="54">
        <v>0.618900462962963</v>
      </c>
      <c r="G243" s="54">
        <v>0.618912037037037</v>
      </c>
      <c r="H243" s="54">
        <f t="shared" si="6"/>
        <v>0</v>
      </c>
    </row>
    <row r="244">
      <c r="A244" s="4" t="s">
        <v>135</v>
      </c>
      <c r="B244" s="53">
        <v>0.620474537037037</v>
      </c>
      <c r="C244" s="53">
        <v>0.620636574074074</v>
      </c>
      <c r="E244" s="8" t="s">
        <v>135</v>
      </c>
      <c r="F244" s="54">
        <v>0.6189467592592592</v>
      </c>
      <c r="G244" s="54">
        <v>0.6190625</v>
      </c>
      <c r="H244" s="54">
        <f t="shared" si="6"/>
        <v>0.00003472222222</v>
      </c>
      <c r="I244" s="4">
        <v>3.0</v>
      </c>
    </row>
    <row r="245">
      <c r="A245" s="4" t="s">
        <v>135</v>
      </c>
      <c r="B245" s="53">
        <v>0.6206828703703704</v>
      </c>
      <c r="C245" s="53">
        <v>0.6208101851851852</v>
      </c>
      <c r="E245" s="8" t="s">
        <v>100</v>
      </c>
      <c r="F245" s="54">
        <v>0.6190625</v>
      </c>
      <c r="G245" s="54">
        <v>0.6190856481481481</v>
      </c>
      <c r="H245" s="54">
        <f t="shared" si="6"/>
        <v>0</v>
      </c>
    </row>
    <row r="246">
      <c r="A246" s="4" t="s">
        <v>135</v>
      </c>
      <c r="B246" s="53">
        <v>0.6208564814814815</v>
      </c>
      <c r="C246" s="53">
        <v>0.6210185185185185</v>
      </c>
      <c r="E246" s="8" t="s">
        <v>135</v>
      </c>
      <c r="F246" s="54">
        <v>0.6191087962962963</v>
      </c>
      <c r="G246" s="54">
        <v>0.619375</v>
      </c>
      <c r="H246" s="54">
        <f t="shared" si="6"/>
        <v>0.00002314814815</v>
      </c>
      <c r="I246" s="4">
        <v>2.0</v>
      </c>
    </row>
    <row r="247">
      <c r="A247" s="4" t="s">
        <v>135</v>
      </c>
      <c r="B247" s="53">
        <v>0.6211342592592592</v>
      </c>
      <c r="C247" s="53">
        <v>0.6213541666666667</v>
      </c>
      <c r="E247" s="8" t="s">
        <v>100</v>
      </c>
      <c r="F247" s="54">
        <v>0.619386574074074</v>
      </c>
      <c r="G247" s="54">
        <v>0.6193981481481482</v>
      </c>
      <c r="H247" s="54">
        <f t="shared" si="6"/>
        <v>0.00001157407407</v>
      </c>
    </row>
    <row r="248">
      <c r="A248" s="4" t="s">
        <v>135</v>
      </c>
      <c r="B248" s="53">
        <v>0.6214004629629629</v>
      </c>
      <c r="C248" s="53">
        <v>0.6215277777777778</v>
      </c>
      <c r="E248" s="8" t="s">
        <v>135</v>
      </c>
      <c r="F248" s="54">
        <v>0.6194097222222222</v>
      </c>
      <c r="G248" s="54">
        <v>0.619537037037037</v>
      </c>
      <c r="H248" s="54">
        <f t="shared" si="6"/>
        <v>0.00001157407407</v>
      </c>
      <c r="I248" s="4">
        <v>2.0</v>
      </c>
    </row>
    <row r="249">
      <c r="A249" s="4" t="s">
        <v>135</v>
      </c>
      <c r="B249" s="53">
        <v>0.6215740740740741</v>
      </c>
      <c r="C249" s="53">
        <v>0.6217013888888889</v>
      </c>
      <c r="E249" s="8" t="s">
        <v>100</v>
      </c>
      <c r="F249" s="54">
        <v>0.619537037037037</v>
      </c>
      <c r="G249" s="54">
        <v>0.6195601851851852</v>
      </c>
      <c r="H249" s="54">
        <f t="shared" si="6"/>
        <v>0</v>
      </c>
    </row>
    <row r="250">
      <c r="A250" s="4" t="s">
        <v>135</v>
      </c>
      <c r="B250" s="53">
        <v>0.6217592592592592</v>
      </c>
      <c r="C250" s="53">
        <v>0.6219328703703704</v>
      </c>
      <c r="E250" s="8" t="s">
        <v>100</v>
      </c>
      <c r="F250" s="54">
        <v>0.6195833333333334</v>
      </c>
      <c r="G250" s="54">
        <v>0.6195949074074074</v>
      </c>
      <c r="H250" s="54">
        <f t="shared" si="6"/>
        <v>0.00002314814815</v>
      </c>
    </row>
    <row r="251">
      <c r="A251" s="4" t="s">
        <v>100</v>
      </c>
      <c r="B251" s="53">
        <v>0.6181828703703703</v>
      </c>
      <c r="C251" s="53">
        <v>0.6181944444444445</v>
      </c>
      <c r="E251" s="8" t="s">
        <v>135</v>
      </c>
      <c r="F251" s="54">
        <v>0.6195949074074074</v>
      </c>
      <c r="G251" s="54">
        <v>0.6198611111111111</v>
      </c>
      <c r="H251" s="54">
        <f t="shared" si="6"/>
        <v>0</v>
      </c>
      <c r="I251" s="4">
        <v>2.0</v>
      </c>
    </row>
    <row r="252">
      <c r="A252" s="4" t="s">
        <v>100</v>
      </c>
      <c r="B252" s="53">
        <v>0.6182060185185185</v>
      </c>
      <c r="C252" s="53">
        <v>0.6182638888888888</v>
      </c>
      <c r="E252" s="8" t="s">
        <v>100</v>
      </c>
      <c r="F252" s="54">
        <v>0.6198611111111111</v>
      </c>
      <c r="G252" s="54">
        <v>0.6198726851851852</v>
      </c>
      <c r="H252" s="54">
        <f t="shared" si="6"/>
        <v>0</v>
      </c>
    </row>
    <row r="253">
      <c r="A253" s="4" t="s">
        <v>100</v>
      </c>
      <c r="B253" s="53">
        <v>0.6182986111111111</v>
      </c>
      <c r="C253" s="53">
        <v>0.6182986111111111</v>
      </c>
      <c r="E253" s="8" t="s">
        <v>135</v>
      </c>
      <c r="F253" s="54">
        <v>0.6198958333333333</v>
      </c>
      <c r="G253" s="54">
        <v>0.6200231481481482</v>
      </c>
      <c r="H253" s="54">
        <f t="shared" si="6"/>
        <v>0.00002314814815</v>
      </c>
      <c r="I253" s="4">
        <v>2.0</v>
      </c>
    </row>
    <row r="254">
      <c r="A254" s="4" t="s">
        <v>100</v>
      </c>
      <c r="B254" s="53">
        <v>0.6184375</v>
      </c>
      <c r="C254" s="53">
        <v>0.6184490740740741</v>
      </c>
      <c r="E254" s="8" t="s">
        <v>100</v>
      </c>
      <c r="F254" s="54">
        <v>0.6200231481481482</v>
      </c>
      <c r="G254" s="54">
        <v>0.6200462962962963</v>
      </c>
      <c r="H254" s="54">
        <f t="shared" si="6"/>
        <v>0</v>
      </c>
    </row>
    <row r="255">
      <c r="A255" s="4" t="s">
        <v>100</v>
      </c>
      <c r="B255" s="53">
        <v>0.6185995370370371</v>
      </c>
      <c r="C255" s="53">
        <v>0.6186111111111111</v>
      </c>
      <c r="E255" s="8" t="s">
        <v>135</v>
      </c>
      <c r="F255" s="54">
        <v>0.6200694444444445</v>
      </c>
      <c r="G255" s="54">
        <v>0.6202314814814814</v>
      </c>
      <c r="H255" s="54">
        <f t="shared" si="6"/>
        <v>0.00002314814815</v>
      </c>
      <c r="I255" s="4">
        <v>2.0</v>
      </c>
    </row>
    <row r="256">
      <c r="A256" s="4" t="s">
        <v>100</v>
      </c>
      <c r="B256" s="53">
        <v>0.6186342592592593</v>
      </c>
      <c r="C256" s="53">
        <v>0.6186342592592593</v>
      </c>
      <c r="E256" s="8" t="s">
        <v>100</v>
      </c>
      <c r="F256" s="54">
        <v>0.6202314814814814</v>
      </c>
      <c r="G256" s="54">
        <v>0.6202546296296296</v>
      </c>
      <c r="H256" s="54">
        <f t="shared" si="6"/>
        <v>0</v>
      </c>
    </row>
    <row r="257">
      <c r="A257" s="4" t="s">
        <v>100</v>
      </c>
      <c r="B257" s="53">
        <v>0.618900462962963</v>
      </c>
      <c r="C257" s="53">
        <v>0.618912037037037</v>
      </c>
      <c r="E257" s="8" t="s">
        <v>100</v>
      </c>
      <c r="F257" s="54">
        <v>0.6202777777777778</v>
      </c>
      <c r="G257" s="54">
        <v>0.6202777777777778</v>
      </c>
      <c r="H257" s="54">
        <f t="shared" si="6"/>
        <v>0.00002314814815</v>
      </c>
    </row>
    <row r="258">
      <c r="A258" s="4" t="s">
        <v>100</v>
      </c>
      <c r="B258" s="53">
        <v>0.6190625</v>
      </c>
      <c r="C258" s="53">
        <v>0.6190856481481481</v>
      </c>
      <c r="E258" s="8" t="s">
        <v>135</v>
      </c>
      <c r="F258" s="54">
        <v>0.6202777777777778</v>
      </c>
      <c r="G258" s="54">
        <v>0.6204166666666666</v>
      </c>
      <c r="H258" s="54">
        <f t="shared" si="6"/>
        <v>0</v>
      </c>
      <c r="I258" s="4">
        <v>2.0</v>
      </c>
    </row>
    <row r="259">
      <c r="A259" s="4" t="s">
        <v>100</v>
      </c>
      <c r="B259" s="53">
        <v>0.619386574074074</v>
      </c>
      <c r="C259" s="53">
        <v>0.6193981481481482</v>
      </c>
      <c r="E259" s="8" t="s">
        <v>100</v>
      </c>
      <c r="F259" s="54">
        <v>0.6204166666666666</v>
      </c>
      <c r="G259" s="54">
        <v>0.6204282407407408</v>
      </c>
      <c r="H259" s="54">
        <f t="shared" si="6"/>
        <v>0</v>
      </c>
    </row>
    <row r="260">
      <c r="A260" s="4" t="s">
        <v>100</v>
      </c>
      <c r="B260" s="53">
        <v>0.619537037037037</v>
      </c>
      <c r="C260" s="53">
        <v>0.6195601851851852</v>
      </c>
      <c r="E260" s="8" t="s">
        <v>100</v>
      </c>
      <c r="F260" s="54">
        <v>0.6204513888888888</v>
      </c>
      <c r="G260" s="54">
        <v>0.620462962962963</v>
      </c>
      <c r="H260" s="54">
        <f t="shared" si="6"/>
        <v>0.00002314814815</v>
      </c>
    </row>
    <row r="261">
      <c r="A261" s="4" t="s">
        <v>100</v>
      </c>
      <c r="B261" s="53">
        <v>0.6195833333333334</v>
      </c>
      <c r="C261" s="53">
        <v>0.6195949074074074</v>
      </c>
      <c r="E261" s="8" t="s">
        <v>135</v>
      </c>
      <c r="F261" s="54">
        <v>0.620474537037037</v>
      </c>
      <c r="G261" s="54">
        <v>0.620636574074074</v>
      </c>
      <c r="H261" s="54">
        <f t="shared" si="6"/>
        <v>0.00001157407407</v>
      </c>
      <c r="I261" s="4">
        <v>3.0</v>
      </c>
    </row>
    <row r="262">
      <c r="A262" s="4" t="s">
        <v>100</v>
      </c>
      <c r="B262" s="53">
        <v>0.6198611111111111</v>
      </c>
      <c r="C262" s="53">
        <v>0.6198726851851852</v>
      </c>
      <c r="E262" s="8" t="s">
        <v>100</v>
      </c>
      <c r="F262" s="54">
        <v>0.620636574074074</v>
      </c>
      <c r="G262" s="54">
        <v>0.6206597222222222</v>
      </c>
      <c r="H262" s="54">
        <f t="shared" si="6"/>
        <v>0</v>
      </c>
    </row>
    <row r="263">
      <c r="A263" s="4" t="s">
        <v>100</v>
      </c>
      <c r="B263" s="53">
        <v>0.6200231481481482</v>
      </c>
      <c r="C263" s="53">
        <v>0.6200462962962963</v>
      </c>
      <c r="E263" s="8" t="s">
        <v>135</v>
      </c>
      <c r="F263" s="54">
        <v>0.6206828703703704</v>
      </c>
      <c r="G263" s="54">
        <v>0.6208101851851852</v>
      </c>
      <c r="H263" s="54">
        <f t="shared" si="6"/>
        <v>0.00002314814815</v>
      </c>
      <c r="I263" s="4">
        <v>2.0</v>
      </c>
    </row>
    <row r="264">
      <c r="A264" s="4" t="s">
        <v>100</v>
      </c>
      <c r="B264" s="53">
        <v>0.6202314814814814</v>
      </c>
      <c r="C264" s="53">
        <v>0.6202546296296296</v>
      </c>
      <c r="E264" s="8" t="s">
        <v>100</v>
      </c>
      <c r="F264" s="54">
        <v>0.6208101851851852</v>
      </c>
      <c r="G264" s="54">
        <v>0.6208217592592593</v>
      </c>
      <c r="H264" s="54">
        <f t="shared" si="6"/>
        <v>0</v>
      </c>
    </row>
    <row r="265">
      <c r="A265" s="4" t="s">
        <v>100</v>
      </c>
      <c r="B265" s="53">
        <v>0.6202777777777778</v>
      </c>
      <c r="C265" s="53">
        <v>0.6202777777777778</v>
      </c>
      <c r="E265" s="8" t="s">
        <v>135</v>
      </c>
      <c r="F265" s="54">
        <v>0.6208564814814815</v>
      </c>
      <c r="G265" s="54">
        <v>0.6210185185185185</v>
      </c>
      <c r="H265" s="54">
        <f t="shared" si="6"/>
        <v>0.00003472222222</v>
      </c>
      <c r="I265" s="4">
        <v>3.0</v>
      </c>
    </row>
    <row r="266">
      <c r="A266" s="4" t="s">
        <v>100</v>
      </c>
      <c r="B266" s="53">
        <v>0.6204166666666666</v>
      </c>
      <c r="C266" s="53">
        <v>0.6204282407407408</v>
      </c>
      <c r="E266" s="8" t="s">
        <v>100</v>
      </c>
      <c r="F266" s="54">
        <v>0.6210185185185185</v>
      </c>
      <c r="G266" s="54">
        <v>0.6210300925925926</v>
      </c>
      <c r="H266" s="54">
        <f t="shared" si="6"/>
        <v>0</v>
      </c>
    </row>
    <row r="267">
      <c r="A267" s="4" t="s">
        <v>100</v>
      </c>
      <c r="B267" s="53">
        <v>0.6204513888888888</v>
      </c>
      <c r="C267" s="53">
        <v>0.620462962962963</v>
      </c>
      <c r="E267" s="8" t="s">
        <v>100</v>
      </c>
      <c r="F267" s="54">
        <v>0.6210416666666667</v>
      </c>
      <c r="G267" s="54">
        <v>0.6211111111111111</v>
      </c>
      <c r="H267" s="54">
        <f t="shared" si="6"/>
        <v>0.00001157407407</v>
      </c>
    </row>
    <row r="268">
      <c r="A268" s="4" t="s">
        <v>100</v>
      </c>
      <c r="B268" s="53">
        <v>0.620636574074074</v>
      </c>
      <c r="C268" s="53">
        <v>0.6206597222222222</v>
      </c>
      <c r="E268" s="8" t="s">
        <v>100</v>
      </c>
      <c r="F268" s="54">
        <v>0.6211342592592592</v>
      </c>
      <c r="G268" s="54">
        <v>0.6211342592592592</v>
      </c>
      <c r="H268" s="54">
        <f t="shared" si="6"/>
        <v>0.00002314814815</v>
      </c>
    </row>
    <row r="269">
      <c r="A269" s="4" t="s">
        <v>100</v>
      </c>
      <c r="B269" s="53">
        <v>0.6208101851851852</v>
      </c>
      <c r="C269" s="53">
        <v>0.6208217592592593</v>
      </c>
      <c r="E269" s="8" t="s">
        <v>135</v>
      </c>
      <c r="F269" s="54">
        <v>0.6211342592592592</v>
      </c>
      <c r="G269" s="54">
        <v>0.6213541666666667</v>
      </c>
      <c r="H269" s="54">
        <f t="shared" si="6"/>
        <v>0</v>
      </c>
      <c r="I269" s="4">
        <v>3.0</v>
      </c>
    </row>
    <row r="270">
      <c r="A270" s="4" t="s">
        <v>100</v>
      </c>
      <c r="B270" s="53">
        <v>0.6210185185185185</v>
      </c>
      <c r="C270" s="53">
        <v>0.6210300925925926</v>
      </c>
      <c r="E270" s="8" t="s">
        <v>100</v>
      </c>
      <c r="F270" s="54">
        <v>0.6213541666666667</v>
      </c>
      <c r="G270" s="54">
        <v>0.6213657407407407</v>
      </c>
      <c r="H270" s="54">
        <f t="shared" si="6"/>
        <v>0</v>
      </c>
    </row>
    <row r="271">
      <c r="A271" s="4" t="s">
        <v>100</v>
      </c>
      <c r="B271" s="53">
        <v>0.6210416666666667</v>
      </c>
      <c r="C271" s="53">
        <v>0.6211111111111111</v>
      </c>
      <c r="E271" s="8" t="s">
        <v>135</v>
      </c>
      <c r="F271" s="54">
        <v>0.6214004629629629</v>
      </c>
      <c r="G271" s="54">
        <v>0.6215277777777778</v>
      </c>
      <c r="H271" s="54">
        <f t="shared" si="6"/>
        <v>0.00003472222222</v>
      </c>
      <c r="I271" s="4">
        <v>3.0</v>
      </c>
    </row>
    <row r="272">
      <c r="A272" s="4" t="s">
        <v>100</v>
      </c>
      <c r="B272" s="53">
        <v>0.6211342592592592</v>
      </c>
      <c r="C272" s="53">
        <v>0.6211342592592592</v>
      </c>
      <c r="E272" s="8" t="s">
        <v>100</v>
      </c>
      <c r="F272" s="54">
        <v>0.6215277777777778</v>
      </c>
      <c r="G272" s="54">
        <v>0.6215393518518518</v>
      </c>
      <c r="H272" s="54">
        <f t="shared" si="6"/>
        <v>0</v>
      </c>
    </row>
    <row r="273">
      <c r="A273" s="4" t="s">
        <v>100</v>
      </c>
      <c r="B273" s="53">
        <v>0.6213541666666667</v>
      </c>
      <c r="C273" s="53">
        <v>0.6213657407407407</v>
      </c>
      <c r="E273" s="8" t="s">
        <v>100</v>
      </c>
      <c r="F273" s="54">
        <v>0.6215625</v>
      </c>
      <c r="G273" s="54">
        <v>0.6215740740740741</v>
      </c>
      <c r="H273" s="54">
        <f t="shared" si="6"/>
        <v>0.00002314814815</v>
      </c>
    </row>
    <row r="274">
      <c r="A274" s="4" t="s">
        <v>100</v>
      </c>
      <c r="B274" s="53">
        <v>0.6215277777777778</v>
      </c>
      <c r="C274" s="53">
        <v>0.6215393518518518</v>
      </c>
      <c r="E274" s="8" t="s">
        <v>135</v>
      </c>
      <c r="F274" s="54">
        <v>0.6215740740740741</v>
      </c>
      <c r="G274" s="54">
        <v>0.6217013888888889</v>
      </c>
      <c r="H274" s="54">
        <f t="shared" si="6"/>
        <v>0</v>
      </c>
      <c r="I274" s="4">
        <v>2.0</v>
      </c>
    </row>
    <row r="275">
      <c r="A275" s="4" t="s">
        <v>100</v>
      </c>
      <c r="B275" s="53">
        <v>0.6215625</v>
      </c>
      <c r="C275" s="53">
        <v>0.6215740740740741</v>
      </c>
      <c r="E275" s="8" t="s">
        <v>100</v>
      </c>
      <c r="F275" s="54">
        <v>0.6217013888888889</v>
      </c>
      <c r="G275" s="54">
        <v>0.621712962962963</v>
      </c>
      <c r="H275" s="54">
        <f t="shared" si="6"/>
        <v>0</v>
      </c>
    </row>
    <row r="276">
      <c r="A276" s="4" t="s">
        <v>100</v>
      </c>
      <c r="B276" s="53">
        <v>0.6217013888888889</v>
      </c>
      <c r="C276" s="53">
        <v>0.621712962962963</v>
      </c>
      <c r="E276" s="8" t="s">
        <v>100</v>
      </c>
      <c r="F276" s="54">
        <v>0.6217361111111112</v>
      </c>
      <c r="G276" s="54">
        <v>0.6217476851851852</v>
      </c>
      <c r="H276" s="54">
        <f t="shared" si="6"/>
        <v>0.00002314814815</v>
      </c>
    </row>
    <row r="277">
      <c r="A277" s="4" t="s">
        <v>100</v>
      </c>
      <c r="B277" s="53">
        <v>0.6217361111111112</v>
      </c>
      <c r="C277" s="53">
        <v>0.6217476851851852</v>
      </c>
      <c r="E277" s="8" t="s">
        <v>135</v>
      </c>
      <c r="F277" s="54">
        <v>0.6217592592592592</v>
      </c>
      <c r="G277" s="54">
        <v>0.6219328703703704</v>
      </c>
      <c r="H277" s="54">
        <f t="shared" si="6"/>
        <v>0.00001157407407</v>
      </c>
      <c r="I277" s="4">
        <v>3.0</v>
      </c>
    </row>
    <row r="278">
      <c r="A278" s="4" t="s">
        <v>100</v>
      </c>
      <c r="B278" s="53">
        <v>0.6219328703703704</v>
      </c>
      <c r="C278" s="53">
        <v>0.6219444444444444</v>
      </c>
      <c r="E278" s="8" t="s">
        <v>100</v>
      </c>
      <c r="F278" s="54">
        <v>0.6219328703703704</v>
      </c>
      <c r="G278" s="54">
        <v>0.6219444444444444</v>
      </c>
      <c r="H278" s="54">
        <f t="shared" si="6"/>
        <v>0</v>
      </c>
    </row>
    <row r="279">
      <c r="A279" s="4" t="s">
        <v>137</v>
      </c>
      <c r="B279" s="53">
        <v>0.6221064814814815</v>
      </c>
      <c r="E279" s="8" t="s">
        <v>137</v>
      </c>
      <c r="F279" s="54">
        <v>0.6221064814814815</v>
      </c>
      <c r="G279" s="8"/>
      <c r="H279" s="56">
        <f t="shared" si="6"/>
        <v>0.000162037037</v>
      </c>
      <c r="I279" s="57">
        <v>14.0</v>
      </c>
    </row>
    <row r="280">
      <c r="H280" s="54">
        <f>SUM(H234:H279)</f>
        <v>0.0006828703704</v>
      </c>
      <c r="I280" s="8">
        <f>AVERAGE(I233:I278)</f>
        <v>2.647058824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.5"/>
    <col customWidth="1" min="11" max="11" width="12.0"/>
    <col customWidth="1" min="12" max="13" width="20.88"/>
  </cols>
  <sheetData>
    <row r="1">
      <c r="A1" s="4" t="s">
        <v>145</v>
      </c>
      <c r="B1" s="4" t="s">
        <v>140</v>
      </c>
      <c r="C1" s="4" t="s">
        <v>141</v>
      </c>
      <c r="I1" s="4" t="s">
        <v>146</v>
      </c>
      <c r="J1" s="4" t="s">
        <v>147</v>
      </c>
      <c r="K1" s="4" t="s">
        <v>148</v>
      </c>
    </row>
    <row r="2">
      <c r="A2" s="4" t="s">
        <v>98</v>
      </c>
      <c r="C2" s="53">
        <v>0.6936342592592593</v>
      </c>
      <c r="E2" s="8" t="str">
        <f t="array" ref="E2:G40">SORT(A2:C40,C2:C40,True)</f>
        <v>S</v>
      </c>
      <c r="F2" s="8"/>
      <c r="G2" s="54">
        <v>0.6936342592592593</v>
      </c>
      <c r="M2" s="4" t="s">
        <v>134</v>
      </c>
      <c r="N2" s="55">
        <f>AVERAGE(I41,I88,I135,I183,I238,I284)</f>
        <v>2.553376906</v>
      </c>
    </row>
    <row r="3">
      <c r="A3" s="4" t="s">
        <v>135</v>
      </c>
      <c r="B3" s="53">
        <v>0.6936921296296297</v>
      </c>
      <c r="C3" s="53">
        <v>0.6938541666666667</v>
      </c>
      <c r="E3" s="8" t="s">
        <v>100</v>
      </c>
      <c r="F3" s="54">
        <v>0.6936689814814815</v>
      </c>
      <c r="G3" s="54">
        <v>0.6936805555555555</v>
      </c>
      <c r="H3" s="54">
        <f t="shared" ref="H3:H40" si="1">F3-G2</f>
        <v>0.00003472222222</v>
      </c>
      <c r="J3" s="8" t="str">
        <f>IF(E3="I", G3-F3, "")</f>
        <v/>
      </c>
      <c r="K3" s="54">
        <f t="shared" ref="K3:K39" si="2">IF(E3="R", G3-F3, "")</f>
        <v>0.00001157407407</v>
      </c>
      <c r="M3" s="4" t="s">
        <v>136</v>
      </c>
      <c r="N3" s="55">
        <f>AVERAGE(I40,I87,I134,I182,I237,I283)-N2</f>
        <v>10.44662309</v>
      </c>
    </row>
    <row r="4">
      <c r="A4" s="4" t="s">
        <v>135</v>
      </c>
      <c r="B4" s="53">
        <v>0.6938888888888889</v>
      </c>
      <c r="C4" s="53">
        <v>0.6940509259259259</v>
      </c>
      <c r="E4" s="8" t="s">
        <v>135</v>
      </c>
      <c r="F4" s="54">
        <v>0.6936921296296297</v>
      </c>
      <c r="G4" s="54">
        <v>0.6938541666666667</v>
      </c>
      <c r="H4" s="54">
        <f t="shared" si="1"/>
        <v>0.00001157407407</v>
      </c>
      <c r="I4" s="4">
        <v>4.0</v>
      </c>
      <c r="J4" s="54">
        <f>G4-F4</f>
        <v>0.000162037037</v>
      </c>
      <c r="K4" s="8" t="str">
        <f t="shared" si="2"/>
        <v/>
      </c>
    </row>
    <row r="5">
      <c r="A5" s="4" t="s">
        <v>135</v>
      </c>
      <c r="B5" s="53">
        <v>0.6940856481481481</v>
      </c>
      <c r="C5" s="53">
        <v>0.6943055555555555</v>
      </c>
      <c r="E5" s="8" t="s">
        <v>100</v>
      </c>
      <c r="F5" s="54">
        <v>0.6938657407407407</v>
      </c>
      <c r="G5" s="54">
        <v>0.6938773148148148</v>
      </c>
      <c r="H5" s="54">
        <f t="shared" si="1"/>
        <v>0.00001157407407</v>
      </c>
      <c r="J5" s="8" t="str">
        <f t="shared" ref="J5:J39" si="3">IF(E5="I", G5-F5, "")</f>
        <v/>
      </c>
      <c r="K5" s="54">
        <f t="shared" si="2"/>
        <v>0.00001157407407</v>
      </c>
    </row>
    <row r="6">
      <c r="A6" s="4" t="s">
        <v>135</v>
      </c>
      <c r="B6" s="53">
        <v>0.6943518518518519</v>
      </c>
      <c r="C6" s="53">
        <v>0.6945138888888889</v>
      </c>
      <c r="E6" s="8" t="s">
        <v>135</v>
      </c>
      <c r="F6" s="54">
        <v>0.6938888888888889</v>
      </c>
      <c r="G6" s="54">
        <v>0.6940509259259259</v>
      </c>
      <c r="H6" s="54">
        <f t="shared" si="1"/>
        <v>0.00001157407407</v>
      </c>
      <c r="I6" s="4">
        <v>2.0</v>
      </c>
      <c r="J6" s="54">
        <f t="shared" si="3"/>
        <v>0.000162037037</v>
      </c>
      <c r="K6" s="8" t="str">
        <f t="shared" si="2"/>
        <v/>
      </c>
    </row>
    <row r="7">
      <c r="A7" s="4" t="s">
        <v>135</v>
      </c>
      <c r="B7" s="53">
        <v>0.6945486111111111</v>
      </c>
      <c r="C7" s="53">
        <v>0.6947569444444445</v>
      </c>
      <c r="E7" s="8" t="s">
        <v>100</v>
      </c>
      <c r="F7" s="54">
        <v>0.6940625</v>
      </c>
      <c r="G7" s="54">
        <v>0.6940740740740741</v>
      </c>
      <c r="H7" s="54">
        <f t="shared" si="1"/>
        <v>0.00001157407407</v>
      </c>
      <c r="J7" s="8" t="str">
        <f t="shared" si="3"/>
        <v/>
      </c>
      <c r="K7" s="54">
        <f t="shared" si="2"/>
        <v>0.00001157407407</v>
      </c>
    </row>
    <row r="8">
      <c r="A8" s="4" t="s">
        <v>135</v>
      </c>
      <c r="B8" s="53">
        <v>0.6948032407407407</v>
      </c>
      <c r="C8" s="53">
        <v>0.6949652777777777</v>
      </c>
      <c r="E8" s="8" t="s">
        <v>100</v>
      </c>
      <c r="F8" s="54">
        <v>0.6940856481481481</v>
      </c>
      <c r="G8" s="54">
        <v>0.6940856481481481</v>
      </c>
      <c r="H8" s="54">
        <f t="shared" si="1"/>
        <v>0.00001157407407</v>
      </c>
      <c r="J8" s="8" t="str">
        <f t="shared" si="3"/>
        <v/>
      </c>
      <c r="K8" s="54">
        <f t="shared" si="2"/>
        <v>0</v>
      </c>
    </row>
    <row r="9">
      <c r="A9" s="4" t="s">
        <v>135</v>
      </c>
      <c r="B9" s="53">
        <v>0.6950115740740741</v>
      </c>
      <c r="C9" s="53">
        <v>0.6952199074074074</v>
      </c>
      <c r="E9" s="8" t="s">
        <v>135</v>
      </c>
      <c r="F9" s="54">
        <v>0.6940856481481481</v>
      </c>
      <c r="G9" s="54">
        <v>0.6943055555555555</v>
      </c>
      <c r="H9" s="54">
        <f t="shared" si="1"/>
        <v>0</v>
      </c>
      <c r="I9" s="4">
        <v>2.0</v>
      </c>
      <c r="J9" s="54">
        <f t="shared" si="3"/>
        <v>0.0002199074074</v>
      </c>
      <c r="K9" s="8" t="str">
        <f t="shared" si="2"/>
        <v/>
      </c>
    </row>
    <row r="10">
      <c r="A10" s="4" t="s">
        <v>135</v>
      </c>
      <c r="B10" s="53">
        <v>0.6952546296296296</v>
      </c>
      <c r="C10" s="53">
        <v>0.6954166666666667</v>
      </c>
      <c r="E10" s="8" t="s">
        <v>100</v>
      </c>
      <c r="F10" s="54">
        <v>0.6943055555555555</v>
      </c>
      <c r="G10" s="54">
        <v>0.6943171296296297</v>
      </c>
      <c r="H10" s="54">
        <f t="shared" si="1"/>
        <v>0</v>
      </c>
      <c r="J10" s="8" t="str">
        <f t="shared" si="3"/>
        <v/>
      </c>
      <c r="K10" s="54">
        <f t="shared" si="2"/>
        <v>0.00001157407407</v>
      </c>
    </row>
    <row r="11">
      <c r="A11" s="4" t="s">
        <v>135</v>
      </c>
      <c r="B11" s="53">
        <v>0.6954513888888889</v>
      </c>
      <c r="C11" s="53">
        <v>0.6955671296296296</v>
      </c>
      <c r="E11" s="8" t="s">
        <v>135</v>
      </c>
      <c r="F11" s="54">
        <v>0.6943518518518519</v>
      </c>
      <c r="G11" s="54">
        <v>0.6945138888888889</v>
      </c>
      <c r="H11" s="54">
        <f t="shared" si="1"/>
        <v>0.00003472222222</v>
      </c>
      <c r="I11" s="4">
        <v>3.0</v>
      </c>
      <c r="J11" s="54">
        <f t="shared" si="3"/>
        <v>0.000162037037</v>
      </c>
      <c r="K11" s="8" t="str">
        <f t="shared" si="2"/>
        <v/>
      </c>
    </row>
    <row r="12">
      <c r="A12" s="4" t="s">
        <v>135</v>
      </c>
      <c r="B12" s="53">
        <v>0.6956828703703704</v>
      </c>
      <c r="C12" s="53">
        <v>0.6958333333333333</v>
      </c>
      <c r="E12" s="8" t="s">
        <v>100</v>
      </c>
      <c r="F12" s="54">
        <v>0.6945254629629629</v>
      </c>
      <c r="G12" s="54">
        <v>0.6945370370370371</v>
      </c>
      <c r="H12" s="54">
        <f t="shared" si="1"/>
        <v>0.00001157407407</v>
      </c>
      <c r="J12" s="8" t="str">
        <f t="shared" si="3"/>
        <v/>
      </c>
      <c r="K12" s="54">
        <f t="shared" si="2"/>
        <v>0.00001157407407</v>
      </c>
    </row>
    <row r="13">
      <c r="A13" s="4" t="s">
        <v>135</v>
      </c>
      <c r="B13" s="53">
        <v>0.6958796296296297</v>
      </c>
      <c r="C13" s="53">
        <v>0.6959953703703704</v>
      </c>
      <c r="E13" s="8" t="s">
        <v>100</v>
      </c>
      <c r="F13" s="54">
        <v>0.6945486111111111</v>
      </c>
      <c r="G13" s="54">
        <v>0.6945486111111111</v>
      </c>
      <c r="H13" s="54">
        <f t="shared" si="1"/>
        <v>0.00001157407407</v>
      </c>
      <c r="J13" s="8" t="str">
        <f t="shared" si="3"/>
        <v/>
      </c>
      <c r="K13" s="54">
        <f t="shared" si="2"/>
        <v>0</v>
      </c>
    </row>
    <row r="14">
      <c r="A14" s="4" t="s">
        <v>135</v>
      </c>
      <c r="B14" s="53">
        <v>0.6960879629629629</v>
      </c>
      <c r="C14" s="53">
        <v>0.69625</v>
      </c>
      <c r="E14" s="8" t="s">
        <v>135</v>
      </c>
      <c r="F14" s="54">
        <v>0.6945486111111111</v>
      </c>
      <c r="G14" s="54">
        <v>0.6947569444444445</v>
      </c>
      <c r="H14" s="54">
        <f t="shared" si="1"/>
        <v>0</v>
      </c>
      <c r="I14" s="4">
        <v>2.0</v>
      </c>
      <c r="J14" s="54">
        <f t="shared" si="3"/>
        <v>0.0002083333333</v>
      </c>
      <c r="K14" s="8" t="str">
        <f t="shared" si="2"/>
        <v/>
      </c>
    </row>
    <row r="15">
      <c r="A15" s="4" t="s">
        <v>135</v>
      </c>
      <c r="B15" s="53">
        <v>0.6962847222222223</v>
      </c>
      <c r="C15" s="53">
        <v>0.696400462962963</v>
      </c>
      <c r="E15" s="8" t="s">
        <v>100</v>
      </c>
      <c r="F15" s="54">
        <v>0.6947685185185185</v>
      </c>
      <c r="G15" s="54">
        <v>0.6947800925925925</v>
      </c>
      <c r="H15" s="54">
        <f t="shared" si="1"/>
        <v>0.00001157407407</v>
      </c>
      <c r="J15" s="8" t="str">
        <f t="shared" si="3"/>
        <v/>
      </c>
      <c r="K15" s="54">
        <f t="shared" si="2"/>
        <v>0.00001157407407</v>
      </c>
    </row>
    <row r="16">
      <c r="A16" s="4" t="s">
        <v>135</v>
      </c>
      <c r="B16" s="53">
        <v>0.6964236111111111</v>
      </c>
      <c r="C16" s="53">
        <v>0.6965856481481482</v>
      </c>
      <c r="E16" s="8" t="s">
        <v>135</v>
      </c>
      <c r="F16" s="54">
        <v>0.6948032407407407</v>
      </c>
      <c r="G16" s="54">
        <v>0.6949652777777777</v>
      </c>
      <c r="H16" s="54">
        <f t="shared" si="1"/>
        <v>0.00002314814815</v>
      </c>
      <c r="I16" s="4">
        <v>3.0</v>
      </c>
      <c r="J16" s="54">
        <f t="shared" si="3"/>
        <v>0.000162037037</v>
      </c>
      <c r="K16" s="8" t="str">
        <f t="shared" si="2"/>
        <v/>
      </c>
    </row>
    <row r="17">
      <c r="A17" s="4" t="s">
        <v>135</v>
      </c>
      <c r="B17" s="53">
        <v>0.6966435185185185</v>
      </c>
      <c r="C17" s="53">
        <v>0.6968055555555556</v>
      </c>
      <c r="E17" s="8" t="s">
        <v>100</v>
      </c>
      <c r="F17" s="54">
        <v>0.6949768518518519</v>
      </c>
      <c r="G17" s="54">
        <v>0.6949884259259259</v>
      </c>
      <c r="H17" s="54">
        <f t="shared" si="1"/>
        <v>0.00001157407407</v>
      </c>
      <c r="J17" s="8" t="str">
        <f t="shared" si="3"/>
        <v/>
      </c>
      <c r="K17" s="54">
        <f t="shared" si="2"/>
        <v>0.00001157407407</v>
      </c>
    </row>
    <row r="18">
      <c r="A18" s="4" t="s">
        <v>135</v>
      </c>
      <c r="B18" s="53">
        <v>0.6968402777777778</v>
      </c>
      <c r="C18" s="53">
        <v>0.6970023148148148</v>
      </c>
      <c r="E18" s="8" t="s">
        <v>135</v>
      </c>
      <c r="F18" s="54">
        <v>0.6950115740740741</v>
      </c>
      <c r="G18" s="54">
        <v>0.6952199074074074</v>
      </c>
      <c r="H18" s="54">
        <f t="shared" si="1"/>
        <v>0.00002314814815</v>
      </c>
      <c r="I18" s="4">
        <v>3.0</v>
      </c>
      <c r="J18" s="54">
        <f t="shared" si="3"/>
        <v>0.0002083333333</v>
      </c>
      <c r="K18" s="8" t="str">
        <f t="shared" si="2"/>
        <v/>
      </c>
    </row>
    <row r="19">
      <c r="A19" s="4" t="s">
        <v>135</v>
      </c>
      <c r="B19" s="53">
        <v>0.6970486111111112</v>
      </c>
      <c r="C19" s="53">
        <v>0.6971527777777777</v>
      </c>
      <c r="E19" s="8" t="s">
        <v>100</v>
      </c>
      <c r="F19" s="54">
        <v>0.6952199074074074</v>
      </c>
      <c r="G19" s="54">
        <v>0.6952314814814815</v>
      </c>
      <c r="H19" s="54">
        <f t="shared" si="1"/>
        <v>0</v>
      </c>
      <c r="J19" s="8" t="str">
        <f t="shared" si="3"/>
        <v/>
      </c>
      <c r="K19" s="54">
        <f t="shared" si="2"/>
        <v>0.00001157407407</v>
      </c>
    </row>
    <row r="20">
      <c r="A20" s="4" t="s">
        <v>100</v>
      </c>
      <c r="B20" s="53">
        <v>0.6936689814814815</v>
      </c>
      <c r="C20" s="53">
        <v>0.6936805555555555</v>
      </c>
      <c r="E20" s="8" t="s">
        <v>135</v>
      </c>
      <c r="F20" s="54">
        <v>0.6952546296296296</v>
      </c>
      <c r="G20" s="54">
        <v>0.6954166666666667</v>
      </c>
      <c r="H20" s="54">
        <f t="shared" si="1"/>
        <v>0.00002314814815</v>
      </c>
      <c r="I20" s="4">
        <v>2.0</v>
      </c>
      <c r="J20" s="54">
        <f t="shared" si="3"/>
        <v>0.000162037037</v>
      </c>
      <c r="K20" s="8" t="str">
        <f t="shared" si="2"/>
        <v/>
      </c>
    </row>
    <row r="21">
      <c r="A21" s="4" t="s">
        <v>100</v>
      </c>
      <c r="B21" s="53">
        <v>0.6938657407407407</v>
      </c>
      <c r="C21" s="53">
        <v>0.6938773148148148</v>
      </c>
      <c r="E21" s="8" t="s">
        <v>100</v>
      </c>
      <c r="F21" s="54">
        <v>0.6954282407407407</v>
      </c>
      <c r="G21" s="54">
        <v>0.6954398148148148</v>
      </c>
      <c r="H21" s="54">
        <f t="shared" si="1"/>
        <v>0.00001157407407</v>
      </c>
      <c r="J21" s="8" t="str">
        <f t="shared" si="3"/>
        <v/>
      </c>
      <c r="K21" s="54">
        <f t="shared" si="2"/>
        <v>0.00001157407407</v>
      </c>
    </row>
    <row r="22">
      <c r="A22" s="4" t="s">
        <v>100</v>
      </c>
      <c r="B22" s="53">
        <v>0.6940625</v>
      </c>
      <c r="C22" s="53">
        <v>0.6940740740740741</v>
      </c>
      <c r="E22" s="8" t="s">
        <v>135</v>
      </c>
      <c r="F22" s="54">
        <v>0.6954513888888889</v>
      </c>
      <c r="G22" s="54">
        <v>0.6955671296296296</v>
      </c>
      <c r="H22" s="54">
        <f t="shared" si="1"/>
        <v>0.00001157407407</v>
      </c>
      <c r="I22" s="4">
        <v>2.0</v>
      </c>
      <c r="J22" s="54">
        <f t="shared" si="3"/>
        <v>0.0001157407407</v>
      </c>
      <c r="K22" s="8" t="str">
        <f t="shared" si="2"/>
        <v/>
      </c>
    </row>
    <row r="23">
      <c r="A23" s="4" t="s">
        <v>100</v>
      </c>
      <c r="B23" s="53">
        <v>0.6940856481481481</v>
      </c>
      <c r="C23" s="53">
        <v>0.6940856481481481</v>
      </c>
      <c r="E23" s="8" t="s">
        <v>100</v>
      </c>
      <c r="F23" s="54">
        <v>0.6955671296296296</v>
      </c>
      <c r="G23" s="54">
        <v>0.6956365740740741</v>
      </c>
      <c r="H23" s="54">
        <f t="shared" si="1"/>
        <v>0</v>
      </c>
      <c r="J23" s="8" t="str">
        <f t="shared" si="3"/>
        <v/>
      </c>
      <c r="K23" s="54">
        <f t="shared" si="2"/>
        <v>0.00006944444444</v>
      </c>
    </row>
    <row r="24">
      <c r="A24" s="4" t="s">
        <v>100</v>
      </c>
      <c r="B24" s="53">
        <v>0.6943055555555555</v>
      </c>
      <c r="C24" s="53">
        <v>0.6943171296296297</v>
      </c>
      <c r="E24" s="8" t="s">
        <v>100</v>
      </c>
      <c r="F24" s="54">
        <v>0.6956481481481481</v>
      </c>
      <c r="G24" s="54">
        <v>0.6956597222222223</v>
      </c>
      <c r="H24" s="54">
        <f t="shared" si="1"/>
        <v>0.00001157407407</v>
      </c>
      <c r="J24" s="8" t="str">
        <f t="shared" si="3"/>
        <v/>
      </c>
      <c r="K24" s="54">
        <f t="shared" si="2"/>
        <v>0.00001157407407</v>
      </c>
    </row>
    <row r="25">
      <c r="A25" s="4" t="s">
        <v>100</v>
      </c>
      <c r="B25" s="53">
        <v>0.6945254629629629</v>
      </c>
      <c r="C25" s="53">
        <v>0.6945370370370371</v>
      </c>
      <c r="E25" s="8" t="s">
        <v>135</v>
      </c>
      <c r="F25" s="54">
        <v>0.6956828703703704</v>
      </c>
      <c r="G25" s="54">
        <v>0.6958333333333333</v>
      </c>
      <c r="H25" s="54">
        <f t="shared" si="1"/>
        <v>0.00002314814815</v>
      </c>
      <c r="I25" s="4">
        <v>3.0</v>
      </c>
      <c r="J25" s="54">
        <f t="shared" si="3"/>
        <v>0.000150462963</v>
      </c>
      <c r="K25" s="8" t="str">
        <f t="shared" si="2"/>
        <v/>
      </c>
    </row>
    <row r="26">
      <c r="A26" s="4" t="s">
        <v>100</v>
      </c>
      <c r="B26" s="53">
        <v>0.6945486111111111</v>
      </c>
      <c r="C26" s="53">
        <v>0.6945486111111111</v>
      </c>
      <c r="E26" s="8" t="s">
        <v>100</v>
      </c>
      <c r="F26" s="54">
        <v>0.6958449074074075</v>
      </c>
      <c r="G26" s="54">
        <v>0.6958680555555555</v>
      </c>
      <c r="H26" s="54">
        <f t="shared" si="1"/>
        <v>0.00001157407407</v>
      </c>
      <c r="J26" s="8" t="str">
        <f t="shared" si="3"/>
        <v/>
      </c>
      <c r="K26" s="54">
        <f t="shared" si="2"/>
        <v>0.00002314814815</v>
      </c>
    </row>
    <row r="27">
      <c r="A27" s="4" t="s">
        <v>100</v>
      </c>
      <c r="B27" s="53">
        <v>0.6947685185185185</v>
      </c>
      <c r="C27" s="53">
        <v>0.6947800925925925</v>
      </c>
      <c r="E27" s="8" t="s">
        <v>135</v>
      </c>
      <c r="F27" s="54">
        <v>0.6958796296296297</v>
      </c>
      <c r="G27" s="54">
        <v>0.6959953703703704</v>
      </c>
      <c r="H27" s="54">
        <f t="shared" si="1"/>
        <v>0.00001157407407</v>
      </c>
      <c r="I27" s="4">
        <v>2.0</v>
      </c>
      <c r="J27" s="54">
        <f t="shared" si="3"/>
        <v>0.0001157407407</v>
      </c>
      <c r="K27" s="8" t="str">
        <f t="shared" si="2"/>
        <v/>
      </c>
    </row>
    <row r="28">
      <c r="A28" s="4" t="s">
        <v>100</v>
      </c>
      <c r="B28" s="53">
        <v>0.6949768518518519</v>
      </c>
      <c r="C28" s="53">
        <v>0.6949884259259259</v>
      </c>
      <c r="E28" s="8" t="s">
        <v>100</v>
      </c>
      <c r="F28" s="54">
        <v>0.6960069444444444</v>
      </c>
      <c r="G28" s="54">
        <v>0.6960648148148149</v>
      </c>
      <c r="H28" s="54">
        <f t="shared" si="1"/>
        <v>0.00001157407407</v>
      </c>
      <c r="J28" s="8" t="str">
        <f t="shared" si="3"/>
        <v/>
      </c>
      <c r="K28" s="54">
        <f t="shared" si="2"/>
        <v>0.00005787037037</v>
      </c>
    </row>
    <row r="29">
      <c r="A29" s="4" t="s">
        <v>100</v>
      </c>
      <c r="B29" s="53">
        <v>0.6952199074074074</v>
      </c>
      <c r="C29" s="53">
        <v>0.6952314814814815</v>
      </c>
      <c r="E29" s="8" t="s">
        <v>135</v>
      </c>
      <c r="F29" s="54">
        <v>0.6960879629629629</v>
      </c>
      <c r="G29" s="54">
        <v>0.69625</v>
      </c>
      <c r="H29" s="54">
        <f t="shared" si="1"/>
        <v>0.00002314814815</v>
      </c>
      <c r="I29" s="4">
        <v>3.0</v>
      </c>
      <c r="J29" s="54">
        <f t="shared" si="3"/>
        <v>0.000162037037</v>
      </c>
      <c r="K29" s="8" t="str">
        <f t="shared" si="2"/>
        <v/>
      </c>
    </row>
    <row r="30">
      <c r="A30" s="4" t="s">
        <v>100</v>
      </c>
      <c r="B30" s="53">
        <v>0.6954282407407407</v>
      </c>
      <c r="C30" s="53">
        <v>0.6954398148148148</v>
      </c>
      <c r="E30" s="8" t="s">
        <v>100</v>
      </c>
      <c r="F30" s="54">
        <v>0.6962847222222223</v>
      </c>
      <c r="G30" s="54">
        <v>0.6962847222222223</v>
      </c>
      <c r="H30" s="54">
        <f t="shared" si="1"/>
        <v>0.00003472222222</v>
      </c>
      <c r="J30" s="8" t="str">
        <f t="shared" si="3"/>
        <v/>
      </c>
      <c r="K30" s="54">
        <f t="shared" si="2"/>
        <v>0</v>
      </c>
    </row>
    <row r="31">
      <c r="A31" s="4" t="s">
        <v>100</v>
      </c>
      <c r="B31" s="53">
        <v>0.6955671296296296</v>
      </c>
      <c r="C31" s="53">
        <v>0.6956365740740741</v>
      </c>
      <c r="E31" s="8" t="s">
        <v>135</v>
      </c>
      <c r="F31" s="54">
        <v>0.6962847222222223</v>
      </c>
      <c r="G31" s="54">
        <v>0.696400462962963</v>
      </c>
      <c r="H31" s="54">
        <f t="shared" si="1"/>
        <v>0</v>
      </c>
      <c r="I31" s="4">
        <v>3.0</v>
      </c>
      <c r="J31" s="54">
        <f t="shared" si="3"/>
        <v>0.0001157407407</v>
      </c>
      <c r="K31" s="8" t="str">
        <f t="shared" si="2"/>
        <v/>
      </c>
    </row>
    <row r="32">
      <c r="A32" s="4" t="s">
        <v>100</v>
      </c>
      <c r="B32" s="53">
        <v>0.6956481481481481</v>
      </c>
      <c r="C32" s="53">
        <v>0.6956597222222223</v>
      </c>
      <c r="E32" s="8" t="s">
        <v>135</v>
      </c>
      <c r="F32" s="54">
        <v>0.6964236111111111</v>
      </c>
      <c r="G32" s="54">
        <v>0.6965856481481482</v>
      </c>
      <c r="H32" s="54">
        <f t="shared" si="1"/>
        <v>0.00002314814815</v>
      </c>
      <c r="I32" s="4">
        <v>2.0</v>
      </c>
      <c r="J32" s="54">
        <f t="shared" si="3"/>
        <v>0.000162037037</v>
      </c>
      <c r="K32" s="8" t="str">
        <f t="shared" si="2"/>
        <v/>
      </c>
    </row>
    <row r="33">
      <c r="A33" s="4" t="s">
        <v>100</v>
      </c>
      <c r="B33" s="53">
        <v>0.6958449074074075</v>
      </c>
      <c r="C33" s="53">
        <v>0.6958680555555555</v>
      </c>
      <c r="E33" s="8" t="s">
        <v>100</v>
      </c>
      <c r="F33" s="54">
        <v>0.6965856481481482</v>
      </c>
      <c r="G33" s="54">
        <v>0.6965972222222222</v>
      </c>
      <c r="H33" s="54">
        <f t="shared" si="1"/>
        <v>0</v>
      </c>
      <c r="J33" s="8" t="str">
        <f t="shared" si="3"/>
        <v/>
      </c>
      <c r="K33" s="54">
        <f t="shared" si="2"/>
        <v>0.00001157407407</v>
      </c>
    </row>
    <row r="34">
      <c r="A34" s="4" t="s">
        <v>100</v>
      </c>
      <c r="B34" s="53">
        <v>0.6960069444444444</v>
      </c>
      <c r="C34" s="53">
        <v>0.6960648148148149</v>
      </c>
      <c r="E34" s="8" t="s">
        <v>100</v>
      </c>
      <c r="F34" s="54">
        <v>0.6966203703703704</v>
      </c>
      <c r="G34" s="54">
        <v>0.6966319444444444</v>
      </c>
      <c r="H34" s="54">
        <f t="shared" si="1"/>
        <v>0.00002314814815</v>
      </c>
      <c r="J34" s="8" t="str">
        <f t="shared" si="3"/>
        <v/>
      </c>
      <c r="K34" s="54">
        <f t="shared" si="2"/>
        <v>0.00001157407407</v>
      </c>
    </row>
    <row r="35">
      <c r="A35" s="4" t="s">
        <v>100</v>
      </c>
      <c r="B35" s="53">
        <v>0.6962847222222223</v>
      </c>
      <c r="C35" s="53">
        <v>0.6962847222222223</v>
      </c>
      <c r="E35" s="8" t="s">
        <v>135</v>
      </c>
      <c r="F35" s="54">
        <v>0.6966435185185185</v>
      </c>
      <c r="G35" s="54">
        <v>0.6968055555555556</v>
      </c>
      <c r="H35" s="54">
        <f t="shared" si="1"/>
        <v>0.00001157407407</v>
      </c>
      <c r="I35" s="4">
        <v>3.0</v>
      </c>
      <c r="J35" s="54">
        <f t="shared" si="3"/>
        <v>0.000162037037</v>
      </c>
      <c r="K35" s="8" t="str">
        <f t="shared" si="2"/>
        <v/>
      </c>
    </row>
    <row r="36">
      <c r="A36" s="4" t="s">
        <v>100</v>
      </c>
      <c r="B36" s="53">
        <v>0.6965856481481482</v>
      </c>
      <c r="C36" s="53">
        <v>0.6965972222222222</v>
      </c>
      <c r="E36" s="8" t="s">
        <v>100</v>
      </c>
      <c r="F36" s="54">
        <v>0.6968287037037038</v>
      </c>
      <c r="G36" s="54">
        <v>0.6968287037037038</v>
      </c>
      <c r="H36" s="54">
        <f t="shared" si="1"/>
        <v>0.00002314814815</v>
      </c>
      <c r="J36" s="8" t="str">
        <f t="shared" si="3"/>
        <v/>
      </c>
      <c r="K36" s="54">
        <f t="shared" si="2"/>
        <v>0</v>
      </c>
    </row>
    <row r="37">
      <c r="A37" s="4" t="s">
        <v>100</v>
      </c>
      <c r="B37" s="53">
        <v>0.6966203703703704</v>
      </c>
      <c r="C37" s="53">
        <v>0.6966319444444444</v>
      </c>
      <c r="E37" s="8" t="s">
        <v>135</v>
      </c>
      <c r="F37" s="54">
        <v>0.6968402777777778</v>
      </c>
      <c r="G37" s="54">
        <v>0.6970023148148148</v>
      </c>
      <c r="H37" s="54">
        <f t="shared" si="1"/>
        <v>0.00001157407407</v>
      </c>
      <c r="I37" s="4">
        <v>3.0</v>
      </c>
      <c r="J37" s="54">
        <f t="shared" si="3"/>
        <v>0.000162037037</v>
      </c>
      <c r="K37" s="8" t="str">
        <f t="shared" si="2"/>
        <v/>
      </c>
    </row>
    <row r="38">
      <c r="A38" s="4" t="s">
        <v>100</v>
      </c>
      <c r="B38" s="53">
        <v>0.6968287037037038</v>
      </c>
      <c r="C38" s="53">
        <v>0.6968287037037038</v>
      </c>
      <c r="E38" s="8" t="s">
        <v>100</v>
      </c>
      <c r="F38" s="54">
        <v>0.6970138888888889</v>
      </c>
      <c r="G38" s="54">
        <v>0.697025462962963</v>
      </c>
      <c r="H38" s="54">
        <f t="shared" si="1"/>
        <v>0.00001157407407</v>
      </c>
      <c r="J38" s="8" t="str">
        <f t="shared" si="3"/>
        <v/>
      </c>
      <c r="K38" s="54">
        <f t="shared" si="2"/>
        <v>0.00001157407407</v>
      </c>
    </row>
    <row r="39">
      <c r="A39" s="4" t="s">
        <v>100</v>
      </c>
      <c r="B39" s="53">
        <v>0.6970138888888889</v>
      </c>
      <c r="C39" s="53">
        <v>0.697025462962963</v>
      </c>
      <c r="E39" s="8" t="s">
        <v>135</v>
      </c>
      <c r="F39" s="54">
        <v>0.6970486111111112</v>
      </c>
      <c r="G39" s="54">
        <v>0.6971527777777777</v>
      </c>
      <c r="H39" s="54">
        <f t="shared" si="1"/>
        <v>0.00002314814815</v>
      </c>
      <c r="I39" s="4">
        <v>3.0</v>
      </c>
      <c r="J39" s="54">
        <f t="shared" si="3"/>
        <v>0.0001041666667</v>
      </c>
      <c r="K39" s="8" t="str">
        <f t="shared" si="2"/>
        <v/>
      </c>
    </row>
    <row r="40">
      <c r="A40" s="4" t="s">
        <v>137</v>
      </c>
      <c r="B40" s="53">
        <v>0.6973032407407408</v>
      </c>
      <c r="E40" s="8" t="s">
        <v>137</v>
      </c>
      <c r="F40" s="54">
        <v>0.6973032407407408</v>
      </c>
      <c r="G40" s="8"/>
      <c r="H40" s="56">
        <f t="shared" si="1"/>
        <v>0.000150462963</v>
      </c>
      <c r="I40" s="57">
        <v>13.0</v>
      </c>
    </row>
    <row r="41">
      <c r="I41" s="8">
        <f>AVERAGE(I2:I39)</f>
        <v>2.647058824</v>
      </c>
      <c r="J41" s="54">
        <f t="shared" ref="J41:K41" si="4">Average(J3:J40)</f>
        <v>0.0001586328976</v>
      </c>
      <c r="K41" s="54">
        <f t="shared" si="4"/>
        <v>0.0000150462963</v>
      </c>
    </row>
    <row r="42">
      <c r="H42" s="54">
        <f>SUM(H3:H40)</f>
        <v>0.0006712962963</v>
      </c>
      <c r="J42" s="54">
        <f t="shared" ref="J42:K42" si="5">SUM(J3:J40)</f>
        <v>0.002696759259</v>
      </c>
      <c r="K42" s="54">
        <f t="shared" si="5"/>
        <v>0.0003009259259</v>
      </c>
    </row>
    <row r="44">
      <c r="A44" s="4" t="s">
        <v>149</v>
      </c>
      <c r="B44" s="4" t="s">
        <v>140</v>
      </c>
      <c r="C44" s="4" t="s">
        <v>141</v>
      </c>
      <c r="I44" s="4" t="s">
        <v>146</v>
      </c>
      <c r="J44" s="4" t="s">
        <v>147</v>
      </c>
      <c r="K44" s="4" t="s">
        <v>148</v>
      </c>
    </row>
    <row r="45">
      <c r="A45" s="4" t="s">
        <v>98</v>
      </c>
      <c r="C45" s="53">
        <v>0.6978819444444444</v>
      </c>
      <c r="E45" s="8" t="str">
        <f t="array" ref="E45:G87">SORT(A45:C87,C45:C87,True)</f>
        <v>S</v>
      </c>
      <c r="F45" s="8"/>
      <c r="G45" s="54">
        <v>0.6978819444444444</v>
      </c>
      <c r="J45" s="8" t="str">
        <f t="shared" ref="J45:J87" si="6">IF(E45="I", G45-F45, "")</f>
        <v/>
      </c>
    </row>
    <row r="46">
      <c r="A46" s="4" t="s">
        <v>135</v>
      </c>
      <c r="B46" s="53">
        <v>0.697962962962963</v>
      </c>
      <c r="C46" s="53">
        <v>0.698125</v>
      </c>
      <c r="E46" s="8" t="s">
        <v>100</v>
      </c>
      <c r="F46" s="54">
        <v>0.6978935185185186</v>
      </c>
      <c r="G46" s="54">
        <v>0.6979050925925926</v>
      </c>
      <c r="H46" s="54">
        <f t="shared" ref="H46:H87" si="7">F46-G45</f>
        <v>0.00001157407407</v>
      </c>
      <c r="J46" s="8" t="str">
        <f t="shared" si="6"/>
        <v/>
      </c>
      <c r="K46" s="54">
        <f t="shared" ref="K46:K86" si="8">IF(E46="R", G46-F46, "")</f>
        <v>0.00001157407407</v>
      </c>
    </row>
    <row r="47">
      <c r="A47" s="4" t="s">
        <v>135</v>
      </c>
      <c r="B47" s="53">
        <v>0.6981828703703704</v>
      </c>
      <c r="C47" s="53">
        <v>0.6983564814814814</v>
      </c>
      <c r="E47" s="8" t="s">
        <v>100</v>
      </c>
      <c r="F47" s="54">
        <v>0.6979166666666666</v>
      </c>
      <c r="G47" s="54">
        <v>0.6979282407407408</v>
      </c>
      <c r="H47" s="54">
        <f t="shared" si="7"/>
        <v>0.00001157407407</v>
      </c>
      <c r="J47" s="8" t="str">
        <f t="shared" si="6"/>
        <v/>
      </c>
      <c r="K47" s="54">
        <f t="shared" si="8"/>
        <v>0.00001157407407</v>
      </c>
    </row>
    <row r="48">
      <c r="A48" s="4" t="s">
        <v>135</v>
      </c>
      <c r="B48" s="53">
        <v>0.6983912037037037</v>
      </c>
      <c r="C48" s="53">
        <v>0.6986111111111111</v>
      </c>
      <c r="E48" s="8" t="s">
        <v>135</v>
      </c>
      <c r="F48" s="54">
        <v>0.697962962962963</v>
      </c>
      <c r="G48" s="54">
        <v>0.698125</v>
      </c>
      <c r="H48" s="54">
        <f t="shared" si="7"/>
        <v>0.00003472222222</v>
      </c>
      <c r="I48" s="4">
        <v>5.0</v>
      </c>
      <c r="J48" s="54">
        <f t="shared" si="6"/>
        <v>0.000162037037</v>
      </c>
      <c r="K48" s="8" t="str">
        <f t="shared" si="8"/>
        <v/>
      </c>
    </row>
    <row r="49">
      <c r="A49" s="4" t="s">
        <v>135</v>
      </c>
      <c r="B49" s="53">
        <v>0.6986574074074074</v>
      </c>
      <c r="C49" s="53">
        <v>0.6988194444444444</v>
      </c>
      <c r="E49" s="8" t="s">
        <v>100</v>
      </c>
      <c r="F49" s="54">
        <v>0.698125</v>
      </c>
      <c r="G49" s="54">
        <v>0.6981481481481482</v>
      </c>
      <c r="H49" s="54">
        <f t="shared" si="7"/>
        <v>0</v>
      </c>
      <c r="J49" s="8" t="str">
        <f t="shared" si="6"/>
        <v/>
      </c>
      <c r="K49" s="54">
        <f t="shared" si="8"/>
        <v>0.00002314814815</v>
      </c>
    </row>
    <row r="50">
      <c r="A50" s="4" t="s">
        <v>135</v>
      </c>
      <c r="B50" s="53">
        <v>0.6988657407407407</v>
      </c>
      <c r="C50" s="53">
        <v>0.6990856481481481</v>
      </c>
      <c r="E50" s="8" t="s">
        <v>100</v>
      </c>
      <c r="F50" s="54">
        <v>0.6981597222222222</v>
      </c>
      <c r="G50" s="54">
        <v>0.6981712962962963</v>
      </c>
      <c r="H50" s="54">
        <f t="shared" si="7"/>
        <v>0.00001157407407</v>
      </c>
      <c r="J50" s="8" t="str">
        <f t="shared" si="6"/>
        <v/>
      </c>
      <c r="K50" s="54">
        <f t="shared" si="8"/>
        <v>0.00001157407407</v>
      </c>
    </row>
    <row r="51">
      <c r="A51" s="4" t="s">
        <v>135</v>
      </c>
      <c r="B51" s="53">
        <v>0.6991435185185185</v>
      </c>
      <c r="C51" s="53">
        <v>0.6993171296296297</v>
      </c>
      <c r="E51" s="8" t="s">
        <v>135</v>
      </c>
      <c r="F51" s="54">
        <v>0.6981828703703704</v>
      </c>
      <c r="G51" s="54">
        <v>0.6983564814814814</v>
      </c>
      <c r="H51" s="54">
        <f t="shared" si="7"/>
        <v>0.00001157407407</v>
      </c>
      <c r="I51" s="4">
        <v>2.0</v>
      </c>
      <c r="J51" s="54">
        <f t="shared" si="6"/>
        <v>0.0001736111111</v>
      </c>
      <c r="K51" s="8" t="str">
        <f t="shared" si="8"/>
        <v/>
      </c>
    </row>
    <row r="52">
      <c r="A52" s="4" t="s">
        <v>135</v>
      </c>
      <c r="B52" s="53">
        <v>0.6993634259259259</v>
      </c>
      <c r="C52" s="53">
        <v>0.6995833333333333</v>
      </c>
      <c r="E52" s="8" t="s">
        <v>100</v>
      </c>
      <c r="F52" s="54">
        <v>0.6983680555555556</v>
      </c>
      <c r="G52" s="54">
        <v>0.6983796296296296</v>
      </c>
      <c r="H52" s="54">
        <f t="shared" si="7"/>
        <v>0.00001157407407</v>
      </c>
      <c r="J52" s="8" t="str">
        <f t="shared" si="6"/>
        <v/>
      </c>
      <c r="K52" s="54">
        <f t="shared" si="8"/>
        <v>0.00001157407407</v>
      </c>
    </row>
    <row r="53">
      <c r="A53" s="4" t="s">
        <v>135</v>
      </c>
      <c r="B53" s="53">
        <v>0.6996412037037038</v>
      </c>
      <c r="C53" s="53">
        <v>0.6998148148148148</v>
      </c>
      <c r="E53" s="8" t="s">
        <v>135</v>
      </c>
      <c r="F53" s="54">
        <v>0.6983912037037037</v>
      </c>
      <c r="G53" s="54">
        <v>0.6986111111111111</v>
      </c>
      <c r="H53" s="54">
        <f t="shared" si="7"/>
        <v>0.00001157407407</v>
      </c>
      <c r="I53" s="4">
        <v>2.0</v>
      </c>
      <c r="J53" s="54">
        <f t="shared" si="6"/>
        <v>0.0002199074074</v>
      </c>
      <c r="K53" s="8" t="str">
        <f t="shared" si="8"/>
        <v/>
      </c>
    </row>
    <row r="54">
      <c r="A54" s="4" t="s">
        <v>135</v>
      </c>
      <c r="B54" s="53">
        <v>0.6998611111111112</v>
      </c>
      <c r="C54" s="53">
        <v>0.6999768518518519</v>
      </c>
      <c r="E54" s="8" t="s">
        <v>100</v>
      </c>
      <c r="F54" s="54">
        <v>0.6986111111111111</v>
      </c>
      <c r="G54" s="54">
        <v>0.6986226851851852</v>
      </c>
      <c r="H54" s="54">
        <f t="shared" si="7"/>
        <v>0</v>
      </c>
      <c r="J54" s="8" t="str">
        <f t="shared" si="6"/>
        <v/>
      </c>
      <c r="K54" s="54">
        <f t="shared" si="8"/>
        <v>0.00001157407407</v>
      </c>
    </row>
    <row r="55">
      <c r="A55" s="4" t="s">
        <v>135</v>
      </c>
      <c r="B55" s="53">
        <v>0.7000694444444444</v>
      </c>
      <c r="C55" s="53">
        <v>0.7002430555555555</v>
      </c>
      <c r="E55" s="8" t="s">
        <v>135</v>
      </c>
      <c r="F55" s="54">
        <v>0.6986574074074074</v>
      </c>
      <c r="G55" s="54">
        <v>0.6988194444444444</v>
      </c>
      <c r="H55" s="54">
        <f t="shared" si="7"/>
        <v>0.00003472222222</v>
      </c>
      <c r="I55" s="4">
        <v>3.0</v>
      </c>
      <c r="J55" s="54">
        <f t="shared" si="6"/>
        <v>0.000162037037</v>
      </c>
      <c r="K55" s="8" t="str">
        <f t="shared" si="8"/>
        <v/>
      </c>
    </row>
    <row r="56">
      <c r="A56" s="4" t="s">
        <v>135</v>
      </c>
      <c r="B56" s="53">
        <v>0.7002893518518518</v>
      </c>
      <c r="C56" s="53">
        <v>0.7004050925925925</v>
      </c>
      <c r="E56" s="8" t="s">
        <v>100</v>
      </c>
      <c r="F56" s="54">
        <v>0.6988425925925926</v>
      </c>
      <c r="G56" s="54">
        <v>0.6988541666666667</v>
      </c>
      <c r="H56" s="54">
        <f t="shared" si="7"/>
        <v>0.00002314814815</v>
      </c>
      <c r="J56" s="8" t="str">
        <f t="shared" si="6"/>
        <v/>
      </c>
      <c r="K56" s="54">
        <f t="shared" si="8"/>
        <v>0.00001157407407</v>
      </c>
    </row>
    <row r="57">
      <c r="A57" s="4" t="s">
        <v>135</v>
      </c>
      <c r="B57" s="53">
        <v>0.7005092592592592</v>
      </c>
      <c r="C57" s="53">
        <v>0.7006828703703704</v>
      </c>
      <c r="E57" s="8" t="s">
        <v>135</v>
      </c>
      <c r="F57" s="54">
        <v>0.6988657407407407</v>
      </c>
      <c r="G57" s="54">
        <v>0.6990856481481481</v>
      </c>
      <c r="H57" s="54">
        <f t="shared" si="7"/>
        <v>0.00001157407407</v>
      </c>
      <c r="I57" s="4">
        <v>3.0</v>
      </c>
      <c r="J57" s="54">
        <f t="shared" si="6"/>
        <v>0.0002199074074</v>
      </c>
      <c r="K57" s="8" t="str">
        <f t="shared" si="8"/>
        <v/>
      </c>
    </row>
    <row r="58">
      <c r="A58" s="4" t="s">
        <v>135</v>
      </c>
      <c r="B58" s="53">
        <v>0.7007175925925926</v>
      </c>
      <c r="C58" s="53">
        <v>0.7008449074074075</v>
      </c>
      <c r="E58" s="8" t="s">
        <v>100</v>
      </c>
      <c r="F58" s="54">
        <v>0.6990856481481481</v>
      </c>
      <c r="G58" s="54">
        <v>0.6990972222222223</v>
      </c>
      <c r="H58" s="54">
        <f t="shared" si="7"/>
        <v>0</v>
      </c>
      <c r="J58" s="8" t="str">
        <f t="shared" si="6"/>
        <v/>
      </c>
      <c r="K58" s="54">
        <f t="shared" si="8"/>
        <v>0.00001157407407</v>
      </c>
    </row>
    <row r="59">
      <c r="A59" s="4" t="s">
        <v>135</v>
      </c>
      <c r="B59" s="53">
        <v>0.7008796296296296</v>
      </c>
      <c r="C59" s="53">
        <v>0.7010532407407407</v>
      </c>
      <c r="E59" s="8" t="s">
        <v>100</v>
      </c>
      <c r="F59" s="54">
        <v>0.6991203703703703</v>
      </c>
      <c r="G59" s="54">
        <v>0.6991319444444445</v>
      </c>
      <c r="H59" s="54">
        <f t="shared" si="7"/>
        <v>0.00002314814815</v>
      </c>
      <c r="J59" s="8" t="str">
        <f t="shared" si="6"/>
        <v/>
      </c>
      <c r="K59" s="54">
        <f t="shared" si="8"/>
        <v>0.00001157407407</v>
      </c>
    </row>
    <row r="60">
      <c r="A60" s="4" t="s">
        <v>135</v>
      </c>
      <c r="B60" s="53">
        <v>0.7010995370370371</v>
      </c>
      <c r="C60" s="53">
        <v>0.7012615740740741</v>
      </c>
      <c r="E60" s="8" t="s">
        <v>135</v>
      </c>
      <c r="F60" s="54">
        <v>0.6991435185185185</v>
      </c>
      <c r="G60" s="54">
        <v>0.6993171296296297</v>
      </c>
      <c r="H60" s="54">
        <f t="shared" si="7"/>
        <v>0.00001157407407</v>
      </c>
      <c r="I60" s="4">
        <v>3.0</v>
      </c>
      <c r="J60" s="54">
        <f t="shared" si="6"/>
        <v>0.0001736111111</v>
      </c>
      <c r="K60" s="8" t="str">
        <f t="shared" si="8"/>
        <v/>
      </c>
    </row>
    <row r="61">
      <c r="A61" s="4" t="s">
        <v>135</v>
      </c>
      <c r="B61" s="53">
        <v>0.7012962962962963</v>
      </c>
      <c r="C61" s="53">
        <v>0.7014699074074074</v>
      </c>
      <c r="E61" s="8" t="s">
        <v>100</v>
      </c>
      <c r="F61" s="54">
        <v>0.6993287037037037</v>
      </c>
      <c r="G61" s="54">
        <v>0.6993402777777777</v>
      </c>
      <c r="H61" s="54">
        <f t="shared" si="7"/>
        <v>0.00001157407407</v>
      </c>
      <c r="J61" s="8" t="str">
        <f t="shared" si="6"/>
        <v/>
      </c>
      <c r="K61" s="54">
        <f t="shared" si="8"/>
        <v>0.00001157407407</v>
      </c>
    </row>
    <row r="62">
      <c r="A62" s="4" t="s">
        <v>135</v>
      </c>
      <c r="B62" s="53">
        <v>0.7015162037037037</v>
      </c>
      <c r="C62" s="53">
        <v>0.7016319444444444</v>
      </c>
      <c r="E62" s="8" t="s">
        <v>100</v>
      </c>
      <c r="F62" s="54">
        <v>0.6993518518518519</v>
      </c>
      <c r="G62" s="54">
        <v>0.6993634259259259</v>
      </c>
      <c r="H62" s="54">
        <f t="shared" si="7"/>
        <v>0.00001157407407</v>
      </c>
      <c r="J62" s="8" t="str">
        <f t="shared" si="6"/>
        <v/>
      </c>
      <c r="K62" s="54">
        <f t="shared" si="8"/>
        <v>0.00001157407407</v>
      </c>
    </row>
    <row r="63">
      <c r="A63" s="4" t="s">
        <v>100</v>
      </c>
      <c r="B63" s="53">
        <v>0.6978935185185186</v>
      </c>
      <c r="C63" s="53">
        <v>0.6979050925925926</v>
      </c>
      <c r="E63" s="8" t="s">
        <v>135</v>
      </c>
      <c r="F63" s="54">
        <v>0.6993634259259259</v>
      </c>
      <c r="G63" s="54">
        <v>0.6995833333333333</v>
      </c>
      <c r="H63" s="54">
        <f t="shared" si="7"/>
        <v>0</v>
      </c>
      <c r="I63" s="4">
        <v>2.0</v>
      </c>
      <c r="J63" s="54">
        <f t="shared" si="6"/>
        <v>0.0002199074074</v>
      </c>
      <c r="K63" s="8" t="str">
        <f t="shared" si="8"/>
        <v/>
      </c>
    </row>
    <row r="64">
      <c r="A64" s="4" t="s">
        <v>100</v>
      </c>
      <c r="B64" s="53">
        <v>0.6979166666666666</v>
      </c>
      <c r="C64" s="53">
        <v>0.6979282407407408</v>
      </c>
      <c r="E64" s="8" t="s">
        <v>100</v>
      </c>
      <c r="F64" s="54">
        <v>0.6995833333333333</v>
      </c>
      <c r="G64" s="54">
        <v>0.6995949074074074</v>
      </c>
      <c r="H64" s="54">
        <f t="shared" si="7"/>
        <v>0</v>
      </c>
      <c r="J64" s="8" t="str">
        <f t="shared" si="6"/>
        <v/>
      </c>
      <c r="K64" s="54">
        <f t="shared" si="8"/>
        <v>0.00001157407407</v>
      </c>
    </row>
    <row r="65">
      <c r="A65" s="4" t="s">
        <v>100</v>
      </c>
      <c r="B65" s="53">
        <v>0.698125</v>
      </c>
      <c r="C65" s="53">
        <v>0.6981481481481482</v>
      </c>
      <c r="E65" s="8" t="s">
        <v>100</v>
      </c>
      <c r="F65" s="54">
        <v>0.6996180555555556</v>
      </c>
      <c r="G65" s="54">
        <v>0.6996296296296296</v>
      </c>
      <c r="H65" s="54">
        <f t="shared" si="7"/>
        <v>0.00002314814815</v>
      </c>
      <c r="J65" s="8" t="str">
        <f t="shared" si="6"/>
        <v/>
      </c>
      <c r="K65" s="54">
        <f t="shared" si="8"/>
        <v>0.00001157407407</v>
      </c>
    </row>
    <row r="66">
      <c r="A66" s="4" t="s">
        <v>100</v>
      </c>
      <c r="B66" s="53">
        <v>0.6981597222222222</v>
      </c>
      <c r="C66" s="53">
        <v>0.6981712962962963</v>
      </c>
      <c r="E66" s="8" t="s">
        <v>135</v>
      </c>
      <c r="F66" s="54">
        <v>0.6996412037037038</v>
      </c>
      <c r="G66" s="54">
        <v>0.6998148148148148</v>
      </c>
      <c r="H66" s="54">
        <f t="shared" si="7"/>
        <v>0.00001157407407</v>
      </c>
      <c r="I66" s="4">
        <v>3.0</v>
      </c>
      <c r="J66" s="54">
        <f t="shared" si="6"/>
        <v>0.0001736111111</v>
      </c>
      <c r="K66" s="8" t="str">
        <f t="shared" si="8"/>
        <v/>
      </c>
    </row>
    <row r="67">
      <c r="A67" s="4" t="s">
        <v>100</v>
      </c>
      <c r="B67" s="53">
        <v>0.6983680555555556</v>
      </c>
      <c r="C67" s="53">
        <v>0.6983796296296296</v>
      </c>
      <c r="E67" s="8" t="s">
        <v>100</v>
      </c>
      <c r="F67" s="54">
        <v>0.6998263888888889</v>
      </c>
      <c r="G67" s="54">
        <v>0.699837962962963</v>
      </c>
      <c r="H67" s="54">
        <f t="shared" si="7"/>
        <v>0.00001157407407</v>
      </c>
      <c r="J67" s="8" t="str">
        <f t="shared" si="6"/>
        <v/>
      </c>
      <c r="K67" s="54">
        <f t="shared" si="8"/>
        <v>0.00001157407407</v>
      </c>
    </row>
    <row r="68">
      <c r="A68" s="4" t="s">
        <v>100</v>
      </c>
      <c r="B68" s="53">
        <v>0.6986111111111111</v>
      </c>
      <c r="C68" s="53">
        <v>0.6986226851851852</v>
      </c>
      <c r="E68" s="8" t="s">
        <v>135</v>
      </c>
      <c r="F68" s="54">
        <v>0.6998611111111112</v>
      </c>
      <c r="G68" s="54">
        <v>0.6999768518518519</v>
      </c>
      <c r="H68" s="54">
        <f t="shared" si="7"/>
        <v>0.00002314814815</v>
      </c>
      <c r="I68" s="4">
        <v>3.0</v>
      </c>
      <c r="J68" s="54">
        <f t="shared" si="6"/>
        <v>0.0001157407407</v>
      </c>
      <c r="K68" s="8" t="str">
        <f t="shared" si="8"/>
        <v/>
      </c>
    </row>
    <row r="69">
      <c r="A69" s="4" t="s">
        <v>100</v>
      </c>
      <c r="B69" s="53">
        <v>0.6988425925925926</v>
      </c>
      <c r="C69" s="53">
        <v>0.6988541666666667</v>
      </c>
      <c r="E69" s="8" t="s">
        <v>100</v>
      </c>
      <c r="F69" s="54">
        <v>0.6999768518518519</v>
      </c>
      <c r="G69" s="54">
        <v>0.7000462962962963</v>
      </c>
      <c r="H69" s="54">
        <f t="shared" si="7"/>
        <v>0</v>
      </c>
      <c r="J69" s="8" t="str">
        <f t="shared" si="6"/>
        <v/>
      </c>
      <c r="K69" s="54">
        <f t="shared" si="8"/>
        <v>0.00006944444444</v>
      </c>
    </row>
    <row r="70">
      <c r="A70" s="4" t="s">
        <v>100</v>
      </c>
      <c r="B70" s="53">
        <v>0.6990856481481481</v>
      </c>
      <c r="C70" s="53">
        <v>0.6990972222222223</v>
      </c>
      <c r="E70" s="8" t="s">
        <v>100</v>
      </c>
      <c r="F70" s="54">
        <v>0.7000694444444444</v>
      </c>
      <c r="G70" s="54">
        <v>0.7000694444444444</v>
      </c>
      <c r="H70" s="54">
        <f t="shared" si="7"/>
        <v>0.00002314814815</v>
      </c>
      <c r="J70" s="8" t="str">
        <f t="shared" si="6"/>
        <v/>
      </c>
      <c r="K70" s="54">
        <f t="shared" si="8"/>
        <v>0</v>
      </c>
    </row>
    <row r="71">
      <c r="A71" s="4" t="s">
        <v>100</v>
      </c>
      <c r="B71" s="53">
        <v>0.6991203703703703</v>
      </c>
      <c r="C71" s="53">
        <v>0.6991319444444445</v>
      </c>
      <c r="E71" s="8" t="s">
        <v>135</v>
      </c>
      <c r="F71" s="54">
        <v>0.7000694444444444</v>
      </c>
      <c r="G71" s="54">
        <v>0.7002430555555555</v>
      </c>
      <c r="H71" s="54">
        <f t="shared" si="7"/>
        <v>0</v>
      </c>
      <c r="I71" s="4">
        <v>2.0</v>
      </c>
      <c r="J71" s="54">
        <f t="shared" si="6"/>
        <v>0.0001736111111</v>
      </c>
      <c r="K71" s="8" t="str">
        <f t="shared" si="8"/>
        <v/>
      </c>
    </row>
    <row r="72">
      <c r="A72" s="4" t="s">
        <v>100</v>
      </c>
      <c r="B72" s="53">
        <v>0.6993287037037037</v>
      </c>
      <c r="C72" s="53">
        <v>0.6993402777777777</v>
      </c>
      <c r="E72" s="8" t="s">
        <v>100</v>
      </c>
      <c r="F72" s="54">
        <v>0.7002546296296296</v>
      </c>
      <c r="G72" s="54">
        <v>0.7002662037037037</v>
      </c>
      <c r="H72" s="54">
        <f t="shared" si="7"/>
        <v>0.00001157407407</v>
      </c>
      <c r="J72" s="8" t="str">
        <f t="shared" si="6"/>
        <v/>
      </c>
      <c r="K72" s="54">
        <f t="shared" si="8"/>
        <v>0.00001157407407</v>
      </c>
    </row>
    <row r="73">
      <c r="A73" s="4" t="s">
        <v>100</v>
      </c>
      <c r="B73" s="53">
        <v>0.6993518518518519</v>
      </c>
      <c r="C73" s="53">
        <v>0.6993634259259259</v>
      </c>
      <c r="E73" s="8" t="s">
        <v>135</v>
      </c>
      <c r="F73" s="54">
        <v>0.7002893518518518</v>
      </c>
      <c r="G73" s="54">
        <v>0.7004050925925925</v>
      </c>
      <c r="H73" s="54">
        <f t="shared" si="7"/>
        <v>0.00002314814815</v>
      </c>
      <c r="I73" s="4">
        <v>3.0</v>
      </c>
      <c r="J73" s="54">
        <f t="shared" si="6"/>
        <v>0.0001157407407</v>
      </c>
      <c r="K73" s="8" t="str">
        <f t="shared" si="8"/>
        <v/>
      </c>
    </row>
    <row r="74">
      <c r="A74" s="4" t="s">
        <v>100</v>
      </c>
      <c r="B74" s="53">
        <v>0.6995833333333333</v>
      </c>
      <c r="C74" s="53">
        <v>0.6995949074074074</v>
      </c>
      <c r="E74" s="8" t="s">
        <v>100</v>
      </c>
      <c r="F74" s="54">
        <v>0.7004050925925925</v>
      </c>
      <c r="G74" s="54">
        <v>0.7004282407407407</v>
      </c>
      <c r="H74" s="54">
        <f t="shared" si="7"/>
        <v>0</v>
      </c>
      <c r="J74" s="8" t="str">
        <f t="shared" si="6"/>
        <v/>
      </c>
      <c r="K74" s="54">
        <f t="shared" si="8"/>
        <v>0.00002314814815</v>
      </c>
    </row>
    <row r="75">
      <c r="A75" s="4" t="s">
        <v>100</v>
      </c>
      <c r="B75" s="53">
        <v>0.6996180555555556</v>
      </c>
      <c r="C75" s="53">
        <v>0.6996296296296296</v>
      </c>
      <c r="E75" s="8" t="s">
        <v>100</v>
      </c>
      <c r="F75" s="54">
        <v>0.7004398148148148</v>
      </c>
      <c r="G75" s="54">
        <v>0.7004976851851852</v>
      </c>
      <c r="H75" s="54">
        <f t="shared" si="7"/>
        <v>0.00001157407407</v>
      </c>
      <c r="J75" s="8" t="str">
        <f t="shared" si="6"/>
        <v/>
      </c>
      <c r="K75" s="54">
        <f t="shared" si="8"/>
        <v>0.00005787037037</v>
      </c>
    </row>
    <row r="76">
      <c r="A76" s="4" t="s">
        <v>100</v>
      </c>
      <c r="B76" s="53">
        <v>0.6998263888888889</v>
      </c>
      <c r="C76" s="53">
        <v>0.699837962962963</v>
      </c>
      <c r="E76" s="8" t="s">
        <v>135</v>
      </c>
      <c r="F76" s="54">
        <v>0.7005092592592592</v>
      </c>
      <c r="G76" s="54">
        <v>0.7006828703703704</v>
      </c>
      <c r="H76" s="54">
        <f t="shared" si="7"/>
        <v>0.00001157407407</v>
      </c>
      <c r="I76" s="4">
        <v>2.0</v>
      </c>
      <c r="J76" s="54">
        <f t="shared" si="6"/>
        <v>0.0001736111111</v>
      </c>
      <c r="K76" s="8" t="str">
        <f t="shared" si="8"/>
        <v/>
      </c>
    </row>
    <row r="77">
      <c r="A77" s="4" t="s">
        <v>100</v>
      </c>
      <c r="B77" s="53">
        <v>0.6999768518518519</v>
      </c>
      <c r="C77" s="53">
        <v>0.7000462962962963</v>
      </c>
      <c r="E77" s="8" t="s">
        <v>100</v>
      </c>
      <c r="F77" s="54">
        <v>0.7006944444444444</v>
      </c>
      <c r="G77" s="54">
        <v>0.7007060185185185</v>
      </c>
      <c r="H77" s="54">
        <f t="shared" si="7"/>
        <v>0.00001157407407</v>
      </c>
      <c r="J77" s="8" t="str">
        <f t="shared" si="6"/>
        <v/>
      </c>
      <c r="K77" s="54">
        <f t="shared" si="8"/>
        <v>0.00001157407407</v>
      </c>
    </row>
    <row r="78">
      <c r="A78" s="4" t="s">
        <v>100</v>
      </c>
      <c r="B78" s="53">
        <v>0.7000694444444444</v>
      </c>
      <c r="C78" s="53">
        <v>0.7000694444444444</v>
      </c>
      <c r="E78" s="8" t="s">
        <v>135</v>
      </c>
      <c r="F78" s="54">
        <v>0.7007175925925926</v>
      </c>
      <c r="G78" s="54">
        <v>0.7008449074074075</v>
      </c>
      <c r="H78" s="54">
        <f t="shared" si="7"/>
        <v>0.00001157407407</v>
      </c>
      <c r="I78" s="4">
        <v>2.0</v>
      </c>
      <c r="J78" s="54">
        <f t="shared" si="6"/>
        <v>0.0001273148148</v>
      </c>
      <c r="K78" s="8" t="str">
        <f t="shared" si="8"/>
        <v/>
      </c>
    </row>
    <row r="79">
      <c r="A79" s="4" t="s">
        <v>100</v>
      </c>
      <c r="B79" s="53">
        <v>0.7002546296296296</v>
      </c>
      <c r="C79" s="53">
        <v>0.7002662037037037</v>
      </c>
      <c r="E79" s="8" t="s">
        <v>100</v>
      </c>
      <c r="F79" s="54">
        <v>0.7008449074074075</v>
      </c>
      <c r="G79" s="54">
        <v>0.7008564814814815</v>
      </c>
      <c r="H79" s="54">
        <f t="shared" si="7"/>
        <v>0</v>
      </c>
      <c r="J79" s="8" t="str">
        <f t="shared" si="6"/>
        <v/>
      </c>
      <c r="K79" s="54">
        <f t="shared" si="8"/>
        <v>0.00001157407407</v>
      </c>
    </row>
    <row r="80">
      <c r="A80" s="4" t="s">
        <v>100</v>
      </c>
      <c r="B80" s="53">
        <v>0.7004050925925925</v>
      </c>
      <c r="C80" s="53">
        <v>0.7004282407407407</v>
      </c>
      <c r="E80" s="8" t="s">
        <v>135</v>
      </c>
      <c r="F80" s="54">
        <v>0.7008796296296296</v>
      </c>
      <c r="G80" s="54">
        <v>0.7010532407407407</v>
      </c>
      <c r="H80" s="54">
        <f t="shared" si="7"/>
        <v>0.00002314814815</v>
      </c>
      <c r="I80" s="4">
        <v>2.0</v>
      </c>
      <c r="J80" s="54">
        <f t="shared" si="6"/>
        <v>0.0001736111111</v>
      </c>
      <c r="K80" s="8" t="str">
        <f t="shared" si="8"/>
        <v/>
      </c>
    </row>
    <row r="81">
      <c r="A81" s="4" t="s">
        <v>100</v>
      </c>
      <c r="B81" s="53">
        <v>0.7004398148148148</v>
      </c>
      <c r="C81" s="53">
        <v>0.7004976851851852</v>
      </c>
      <c r="E81" s="8" t="s">
        <v>100</v>
      </c>
      <c r="F81" s="54">
        <v>0.7010648148148149</v>
      </c>
      <c r="G81" s="54">
        <v>0.7010763888888889</v>
      </c>
      <c r="H81" s="54">
        <f t="shared" si="7"/>
        <v>0.00001157407407</v>
      </c>
      <c r="J81" s="8" t="str">
        <f t="shared" si="6"/>
        <v/>
      </c>
      <c r="K81" s="54">
        <f t="shared" si="8"/>
        <v>0.00001157407407</v>
      </c>
    </row>
    <row r="82">
      <c r="A82" s="4" t="s">
        <v>100</v>
      </c>
      <c r="B82" s="53">
        <v>0.7006944444444444</v>
      </c>
      <c r="C82" s="53">
        <v>0.7007060185185185</v>
      </c>
      <c r="E82" s="8" t="s">
        <v>135</v>
      </c>
      <c r="F82" s="54">
        <v>0.7010995370370371</v>
      </c>
      <c r="G82" s="54">
        <v>0.7012615740740741</v>
      </c>
      <c r="H82" s="54">
        <f t="shared" si="7"/>
        <v>0.00002314814815</v>
      </c>
      <c r="I82" s="4">
        <v>3.0</v>
      </c>
      <c r="J82" s="54">
        <f t="shared" si="6"/>
        <v>0.000162037037</v>
      </c>
      <c r="K82" s="8" t="str">
        <f t="shared" si="8"/>
        <v/>
      </c>
    </row>
    <row r="83">
      <c r="A83" s="4" t="s">
        <v>100</v>
      </c>
      <c r="B83" s="53">
        <v>0.7008449074074075</v>
      </c>
      <c r="C83" s="53">
        <v>0.7008564814814815</v>
      </c>
      <c r="E83" s="8" t="s">
        <v>100</v>
      </c>
      <c r="F83" s="54">
        <v>0.7012615740740741</v>
      </c>
      <c r="G83" s="54">
        <v>0.7012731481481481</v>
      </c>
      <c r="H83" s="54">
        <f t="shared" si="7"/>
        <v>0</v>
      </c>
      <c r="J83" s="8" t="str">
        <f t="shared" si="6"/>
        <v/>
      </c>
      <c r="K83" s="54">
        <f t="shared" si="8"/>
        <v>0.00001157407407</v>
      </c>
    </row>
    <row r="84">
      <c r="A84" s="4" t="s">
        <v>100</v>
      </c>
      <c r="B84" s="53">
        <v>0.7010648148148149</v>
      </c>
      <c r="C84" s="53">
        <v>0.7010763888888889</v>
      </c>
      <c r="E84" s="8" t="s">
        <v>135</v>
      </c>
      <c r="F84" s="54">
        <v>0.7012962962962963</v>
      </c>
      <c r="G84" s="54">
        <v>0.7014699074074074</v>
      </c>
      <c r="H84" s="54">
        <f t="shared" si="7"/>
        <v>0.00002314814815</v>
      </c>
      <c r="I84" s="4">
        <v>2.0</v>
      </c>
      <c r="J84" s="54">
        <f t="shared" si="6"/>
        <v>0.0001736111111</v>
      </c>
      <c r="K84" s="8" t="str">
        <f t="shared" si="8"/>
        <v/>
      </c>
    </row>
    <row r="85">
      <c r="A85" s="4" t="s">
        <v>100</v>
      </c>
      <c r="B85" s="53">
        <v>0.7012615740740741</v>
      </c>
      <c r="C85" s="53">
        <v>0.7012731481481481</v>
      </c>
      <c r="E85" s="8" t="s">
        <v>100</v>
      </c>
      <c r="F85" s="54">
        <v>0.7014814814814815</v>
      </c>
      <c r="G85" s="54">
        <v>0.7014930555555555</v>
      </c>
      <c r="H85" s="54">
        <f t="shared" si="7"/>
        <v>0.00001157407407</v>
      </c>
      <c r="J85" s="8" t="str">
        <f t="shared" si="6"/>
        <v/>
      </c>
      <c r="K85" s="54">
        <f t="shared" si="8"/>
        <v>0.00001157407407</v>
      </c>
    </row>
    <row r="86">
      <c r="A86" s="4" t="s">
        <v>100</v>
      </c>
      <c r="B86" s="53">
        <v>0.7014814814814815</v>
      </c>
      <c r="C86" s="53">
        <v>0.7014930555555555</v>
      </c>
      <c r="E86" s="8" t="s">
        <v>135</v>
      </c>
      <c r="F86" s="54">
        <v>0.7015162037037037</v>
      </c>
      <c r="G86" s="54">
        <v>0.7016319444444444</v>
      </c>
      <c r="H86" s="54">
        <f t="shared" si="7"/>
        <v>0.00002314814815</v>
      </c>
      <c r="I86" s="4">
        <v>3.0</v>
      </c>
      <c r="J86" s="54">
        <f t="shared" si="6"/>
        <v>0.0001157407407</v>
      </c>
      <c r="K86" s="8" t="str">
        <f t="shared" si="8"/>
        <v/>
      </c>
    </row>
    <row r="87">
      <c r="A87" s="4" t="s">
        <v>137</v>
      </c>
      <c r="B87" s="53">
        <v>0.7017824074074074</v>
      </c>
      <c r="E87" s="8" t="s">
        <v>137</v>
      </c>
      <c r="F87" s="54">
        <v>0.7017824074074074</v>
      </c>
      <c r="G87" s="8"/>
      <c r="H87" s="56">
        <f t="shared" si="7"/>
        <v>0.000150462963</v>
      </c>
      <c r="I87" s="57">
        <v>13.0</v>
      </c>
      <c r="J87" s="8" t="str">
        <f t="shared" si="6"/>
        <v/>
      </c>
    </row>
    <row r="88">
      <c r="H88" s="54">
        <f>SUM(H46:H87)</f>
        <v>0.0006712962963</v>
      </c>
      <c r="I88" s="8">
        <f>AVERAGE(I45:I86)</f>
        <v>2.647058824</v>
      </c>
      <c r="J88" s="54">
        <f>AVERAGE(J46:J87)</f>
        <v>0.0001668028322</v>
      </c>
      <c r="K88" s="54">
        <f>AVERAGE(K2:K87)</f>
        <v>0.00002196557971</v>
      </c>
    </row>
    <row r="89">
      <c r="H89" s="54">
        <f>SUM(H45:H87)</f>
        <v>0.0006712962963</v>
      </c>
      <c r="J89" s="54">
        <f t="shared" ref="J89:K89" si="9">SUM(J45:J87)</f>
        <v>0.002835648148</v>
      </c>
      <c r="K89" s="54">
        <f t="shared" si="9"/>
        <v>0.0003935185185</v>
      </c>
    </row>
    <row r="91">
      <c r="A91" s="4" t="s">
        <v>150</v>
      </c>
      <c r="B91" s="4" t="s">
        <v>140</v>
      </c>
      <c r="C91" s="4" t="s">
        <v>141</v>
      </c>
      <c r="I91" s="4" t="s">
        <v>146</v>
      </c>
      <c r="J91" s="4" t="s">
        <v>147</v>
      </c>
      <c r="K91" s="4" t="s">
        <v>148</v>
      </c>
    </row>
    <row r="92">
      <c r="A92" s="4" t="s">
        <v>98</v>
      </c>
      <c r="C92" s="53">
        <v>0.7024768518518518</v>
      </c>
      <c r="E92" s="8" t="str">
        <f t="array" ref="E92:G134">SORT(A92:C134,C92:C134,True)</f>
        <v>S</v>
      </c>
      <c r="F92" s="8"/>
      <c r="G92" s="54">
        <v>0.7024768518518518</v>
      </c>
    </row>
    <row r="93">
      <c r="A93" s="4" t="s">
        <v>135</v>
      </c>
      <c r="B93" s="53">
        <v>0.7025925925925925</v>
      </c>
      <c r="C93" s="53">
        <v>0.7027662037037037</v>
      </c>
      <c r="E93" s="8" t="s">
        <v>100</v>
      </c>
      <c r="F93" s="54">
        <v>0.702488425925926</v>
      </c>
      <c r="G93" s="54">
        <v>0.7025578703703703</v>
      </c>
      <c r="H93" s="54">
        <f t="shared" ref="H93:H134" si="10">F93-G92</f>
        <v>0.00001157407407</v>
      </c>
      <c r="J93" s="8" t="str">
        <f t="shared" ref="J93:J134" si="11">IF(E93="I", G93-F93, "")</f>
        <v/>
      </c>
      <c r="K93" s="54">
        <f t="shared" ref="K93:K133" si="12">IF(E93="R", G93-F93, "")</f>
        <v>0.00006944444444</v>
      </c>
    </row>
    <row r="94">
      <c r="A94" s="4" t="s">
        <v>135</v>
      </c>
      <c r="B94" s="53">
        <v>0.7028125</v>
      </c>
      <c r="C94" s="53">
        <v>0.7029861111111111</v>
      </c>
      <c r="E94" s="8" t="s">
        <v>135</v>
      </c>
      <c r="F94" s="54">
        <v>0.7025925925925925</v>
      </c>
      <c r="G94" s="54">
        <v>0.7027662037037037</v>
      </c>
      <c r="H94" s="54">
        <f t="shared" si="10"/>
        <v>0.00003472222222</v>
      </c>
      <c r="I94" s="4">
        <v>4.0</v>
      </c>
      <c r="J94" s="54">
        <f t="shared" si="11"/>
        <v>0.0001736111111</v>
      </c>
      <c r="K94" s="8" t="str">
        <f t="shared" si="12"/>
        <v/>
      </c>
    </row>
    <row r="95">
      <c r="A95" s="4" t="s">
        <v>135</v>
      </c>
      <c r="B95" s="53">
        <v>0.7030439814814815</v>
      </c>
      <c r="C95" s="53">
        <v>0.7032638888888889</v>
      </c>
      <c r="E95" s="8" t="s">
        <v>100</v>
      </c>
      <c r="F95" s="54">
        <v>0.7027777777777777</v>
      </c>
      <c r="G95" s="54">
        <v>0.7027893518518519</v>
      </c>
      <c r="H95" s="54">
        <f t="shared" si="10"/>
        <v>0.00001157407407</v>
      </c>
      <c r="J95" s="8" t="str">
        <f t="shared" si="11"/>
        <v/>
      </c>
      <c r="K95" s="54">
        <f t="shared" si="12"/>
        <v>0.00001157407407</v>
      </c>
    </row>
    <row r="96">
      <c r="A96" s="4" t="s">
        <v>135</v>
      </c>
      <c r="B96" s="53">
        <v>0.7032986111111111</v>
      </c>
      <c r="C96" s="53">
        <v>0.7034722222222223</v>
      </c>
      <c r="E96" s="8" t="s">
        <v>135</v>
      </c>
      <c r="F96" s="54">
        <v>0.7028125</v>
      </c>
      <c r="G96" s="54">
        <v>0.7029861111111111</v>
      </c>
      <c r="H96" s="54">
        <f t="shared" si="10"/>
        <v>0.00002314814815</v>
      </c>
      <c r="I96" s="4">
        <v>3.0</v>
      </c>
      <c r="J96" s="54">
        <f t="shared" si="11"/>
        <v>0.0001736111111</v>
      </c>
      <c r="K96" s="8" t="str">
        <f t="shared" si="12"/>
        <v/>
      </c>
    </row>
    <row r="97">
      <c r="A97" s="4" t="s">
        <v>135</v>
      </c>
      <c r="B97" s="53">
        <v>0.7035185185185185</v>
      </c>
      <c r="C97" s="53">
        <v>0.7037268518518518</v>
      </c>
      <c r="E97" s="8" t="s">
        <v>100</v>
      </c>
      <c r="F97" s="54">
        <v>0.7029976851851852</v>
      </c>
      <c r="G97" s="54">
        <v>0.7030092592592593</v>
      </c>
      <c r="H97" s="54">
        <f t="shared" si="10"/>
        <v>0.00001157407407</v>
      </c>
      <c r="J97" s="8" t="str">
        <f t="shared" si="11"/>
        <v/>
      </c>
      <c r="K97" s="54">
        <f t="shared" si="12"/>
        <v>0.00001157407407</v>
      </c>
    </row>
    <row r="98">
      <c r="A98" s="4" t="s">
        <v>135</v>
      </c>
      <c r="B98" s="53">
        <v>0.7038425925925926</v>
      </c>
      <c r="C98" s="53">
        <v>0.7040162037037037</v>
      </c>
      <c r="E98" s="8" t="s">
        <v>100</v>
      </c>
      <c r="F98" s="54">
        <v>0.7030208333333333</v>
      </c>
      <c r="G98" s="54">
        <v>0.7030324074074074</v>
      </c>
      <c r="H98" s="54">
        <f t="shared" si="10"/>
        <v>0.00001157407407</v>
      </c>
      <c r="J98" s="8" t="str">
        <f t="shared" si="11"/>
        <v/>
      </c>
      <c r="K98" s="54">
        <f t="shared" si="12"/>
        <v>0.00001157407407</v>
      </c>
    </row>
    <row r="99">
      <c r="A99" s="4" t="s">
        <v>135</v>
      </c>
      <c r="B99" s="53">
        <v>0.7040509259259259</v>
      </c>
      <c r="C99" s="53">
        <v>0.7042592592592593</v>
      </c>
      <c r="E99" s="8" t="s">
        <v>135</v>
      </c>
      <c r="F99" s="54">
        <v>0.7030439814814815</v>
      </c>
      <c r="G99" s="54">
        <v>0.7032638888888889</v>
      </c>
      <c r="H99" s="54">
        <f t="shared" si="10"/>
        <v>0.00001157407407</v>
      </c>
      <c r="I99" s="4">
        <v>3.0</v>
      </c>
      <c r="J99" s="54">
        <f t="shared" si="11"/>
        <v>0.0002199074074</v>
      </c>
      <c r="K99" s="8" t="str">
        <f t="shared" si="12"/>
        <v/>
      </c>
    </row>
    <row r="100">
      <c r="A100" s="4" t="s">
        <v>135</v>
      </c>
      <c r="B100" s="53">
        <v>0.7043055555555555</v>
      </c>
      <c r="C100" s="53">
        <v>0.7044791666666667</v>
      </c>
      <c r="E100" s="8" t="s">
        <v>100</v>
      </c>
      <c r="F100" s="54">
        <v>0.7032638888888889</v>
      </c>
      <c r="G100" s="54">
        <v>0.703275462962963</v>
      </c>
      <c r="H100" s="54">
        <f t="shared" si="10"/>
        <v>0</v>
      </c>
      <c r="J100" s="8" t="str">
        <f t="shared" si="11"/>
        <v/>
      </c>
      <c r="K100" s="54">
        <f t="shared" si="12"/>
        <v>0.00001157407407</v>
      </c>
    </row>
    <row r="101">
      <c r="A101" s="4" t="s">
        <v>135</v>
      </c>
      <c r="B101" s="53">
        <v>0.7045254629629629</v>
      </c>
      <c r="C101" s="53">
        <v>0.7046412037037038</v>
      </c>
      <c r="E101" s="8" t="s">
        <v>135</v>
      </c>
      <c r="F101" s="54">
        <v>0.7032986111111111</v>
      </c>
      <c r="G101" s="54">
        <v>0.7034722222222223</v>
      </c>
      <c r="H101" s="54">
        <f t="shared" si="10"/>
        <v>0.00002314814815</v>
      </c>
      <c r="I101" s="4">
        <v>2.0</v>
      </c>
      <c r="J101" s="54">
        <f t="shared" si="11"/>
        <v>0.0001736111111</v>
      </c>
      <c r="K101" s="8" t="str">
        <f t="shared" si="12"/>
        <v/>
      </c>
    </row>
    <row r="102">
      <c r="A102" s="4" t="s">
        <v>135</v>
      </c>
      <c r="B102" s="53">
        <v>0.7046875</v>
      </c>
      <c r="C102" s="53">
        <v>0.7048611111111112</v>
      </c>
      <c r="E102" s="8" t="s">
        <v>100</v>
      </c>
      <c r="F102" s="54">
        <v>0.7034837962962963</v>
      </c>
      <c r="G102" s="54">
        <v>0.7034953703703704</v>
      </c>
      <c r="H102" s="54">
        <f t="shared" si="10"/>
        <v>0.00001157407407</v>
      </c>
      <c r="J102" s="8" t="str">
        <f t="shared" si="11"/>
        <v/>
      </c>
      <c r="K102" s="54">
        <f t="shared" si="12"/>
        <v>0.00001157407407</v>
      </c>
    </row>
    <row r="103">
      <c r="A103" s="4" t="s">
        <v>135</v>
      </c>
      <c r="B103" s="53">
        <v>0.7049074074074074</v>
      </c>
      <c r="C103" s="53">
        <v>0.7050231481481481</v>
      </c>
      <c r="E103" s="8" t="s">
        <v>100</v>
      </c>
      <c r="F103" s="54">
        <v>0.7035069444444444</v>
      </c>
      <c r="G103" s="54">
        <v>0.7035185185185185</v>
      </c>
      <c r="H103" s="54">
        <f t="shared" si="10"/>
        <v>0.00001157407407</v>
      </c>
      <c r="J103" s="8" t="str">
        <f t="shared" si="11"/>
        <v/>
      </c>
      <c r="K103" s="54">
        <f t="shared" si="12"/>
        <v>0.00001157407407</v>
      </c>
    </row>
    <row r="104">
      <c r="A104" s="4" t="s">
        <v>135</v>
      </c>
      <c r="B104" s="53">
        <v>0.7050462962962963</v>
      </c>
      <c r="C104" s="53">
        <v>0.7052199074074074</v>
      </c>
      <c r="E104" s="8" t="s">
        <v>135</v>
      </c>
      <c r="F104" s="54">
        <v>0.7035185185185185</v>
      </c>
      <c r="G104" s="54">
        <v>0.7037268518518518</v>
      </c>
      <c r="H104" s="54">
        <f t="shared" si="10"/>
        <v>0</v>
      </c>
      <c r="I104" s="4">
        <v>2.0</v>
      </c>
      <c r="J104" s="54">
        <f t="shared" si="11"/>
        <v>0.0002083333333</v>
      </c>
      <c r="K104" s="8" t="str">
        <f t="shared" si="12"/>
        <v/>
      </c>
    </row>
    <row r="105">
      <c r="A105" s="4" t="s">
        <v>135</v>
      </c>
      <c r="B105" s="53">
        <v>0.7052777777777778</v>
      </c>
      <c r="C105" s="53">
        <v>0.7053819444444445</v>
      </c>
      <c r="E105" s="8" t="s">
        <v>100</v>
      </c>
      <c r="F105" s="54">
        <v>0.7037268518518518</v>
      </c>
      <c r="G105" s="54">
        <v>0.703738425925926</v>
      </c>
      <c r="H105" s="54">
        <f t="shared" si="10"/>
        <v>0</v>
      </c>
      <c r="J105" s="8" t="str">
        <f t="shared" si="11"/>
        <v/>
      </c>
      <c r="K105" s="54">
        <f t="shared" si="12"/>
        <v>0.00001157407407</v>
      </c>
    </row>
    <row r="106">
      <c r="A106" s="4" t="s">
        <v>135</v>
      </c>
      <c r="B106" s="53">
        <v>0.7054282407407407</v>
      </c>
      <c r="C106" s="53">
        <v>0.7056018518518519</v>
      </c>
      <c r="E106" s="8" t="s">
        <v>100</v>
      </c>
      <c r="F106" s="54">
        <v>0.703761574074074</v>
      </c>
      <c r="G106" s="54">
        <v>0.7038194444444444</v>
      </c>
      <c r="H106" s="54">
        <f t="shared" si="10"/>
        <v>0.00002314814815</v>
      </c>
      <c r="J106" s="8" t="str">
        <f t="shared" si="11"/>
        <v/>
      </c>
      <c r="K106" s="54">
        <f t="shared" si="12"/>
        <v>0.00005787037037</v>
      </c>
    </row>
    <row r="107">
      <c r="A107" s="4" t="s">
        <v>135</v>
      </c>
      <c r="B107" s="53">
        <v>0.7056597222222222</v>
      </c>
      <c r="C107" s="53">
        <v>0.7058333333333333</v>
      </c>
      <c r="E107" s="8" t="s">
        <v>135</v>
      </c>
      <c r="F107" s="54">
        <v>0.7038425925925926</v>
      </c>
      <c r="G107" s="54">
        <v>0.7040162037037037</v>
      </c>
      <c r="H107" s="54">
        <f t="shared" si="10"/>
        <v>0.00002314814815</v>
      </c>
      <c r="I107" s="4">
        <v>4.0</v>
      </c>
      <c r="J107" s="54">
        <f t="shared" si="11"/>
        <v>0.0001736111111</v>
      </c>
      <c r="K107" s="8" t="str">
        <f t="shared" si="12"/>
        <v/>
      </c>
    </row>
    <row r="108">
      <c r="A108" s="4" t="s">
        <v>135</v>
      </c>
      <c r="B108" s="53">
        <v>0.7058680555555555</v>
      </c>
      <c r="C108" s="53">
        <v>0.7060416666666667</v>
      </c>
      <c r="E108" s="8" t="s">
        <v>100</v>
      </c>
      <c r="F108" s="54">
        <v>0.7040162037037037</v>
      </c>
      <c r="G108" s="54">
        <v>0.7040277777777778</v>
      </c>
      <c r="H108" s="54">
        <f t="shared" si="10"/>
        <v>0</v>
      </c>
      <c r="J108" s="8" t="str">
        <f t="shared" si="11"/>
        <v/>
      </c>
      <c r="K108" s="54">
        <f t="shared" si="12"/>
        <v>0.00001157407407</v>
      </c>
    </row>
    <row r="109">
      <c r="A109" s="4" t="s">
        <v>135</v>
      </c>
      <c r="B109" s="53">
        <v>0.706087962962963</v>
      </c>
      <c r="C109" s="53">
        <v>0.7062037037037037</v>
      </c>
      <c r="E109" s="8" t="s">
        <v>135</v>
      </c>
      <c r="F109" s="54">
        <v>0.7040509259259259</v>
      </c>
      <c r="G109" s="54">
        <v>0.7042592592592593</v>
      </c>
      <c r="H109" s="54">
        <f t="shared" si="10"/>
        <v>0.00002314814815</v>
      </c>
      <c r="I109" s="4">
        <v>2.0</v>
      </c>
      <c r="J109" s="54">
        <f t="shared" si="11"/>
        <v>0.0002083333333</v>
      </c>
      <c r="K109" s="8" t="str">
        <f t="shared" si="12"/>
        <v/>
      </c>
    </row>
    <row r="110">
      <c r="A110" s="4" t="s">
        <v>100</v>
      </c>
      <c r="B110" s="53">
        <v>0.702488425925926</v>
      </c>
      <c r="C110" s="53">
        <v>0.7025578703703703</v>
      </c>
      <c r="E110" s="8" t="s">
        <v>100</v>
      </c>
      <c r="F110" s="54">
        <v>0.7042708333333333</v>
      </c>
      <c r="G110" s="54">
        <v>0.7042824074074074</v>
      </c>
      <c r="H110" s="54">
        <f t="shared" si="10"/>
        <v>0.00001157407407</v>
      </c>
      <c r="J110" s="8" t="str">
        <f t="shared" si="11"/>
        <v/>
      </c>
      <c r="K110" s="54">
        <f t="shared" si="12"/>
        <v>0.00001157407407</v>
      </c>
    </row>
    <row r="111">
      <c r="A111" s="4" t="s">
        <v>100</v>
      </c>
      <c r="B111" s="53">
        <v>0.7027777777777777</v>
      </c>
      <c r="C111" s="53">
        <v>0.7027893518518519</v>
      </c>
      <c r="E111" s="8" t="s">
        <v>135</v>
      </c>
      <c r="F111" s="54">
        <v>0.7043055555555555</v>
      </c>
      <c r="G111" s="54">
        <v>0.7044791666666667</v>
      </c>
      <c r="H111" s="54">
        <f t="shared" si="10"/>
        <v>0.00002314814815</v>
      </c>
      <c r="I111" s="4">
        <v>3.0</v>
      </c>
      <c r="J111" s="54">
        <f t="shared" si="11"/>
        <v>0.0001736111111</v>
      </c>
      <c r="K111" s="8" t="str">
        <f t="shared" si="12"/>
        <v/>
      </c>
    </row>
    <row r="112">
      <c r="A112" s="4" t="s">
        <v>100</v>
      </c>
      <c r="B112" s="53">
        <v>0.7029976851851852</v>
      </c>
      <c r="C112" s="53">
        <v>0.7030092592592593</v>
      </c>
      <c r="E112" s="8" t="s">
        <v>100</v>
      </c>
      <c r="F112" s="54">
        <v>0.7044907407407407</v>
      </c>
      <c r="G112" s="54">
        <v>0.7045023148148148</v>
      </c>
      <c r="H112" s="54">
        <f t="shared" si="10"/>
        <v>0.00001157407407</v>
      </c>
      <c r="J112" s="8" t="str">
        <f t="shared" si="11"/>
        <v/>
      </c>
      <c r="K112" s="54">
        <f t="shared" si="12"/>
        <v>0.00001157407407</v>
      </c>
    </row>
    <row r="113">
      <c r="A113" s="4" t="s">
        <v>100</v>
      </c>
      <c r="B113" s="53">
        <v>0.7030208333333333</v>
      </c>
      <c r="C113" s="53">
        <v>0.7030324074074074</v>
      </c>
      <c r="E113" s="8" t="s">
        <v>135</v>
      </c>
      <c r="F113" s="54">
        <v>0.7045254629629629</v>
      </c>
      <c r="G113" s="54">
        <v>0.7046412037037038</v>
      </c>
      <c r="H113" s="54">
        <f t="shared" si="10"/>
        <v>0.00002314814815</v>
      </c>
      <c r="I113" s="4">
        <v>3.0</v>
      </c>
      <c r="J113" s="54">
        <f t="shared" si="11"/>
        <v>0.0001157407407</v>
      </c>
      <c r="K113" s="8" t="str">
        <f t="shared" si="12"/>
        <v/>
      </c>
    </row>
    <row r="114">
      <c r="A114" s="4" t="s">
        <v>100</v>
      </c>
      <c r="B114" s="53">
        <v>0.7032638888888889</v>
      </c>
      <c r="C114" s="53">
        <v>0.703275462962963</v>
      </c>
      <c r="E114" s="8" t="s">
        <v>100</v>
      </c>
      <c r="F114" s="54">
        <v>0.7046412037037038</v>
      </c>
      <c r="G114" s="54">
        <v>0.7046527777777778</v>
      </c>
      <c r="H114" s="54">
        <f t="shared" si="10"/>
        <v>0</v>
      </c>
      <c r="J114" s="8" t="str">
        <f t="shared" si="11"/>
        <v/>
      </c>
      <c r="K114" s="54">
        <f t="shared" si="12"/>
        <v>0.00001157407407</v>
      </c>
    </row>
    <row r="115">
      <c r="A115" s="4" t="s">
        <v>100</v>
      </c>
      <c r="B115" s="53">
        <v>0.7034837962962963</v>
      </c>
      <c r="C115" s="53">
        <v>0.7034953703703704</v>
      </c>
      <c r="E115" s="8" t="s">
        <v>100</v>
      </c>
      <c r="F115" s="54">
        <v>0.7046759259259259</v>
      </c>
      <c r="G115" s="54">
        <v>0.7046875</v>
      </c>
      <c r="H115" s="54">
        <f t="shared" si="10"/>
        <v>0.00002314814815</v>
      </c>
      <c r="J115" s="8" t="str">
        <f t="shared" si="11"/>
        <v/>
      </c>
      <c r="K115" s="54">
        <f t="shared" si="12"/>
        <v>0.00001157407407</v>
      </c>
    </row>
    <row r="116">
      <c r="A116" s="4" t="s">
        <v>100</v>
      </c>
      <c r="B116" s="53">
        <v>0.7035069444444444</v>
      </c>
      <c r="C116" s="53">
        <v>0.7035185185185185</v>
      </c>
      <c r="E116" s="8" t="s">
        <v>135</v>
      </c>
      <c r="F116" s="54">
        <v>0.7046875</v>
      </c>
      <c r="G116" s="54">
        <v>0.7048611111111112</v>
      </c>
      <c r="H116" s="54">
        <f t="shared" si="10"/>
        <v>0</v>
      </c>
      <c r="I116" s="4">
        <v>2.0</v>
      </c>
      <c r="J116" s="54">
        <f t="shared" si="11"/>
        <v>0.0001736111111</v>
      </c>
      <c r="K116" s="8" t="str">
        <f t="shared" si="12"/>
        <v/>
      </c>
    </row>
    <row r="117">
      <c r="A117" s="4" t="s">
        <v>100</v>
      </c>
      <c r="B117" s="53">
        <v>0.7037268518518518</v>
      </c>
      <c r="C117" s="53">
        <v>0.703738425925926</v>
      </c>
      <c r="E117" s="8" t="s">
        <v>100</v>
      </c>
      <c r="F117" s="54">
        <v>0.7048726851851852</v>
      </c>
      <c r="G117" s="54">
        <v>0.7048842592592592</v>
      </c>
      <c r="H117" s="54">
        <f t="shared" si="10"/>
        <v>0.00001157407407</v>
      </c>
      <c r="J117" s="8" t="str">
        <f t="shared" si="11"/>
        <v/>
      </c>
      <c r="K117" s="54">
        <f t="shared" si="12"/>
        <v>0.00001157407407</v>
      </c>
    </row>
    <row r="118">
      <c r="A118" s="4" t="s">
        <v>100</v>
      </c>
      <c r="B118" s="53">
        <v>0.703761574074074</v>
      </c>
      <c r="C118" s="53">
        <v>0.7038194444444444</v>
      </c>
      <c r="E118" s="8" t="s">
        <v>135</v>
      </c>
      <c r="F118" s="54">
        <v>0.7049074074074074</v>
      </c>
      <c r="G118" s="54">
        <v>0.7050231481481481</v>
      </c>
      <c r="H118" s="54">
        <f t="shared" si="10"/>
        <v>0.00002314814815</v>
      </c>
      <c r="I118" s="4">
        <v>3.0</v>
      </c>
      <c r="J118" s="54">
        <f t="shared" si="11"/>
        <v>0.0001157407407</v>
      </c>
      <c r="K118" s="8" t="str">
        <f t="shared" si="12"/>
        <v/>
      </c>
    </row>
    <row r="119">
      <c r="A119" s="4" t="s">
        <v>100</v>
      </c>
      <c r="B119" s="53">
        <v>0.7040162037037037</v>
      </c>
      <c r="C119" s="53">
        <v>0.7040277777777778</v>
      </c>
      <c r="E119" s="8" t="s">
        <v>100</v>
      </c>
      <c r="F119" s="54">
        <v>0.7050231481481481</v>
      </c>
      <c r="G119" s="54">
        <v>0.7050231481481481</v>
      </c>
      <c r="H119" s="54">
        <f t="shared" si="10"/>
        <v>0</v>
      </c>
      <c r="J119" s="8" t="str">
        <f t="shared" si="11"/>
        <v/>
      </c>
      <c r="K119" s="54">
        <f t="shared" si="12"/>
        <v>0</v>
      </c>
    </row>
    <row r="120">
      <c r="A120" s="4" t="s">
        <v>100</v>
      </c>
      <c r="B120" s="53">
        <v>0.7042708333333333</v>
      </c>
      <c r="C120" s="53">
        <v>0.7042824074074074</v>
      </c>
      <c r="E120" s="8" t="s">
        <v>135</v>
      </c>
      <c r="F120" s="54">
        <v>0.7050462962962963</v>
      </c>
      <c r="G120" s="54">
        <v>0.7052199074074074</v>
      </c>
      <c r="H120" s="54">
        <f t="shared" si="10"/>
        <v>0.00002314814815</v>
      </c>
      <c r="I120" s="4">
        <v>2.0</v>
      </c>
      <c r="J120" s="54">
        <f t="shared" si="11"/>
        <v>0.0001736111111</v>
      </c>
      <c r="K120" s="8" t="str">
        <f t="shared" si="12"/>
        <v/>
      </c>
    </row>
    <row r="121">
      <c r="A121" s="4" t="s">
        <v>100</v>
      </c>
      <c r="B121" s="53">
        <v>0.7044907407407407</v>
      </c>
      <c r="C121" s="53">
        <v>0.7045023148148148</v>
      </c>
      <c r="E121" s="8" t="s">
        <v>100</v>
      </c>
      <c r="F121" s="54">
        <v>0.7052199074074074</v>
      </c>
      <c r="G121" s="54">
        <v>0.7052430555555556</v>
      </c>
      <c r="H121" s="54">
        <f t="shared" si="10"/>
        <v>0</v>
      </c>
      <c r="J121" s="8" t="str">
        <f t="shared" si="11"/>
        <v/>
      </c>
      <c r="K121" s="54">
        <f t="shared" si="12"/>
        <v>0.00002314814815</v>
      </c>
    </row>
    <row r="122">
      <c r="A122" s="4" t="s">
        <v>100</v>
      </c>
      <c r="B122" s="53">
        <v>0.7046412037037038</v>
      </c>
      <c r="C122" s="53">
        <v>0.7046527777777778</v>
      </c>
      <c r="E122" s="8" t="s">
        <v>100</v>
      </c>
      <c r="F122" s="54">
        <v>0.7052546296296296</v>
      </c>
      <c r="G122" s="54">
        <v>0.7052662037037037</v>
      </c>
      <c r="H122" s="54">
        <f t="shared" si="10"/>
        <v>0.00001157407407</v>
      </c>
      <c r="J122" s="8" t="str">
        <f t="shared" si="11"/>
        <v/>
      </c>
      <c r="K122" s="54">
        <f t="shared" si="12"/>
        <v>0.00001157407407</v>
      </c>
    </row>
    <row r="123">
      <c r="A123" s="4" t="s">
        <v>100</v>
      </c>
      <c r="B123" s="53">
        <v>0.7046759259259259</v>
      </c>
      <c r="C123" s="53">
        <v>0.7046875</v>
      </c>
      <c r="E123" s="8" t="s">
        <v>135</v>
      </c>
      <c r="F123" s="54">
        <v>0.7052777777777778</v>
      </c>
      <c r="G123" s="54">
        <v>0.7053819444444445</v>
      </c>
      <c r="H123" s="54">
        <f t="shared" si="10"/>
        <v>0.00001157407407</v>
      </c>
      <c r="I123" s="4">
        <v>2.0</v>
      </c>
      <c r="J123" s="54">
        <f t="shared" si="11"/>
        <v>0.0001041666667</v>
      </c>
      <c r="K123" s="8" t="str">
        <f t="shared" si="12"/>
        <v/>
      </c>
    </row>
    <row r="124">
      <c r="A124" s="4" t="s">
        <v>100</v>
      </c>
      <c r="B124" s="53">
        <v>0.7048726851851852</v>
      </c>
      <c r="C124" s="53">
        <v>0.7048842592592592</v>
      </c>
      <c r="E124" s="8" t="s">
        <v>100</v>
      </c>
      <c r="F124" s="54">
        <v>0.7053819444444445</v>
      </c>
      <c r="G124" s="54">
        <v>0.7054050925925925</v>
      </c>
      <c r="H124" s="54">
        <f t="shared" si="10"/>
        <v>0</v>
      </c>
      <c r="J124" s="8" t="str">
        <f t="shared" si="11"/>
        <v/>
      </c>
      <c r="K124" s="54">
        <f t="shared" si="12"/>
        <v>0.00002314814815</v>
      </c>
    </row>
    <row r="125">
      <c r="A125" s="4" t="s">
        <v>100</v>
      </c>
      <c r="B125" s="53">
        <v>0.7050231481481481</v>
      </c>
      <c r="C125" s="53">
        <v>0.7050231481481481</v>
      </c>
      <c r="E125" s="8" t="s">
        <v>135</v>
      </c>
      <c r="F125" s="54">
        <v>0.7054282407407407</v>
      </c>
      <c r="G125" s="54">
        <v>0.7056018518518519</v>
      </c>
      <c r="H125" s="54">
        <f t="shared" si="10"/>
        <v>0.00002314814815</v>
      </c>
      <c r="I125" s="4">
        <v>2.0</v>
      </c>
      <c r="J125" s="54">
        <f t="shared" si="11"/>
        <v>0.0001736111111</v>
      </c>
      <c r="K125" s="8" t="str">
        <f t="shared" si="12"/>
        <v/>
      </c>
    </row>
    <row r="126">
      <c r="A126" s="4" t="s">
        <v>100</v>
      </c>
      <c r="B126" s="53">
        <v>0.7052199074074074</v>
      </c>
      <c r="C126" s="53">
        <v>0.7052430555555556</v>
      </c>
      <c r="E126" s="8" t="s">
        <v>100</v>
      </c>
      <c r="F126" s="54">
        <v>0.7056018518518519</v>
      </c>
      <c r="G126" s="54">
        <v>0.7056134259259259</v>
      </c>
      <c r="H126" s="54">
        <f t="shared" si="10"/>
        <v>0</v>
      </c>
      <c r="J126" s="8" t="str">
        <f t="shared" si="11"/>
        <v/>
      </c>
      <c r="K126" s="54">
        <f t="shared" si="12"/>
        <v>0.00001157407407</v>
      </c>
    </row>
    <row r="127">
      <c r="A127" s="4" t="s">
        <v>100</v>
      </c>
      <c r="B127" s="53">
        <v>0.7052546296296296</v>
      </c>
      <c r="C127" s="53">
        <v>0.7052662037037037</v>
      </c>
      <c r="E127" s="8" t="s">
        <v>100</v>
      </c>
      <c r="F127" s="54">
        <v>0.7056365740740741</v>
      </c>
      <c r="G127" s="54">
        <v>0.7056481481481481</v>
      </c>
      <c r="H127" s="54">
        <f t="shared" si="10"/>
        <v>0.00002314814815</v>
      </c>
      <c r="J127" s="8" t="str">
        <f t="shared" si="11"/>
        <v/>
      </c>
      <c r="K127" s="54">
        <f t="shared" si="12"/>
        <v>0.00001157407407</v>
      </c>
    </row>
    <row r="128">
      <c r="A128" s="4" t="s">
        <v>100</v>
      </c>
      <c r="B128" s="53">
        <v>0.7053819444444445</v>
      </c>
      <c r="C128" s="53">
        <v>0.7054050925925925</v>
      </c>
      <c r="E128" s="8" t="s">
        <v>135</v>
      </c>
      <c r="F128" s="54">
        <v>0.7056597222222222</v>
      </c>
      <c r="G128" s="54">
        <v>0.7058333333333333</v>
      </c>
      <c r="H128" s="54">
        <f t="shared" si="10"/>
        <v>0.00001157407407</v>
      </c>
      <c r="I128" s="4">
        <v>3.0</v>
      </c>
      <c r="J128" s="54">
        <f t="shared" si="11"/>
        <v>0.0001736111111</v>
      </c>
      <c r="K128" s="8" t="str">
        <f t="shared" si="12"/>
        <v/>
      </c>
    </row>
    <row r="129">
      <c r="A129" s="4" t="s">
        <v>100</v>
      </c>
      <c r="B129" s="53">
        <v>0.7056018518518519</v>
      </c>
      <c r="C129" s="53">
        <v>0.7056134259259259</v>
      </c>
      <c r="E129" s="8" t="s">
        <v>100</v>
      </c>
      <c r="F129" s="54">
        <v>0.7058333333333333</v>
      </c>
      <c r="G129" s="54">
        <v>0.7058449074074075</v>
      </c>
      <c r="H129" s="54">
        <f t="shared" si="10"/>
        <v>0</v>
      </c>
      <c r="J129" s="8" t="str">
        <f t="shared" si="11"/>
        <v/>
      </c>
      <c r="K129" s="54">
        <f t="shared" si="12"/>
        <v>0.00001157407407</v>
      </c>
    </row>
    <row r="130">
      <c r="A130" s="4" t="s">
        <v>100</v>
      </c>
      <c r="B130" s="53">
        <v>0.7056365740740741</v>
      </c>
      <c r="C130" s="53">
        <v>0.7056481481481481</v>
      </c>
      <c r="E130" s="8" t="s">
        <v>135</v>
      </c>
      <c r="F130" s="54">
        <v>0.7058680555555555</v>
      </c>
      <c r="G130" s="54">
        <v>0.7060416666666667</v>
      </c>
      <c r="H130" s="54">
        <f t="shared" si="10"/>
        <v>0.00002314814815</v>
      </c>
      <c r="I130" s="4">
        <v>2.0</v>
      </c>
      <c r="J130" s="54">
        <f t="shared" si="11"/>
        <v>0.0001736111111</v>
      </c>
      <c r="K130" s="8" t="str">
        <f t="shared" si="12"/>
        <v/>
      </c>
    </row>
    <row r="131">
      <c r="A131" s="4" t="s">
        <v>100</v>
      </c>
      <c r="B131" s="53">
        <v>0.7058333333333333</v>
      </c>
      <c r="C131" s="53">
        <v>0.7058449074074075</v>
      </c>
      <c r="E131" s="8" t="s">
        <v>100</v>
      </c>
      <c r="F131" s="54">
        <v>0.7060416666666667</v>
      </c>
      <c r="G131" s="54">
        <v>0.7060532407407407</v>
      </c>
      <c r="H131" s="54">
        <f t="shared" si="10"/>
        <v>0</v>
      </c>
      <c r="J131" s="8" t="str">
        <f t="shared" si="11"/>
        <v/>
      </c>
      <c r="K131" s="54">
        <f t="shared" si="12"/>
        <v>0.00001157407407</v>
      </c>
    </row>
    <row r="132">
      <c r="A132" s="4" t="s">
        <v>100</v>
      </c>
      <c r="B132" s="53">
        <v>0.7060416666666667</v>
      </c>
      <c r="C132" s="53">
        <v>0.7060532407407407</v>
      </c>
      <c r="E132" s="8" t="s">
        <v>100</v>
      </c>
      <c r="F132" s="54">
        <v>0.7060648148148149</v>
      </c>
      <c r="G132" s="54">
        <v>0.7060763888888889</v>
      </c>
      <c r="H132" s="54">
        <f t="shared" si="10"/>
        <v>0.00001157407407</v>
      </c>
      <c r="J132" s="8" t="str">
        <f t="shared" si="11"/>
        <v/>
      </c>
      <c r="K132" s="54">
        <f t="shared" si="12"/>
        <v>0.00001157407407</v>
      </c>
    </row>
    <row r="133">
      <c r="A133" s="4" t="s">
        <v>100</v>
      </c>
      <c r="B133" s="53">
        <v>0.7060648148148149</v>
      </c>
      <c r="C133" s="53">
        <v>0.7060763888888889</v>
      </c>
      <c r="E133" s="8" t="s">
        <v>135</v>
      </c>
      <c r="F133" s="54">
        <v>0.706087962962963</v>
      </c>
      <c r="G133" s="54">
        <v>0.7062037037037037</v>
      </c>
      <c r="H133" s="54">
        <f t="shared" si="10"/>
        <v>0.00001157407407</v>
      </c>
      <c r="I133" s="4">
        <v>2.0</v>
      </c>
      <c r="J133" s="54">
        <f t="shared" si="11"/>
        <v>0.0001157407407</v>
      </c>
      <c r="K133" s="8" t="str">
        <f t="shared" si="12"/>
        <v/>
      </c>
    </row>
    <row r="134">
      <c r="A134" s="4" t="s">
        <v>137</v>
      </c>
      <c r="B134" s="53">
        <v>0.7063541666666666</v>
      </c>
      <c r="E134" s="8" t="s">
        <v>137</v>
      </c>
      <c r="F134" s="54">
        <v>0.7063541666666666</v>
      </c>
      <c r="G134" s="8"/>
      <c r="H134" s="56">
        <f t="shared" si="10"/>
        <v>0.000150462963</v>
      </c>
      <c r="I134" s="57">
        <v>13.0</v>
      </c>
      <c r="J134" s="8" t="str">
        <f t="shared" si="11"/>
        <v/>
      </c>
    </row>
    <row r="135">
      <c r="I135" s="8">
        <f>AVERAGE(I92:I133)</f>
        <v>2.588235294</v>
      </c>
      <c r="J135" s="54">
        <f>AVERAGE(J93:J134)</f>
        <v>0.0001661220044</v>
      </c>
      <c r="K135" s="54">
        <f>AVERAGE(K2:K134)</f>
        <v>0.00002526971227</v>
      </c>
    </row>
    <row r="136">
      <c r="H136" s="54">
        <f>SUM(H93:H134)</f>
        <v>0.0006597222222</v>
      </c>
      <c r="I136" s="54"/>
      <c r="J136" s="54">
        <f t="shared" ref="J136:K136" si="13">SUM(J93:J134)</f>
        <v>0.002824074074</v>
      </c>
      <c r="K136" s="54">
        <f t="shared" si="13"/>
        <v>0.0003935185185</v>
      </c>
    </row>
    <row r="138">
      <c r="A138" s="4" t="s">
        <v>151</v>
      </c>
      <c r="B138" s="4" t="s">
        <v>140</v>
      </c>
      <c r="C138" s="4" t="s">
        <v>141</v>
      </c>
      <c r="I138" s="4" t="s">
        <v>146</v>
      </c>
      <c r="J138" s="4" t="s">
        <v>147</v>
      </c>
      <c r="K138" s="4" t="s">
        <v>148</v>
      </c>
    </row>
    <row r="139">
      <c r="A139" s="4" t="s">
        <v>98</v>
      </c>
      <c r="C139" s="53">
        <v>0.7068981481481481</v>
      </c>
      <c r="E139" s="8" t="str">
        <f t="array" ref="E139:G182">SORT(A139:C182,C139:C182,True)</f>
        <v>S</v>
      </c>
      <c r="F139" s="8"/>
      <c r="G139" s="54">
        <v>0.7068981481481481</v>
      </c>
    </row>
    <row r="140">
      <c r="A140" s="4" t="s">
        <v>135</v>
      </c>
      <c r="B140" s="53">
        <v>0.7070833333333333</v>
      </c>
      <c r="C140" s="53">
        <v>0.7072453703703704</v>
      </c>
      <c r="E140" s="8" t="s">
        <v>100</v>
      </c>
      <c r="F140" s="54">
        <v>0.7069097222222223</v>
      </c>
      <c r="G140" s="54">
        <v>0.7069212962962963</v>
      </c>
      <c r="H140" s="54">
        <f t="shared" ref="H140:H182" si="14">F140-G139</f>
        <v>0.00001157407407</v>
      </c>
      <c r="J140" s="8" t="str">
        <f t="shared" ref="J140:J182" si="15">IF(E140="I", G140-F140, "")</f>
        <v/>
      </c>
      <c r="K140" s="54">
        <f t="shared" ref="K140:K181" si="16">IF(E140="R", G140-F140, "")</f>
        <v>0.00001157407407</v>
      </c>
    </row>
    <row r="141">
      <c r="A141" s="4" t="s">
        <v>135</v>
      </c>
      <c r="B141" s="53">
        <v>0.7072800925925926</v>
      </c>
      <c r="C141" s="53">
        <v>0.7074537037037038</v>
      </c>
      <c r="E141" s="8" t="s">
        <v>100</v>
      </c>
      <c r="F141" s="54">
        <v>0.7069212962962963</v>
      </c>
      <c r="G141" s="54">
        <v>0.7069791666666667</v>
      </c>
      <c r="H141" s="54">
        <f t="shared" si="14"/>
        <v>0</v>
      </c>
      <c r="J141" s="8" t="str">
        <f t="shared" si="15"/>
        <v/>
      </c>
      <c r="K141" s="54">
        <f t="shared" si="16"/>
        <v>0.00005787037037</v>
      </c>
    </row>
    <row r="142">
      <c r="A142" s="4" t="s">
        <v>135</v>
      </c>
      <c r="B142" s="53">
        <v>0.7075115740740741</v>
      </c>
      <c r="C142" s="53">
        <v>0.7077199074074074</v>
      </c>
      <c r="E142" s="8" t="s">
        <v>100</v>
      </c>
      <c r="F142" s="54">
        <v>0.7070138888888889</v>
      </c>
      <c r="G142" s="54">
        <v>0.7070833333333333</v>
      </c>
      <c r="H142" s="54">
        <f t="shared" si="14"/>
        <v>0.00003472222222</v>
      </c>
      <c r="J142" s="8" t="str">
        <f t="shared" si="15"/>
        <v/>
      </c>
      <c r="K142" s="54">
        <f t="shared" si="16"/>
        <v>0.00006944444444</v>
      </c>
    </row>
    <row r="143">
      <c r="A143" s="4" t="s">
        <v>135</v>
      </c>
      <c r="B143" s="53">
        <v>0.7078240740740741</v>
      </c>
      <c r="C143" s="53">
        <v>0.7079861111111111</v>
      </c>
      <c r="E143" s="8" t="s">
        <v>135</v>
      </c>
      <c r="F143" s="54">
        <v>0.7070833333333333</v>
      </c>
      <c r="G143" s="54">
        <v>0.7072453703703704</v>
      </c>
      <c r="H143" s="54">
        <f t="shared" si="14"/>
        <v>0</v>
      </c>
      <c r="I143" s="4">
        <v>4.0</v>
      </c>
      <c r="J143" s="54">
        <f t="shared" si="15"/>
        <v>0.000162037037</v>
      </c>
      <c r="K143" s="8" t="str">
        <f t="shared" si="16"/>
        <v/>
      </c>
    </row>
    <row r="144">
      <c r="A144" s="4" t="s">
        <v>135</v>
      </c>
      <c r="B144" s="53">
        <v>0.7080324074074074</v>
      </c>
      <c r="C144" s="53">
        <v>0.7082407407407407</v>
      </c>
      <c r="E144" s="8" t="s">
        <v>100</v>
      </c>
      <c r="F144" s="54">
        <v>0.7072569444444444</v>
      </c>
      <c r="G144" s="54">
        <v>0.7072685185185185</v>
      </c>
      <c r="H144" s="54">
        <f t="shared" si="14"/>
        <v>0.00001157407407</v>
      </c>
      <c r="J144" s="8" t="str">
        <f t="shared" si="15"/>
        <v/>
      </c>
      <c r="K144" s="54">
        <f t="shared" si="16"/>
        <v>0.00001157407407</v>
      </c>
    </row>
    <row r="145">
      <c r="A145" s="4" t="s">
        <v>135</v>
      </c>
      <c r="B145" s="53">
        <v>0.7082986111111111</v>
      </c>
      <c r="C145" s="53">
        <v>0.7084606481481481</v>
      </c>
      <c r="E145" s="8" t="s">
        <v>100</v>
      </c>
      <c r="F145" s="54">
        <v>0.7072800925925926</v>
      </c>
      <c r="G145" s="54">
        <v>0.7072800925925926</v>
      </c>
      <c r="H145" s="54">
        <f t="shared" si="14"/>
        <v>0.00001157407407</v>
      </c>
      <c r="J145" s="8" t="str">
        <f t="shared" si="15"/>
        <v/>
      </c>
      <c r="K145" s="54">
        <f t="shared" si="16"/>
        <v>0</v>
      </c>
    </row>
    <row r="146">
      <c r="A146" s="4" t="s">
        <v>135</v>
      </c>
      <c r="B146" s="53">
        <v>0.7084953703703704</v>
      </c>
      <c r="C146" s="53">
        <v>0.7087037037037037</v>
      </c>
      <c r="E146" s="8" t="s">
        <v>135</v>
      </c>
      <c r="F146" s="54">
        <v>0.7072800925925926</v>
      </c>
      <c r="G146" s="54">
        <v>0.7074537037037038</v>
      </c>
      <c r="H146" s="54">
        <f t="shared" si="14"/>
        <v>0</v>
      </c>
      <c r="I146" s="4">
        <v>2.0</v>
      </c>
      <c r="J146" s="54">
        <f t="shared" si="15"/>
        <v>0.0001736111111</v>
      </c>
      <c r="K146" s="8" t="str">
        <f t="shared" si="16"/>
        <v/>
      </c>
    </row>
    <row r="147">
      <c r="A147" s="4" t="s">
        <v>135</v>
      </c>
      <c r="B147" s="53">
        <v>0.70875</v>
      </c>
      <c r="C147" s="53">
        <v>0.7089236111111111</v>
      </c>
      <c r="E147" s="8" t="s">
        <v>100</v>
      </c>
      <c r="F147" s="54">
        <v>0.7074652777777778</v>
      </c>
      <c r="G147" s="54">
        <v>0.7074768518518518</v>
      </c>
      <c r="H147" s="54">
        <f t="shared" si="14"/>
        <v>0.00001157407407</v>
      </c>
      <c r="J147" s="8" t="str">
        <f t="shared" si="15"/>
        <v/>
      </c>
      <c r="K147" s="54">
        <f t="shared" si="16"/>
        <v>0.00001157407407</v>
      </c>
    </row>
    <row r="148">
      <c r="A148" s="4" t="s">
        <v>135</v>
      </c>
      <c r="B148" s="53">
        <v>0.7089814814814814</v>
      </c>
      <c r="C148" s="53">
        <v>0.7090972222222223</v>
      </c>
      <c r="E148" s="8" t="s">
        <v>100</v>
      </c>
      <c r="F148" s="54">
        <v>0.707488425925926</v>
      </c>
      <c r="G148" s="54">
        <v>0.7075</v>
      </c>
      <c r="H148" s="54">
        <f t="shared" si="14"/>
        <v>0.00001157407407</v>
      </c>
      <c r="J148" s="8" t="str">
        <f t="shared" si="15"/>
        <v/>
      </c>
      <c r="K148" s="54">
        <f t="shared" si="16"/>
        <v>0.00001157407407</v>
      </c>
    </row>
    <row r="149">
      <c r="A149" s="4" t="s">
        <v>135</v>
      </c>
      <c r="B149" s="53">
        <v>0.7091203703703703</v>
      </c>
      <c r="C149" s="53">
        <v>0.7092824074074074</v>
      </c>
      <c r="E149" s="8" t="s">
        <v>135</v>
      </c>
      <c r="F149" s="54">
        <v>0.7075115740740741</v>
      </c>
      <c r="G149" s="54">
        <v>0.7077199074074074</v>
      </c>
      <c r="H149" s="54">
        <f t="shared" si="14"/>
        <v>0.00001157407407</v>
      </c>
      <c r="I149" s="4">
        <v>3.0</v>
      </c>
      <c r="J149" s="54">
        <f t="shared" si="15"/>
        <v>0.0002083333333</v>
      </c>
      <c r="K149" s="8" t="str">
        <f t="shared" si="16"/>
        <v/>
      </c>
    </row>
    <row r="150">
      <c r="A150" s="4" t="s">
        <v>135</v>
      </c>
      <c r="B150" s="53">
        <v>0.7093171296296297</v>
      </c>
      <c r="C150" s="53">
        <v>0.7094328703703704</v>
      </c>
      <c r="E150" s="8" t="s">
        <v>100</v>
      </c>
      <c r="F150" s="54">
        <v>0.7077430555555555</v>
      </c>
      <c r="G150" s="54">
        <v>0.7077546296296297</v>
      </c>
      <c r="H150" s="54">
        <f t="shared" si="14"/>
        <v>0.00002314814815</v>
      </c>
      <c r="J150" s="8" t="str">
        <f t="shared" si="15"/>
        <v/>
      </c>
      <c r="K150" s="54">
        <f t="shared" si="16"/>
        <v>0.00001157407407</v>
      </c>
    </row>
    <row r="151">
      <c r="A151" s="4" t="s">
        <v>135</v>
      </c>
      <c r="B151" s="53">
        <v>0.7094560185185185</v>
      </c>
      <c r="C151" s="53">
        <v>0.7096180555555556</v>
      </c>
      <c r="E151" s="8" t="s">
        <v>100</v>
      </c>
      <c r="F151" s="54">
        <v>0.7077546296296297</v>
      </c>
      <c r="G151" s="54">
        <v>0.7078240740740741</v>
      </c>
      <c r="H151" s="54">
        <f t="shared" si="14"/>
        <v>0</v>
      </c>
      <c r="J151" s="8" t="str">
        <f t="shared" si="15"/>
        <v/>
      </c>
      <c r="K151" s="54">
        <f t="shared" si="16"/>
        <v>0.00006944444444</v>
      </c>
    </row>
    <row r="152">
      <c r="A152" s="4" t="s">
        <v>135</v>
      </c>
      <c r="B152" s="53">
        <v>0.7096759259259259</v>
      </c>
      <c r="C152" s="53">
        <v>0.7097916666666667</v>
      </c>
      <c r="E152" s="8" t="s">
        <v>135</v>
      </c>
      <c r="F152" s="54">
        <v>0.7078240740740741</v>
      </c>
      <c r="G152" s="54">
        <v>0.7079861111111111</v>
      </c>
      <c r="H152" s="54">
        <f t="shared" si="14"/>
        <v>0</v>
      </c>
      <c r="I152" s="4">
        <v>2.0</v>
      </c>
      <c r="J152" s="54">
        <f t="shared" si="15"/>
        <v>0.000162037037</v>
      </c>
      <c r="K152" s="8" t="str">
        <f t="shared" si="16"/>
        <v/>
      </c>
    </row>
    <row r="153">
      <c r="A153" s="4" t="s">
        <v>135</v>
      </c>
      <c r="B153" s="53">
        <v>0.7098148148148148</v>
      </c>
      <c r="C153" s="53">
        <v>0.7099884259259259</v>
      </c>
      <c r="E153" s="8" t="s">
        <v>100</v>
      </c>
      <c r="F153" s="54">
        <v>0.7079976851851851</v>
      </c>
      <c r="G153" s="54">
        <v>0.7080092592592593</v>
      </c>
      <c r="H153" s="54">
        <f t="shared" si="14"/>
        <v>0.00001157407407</v>
      </c>
      <c r="J153" s="8" t="str">
        <f t="shared" si="15"/>
        <v/>
      </c>
      <c r="K153" s="54">
        <f t="shared" si="16"/>
        <v>0.00001157407407</v>
      </c>
    </row>
    <row r="154">
      <c r="A154" s="4" t="s">
        <v>135</v>
      </c>
      <c r="B154" s="53">
        <v>0.7100231481481482</v>
      </c>
      <c r="C154" s="53">
        <v>0.7101967592592593</v>
      </c>
      <c r="E154" s="8" t="s">
        <v>135</v>
      </c>
      <c r="F154" s="54">
        <v>0.7080324074074074</v>
      </c>
      <c r="G154" s="54">
        <v>0.7082407407407407</v>
      </c>
      <c r="H154" s="54">
        <f t="shared" si="14"/>
        <v>0.00002314814815</v>
      </c>
      <c r="I154" s="4">
        <v>3.0</v>
      </c>
      <c r="J154" s="54">
        <f t="shared" si="15"/>
        <v>0.0002083333333</v>
      </c>
      <c r="K154" s="8" t="str">
        <f t="shared" si="16"/>
        <v/>
      </c>
    </row>
    <row r="155">
      <c r="A155" s="4" t="s">
        <v>135</v>
      </c>
      <c r="B155" s="53">
        <v>0.7102314814814815</v>
      </c>
      <c r="C155" s="53">
        <v>0.7103935185185185</v>
      </c>
      <c r="E155" s="8" t="s">
        <v>100</v>
      </c>
      <c r="F155" s="54">
        <v>0.7082407407407407</v>
      </c>
      <c r="G155" s="54">
        <v>0.7082407407407407</v>
      </c>
      <c r="H155" s="54">
        <f t="shared" si="14"/>
        <v>0</v>
      </c>
      <c r="J155" s="8" t="str">
        <f t="shared" si="15"/>
        <v/>
      </c>
      <c r="K155" s="54">
        <f t="shared" si="16"/>
        <v>0</v>
      </c>
    </row>
    <row r="156">
      <c r="A156" s="4" t="s">
        <v>135</v>
      </c>
      <c r="B156" s="53">
        <v>0.7104166666666667</v>
      </c>
      <c r="C156" s="53">
        <v>0.7105324074074074</v>
      </c>
      <c r="E156" s="8" t="s">
        <v>100</v>
      </c>
      <c r="F156" s="54">
        <v>0.7082407407407407</v>
      </c>
      <c r="G156" s="54">
        <v>0.7082523148148148</v>
      </c>
      <c r="H156" s="54">
        <f t="shared" si="14"/>
        <v>0</v>
      </c>
      <c r="J156" s="8" t="str">
        <f t="shared" si="15"/>
        <v/>
      </c>
      <c r="K156" s="54">
        <f t="shared" si="16"/>
        <v>0.00001157407407</v>
      </c>
    </row>
    <row r="157">
      <c r="A157" s="4" t="s">
        <v>100</v>
      </c>
      <c r="B157" s="53">
        <v>0.7069097222222223</v>
      </c>
      <c r="C157" s="53">
        <v>0.7069212962962963</v>
      </c>
      <c r="E157" s="8" t="s">
        <v>100</v>
      </c>
      <c r="F157" s="54">
        <v>0.708275462962963</v>
      </c>
      <c r="G157" s="54">
        <v>0.708287037037037</v>
      </c>
      <c r="H157" s="54">
        <f t="shared" si="14"/>
        <v>0.00002314814815</v>
      </c>
      <c r="J157" s="8" t="str">
        <f t="shared" si="15"/>
        <v/>
      </c>
      <c r="K157" s="54">
        <f t="shared" si="16"/>
        <v>0.00001157407407</v>
      </c>
    </row>
    <row r="158">
      <c r="A158" s="4" t="s">
        <v>100</v>
      </c>
      <c r="B158" s="53">
        <v>0.7069212962962963</v>
      </c>
      <c r="C158" s="53">
        <v>0.7069791666666667</v>
      </c>
      <c r="E158" s="8" t="s">
        <v>135</v>
      </c>
      <c r="F158" s="54">
        <v>0.7082986111111111</v>
      </c>
      <c r="G158" s="54">
        <v>0.7084606481481481</v>
      </c>
      <c r="H158" s="54">
        <f t="shared" si="14"/>
        <v>0.00001157407407</v>
      </c>
      <c r="I158" s="4">
        <v>3.0</v>
      </c>
      <c r="J158" s="54">
        <f t="shared" si="15"/>
        <v>0.000162037037</v>
      </c>
      <c r="K158" s="8" t="str">
        <f t="shared" si="16"/>
        <v/>
      </c>
    </row>
    <row r="159">
      <c r="A159" s="4" t="s">
        <v>100</v>
      </c>
      <c r="B159" s="53">
        <v>0.7070138888888889</v>
      </c>
      <c r="C159" s="53">
        <v>0.7070833333333333</v>
      </c>
      <c r="E159" s="8" t="s">
        <v>100</v>
      </c>
      <c r="F159" s="54">
        <v>0.7084722222222222</v>
      </c>
      <c r="G159" s="54">
        <v>0.7084837962962963</v>
      </c>
      <c r="H159" s="54">
        <f t="shared" si="14"/>
        <v>0.00001157407407</v>
      </c>
      <c r="J159" s="8" t="str">
        <f t="shared" si="15"/>
        <v/>
      </c>
      <c r="K159" s="54">
        <f t="shared" si="16"/>
        <v>0.00001157407407</v>
      </c>
    </row>
    <row r="160">
      <c r="A160" s="4" t="s">
        <v>100</v>
      </c>
      <c r="B160" s="53">
        <v>0.7072569444444444</v>
      </c>
      <c r="C160" s="53">
        <v>0.7072685185185185</v>
      </c>
      <c r="E160" s="8" t="s">
        <v>135</v>
      </c>
      <c r="F160" s="54">
        <v>0.7084953703703704</v>
      </c>
      <c r="G160" s="54">
        <v>0.7087037037037037</v>
      </c>
      <c r="H160" s="54">
        <f t="shared" si="14"/>
        <v>0.00001157407407</v>
      </c>
      <c r="I160" s="4">
        <v>2.0</v>
      </c>
      <c r="J160" s="54">
        <f t="shared" si="15"/>
        <v>0.0002083333333</v>
      </c>
      <c r="K160" s="8" t="str">
        <f t="shared" si="16"/>
        <v/>
      </c>
    </row>
    <row r="161">
      <c r="A161" s="4" t="s">
        <v>100</v>
      </c>
      <c r="B161" s="53">
        <v>0.7072800925925926</v>
      </c>
      <c r="C161" s="53">
        <v>0.7072800925925926</v>
      </c>
      <c r="E161" s="8" t="s">
        <v>100</v>
      </c>
      <c r="F161" s="54">
        <v>0.7087152777777778</v>
      </c>
      <c r="G161" s="54">
        <v>0.7087268518518518</v>
      </c>
      <c r="H161" s="54">
        <f t="shared" si="14"/>
        <v>0.00001157407407</v>
      </c>
      <c r="J161" s="8" t="str">
        <f t="shared" si="15"/>
        <v/>
      </c>
      <c r="K161" s="54">
        <f t="shared" si="16"/>
        <v>0.00001157407407</v>
      </c>
    </row>
    <row r="162">
      <c r="A162" s="4" t="s">
        <v>100</v>
      </c>
      <c r="B162" s="53">
        <v>0.7074652777777778</v>
      </c>
      <c r="C162" s="53">
        <v>0.7074768518518518</v>
      </c>
      <c r="E162" s="8" t="s">
        <v>135</v>
      </c>
      <c r="F162" s="54">
        <v>0.70875</v>
      </c>
      <c r="G162" s="54">
        <v>0.7089236111111111</v>
      </c>
      <c r="H162" s="54">
        <f t="shared" si="14"/>
        <v>0.00002314814815</v>
      </c>
      <c r="I162" s="4">
        <v>3.0</v>
      </c>
      <c r="J162" s="54">
        <f t="shared" si="15"/>
        <v>0.0001736111111</v>
      </c>
      <c r="K162" s="8" t="str">
        <f t="shared" si="16"/>
        <v/>
      </c>
    </row>
    <row r="163">
      <c r="A163" s="4" t="s">
        <v>100</v>
      </c>
      <c r="B163" s="53">
        <v>0.707488425925926</v>
      </c>
      <c r="C163" s="53">
        <v>0.7075</v>
      </c>
      <c r="E163" s="8" t="s">
        <v>100</v>
      </c>
      <c r="F163" s="54">
        <v>0.7089236111111111</v>
      </c>
      <c r="G163" s="54">
        <v>0.7089351851851852</v>
      </c>
      <c r="H163" s="54">
        <f t="shared" si="14"/>
        <v>0</v>
      </c>
      <c r="J163" s="8" t="str">
        <f t="shared" si="15"/>
        <v/>
      </c>
      <c r="K163" s="54">
        <f t="shared" si="16"/>
        <v>0.00001157407407</v>
      </c>
    </row>
    <row r="164">
      <c r="A164" s="4" t="s">
        <v>100</v>
      </c>
      <c r="B164" s="53">
        <v>0.7077430555555555</v>
      </c>
      <c r="C164" s="53">
        <v>0.7077546296296297</v>
      </c>
      <c r="E164" s="8" t="s">
        <v>100</v>
      </c>
      <c r="F164" s="54">
        <v>0.7089467592592592</v>
      </c>
      <c r="G164" s="54">
        <v>0.7089583333333334</v>
      </c>
      <c r="H164" s="54">
        <f t="shared" si="14"/>
        <v>0.00001157407407</v>
      </c>
      <c r="J164" s="8" t="str">
        <f t="shared" si="15"/>
        <v/>
      </c>
      <c r="K164" s="54">
        <f t="shared" si="16"/>
        <v>0.00001157407407</v>
      </c>
    </row>
    <row r="165">
      <c r="A165" s="4" t="s">
        <v>100</v>
      </c>
      <c r="B165" s="53">
        <v>0.7077546296296297</v>
      </c>
      <c r="C165" s="53">
        <v>0.7078240740740741</v>
      </c>
      <c r="E165" s="8" t="s">
        <v>100</v>
      </c>
      <c r="F165" s="54">
        <v>0.7089699074074074</v>
      </c>
      <c r="G165" s="54">
        <v>0.7089699074074074</v>
      </c>
      <c r="H165" s="54">
        <f t="shared" si="14"/>
        <v>0.00001157407407</v>
      </c>
      <c r="J165" s="8" t="str">
        <f t="shared" si="15"/>
        <v/>
      </c>
      <c r="K165" s="54">
        <f t="shared" si="16"/>
        <v>0</v>
      </c>
    </row>
    <row r="166">
      <c r="A166" s="4" t="s">
        <v>100</v>
      </c>
      <c r="B166" s="53">
        <v>0.7079976851851851</v>
      </c>
      <c r="C166" s="53">
        <v>0.7080092592592593</v>
      </c>
      <c r="E166" s="8" t="s">
        <v>135</v>
      </c>
      <c r="F166" s="54">
        <v>0.7089814814814814</v>
      </c>
      <c r="G166" s="54">
        <v>0.7090972222222223</v>
      </c>
      <c r="H166" s="54">
        <f t="shared" si="14"/>
        <v>0.00001157407407</v>
      </c>
      <c r="I166" s="4">
        <v>3.0</v>
      </c>
      <c r="J166" s="54">
        <f t="shared" si="15"/>
        <v>0.0001157407407</v>
      </c>
      <c r="K166" s="8" t="str">
        <f t="shared" si="16"/>
        <v/>
      </c>
    </row>
    <row r="167">
      <c r="A167" s="4" t="s">
        <v>100</v>
      </c>
      <c r="B167" s="53">
        <v>0.7082407407407407</v>
      </c>
      <c r="C167" s="53">
        <v>0.7082407407407407</v>
      </c>
      <c r="E167" s="8" t="s">
        <v>135</v>
      </c>
      <c r="F167" s="54">
        <v>0.7091203703703703</v>
      </c>
      <c r="G167" s="54">
        <v>0.7092824074074074</v>
      </c>
      <c r="H167" s="54">
        <f t="shared" si="14"/>
        <v>0.00002314814815</v>
      </c>
      <c r="I167" s="4">
        <v>2.0</v>
      </c>
      <c r="J167" s="54">
        <f t="shared" si="15"/>
        <v>0.000162037037</v>
      </c>
      <c r="K167" s="8" t="str">
        <f t="shared" si="16"/>
        <v/>
      </c>
    </row>
    <row r="168">
      <c r="A168" s="4" t="s">
        <v>100</v>
      </c>
      <c r="B168" s="53">
        <v>0.7082407407407407</v>
      </c>
      <c r="C168" s="53">
        <v>0.7082523148148148</v>
      </c>
      <c r="E168" s="8" t="s">
        <v>100</v>
      </c>
      <c r="F168" s="54">
        <v>0.7093055555555555</v>
      </c>
      <c r="G168" s="54">
        <v>0.7093055555555555</v>
      </c>
      <c r="H168" s="54">
        <f t="shared" si="14"/>
        <v>0.00002314814815</v>
      </c>
      <c r="J168" s="8" t="str">
        <f t="shared" si="15"/>
        <v/>
      </c>
      <c r="K168" s="54">
        <f t="shared" si="16"/>
        <v>0</v>
      </c>
    </row>
    <row r="169">
      <c r="A169" s="4" t="s">
        <v>100</v>
      </c>
      <c r="B169" s="53">
        <v>0.708275462962963</v>
      </c>
      <c r="C169" s="53">
        <v>0.708287037037037</v>
      </c>
      <c r="E169" s="8" t="s">
        <v>135</v>
      </c>
      <c r="F169" s="54">
        <v>0.7093171296296297</v>
      </c>
      <c r="G169" s="54">
        <v>0.7094328703703704</v>
      </c>
      <c r="H169" s="54">
        <f t="shared" si="14"/>
        <v>0.00001157407407</v>
      </c>
      <c r="I169" s="4">
        <v>3.0</v>
      </c>
      <c r="J169" s="54">
        <f t="shared" si="15"/>
        <v>0.0001157407407</v>
      </c>
      <c r="K169" s="8" t="str">
        <f t="shared" si="16"/>
        <v/>
      </c>
    </row>
    <row r="170">
      <c r="A170" s="4" t="s">
        <v>100</v>
      </c>
      <c r="B170" s="53">
        <v>0.7084722222222222</v>
      </c>
      <c r="C170" s="53">
        <v>0.7084837962962963</v>
      </c>
      <c r="E170" s="8" t="s">
        <v>135</v>
      </c>
      <c r="F170" s="54">
        <v>0.7094560185185185</v>
      </c>
      <c r="G170" s="54">
        <v>0.7096180555555556</v>
      </c>
      <c r="H170" s="54">
        <f t="shared" si="14"/>
        <v>0.00002314814815</v>
      </c>
      <c r="I170" s="4">
        <v>2.0</v>
      </c>
      <c r="J170" s="54">
        <f t="shared" si="15"/>
        <v>0.000162037037</v>
      </c>
      <c r="K170" s="8" t="str">
        <f t="shared" si="16"/>
        <v/>
      </c>
    </row>
    <row r="171">
      <c r="A171" s="4" t="s">
        <v>100</v>
      </c>
      <c r="B171" s="53">
        <v>0.7087152777777778</v>
      </c>
      <c r="C171" s="53">
        <v>0.7087268518518518</v>
      </c>
      <c r="E171" s="8" t="s">
        <v>100</v>
      </c>
      <c r="F171" s="54">
        <v>0.7096296296296296</v>
      </c>
      <c r="G171" s="54">
        <v>0.7096412037037036</v>
      </c>
      <c r="H171" s="54">
        <f t="shared" si="14"/>
        <v>0.00001157407407</v>
      </c>
      <c r="J171" s="8" t="str">
        <f t="shared" si="15"/>
        <v/>
      </c>
      <c r="K171" s="54">
        <f t="shared" si="16"/>
        <v>0.00001157407407</v>
      </c>
    </row>
    <row r="172">
      <c r="A172" s="4" t="s">
        <v>100</v>
      </c>
      <c r="B172" s="53">
        <v>0.7089236111111111</v>
      </c>
      <c r="C172" s="53">
        <v>0.7089351851851852</v>
      </c>
      <c r="E172" s="8" t="s">
        <v>100</v>
      </c>
      <c r="F172" s="54">
        <v>0.7096527777777778</v>
      </c>
      <c r="G172" s="54">
        <v>0.7096643518518518</v>
      </c>
      <c r="H172" s="54">
        <f t="shared" si="14"/>
        <v>0.00001157407407</v>
      </c>
      <c r="J172" s="8" t="str">
        <f t="shared" si="15"/>
        <v/>
      </c>
      <c r="K172" s="54">
        <f t="shared" si="16"/>
        <v>0.00001157407407</v>
      </c>
    </row>
    <row r="173">
      <c r="A173" s="4" t="s">
        <v>100</v>
      </c>
      <c r="B173" s="53">
        <v>0.7089467592592592</v>
      </c>
      <c r="C173" s="53">
        <v>0.7089583333333334</v>
      </c>
      <c r="E173" s="8" t="s">
        <v>135</v>
      </c>
      <c r="F173" s="54">
        <v>0.7096759259259259</v>
      </c>
      <c r="G173" s="54">
        <v>0.7097916666666667</v>
      </c>
      <c r="H173" s="54">
        <f t="shared" si="14"/>
        <v>0.00001157407407</v>
      </c>
      <c r="I173" s="4">
        <v>3.0</v>
      </c>
      <c r="J173" s="54">
        <f t="shared" si="15"/>
        <v>0.0001157407407</v>
      </c>
      <c r="K173" s="8" t="str">
        <f t="shared" si="16"/>
        <v/>
      </c>
    </row>
    <row r="174">
      <c r="A174" s="4" t="s">
        <v>100</v>
      </c>
      <c r="B174" s="53">
        <v>0.7089699074074074</v>
      </c>
      <c r="C174" s="53">
        <v>0.7089699074074074</v>
      </c>
      <c r="E174" s="8" t="s">
        <v>100</v>
      </c>
      <c r="F174" s="54">
        <v>0.7098148148148148</v>
      </c>
      <c r="G174" s="54">
        <v>0.7098148148148148</v>
      </c>
      <c r="H174" s="54">
        <f t="shared" si="14"/>
        <v>0.00002314814815</v>
      </c>
      <c r="J174" s="8" t="str">
        <f t="shared" si="15"/>
        <v/>
      </c>
      <c r="K174" s="54">
        <f t="shared" si="16"/>
        <v>0</v>
      </c>
    </row>
    <row r="175">
      <c r="A175" s="4" t="s">
        <v>100</v>
      </c>
      <c r="B175" s="53">
        <v>0.7093055555555555</v>
      </c>
      <c r="C175" s="53">
        <v>0.7093055555555555</v>
      </c>
      <c r="E175" s="8" t="s">
        <v>135</v>
      </c>
      <c r="F175" s="54">
        <v>0.7098148148148148</v>
      </c>
      <c r="G175" s="54">
        <v>0.7099884259259259</v>
      </c>
      <c r="H175" s="54">
        <f t="shared" si="14"/>
        <v>0</v>
      </c>
      <c r="I175" s="4">
        <v>2.0</v>
      </c>
      <c r="J175" s="54">
        <f t="shared" si="15"/>
        <v>0.0001736111111</v>
      </c>
      <c r="K175" s="8" t="str">
        <f t="shared" si="16"/>
        <v/>
      </c>
    </row>
    <row r="176">
      <c r="A176" s="4" t="s">
        <v>100</v>
      </c>
      <c r="B176" s="53">
        <v>0.7096296296296296</v>
      </c>
      <c r="C176" s="53">
        <v>0.7096412037037036</v>
      </c>
      <c r="E176" s="8" t="s">
        <v>100</v>
      </c>
      <c r="F176" s="54">
        <v>0.71</v>
      </c>
      <c r="G176" s="54">
        <v>0.7100115740740741</v>
      </c>
      <c r="H176" s="54">
        <f t="shared" si="14"/>
        <v>0.00001157407407</v>
      </c>
      <c r="J176" s="8" t="str">
        <f t="shared" si="15"/>
        <v/>
      </c>
      <c r="K176" s="54">
        <f t="shared" si="16"/>
        <v>0.00001157407407</v>
      </c>
    </row>
    <row r="177">
      <c r="A177" s="4" t="s">
        <v>100</v>
      </c>
      <c r="B177" s="53">
        <v>0.7096527777777778</v>
      </c>
      <c r="C177" s="53">
        <v>0.7096643518518518</v>
      </c>
      <c r="E177" s="8" t="s">
        <v>135</v>
      </c>
      <c r="F177" s="54">
        <v>0.7100231481481482</v>
      </c>
      <c r="G177" s="54">
        <v>0.7101967592592593</v>
      </c>
      <c r="H177" s="54">
        <f t="shared" si="14"/>
        <v>0.00001157407407</v>
      </c>
      <c r="I177" s="4">
        <v>2.0</v>
      </c>
      <c r="J177" s="54">
        <f t="shared" si="15"/>
        <v>0.0001736111111</v>
      </c>
      <c r="K177" s="8" t="str">
        <f t="shared" si="16"/>
        <v/>
      </c>
    </row>
    <row r="178">
      <c r="A178" s="4" t="s">
        <v>100</v>
      </c>
      <c r="B178" s="53">
        <v>0.7098148148148148</v>
      </c>
      <c r="C178" s="53">
        <v>0.7098148148148148</v>
      </c>
      <c r="E178" s="8" t="s">
        <v>100</v>
      </c>
      <c r="F178" s="54">
        <v>0.7101967592592593</v>
      </c>
      <c r="G178" s="54">
        <v>0.7102083333333333</v>
      </c>
      <c r="H178" s="54">
        <f t="shared" si="14"/>
        <v>0</v>
      </c>
      <c r="J178" s="8" t="str">
        <f t="shared" si="15"/>
        <v/>
      </c>
      <c r="K178" s="54">
        <f t="shared" si="16"/>
        <v>0.00001157407407</v>
      </c>
    </row>
    <row r="179">
      <c r="A179" s="4" t="s">
        <v>100</v>
      </c>
      <c r="B179" s="53">
        <v>0.71</v>
      </c>
      <c r="C179" s="53">
        <v>0.7100115740740741</v>
      </c>
      <c r="E179" s="8" t="s">
        <v>135</v>
      </c>
      <c r="F179" s="54">
        <v>0.7102314814814815</v>
      </c>
      <c r="G179" s="54">
        <v>0.7103935185185185</v>
      </c>
      <c r="H179" s="54">
        <f t="shared" si="14"/>
        <v>0.00002314814815</v>
      </c>
      <c r="I179" s="4">
        <v>2.0</v>
      </c>
      <c r="J179" s="54">
        <f t="shared" si="15"/>
        <v>0.000162037037</v>
      </c>
      <c r="K179" s="8" t="str">
        <f t="shared" si="16"/>
        <v/>
      </c>
    </row>
    <row r="180">
      <c r="A180" s="4" t="s">
        <v>100</v>
      </c>
      <c r="B180" s="53">
        <v>0.7101967592592593</v>
      </c>
      <c r="C180" s="53">
        <v>0.7102083333333333</v>
      </c>
      <c r="E180" s="8" t="s">
        <v>135</v>
      </c>
      <c r="F180" s="54">
        <v>0.7104166666666667</v>
      </c>
      <c r="G180" s="54">
        <v>0.7105324074074074</v>
      </c>
      <c r="H180" s="54">
        <f t="shared" si="14"/>
        <v>0.00002314814815</v>
      </c>
      <c r="I180" s="4">
        <v>2.0</v>
      </c>
      <c r="J180" s="54">
        <f t="shared" si="15"/>
        <v>0.0001157407407</v>
      </c>
      <c r="K180" s="8" t="str">
        <f t="shared" si="16"/>
        <v/>
      </c>
    </row>
    <row r="181">
      <c r="A181" s="4" t="s">
        <v>100</v>
      </c>
      <c r="B181" s="53">
        <v>0.7105439814814815</v>
      </c>
      <c r="C181" s="53">
        <v>0.7106134259259259</v>
      </c>
      <c r="E181" s="8" t="s">
        <v>100</v>
      </c>
      <c r="F181" s="54">
        <v>0.7105439814814815</v>
      </c>
      <c r="G181" s="54">
        <v>0.7106134259259259</v>
      </c>
      <c r="H181" s="54">
        <f t="shared" si="14"/>
        <v>0.00001157407407</v>
      </c>
      <c r="J181" s="8" t="str">
        <f t="shared" si="15"/>
        <v/>
      </c>
      <c r="K181" s="54">
        <f t="shared" si="16"/>
        <v>0.00006944444444</v>
      </c>
    </row>
    <row r="182">
      <c r="A182" s="4" t="s">
        <v>137</v>
      </c>
      <c r="B182" s="53">
        <v>0.7107523148148148</v>
      </c>
      <c r="E182" s="8" t="s">
        <v>137</v>
      </c>
      <c r="F182" s="54">
        <v>0.7107523148148148</v>
      </c>
      <c r="G182" s="8"/>
      <c r="H182" s="56">
        <f t="shared" si="14"/>
        <v>0.0001388888889</v>
      </c>
      <c r="I182" s="57">
        <v>13.0</v>
      </c>
      <c r="J182" s="8" t="str">
        <f t="shared" si="15"/>
        <v/>
      </c>
    </row>
    <row r="183">
      <c r="I183" s="8">
        <f>AVERAGE(I139:I181)</f>
        <v>2.529411765</v>
      </c>
      <c r="J183" s="54">
        <f t="shared" ref="J183:K183" si="17">AVERAGE(J139:J182)</f>
        <v>0.000162037037</v>
      </c>
      <c r="K183" s="54">
        <f t="shared" si="17"/>
        <v>0.00001805555556</v>
      </c>
    </row>
    <row r="184">
      <c r="H184" s="54">
        <f>SUM(H140:H182)</f>
        <v>0.0006481481481</v>
      </c>
      <c r="J184" s="54">
        <f t="shared" ref="J184:K184" si="18">SUM(J140:J182)</f>
        <v>0.00275462963</v>
      </c>
      <c r="K184" s="54">
        <f t="shared" si="18"/>
        <v>0.0004513888889</v>
      </c>
    </row>
    <row r="186">
      <c r="A186" s="4" t="s">
        <v>152</v>
      </c>
      <c r="B186" s="4" t="s">
        <v>140</v>
      </c>
      <c r="C186" s="4" t="s">
        <v>141</v>
      </c>
      <c r="I186" s="4" t="s">
        <v>146</v>
      </c>
      <c r="J186" s="4" t="s">
        <v>147</v>
      </c>
      <c r="K186" s="4" t="s">
        <v>148</v>
      </c>
    </row>
    <row r="187">
      <c r="A187" s="4" t="s">
        <v>98</v>
      </c>
      <c r="C187" s="53">
        <v>0.7161342592592592</v>
      </c>
      <c r="E187" s="8" t="str">
        <f t="array" ref="E187:G237">SORT(A187:C237,C187:C237,True)</f>
        <v>S</v>
      </c>
      <c r="F187" s="8"/>
      <c r="G187" s="54">
        <v>0.7161342592592592</v>
      </c>
    </row>
    <row r="188">
      <c r="A188" s="4" t="s">
        <v>135</v>
      </c>
      <c r="B188" s="53">
        <v>0.7161921296296296</v>
      </c>
      <c r="C188" s="53">
        <v>0.7163657407407408</v>
      </c>
      <c r="E188" s="8" t="s">
        <v>100</v>
      </c>
      <c r="F188" s="54">
        <v>0.7161458333333334</v>
      </c>
      <c r="G188" s="54">
        <v>0.7161574074074074</v>
      </c>
      <c r="H188" s="54">
        <f t="shared" ref="H188:H237" si="19">F188-G187</f>
        <v>0.00001157407407</v>
      </c>
      <c r="J188" s="8" t="str">
        <f t="shared" ref="J188:J237" si="20">IF(E188="I", G188-F188, "")</f>
        <v/>
      </c>
      <c r="K188" s="54">
        <f t="shared" ref="K188:K237" si="21">IF(E188="R", G188-F188, "")</f>
        <v>0.00001157407407</v>
      </c>
    </row>
    <row r="189">
      <c r="A189" s="4" t="s">
        <v>135</v>
      </c>
      <c r="B189" s="53">
        <v>0.716412037037037</v>
      </c>
      <c r="C189" s="53">
        <v>0.716574074074074</v>
      </c>
      <c r="E189" s="8" t="s">
        <v>100</v>
      </c>
      <c r="F189" s="54">
        <v>0.7161921296296296</v>
      </c>
      <c r="G189" s="54">
        <v>0.7161921296296296</v>
      </c>
      <c r="H189" s="54">
        <f t="shared" si="19"/>
        <v>0.00003472222222</v>
      </c>
      <c r="J189" s="8" t="str">
        <f t="shared" si="20"/>
        <v/>
      </c>
      <c r="K189" s="54">
        <f t="shared" si="21"/>
        <v>0</v>
      </c>
    </row>
    <row r="190">
      <c r="A190" s="4" t="s">
        <v>135</v>
      </c>
      <c r="B190" s="53">
        <v>0.7166087962962963</v>
      </c>
      <c r="C190" s="53">
        <v>0.7168287037037037</v>
      </c>
      <c r="E190" s="8" t="s">
        <v>135</v>
      </c>
      <c r="F190" s="54">
        <v>0.7161921296296296</v>
      </c>
      <c r="G190" s="54">
        <v>0.7163657407407408</v>
      </c>
      <c r="H190" s="54">
        <f t="shared" si="19"/>
        <v>0</v>
      </c>
      <c r="I190" s="4">
        <v>4.0</v>
      </c>
      <c r="J190" s="54">
        <f t="shared" si="20"/>
        <v>0.0001736111111</v>
      </c>
      <c r="K190" s="8" t="str">
        <f t="shared" si="21"/>
        <v/>
      </c>
    </row>
    <row r="191">
      <c r="A191" s="4" t="s">
        <v>135</v>
      </c>
      <c r="B191" s="53">
        <v>0.7169444444444445</v>
      </c>
      <c r="C191" s="53">
        <v>0.7171180555555555</v>
      </c>
      <c r="E191" s="8" t="s">
        <v>100</v>
      </c>
      <c r="F191" s="54">
        <v>0.7163773148148148</v>
      </c>
      <c r="G191" s="54">
        <v>0.7163888888888889</v>
      </c>
      <c r="H191" s="54">
        <f t="shared" si="19"/>
        <v>0.00001157407407</v>
      </c>
      <c r="J191" s="8" t="str">
        <f t="shared" si="20"/>
        <v/>
      </c>
      <c r="K191" s="54">
        <f t="shared" si="21"/>
        <v>0.00001157407407</v>
      </c>
    </row>
    <row r="192">
      <c r="A192" s="4" t="s">
        <v>135</v>
      </c>
      <c r="B192" s="53">
        <v>0.7171643518518519</v>
      </c>
      <c r="C192" s="53">
        <v>0.7173842592592593</v>
      </c>
      <c r="E192" s="8" t="s">
        <v>100</v>
      </c>
      <c r="F192" s="54">
        <v>0.716400462962963</v>
      </c>
      <c r="G192" s="54">
        <v>0.716412037037037</v>
      </c>
      <c r="H192" s="54">
        <f t="shared" si="19"/>
        <v>0.00001157407407</v>
      </c>
      <c r="J192" s="8" t="str">
        <f t="shared" si="20"/>
        <v/>
      </c>
      <c r="K192" s="54">
        <f t="shared" si="21"/>
        <v>0.00001157407407</v>
      </c>
    </row>
    <row r="193">
      <c r="A193" s="4" t="s">
        <v>135</v>
      </c>
      <c r="B193" s="53">
        <v>0.7174305555555556</v>
      </c>
      <c r="C193" s="53">
        <v>0.7176041666666667</v>
      </c>
      <c r="E193" s="8" t="s">
        <v>135</v>
      </c>
      <c r="F193" s="54">
        <v>0.716412037037037</v>
      </c>
      <c r="G193" s="54">
        <v>0.716574074074074</v>
      </c>
      <c r="H193" s="54">
        <f t="shared" si="19"/>
        <v>0</v>
      </c>
      <c r="I193" s="4">
        <v>2.0</v>
      </c>
      <c r="J193" s="54">
        <f t="shared" si="20"/>
        <v>0.000162037037</v>
      </c>
      <c r="K193" s="8" t="str">
        <f t="shared" si="21"/>
        <v/>
      </c>
    </row>
    <row r="194">
      <c r="A194" s="4" t="s">
        <v>135</v>
      </c>
      <c r="B194" s="53">
        <v>0.7176388888888889</v>
      </c>
      <c r="C194" s="53">
        <v>0.7178587962962963</v>
      </c>
      <c r="E194" s="8" t="s">
        <v>100</v>
      </c>
      <c r="F194" s="54">
        <v>0.7165856481481482</v>
      </c>
      <c r="G194" s="54">
        <v>0.7165972222222222</v>
      </c>
      <c r="H194" s="54">
        <f t="shared" si="19"/>
        <v>0.00001157407407</v>
      </c>
      <c r="J194" s="8" t="str">
        <f t="shared" si="20"/>
        <v/>
      </c>
      <c r="K194" s="54">
        <f t="shared" si="21"/>
        <v>0.00001157407407</v>
      </c>
    </row>
    <row r="195">
      <c r="A195" s="4" t="s">
        <v>135</v>
      </c>
      <c r="B195" s="53">
        <v>0.7179050925925926</v>
      </c>
      <c r="C195" s="53">
        <v>0.7180671296296296</v>
      </c>
      <c r="E195" s="8" t="s">
        <v>135</v>
      </c>
      <c r="F195" s="54">
        <v>0.7166087962962963</v>
      </c>
      <c r="G195" s="54">
        <v>0.7168287037037037</v>
      </c>
      <c r="H195" s="54">
        <f t="shared" si="19"/>
        <v>0.00001157407407</v>
      </c>
      <c r="I195" s="4">
        <v>2.0</v>
      </c>
      <c r="J195" s="54">
        <f t="shared" si="20"/>
        <v>0.0002199074074</v>
      </c>
      <c r="K195" s="8" t="str">
        <f t="shared" si="21"/>
        <v/>
      </c>
    </row>
    <row r="196">
      <c r="A196" s="4" t="s">
        <v>135</v>
      </c>
      <c r="B196" s="53">
        <v>0.718125</v>
      </c>
      <c r="C196" s="53">
        <v>0.7182407407407407</v>
      </c>
      <c r="E196" s="8" t="s">
        <v>100</v>
      </c>
      <c r="F196" s="54">
        <v>0.7168287037037037</v>
      </c>
      <c r="G196" s="54">
        <v>0.7168402777777778</v>
      </c>
      <c r="H196" s="54">
        <f t="shared" si="19"/>
        <v>0</v>
      </c>
      <c r="J196" s="8" t="str">
        <f t="shared" si="20"/>
        <v/>
      </c>
      <c r="K196" s="54">
        <f t="shared" si="21"/>
        <v>0.00001157407407</v>
      </c>
    </row>
    <row r="197">
      <c r="A197" s="4" t="s">
        <v>135</v>
      </c>
      <c r="B197" s="53">
        <v>0.7183333333333334</v>
      </c>
      <c r="C197" s="53">
        <v>0.7185069444444444</v>
      </c>
      <c r="E197" s="8" t="s">
        <v>100</v>
      </c>
      <c r="F197" s="54">
        <v>0.7168634259259259</v>
      </c>
      <c r="G197" s="54">
        <v>0.7169212962962963</v>
      </c>
      <c r="H197" s="54">
        <f t="shared" si="19"/>
        <v>0.00002314814815</v>
      </c>
      <c r="J197" s="8" t="str">
        <f t="shared" si="20"/>
        <v/>
      </c>
      <c r="K197" s="54">
        <f t="shared" si="21"/>
        <v>0.00005787037037</v>
      </c>
    </row>
    <row r="198">
      <c r="A198" s="4" t="s">
        <v>135</v>
      </c>
      <c r="B198" s="53">
        <v>0.7185648148148148</v>
      </c>
      <c r="C198" s="53">
        <v>0.7186805555555555</v>
      </c>
      <c r="E198" s="8" t="s">
        <v>135</v>
      </c>
      <c r="F198" s="54">
        <v>0.7169444444444445</v>
      </c>
      <c r="G198" s="54">
        <v>0.7171180555555555</v>
      </c>
      <c r="H198" s="54">
        <f t="shared" si="19"/>
        <v>0.00002314814815</v>
      </c>
      <c r="I198" s="4">
        <v>4.0</v>
      </c>
      <c r="J198" s="54">
        <f t="shared" si="20"/>
        <v>0.0001736111111</v>
      </c>
      <c r="K198" s="8" t="str">
        <f t="shared" si="21"/>
        <v/>
      </c>
    </row>
    <row r="199">
      <c r="A199" s="4" t="s">
        <v>135</v>
      </c>
      <c r="B199" s="53">
        <v>0.7187037037037037</v>
      </c>
      <c r="C199" s="53">
        <v>0.7188773148148148</v>
      </c>
      <c r="E199" s="8" t="s">
        <v>100</v>
      </c>
      <c r="F199" s="54">
        <v>0.7171180555555555</v>
      </c>
      <c r="G199" s="54">
        <v>0.7171296296296297</v>
      </c>
      <c r="H199" s="54">
        <f t="shared" si="19"/>
        <v>0</v>
      </c>
      <c r="J199" s="8" t="str">
        <f t="shared" si="20"/>
        <v/>
      </c>
      <c r="K199" s="54">
        <f t="shared" si="21"/>
        <v>0.00001157407407</v>
      </c>
    </row>
    <row r="200">
      <c r="A200" s="4" t="s">
        <v>135</v>
      </c>
      <c r="B200" s="53">
        <v>0.7189351851851852</v>
      </c>
      <c r="C200" s="53">
        <v>0.7190509259259259</v>
      </c>
      <c r="E200" s="8" t="s">
        <v>100</v>
      </c>
      <c r="F200" s="54">
        <v>0.7171412037037037</v>
      </c>
      <c r="G200" s="54">
        <v>0.7171527777777778</v>
      </c>
      <c r="H200" s="54">
        <f t="shared" si="19"/>
        <v>0.00001157407407</v>
      </c>
      <c r="J200" s="8" t="str">
        <f t="shared" si="20"/>
        <v/>
      </c>
      <c r="K200" s="54">
        <f t="shared" si="21"/>
        <v>0.00001157407407</v>
      </c>
    </row>
    <row r="201">
      <c r="A201" s="4" t="s">
        <v>135</v>
      </c>
      <c r="B201" s="53">
        <v>0.7191550925925926</v>
      </c>
      <c r="C201" s="53">
        <v>0.7193287037037037</v>
      </c>
      <c r="E201" s="8" t="s">
        <v>135</v>
      </c>
      <c r="F201" s="54">
        <v>0.7171643518518519</v>
      </c>
      <c r="G201" s="54">
        <v>0.7173842592592593</v>
      </c>
      <c r="H201" s="54">
        <f t="shared" si="19"/>
        <v>0.00001157407407</v>
      </c>
      <c r="I201" s="4">
        <v>2.0</v>
      </c>
      <c r="J201" s="54">
        <f t="shared" si="20"/>
        <v>0.0002199074074</v>
      </c>
      <c r="K201" s="8" t="str">
        <f t="shared" si="21"/>
        <v/>
      </c>
    </row>
    <row r="202">
      <c r="A202" s="4" t="s">
        <v>135</v>
      </c>
      <c r="B202" s="53">
        <v>0.719363425925926</v>
      </c>
      <c r="C202" s="53">
        <v>0.7195370370370371</v>
      </c>
      <c r="E202" s="8" t="s">
        <v>100</v>
      </c>
      <c r="F202" s="54">
        <v>0.7173842592592593</v>
      </c>
      <c r="G202" s="54">
        <v>0.7173958333333333</v>
      </c>
      <c r="H202" s="54">
        <f t="shared" si="19"/>
        <v>0</v>
      </c>
      <c r="J202" s="8" t="str">
        <f t="shared" si="20"/>
        <v/>
      </c>
      <c r="K202" s="54">
        <f t="shared" si="21"/>
        <v>0.00001157407407</v>
      </c>
    </row>
    <row r="203">
      <c r="A203" s="4" t="s">
        <v>135</v>
      </c>
      <c r="B203" s="53">
        <v>0.7195949074074074</v>
      </c>
      <c r="C203" s="53">
        <v>0.7197685185185185</v>
      </c>
      <c r="E203" s="8" t="s">
        <v>135</v>
      </c>
      <c r="F203" s="54">
        <v>0.7174305555555556</v>
      </c>
      <c r="G203" s="54">
        <v>0.7176041666666667</v>
      </c>
      <c r="H203" s="54">
        <f t="shared" si="19"/>
        <v>0.00003472222222</v>
      </c>
      <c r="I203" s="4">
        <v>3.0</v>
      </c>
      <c r="J203" s="54">
        <f t="shared" si="20"/>
        <v>0.0001736111111</v>
      </c>
      <c r="K203" s="8" t="str">
        <f t="shared" si="21"/>
        <v/>
      </c>
    </row>
    <row r="204">
      <c r="A204" s="4" t="s">
        <v>135</v>
      </c>
      <c r="B204" s="53">
        <v>0.7198148148148148</v>
      </c>
      <c r="C204" s="53">
        <v>0.7199421296296297</v>
      </c>
      <c r="E204" s="8" t="s">
        <v>100</v>
      </c>
      <c r="F204" s="54">
        <v>0.7176041666666667</v>
      </c>
      <c r="G204" s="54">
        <v>0.7176157407407407</v>
      </c>
      <c r="H204" s="54">
        <f t="shared" si="19"/>
        <v>0</v>
      </c>
      <c r="J204" s="8" t="str">
        <f t="shared" si="20"/>
        <v/>
      </c>
      <c r="K204" s="54">
        <f t="shared" si="21"/>
        <v>0.00001157407407</v>
      </c>
    </row>
    <row r="205">
      <c r="A205" s="4" t="s">
        <v>100</v>
      </c>
      <c r="B205" s="53">
        <v>0.7161458333333334</v>
      </c>
      <c r="C205" s="53">
        <v>0.7161574074074074</v>
      </c>
      <c r="E205" s="8" t="s">
        <v>135</v>
      </c>
      <c r="F205" s="54">
        <v>0.7176388888888889</v>
      </c>
      <c r="G205" s="54">
        <v>0.7178587962962963</v>
      </c>
      <c r="H205" s="54">
        <f t="shared" si="19"/>
        <v>0.00002314814815</v>
      </c>
      <c r="I205" s="4">
        <v>2.0</v>
      </c>
      <c r="J205" s="54">
        <f t="shared" si="20"/>
        <v>0.0002199074074</v>
      </c>
      <c r="K205" s="8" t="str">
        <f t="shared" si="21"/>
        <v/>
      </c>
    </row>
    <row r="206">
      <c r="A206" s="4" t="s">
        <v>100</v>
      </c>
      <c r="B206" s="53">
        <v>0.7161921296296296</v>
      </c>
      <c r="C206" s="53">
        <v>0.7161921296296296</v>
      </c>
      <c r="E206" s="8" t="s">
        <v>100</v>
      </c>
      <c r="F206" s="54">
        <v>0.7178587962962963</v>
      </c>
      <c r="G206" s="54">
        <v>0.7178703703703704</v>
      </c>
      <c r="H206" s="54">
        <f t="shared" si="19"/>
        <v>0</v>
      </c>
      <c r="J206" s="8" t="str">
        <f t="shared" si="20"/>
        <v/>
      </c>
      <c r="K206" s="54">
        <f t="shared" si="21"/>
        <v>0.00001157407407</v>
      </c>
    </row>
    <row r="207">
      <c r="A207" s="4" t="s">
        <v>100</v>
      </c>
      <c r="B207" s="53">
        <v>0.7163773148148148</v>
      </c>
      <c r="C207" s="53">
        <v>0.7163888888888889</v>
      </c>
      <c r="E207" s="8" t="s">
        <v>135</v>
      </c>
      <c r="F207" s="54">
        <v>0.7179050925925926</v>
      </c>
      <c r="G207" s="54">
        <v>0.7180671296296296</v>
      </c>
      <c r="H207" s="54">
        <f t="shared" si="19"/>
        <v>0.00003472222222</v>
      </c>
      <c r="I207" s="4">
        <v>3.0</v>
      </c>
      <c r="J207" s="54">
        <f t="shared" si="20"/>
        <v>0.000162037037</v>
      </c>
      <c r="K207" s="8" t="str">
        <f t="shared" si="21"/>
        <v/>
      </c>
    </row>
    <row r="208">
      <c r="A208" s="4" t="s">
        <v>100</v>
      </c>
      <c r="B208" s="53">
        <v>0.716400462962963</v>
      </c>
      <c r="C208" s="53">
        <v>0.716412037037037</v>
      </c>
      <c r="E208" s="8" t="s">
        <v>100</v>
      </c>
      <c r="F208" s="54">
        <v>0.7180787037037037</v>
      </c>
      <c r="G208" s="54">
        <v>0.7180902777777778</v>
      </c>
      <c r="H208" s="54">
        <f t="shared" si="19"/>
        <v>0.00001157407407</v>
      </c>
      <c r="J208" s="8" t="str">
        <f t="shared" si="20"/>
        <v/>
      </c>
      <c r="K208" s="54">
        <f t="shared" si="21"/>
        <v>0.00001157407407</v>
      </c>
    </row>
    <row r="209">
      <c r="A209" s="4" t="s">
        <v>100</v>
      </c>
      <c r="B209" s="53">
        <v>0.7165856481481482</v>
      </c>
      <c r="C209" s="53">
        <v>0.7165972222222222</v>
      </c>
      <c r="E209" s="8" t="s">
        <v>100</v>
      </c>
      <c r="F209" s="54">
        <v>0.7181018518518518</v>
      </c>
      <c r="G209" s="54">
        <v>0.718113425925926</v>
      </c>
      <c r="H209" s="54">
        <f t="shared" si="19"/>
        <v>0.00001157407407</v>
      </c>
      <c r="J209" s="8" t="str">
        <f t="shared" si="20"/>
        <v/>
      </c>
      <c r="K209" s="54">
        <f t="shared" si="21"/>
        <v>0.00001157407407</v>
      </c>
    </row>
    <row r="210">
      <c r="A210" s="4" t="s">
        <v>100</v>
      </c>
      <c r="B210" s="53">
        <v>0.7168287037037037</v>
      </c>
      <c r="C210" s="53">
        <v>0.7168402777777778</v>
      </c>
      <c r="E210" s="8" t="s">
        <v>135</v>
      </c>
      <c r="F210" s="54">
        <v>0.718125</v>
      </c>
      <c r="G210" s="54">
        <v>0.7182407407407407</v>
      </c>
      <c r="H210" s="54">
        <f t="shared" si="19"/>
        <v>0.00001157407407</v>
      </c>
      <c r="I210" s="4">
        <v>3.0</v>
      </c>
      <c r="J210" s="54">
        <f t="shared" si="20"/>
        <v>0.0001157407407</v>
      </c>
      <c r="K210" s="8" t="str">
        <f t="shared" si="21"/>
        <v/>
      </c>
    </row>
    <row r="211">
      <c r="A211" s="4" t="s">
        <v>100</v>
      </c>
      <c r="B211" s="53">
        <v>0.7168634259259259</v>
      </c>
      <c r="C211" s="53">
        <v>0.7169212962962963</v>
      </c>
      <c r="E211" s="8" t="s">
        <v>100</v>
      </c>
      <c r="F211" s="54">
        <v>0.7182523148148148</v>
      </c>
      <c r="G211" s="54">
        <v>0.7183217592592592</v>
      </c>
      <c r="H211" s="54">
        <f t="shared" si="19"/>
        <v>0.00001157407407</v>
      </c>
      <c r="J211" s="8" t="str">
        <f t="shared" si="20"/>
        <v/>
      </c>
      <c r="K211" s="54">
        <f t="shared" si="21"/>
        <v>0.00006944444444</v>
      </c>
    </row>
    <row r="212">
      <c r="A212" s="4" t="s">
        <v>100</v>
      </c>
      <c r="B212" s="53">
        <v>0.7171180555555555</v>
      </c>
      <c r="C212" s="53">
        <v>0.7171296296296297</v>
      </c>
      <c r="E212" s="8" t="s">
        <v>135</v>
      </c>
      <c r="F212" s="54">
        <v>0.7183333333333334</v>
      </c>
      <c r="G212" s="54">
        <v>0.7185069444444444</v>
      </c>
      <c r="H212" s="54">
        <f t="shared" si="19"/>
        <v>0.00001157407407</v>
      </c>
      <c r="I212" s="4">
        <v>2.0</v>
      </c>
      <c r="J212" s="54">
        <f t="shared" si="20"/>
        <v>0.0001736111111</v>
      </c>
      <c r="K212" s="8" t="str">
        <f t="shared" si="21"/>
        <v/>
      </c>
    </row>
    <row r="213">
      <c r="A213" s="4" t="s">
        <v>100</v>
      </c>
      <c r="B213" s="53">
        <v>0.7171412037037037</v>
      </c>
      <c r="C213" s="53">
        <v>0.7171527777777778</v>
      </c>
      <c r="E213" s="8" t="s">
        <v>100</v>
      </c>
      <c r="F213" s="54">
        <v>0.7185069444444444</v>
      </c>
      <c r="G213" s="54">
        <v>0.7185185185185186</v>
      </c>
      <c r="H213" s="54">
        <f t="shared" si="19"/>
        <v>0</v>
      </c>
      <c r="J213" s="8" t="str">
        <f t="shared" si="20"/>
        <v/>
      </c>
      <c r="K213" s="54">
        <f t="shared" si="21"/>
        <v>0.00001157407407</v>
      </c>
    </row>
    <row r="214">
      <c r="A214" s="4" t="s">
        <v>100</v>
      </c>
      <c r="B214" s="53">
        <v>0.7173842592592593</v>
      </c>
      <c r="C214" s="53">
        <v>0.7173958333333333</v>
      </c>
      <c r="E214" s="8" t="s">
        <v>100</v>
      </c>
      <c r="F214" s="54">
        <v>0.7185300925925926</v>
      </c>
      <c r="G214" s="54">
        <v>0.7185416666666666</v>
      </c>
      <c r="H214" s="54">
        <f t="shared" si="19"/>
        <v>0.00001157407407</v>
      </c>
      <c r="J214" s="8" t="str">
        <f t="shared" si="20"/>
        <v/>
      </c>
      <c r="K214" s="54">
        <f t="shared" si="21"/>
        <v>0.00001157407407</v>
      </c>
    </row>
    <row r="215">
      <c r="A215" s="4" t="s">
        <v>100</v>
      </c>
      <c r="B215" s="53">
        <v>0.7176041666666667</v>
      </c>
      <c r="C215" s="53">
        <v>0.7176157407407407</v>
      </c>
      <c r="E215" s="8" t="s">
        <v>100</v>
      </c>
      <c r="F215" s="54">
        <v>0.7185532407407408</v>
      </c>
      <c r="G215" s="54">
        <v>0.7185648148148148</v>
      </c>
      <c r="H215" s="54">
        <f t="shared" si="19"/>
        <v>0.00001157407407</v>
      </c>
      <c r="J215" s="8" t="str">
        <f t="shared" si="20"/>
        <v/>
      </c>
      <c r="K215" s="54">
        <f t="shared" si="21"/>
        <v>0.00001157407407</v>
      </c>
    </row>
    <row r="216">
      <c r="A216" s="4" t="s">
        <v>100</v>
      </c>
      <c r="B216" s="53">
        <v>0.7178587962962963</v>
      </c>
      <c r="C216" s="53">
        <v>0.7178703703703704</v>
      </c>
      <c r="E216" s="8" t="s">
        <v>135</v>
      </c>
      <c r="F216" s="54">
        <v>0.7185648148148148</v>
      </c>
      <c r="G216" s="54">
        <v>0.7186805555555555</v>
      </c>
      <c r="H216" s="54">
        <f t="shared" si="19"/>
        <v>0</v>
      </c>
      <c r="I216" s="4">
        <v>2.0</v>
      </c>
      <c r="J216" s="54">
        <f t="shared" si="20"/>
        <v>0.0001157407407</v>
      </c>
      <c r="K216" s="8" t="str">
        <f t="shared" si="21"/>
        <v/>
      </c>
    </row>
    <row r="217">
      <c r="A217" s="4" t="s">
        <v>100</v>
      </c>
      <c r="B217" s="53">
        <v>0.7180787037037037</v>
      </c>
      <c r="C217" s="53">
        <v>0.7180902777777778</v>
      </c>
      <c r="E217" s="8" t="s">
        <v>135</v>
      </c>
      <c r="F217" s="54">
        <v>0.7187037037037037</v>
      </c>
      <c r="G217" s="54">
        <v>0.7188773148148148</v>
      </c>
      <c r="H217" s="54">
        <f t="shared" si="19"/>
        <v>0.00002314814815</v>
      </c>
      <c r="I217" s="4">
        <v>2.0</v>
      </c>
      <c r="J217" s="54">
        <f t="shared" si="20"/>
        <v>0.0001736111111</v>
      </c>
      <c r="K217" s="8" t="str">
        <f t="shared" si="21"/>
        <v/>
      </c>
    </row>
    <row r="218">
      <c r="A218" s="4" t="s">
        <v>100</v>
      </c>
      <c r="B218" s="53">
        <v>0.7181018518518518</v>
      </c>
      <c r="C218" s="53">
        <v>0.718113425925926</v>
      </c>
      <c r="E218" s="8" t="s">
        <v>100</v>
      </c>
      <c r="F218" s="54">
        <v>0.7188773148148148</v>
      </c>
      <c r="G218" s="54">
        <v>0.718900462962963</v>
      </c>
      <c r="H218" s="54">
        <f t="shared" si="19"/>
        <v>0</v>
      </c>
      <c r="J218" s="8" t="str">
        <f t="shared" si="20"/>
        <v/>
      </c>
      <c r="K218" s="54">
        <f t="shared" si="21"/>
        <v>0.00002314814815</v>
      </c>
    </row>
    <row r="219">
      <c r="A219" s="4" t="s">
        <v>100</v>
      </c>
      <c r="B219" s="53">
        <v>0.7182523148148148</v>
      </c>
      <c r="C219" s="53">
        <v>0.7183217592592592</v>
      </c>
      <c r="E219" s="8" t="s">
        <v>100</v>
      </c>
      <c r="F219" s="54">
        <v>0.718912037037037</v>
      </c>
      <c r="G219" s="54">
        <v>0.7189236111111111</v>
      </c>
      <c r="H219" s="54">
        <f t="shared" si="19"/>
        <v>0.00001157407407</v>
      </c>
      <c r="J219" s="8" t="str">
        <f t="shared" si="20"/>
        <v/>
      </c>
      <c r="K219" s="54">
        <f t="shared" si="21"/>
        <v>0.00001157407407</v>
      </c>
    </row>
    <row r="220">
      <c r="A220" s="4" t="s">
        <v>100</v>
      </c>
      <c r="B220" s="53">
        <v>0.7185069444444444</v>
      </c>
      <c r="C220" s="53">
        <v>0.7185185185185186</v>
      </c>
      <c r="E220" s="8" t="s">
        <v>100</v>
      </c>
      <c r="F220" s="54">
        <v>0.7189351851851852</v>
      </c>
      <c r="G220" s="54">
        <v>0.7189351851851852</v>
      </c>
      <c r="H220" s="54">
        <f t="shared" si="19"/>
        <v>0.00001157407407</v>
      </c>
      <c r="J220" s="8" t="str">
        <f t="shared" si="20"/>
        <v/>
      </c>
      <c r="K220" s="54">
        <f t="shared" si="21"/>
        <v>0</v>
      </c>
    </row>
    <row r="221">
      <c r="A221" s="4" t="s">
        <v>100</v>
      </c>
      <c r="B221" s="53">
        <v>0.7185300925925926</v>
      </c>
      <c r="C221" s="53">
        <v>0.7185416666666666</v>
      </c>
      <c r="E221" s="8" t="s">
        <v>135</v>
      </c>
      <c r="F221" s="54">
        <v>0.7189351851851852</v>
      </c>
      <c r="G221" s="54">
        <v>0.7190509259259259</v>
      </c>
      <c r="H221" s="54">
        <f t="shared" si="19"/>
        <v>0</v>
      </c>
      <c r="I221" s="4">
        <v>2.0</v>
      </c>
      <c r="J221" s="54">
        <f t="shared" si="20"/>
        <v>0.0001157407407</v>
      </c>
      <c r="K221" s="8" t="str">
        <f t="shared" si="21"/>
        <v/>
      </c>
    </row>
    <row r="222">
      <c r="A222" s="4" t="s">
        <v>100</v>
      </c>
      <c r="B222" s="53">
        <v>0.7185532407407408</v>
      </c>
      <c r="C222" s="53">
        <v>0.7185648148148148</v>
      </c>
      <c r="E222" s="8" t="s">
        <v>100</v>
      </c>
      <c r="F222" s="54">
        <v>0.7190509259259259</v>
      </c>
      <c r="G222" s="54">
        <v>0.7191319444444444</v>
      </c>
      <c r="H222" s="54">
        <f t="shared" si="19"/>
        <v>0</v>
      </c>
      <c r="J222" s="8" t="str">
        <f t="shared" si="20"/>
        <v/>
      </c>
      <c r="K222" s="54">
        <f t="shared" si="21"/>
        <v>0.00008101851852</v>
      </c>
    </row>
    <row r="223">
      <c r="A223" s="4" t="s">
        <v>100</v>
      </c>
      <c r="B223" s="53">
        <v>0.7188773148148148</v>
      </c>
      <c r="C223" s="53">
        <v>0.718900462962963</v>
      </c>
      <c r="E223" s="8" t="s">
        <v>100</v>
      </c>
      <c r="F223" s="54">
        <v>0.7191435185185185</v>
      </c>
      <c r="G223" s="54">
        <v>0.7191550925925926</v>
      </c>
      <c r="H223" s="54">
        <f t="shared" si="19"/>
        <v>0.00001157407407</v>
      </c>
      <c r="J223" s="8" t="str">
        <f t="shared" si="20"/>
        <v/>
      </c>
      <c r="K223" s="54">
        <f t="shared" si="21"/>
        <v>0.00001157407407</v>
      </c>
    </row>
    <row r="224">
      <c r="A224" s="4" t="s">
        <v>100</v>
      </c>
      <c r="B224" s="53">
        <v>0.718912037037037</v>
      </c>
      <c r="C224" s="53">
        <v>0.7189236111111111</v>
      </c>
      <c r="E224" s="8" t="s">
        <v>135</v>
      </c>
      <c r="F224" s="54">
        <v>0.7191550925925926</v>
      </c>
      <c r="G224" s="54">
        <v>0.7193287037037037</v>
      </c>
      <c r="H224" s="54">
        <f t="shared" si="19"/>
        <v>0</v>
      </c>
      <c r="I224" s="4">
        <v>1.0</v>
      </c>
      <c r="J224" s="54">
        <f t="shared" si="20"/>
        <v>0.0001736111111</v>
      </c>
      <c r="K224" s="8" t="str">
        <f t="shared" si="21"/>
        <v/>
      </c>
    </row>
    <row r="225">
      <c r="A225" s="4" t="s">
        <v>100</v>
      </c>
      <c r="B225" s="53">
        <v>0.7189351851851852</v>
      </c>
      <c r="C225" s="53">
        <v>0.7189351851851852</v>
      </c>
      <c r="E225" s="8" t="s">
        <v>100</v>
      </c>
      <c r="F225" s="54">
        <v>0.7193287037037037</v>
      </c>
      <c r="G225" s="54">
        <v>0.7193402777777778</v>
      </c>
      <c r="H225" s="54">
        <f t="shared" si="19"/>
        <v>0</v>
      </c>
      <c r="J225" s="8" t="str">
        <f t="shared" si="20"/>
        <v/>
      </c>
      <c r="K225" s="54">
        <f t="shared" si="21"/>
        <v>0.00001157407407</v>
      </c>
    </row>
    <row r="226">
      <c r="A226" s="4" t="s">
        <v>100</v>
      </c>
      <c r="B226" s="53">
        <v>0.7190509259259259</v>
      </c>
      <c r="C226" s="53">
        <v>0.7191319444444444</v>
      </c>
      <c r="E226" s="8" t="s">
        <v>100</v>
      </c>
      <c r="F226" s="54">
        <v>0.719363425925926</v>
      </c>
      <c r="G226" s="54">
        <v>0.719363425925926</v>
      </c>
      <c r="H226" s="54">
        <f t="shared" si="19"/>
        <v>0.00002314814815</v>
      </c>
      <c r="J226" s="8" t="str">
        <f t="shared" si="20"/>
        <v/>
      </c>
      <c r="K226" s="54">
        <f t="shared" si="21"/>
        <v>0</v>
      </c>
    </row>
    <row r="227">
      <c r="A227" s="4" t="s">
        <v>100</v>
      </c>
      <c r="B227" s="53">
        <v>0.7191435185185185</v>
      </c>
      <c r="C227" s="53">
        <v>0.7191550925925926</v>
      </c>
      <c r="E227" s="8" t="s">
        <v>135</v>
      </c>
      <c r="F227" s="54">
        <v>0.719363425925926</v>
      </c>
      <c r="G227" s="54">
        <v>0.7195370370370371</v>
      </c>
      <c r="H227" s="54">
        <f t="shared" si="19"/>
        <v>0</v>
      </c>
      <c r="I227" s="4">
        <v>2.0</v>
      </c>
      <c r="J227" s="54">
        <f t="shared" si="20"/>
        <v>0.0001736111111</v>
      </c>
      <c r="K227" s="8" t="str">
        <f t="shared" si="21"/>
        <v/>
      </c>
    </row>
    <row r="228">
      <c r="A228" s="4" t="s">
        <v>100</v>
      </c>
      <c r="B228" s="53">
        <v>0.7193287037037037</v>
      </c>
      <c r="C228" s="53">
        <v>0.7193402777777778</v>
      </c>
      <c r="E228" s="8" t="s">
        <v>100</v>
      </c>
      <c r="F228" s="54">
        <v>0.7195370370370371</v>
      </c>
      <c r="G228" s="54">
        <v>0.7195601851851852</v>
      </c>
      <c r="H228" s="54">
        <f t="shared" si="19"/>
        <v>0</v>
      </c>
      <c r="J228" s="8" t="str">
        <f t="shared" si="20"/>
        <v/>
      </c>
      <c r="K228" s="54">
        <f t="shared" si="21"/>
        <v>0.00002314814815</v>
      </c>
    </row>
    <row r="229">
      <c r="A229" s="4" t="s">
        <v>100</v>
      </c>
      <c r="B229" s="53">
        <v>0.719363425925926</v>
      </c>
      <c r="C229" s="53">
        <v>0.719363425925926</v>
      </c>
      <c r="E229" s="8" t="s">
        <v>100</v>
      </c>
      <c r="F229" s="54">
        <v>0.7195717592592593</v>
      </c>
      <c r="G229" s="54">
        <v>0.7195833333333334</v>
      </c>
      <c r="H229" s="54">
        <f t="shared" si="19"/>
        <v>0.00001157407407</v>
      </c>
      <c r="J229" s="8" t="str">
        <f t="shared" si="20"/>
        <v/>
      </c>
      <c r="K229" s="54">
        <f t="shared" si="21"/>
        <v>0.00001157407407</v>
      </c>
    </row>
    <row r="230">
      <c r="A230" s="4" t="s">
        <v>100</v>
      </c>
      <c r="B230" s="53">
        <v>0.7195370370370371</v>
      </c>
      <c r="C230" s="53">
        <v>0.7195601851851852</v>
      </c>
      <c r="E230" s="8" t="s">
        <v>100</v>
      </c>
      <c r="F230" s="54">
        <v>0.7195949074074074</v>
      </c>
      <c r="G230" s="54">
        <v>0.7195949074074074</v>
      </c>
      <c r="H230" s="54">
        <f t="shared" si="19"/>
        <v>0.00001157407407</v>
      </c>
      <c r="J230" s="8" t="str">
        <f t="shared" si="20"/>
        <v/>
      </c>
      <c r="K230" s="54">
        <f t="shared" si="21"/>
        <v>0</v>
      </c>
    </row>
    <row r="231">
      <c r="A231" s="4" t="s">
        <v>100</v>
      </c>
      <c r="B231" s="53">
        <v>0.7195717592592593</v>
      </c>
      <c r="C231" s="53">
        <v>0.7195833333333334</v>
      </c>
      <c r="E231" s="8" t="s">
        <v>135</v>
      </c>
      <c r="F231" s="54">
        <v>0.7195949074074074</v>
      </c>
      <c r="G231" s="54">
        <v>0.7197685185185185</v>
      </c>
      <c r="H231" s="54">
        <f t="shared" si="19"/>
        <v>0</v>
      </c>
      <c r="I231" s="4">
        <v>2.0</v>
      </c>
      <c r="J231" s="54">
        <f t="shared" si="20"/>
        <v>0.0001736111111</v>
      </c>
      <c r="K231" s="8" t="str">
        <f t="shared" si="21"/>
        <v/>
      </c>
    </row>
    <row r="232">
      <c r="A232" s="4" t="s">
        <v>100</v>
      </c>
      <c r="B232" s="53">
        <v>0.7195949074074074</v>
      </c>
      <c r="C232" s="53">
        <v>0.7195949074074074</v>
      </c>
      <c r="E232" s="8" t="s">
        <v>100</v>
      </c>
      <c r="F232" s="54">
        <v>0.7197685185185185</v>
      </c>
      <c r="G232" s="54">
        <v>0.7197800925925926</v>
      </c>
      <c r="H232" s="54">
        <f t="shared" si="19"/>
        <v>0</v>
      </c>
      <c r="J232" s="8" t="str">
        <f t="shared" si="20"/>
        <v/>
      </c>
      <c r="K232" s="54">
        <f t="shared" si="21"/>
        <v>0.00001157407407</v>
      </c>
    </row>
    <row r="233">
      <c r="A233" s="4" t="s">
        <v>100</v>
      </c>
      <c r="B233" s="53">
        <v>0.7197685185185185</v>
      </c>
      <c r="C233" s="53">
        <v>0.7197800925925926</v>
      </c>
      <c r="E233" s="8" t="s">
        <v>100</v>
      </c>
      <c r="F233" s="54">
        <v>0.7197916666666667</v>
      </c>
      <c r="G233" s="54">
        <v>0.7198032407407408</v>
      </c>
      <c r="H233" s="54">
        <f t="shared" si="19"/>
        <v>0.00001157407407</v>
      </c>
      <c r="J233" s="8" t="str">
        <f t="shared" si="20"/>
        <v/>
      </c>
      <c r="K233" s="54">
        <f t="shared" si="21"/>
        <v>0.00001157407407</v>
      </c>
    </row>
    <row r="234">
      <c r="A234" s="4" t="s">
        <v>100</v>
      </c>
      <c r="B234" s="53">
        <v>0.7197916666666667</v>
      </c>
      <c r="C234" s="53">
        <v>0.7198032407407408</v>
      </c>
      <c r="E234" s="8" t="s">
        <v>100</v>
      </c>
      <c r="F234" s="54">
        <v>0.7198148148148148</v>
      </c>
      <c r="G234" s="54">
        <v>0.7198148148148148</v>
      </c>
      <c r="H234" s="54">
        <f t="shared" si="19"/>
        <v>0.00001157407407</v>
      </c>
      <c r="J234" s="8" t="str">
        <f t="shared" si="20"/>
        <v/>
      </c>
      <c r="K234" s="54">
        <f t="shared" si="21"/>
        <v>0</v>
      </c>
    </row>
    <row r="235">
      <c r="A235" s="4" t="s">
        <v>100</v>
      </c>
      <c r="B235" s="53">
        <v>0.7198148148148148</v>
      </c>
      <c r="C235" s="53">
        <v>0.7198148148148148</v>
      </c>
      <c r="E235" s="8" t="s">
        <v>135</v>
      </c>
      <c r="F235" s="54">
        <v>0.7198148148148148</v>
      </c>
      <c r="G235" s="54">
        <v>0.7199421296296297</v>
      </c>
      <c r="H235" s="54">
        <f t="shared" si="19"/>
        <v>0</v>
      </c>
      <c r="I235" s="4">
        <v>2.0</v>
      </c>
      <c r="J235" s="54">
        <f t="shared" si="20"/>
        <v>0.0001273148148</v>
      </c>
      <c r="K235" s="8" t="str">
        <f t="shared" si="21"/>
        <v/>
      </c>
    </row>
    <row r="236">
      <c r="A236" s="4" t="s">
        <v>100</v>
      </c>
      <c r="B236" s="53">
        <v>0.7199421296296297</v>
      </c>
      <c r="C236" s="53">
        <v>0.72</v>
      </c>
      <c r="E236" s="8" t="s">
        <v>100</v>
      </c>
      <c r="F236" s="54">
        <v>0.7199421296296297</v>
      </c>
      <c r="G236" s="54">
        <v>0.72</v>
      </c>
      <c r="H236" s="54">
        <f t="shared" si="19"/>
        <v>0</v>
      </c>
      <c r="J236" s="8" t="str">
        <f t="shared" si="20"/>
        <v/>
      </c>
      <c r="K236" s="54">
        <f t="shared" si="21"/>
        <v>0.00005787037037</v>
      </c>
    </row>
    <row r="237">
      <c r="A237" s="4" t="s">
        <v>137</v>
      </c>
      <c r="B237" s="53">
        <v>0.7201504629629629</v>
      </c>
      <c r="E237" s="8" t="s">
        <v>137</v>
      </c>
      <c r="F237" s="54">
        <v>0.7201504629629629</v>
      </c>
      <c r="G237" s="8"/>
      <c r="H237" s="56">
        <f t="shared" si="19"/>
        <v>0.000150462963</v>
      </c>
      <c r="I237" s="57">
        <v>13.0</v>
      </c>
      <c r="J237" s="8" t="str">
        <f t="shared" si="20"/>
        <v/>
      </c>
      <c r="K237" s="8" t="str">
        <f t="shared" si="21"/>
        <v/>
      </c>
    </row>
    <row r="238">
      <c r="I238" s="8">
        <f t="shared" ref="I238:K238" si="22">AVERAGE(I187:I236)</f>
        <v>2.352941176</v>
      </c>
      <c r="J238" s="54">
        <f t="shared" si="22"/>
        <v>0.0001674836601</v>
      </c>
      <c r="K238" s="54">
        <f t="shared" si="22"/>
        <v>0.00001736111111</v>
      </c>
    </row>
    <row r="239">
      <c r="H239" s="54">
        <f>SUM(H188:H237)</f>
        <v>0.0006134259259</v>
      </c>
      <c r="I239" s="54"/>
      <c r="J239" s="54">
        <f t="shared" ref="J239:K239" si="23">SUM(J188:J237)</f>
        <v>0.002847222222</v>
      </c>
      <c r="K239" s="54">
        <f t="shared" si="23"/>
        <v>0.0005555555556</v>
      </c>
    </row>
    <row r="241">
      <c r="A241" s="4" t="s">
        <v>152</v>
      </c>
      <c r="B241" s="4" t="s">
        <v>140</v>
      </c>
      <c r="C241" s="4" t="s">
        <v>141</v>
      </c>
      <c r="I241" s="4" t="s">
        <v>146</v>
      </c>
      <c r="J241" s="4" t="s">
        <v>147</v>
      </c>
      <c r="K241" s="4" t="s">
        <v>148</v>
      </c>
    </row>
    <row r="242">
      <c r="A242" s="4" t="s">
        <v>98</v>
      </c>
      <c r="C242" s="53">
        <v>0.7114351851851852</v>
      </c>
      <c r="E242" s="8" t="str">
        <f t="array" ref="E242:G283">SORT(A242:C283,C242:C283,True)</f>
        <v>S</v>
      </c>
      <c r="F242" s="8"/>
      <c r="G242" s="54">
        <v>0.7114351851851852</v>
      </c>
      <c r="K242" s="8" t="str">
        <f t="shared" ref="K242:K282" si="24">IF(E242="R", G242-F242, "")</f>
        <v/>
      </c>
    </row>
    <row r="243">
      <c r="A243" s="4" t="s">
        <v>135</v>
      </c>
      <c r="B243" s="53">
        <v>0.7115046296296297</v>
      </c>
      <c r="C243" s="53">
        <v>0.7116550925925926</v>
      </c>
      <c r="E243" s="8" t="s">
        <v>100</v>
      </c>
      <c r="F243" s="54">
        <v>0.7114467592592593</v>
      </c>
      <c r="G243" s="54">
        <v>0.7114583333333333</v>
      </c>
      <c r="H243" s="54">
        <f t="shared" ref="H243:H283" si="25">F243-G242</f>
        <v>0.00001157407407</v>
      </c>
      <c r="J243" s="8" t="str">
        <f t="shared" ref="J243:J283" si="26">IF(E243="I", G243-F243, "")</f>
        <v/>
      </c>
      <c r="K243" s="54">
        <f t="shared" si="24"/>
        <v>0.00001157407407</v>
      </c>
    </row>
    <row r="244">
      <c r="A244" s="4" t="s">
        <v>135</v>
      </c>
      <c r="B244" s="53">
        <v>0.7116898148148149</v>
      </c>
      <c r="C244" s="53">
        <v>0.7118634259259259</v>
      </c>
      <c r="E244" s="8" t="s">
        <v>100</v>
      </c>
      <c r="F244" s="54">
        <v>0.7114814814814815</v>
      </c>
      <c r="G244" s="54">
        <v>0.7114930555555555</v>
      </c>
      <c r="H244" s="54">
        <f t="shared" si="25"/>
        <v>0.00002314814815</v>
      </c>
      <c r="J244" s="8" t="str">
        <f t="shared" si="26"/>
        <v/>
      </c>
      <c r="K244" s="54">
        <f t="shared" si="24"/>
        <v>0.00001157407407</v>
      </c>
    </row>
    <row r="245">
      <c r="A245" s="4" t="s">
        <v>135</v>
      </c>
      <c r="B245" s="53">
        <v>0.7118981481481481</v>
      </c>
      <c r="C245" s="53">
        <v>0.7121064814814815</v>
      </c>
      <c r="E245" s="8" t="s">
        <v>135</v>
      </c>
      <c r="F245" s="54">
        <v>0.7115046296296297</v>
      </c>
      <c r="G245" s="54">
        <v>0.7116550925925926</v>
      </c>
      <c r="H245" s="54">
        <f t="shared" si="25"/>
        <v>0.00001157407407</v>
      </c>
      <c r="I245" s="4">
        <v>4.0</v>
      </c>
      <c r="J245" s="54">
        <f t="shared" si="26"/>
        <v>0.000150462963</v>
      </c>
      <c r="K245" s="8" t="str">
        <f t="shared" si="24"/>
        <v/>
      </c>
    </row>
    <row r="246">
      <c r="A246" s="4" t="s">
        <v>135</v>
      </c>
      <c r="B246" s="53">
        <v>0.7121643518518519</v>
      </c>
      <c r="C246" s="53">
        <v>0.7122685185185185</v>
      </c>
      <c r="E246" s="8" t="s">
        <v>100</v>
      </c>
      <c r="F246" s="54">
        <v>0.7116782407407407</v>
      </c>
      <c r="G246" s="54">
        <v>0.7116898148148149</v>
      </c>
      <c r="H246" s="54">
        <f t="shared" si="25"/>
        <v>0.00002314814815</v>
      </c>
      <c r="J246" s="8" t="str">
        <f t="shared" si="26"/>
        <v/>
      </c>
      <c r="K246" s="54">
        <f t="shared" si="24"/>
        <v>0.00001157407407</v>
      </c>
    </row>
    <row r="247">
      <c r="A247" s="4" t="s">
        <v>135</v>
      </c>
      <c r="B247" s="53">
        <v>0.7123842592592593</v>
      </c>
      <c r="C247" s="53">
        <v>0.7125925925925926</v>
      </c>
      <c r="E247" s="8" t="s">
        <v>135</v>
      </c>
      <c r="F247" s="54">
        <v>0.7116898148148149</v>
      </c>
      <c r="G247" s="54">
        <v>0.7118634259259259</v>
      </c>
      <c r="H247" s="54">
        <f t="shared" si="25"/>
        <v>0</v>
      </c>
      <c r="I247" s="4">
        <v>2.0</v>
      </c>
      <c r="J247" s="54">
        <f t="shared" si="26"/>
        <v>0.0001736111111</v>
      </c>
      <c r="K247" s="8" t="str">
        <f t="shared" si="24"/>
        <v/>
      </c>
    </row>
    <row r="248">
      <c r="A248" s="4" t="s">
        <v>135</v>
      </c>
      <c r="B248" s="53">
        <v>0.712650462962963</v>
      </c>
      <c r="C248" s="53">
        <v>0.7128125</v>
      </c>
      <c r="E248" s="8" t="s">
        <v>100</v>
      </c>
      <c r="F248" s="54">
        <v>0.711875</v>
      </c>
      <c r="G248" s="54">
        <v>0.7118865740740741</v>
      </c>
      <c r="H248" s="54">
        <f t="shared" si="25"/>
        <v>0.00001157407407</v>
      </c>
      <c r="J248" s="8" t="str">
        <f t="shared" si="26"/>
        <v/>
      </c>
      <c r="K248" s="54">
        <f t="shared" si="24"/>
        <v>0.00001157407407</v>
      </c>
    </row>
    <row r="249">
      <c r="A249" s="4" t="s">
        <v>135</v>
      </c>
      <c r="B249" s="53">
        <v>0.7128125</v>
      </c>
      <c r="C249" s="53">
        <v>0.7129282407407408</v>
      </c>
      <c r="E249" s="8" t="s">
        <v>135</v>
      </c>
      <c r="F249" s="54">
        <v>0.7118981481481481</v>
      </c>
      <c r="G249" s="54">
        <v>0.7121064814814815</v>
      </c>
      <c r="H249" s="54">
        <f t="shared" si="25"/>
        <v>0.00001157407407</v>
      </c>
      <c r="I249" s="4">
        <v>2.0</v>
      </c>
      <c r="J249" s="54">
        <f t="shared" si="26"/>
        <v>0.0002083333333</v>
      </c>
      <c r="K249" s="8" t="str">
        <f t="shared" si="24"/>
        <v/>
      </c>
    </row>
    <row r="250">
      <c r="A250" s="4" t="s">
        <v>135</v>
      </c>
      <c r="B250" s="53">
        <v>0.7129513888888889</v>
      </c>
      <c r="C250" s="53">
        <v>0.7131597222222222</v>
      </c>
      <c r="E250" s="8" t="s">
        <v>100</v>
      </c>
      <c r="F250" s="54">
        <v>0.7121180555555555</v>
      </c>
      <c r="G250" s="54">
        <v>0.7121296296296297</v>
      </c>
      <c r="H250" s="54">
        <f t="shared" si="25"/>
        <v>0.00001157407407</v>
      </c>
      <c r="J250" s="8" t="str">
        <f t="shared" si="26"/>
        <v/>
      </c>
      <c r="K250" s="54">
        <f t="shared" si="24"/>
        <v>0.00001157407407</v>
      </c>
    </row>
    <row r="251">
      <c r="A251" s="4" t="s">
        <v>135</v>
      </c>
      <c r="B251" s="53">
        <v>0.7131944444444445</v>
      </c>
      <c r="C251" s="53">
        <v>0.7133564814814815</v>
      </c>
      <c r="E251" s="8" t="s">
        <v>100</v>
      </c>
      <c r="F251" s="54">
        <v>0.7121412037037037</v>
      </c>
      <c r="G251" s="54">
        <v>0.7121412037037037</v>
      </c>
      <c r="H251" s="54">
        <f t="shared" si="25"/>
        <v>0.00001157407407</v>
      </c>
      <c r="J251" s="8" t="str">
        <f t="shared" si="26"/>
        <v/>
      </c>
      <c r="K251" s="54">
        <f t="shared" si="24"/>
        <v>0</v>
      </c>
    </row>
    <row r="252">
      <c r="A252" s="4" t="s">
        <v>135</v>
      </c>
      <c r="B252" s="53">
        <v>0.7133912037037037</v>
      </c>
      <c r="C252" s="53">
        <v>0.7134953703703704</v>
      </c>
      <c r="E252" s="8" t="s">
        <v>135</v>
      </c>
      <c r="F252" s="54">
        <v>0.7121643518518519</v>
      </c>
      <c r="G252" s="54">
        <v>0.7122685185185185</v>
      </c>
      <c r="H252" s="54">
        <f t="shared" si="25"/>
        <v>0.00002314814815</v>
      </c>
      <c r="I252" s="4">
        <v>4.0</v>
      </c>
      <c r="J252" s="54">
        <f t="shared" si="26"/>
        <v>0.0001041666667</v>
      </c>
      <c r="K252" s="8" t="str">
        <f t="shared" si="24"/>
        <v/>
      </c>
    </row>
    <row r="253">
      <c r="A253" s="4" t="s">
        <v>135</v>
      </c>
      <c r="B253" s="53">
        <v>0.713587962962963</v>
      </c>
      <c r="C253" s="53">
        <v>0.71375</v>
      </c>
      <c r="E253" s="8" t="s">
        <v>100</v>
      </c>
      <c r="F253" s="54">
        <v>0.7122800925925926</v>
      </c>
      <c r="G253" s="54">
        <v>0.7122916666666667</v>
      </c>
      <c r="H253" s="54">
        <f t="shared" si="25"/>
        <v>0.00001157407407</v>
      </c>
      <c r="J253" s="8" t="str">
        <f t="shared" si="26"/>
        <v/>
      </c>
      <c r="K253" s="54">
        <f t="shared" si="24"/>
        <v>0.00001157407407</v>
      </c>
    </row>
    <row r="254">
      <c r="A254" s="4" t="s">
        <v>135</v>
      </c>
      <c r="B254" s="53">
        <v>0.7137847222222222</v>
      </c>
      <c r="C254" s="53">
        <v>0.713900462962963</v>
      </c>
      <c r="E254" s="8" t="s">
        <v>100</v>
      </c>
      <c r="F254" s="54">
        <v>0.7123148148148148</v>
      </c>
      <c r="G254" s="54">
        <v>0.7123726851851852</v>
      </c>
      <c r="H254" s="54">
        <f t="shared" si="25"/>
        <v>0.00002314814815</v>
      </c>
      <c r="J254" s="8" t="str">
        <f t="shared" si="26"/>
        <v/>
      </c>
      <c r="K254" s="54">
        <f t="shared" si="24"/>
        <v>0.00005787037037</v>
      </c>
    </row>
    <row r="255">
      <c r="A255" s="4" t="s">
        <v>135</v>
      </c>
      <c r="B255" s="53">
        <v>0.7140046296296296</v>
      </c>
      <c r="C255" s="53">
        <v>0.7141666666666666</v>
      </c>
      <c r="E255" s="8" t="s">
        <v>135</v>
      </c>
      <c r="F255" s="54">
        <v>0.7123842592592593</v>
      </c>
      <c r="G255" s="54">
        <v>0.7125925925925926</v>
      </c>
      <c r="H255" s="54">
        <f t="shared" si="25"/>
        <v>0.00001157407407</v>
      </c>
      <c r="I255" s="4">
        <v>4.0</v>
      </c>
      <c r="J255" s="54">
        <f t="shared" si="26"/>
        <v>0.0002083333333</v>
      </c>
      <c r="K255" s="8" t="str">
        <f t="shared" si="24"/>
        <v/>
      </c>
    </row>
    <row r="256">
      <c r="A256" s="4" t="s">
        <v>135</v>
      </c>
      <c r="B256" s="53">
        <v>0.714212962962963</v>
      </c>
      <c r="C256" s="53">
        <v>0.7143171296296297</v>
      </c>
      <c r="E256" s="8" t="s">
        <v>100</v>
      </c>
      <c r="F256" s="54">
        <v>0.7126041666666667</v>
      </c>
      <c r="G256" s="54">
        <v>0.7126041666666667</v>
      </c>
      <c r="H256" s="54">
        <f t="shared" si="25"/>
        <v>0.00001157407407</v>
      </c>
      <c r="J256" s="8" t="str">
        <f t="shared" si="26"/>
        <v/>
      </c>
      <c r="K256" s="54">
        <f t="shared" si="24"/>
        <v>0</v>
      </c>
    </row>
    <row r="257">
      <c r="A257" s="4" t="s">
        <v>135</v>
      </c>
      <c r="B257" s="53">
        <v>0.7143402777777778</v>
      </c>
      <c r="C257" s="53">
        <v>0.7145138888888889</v>
      </c>
      <c r="E257" s="8" t="s">
        <v>100</v>
      </c>
      <c r="F257" s="54">
        <v>0.7126273148148148</v>
      </c>
      <c r="G257" s="54">
        <v>0.7126273148148148</v>
      </c>
      <c r="H257" s="54">
        <f t="shared" si="25"/>
        <v>0.00002314814815</v>
      </c>
      <c r="J257" s="8" t="str">
        <f t="shared" si="26"/>
        <v/>
      </c>
      <c r="K257" s="54">
        <f t="shared" si="24"/>
        <v>0</v>
      </c>
    </row>
    <row r="258">
      <c r="A258" s="4" t="s">
        <v>135</v>
      </c>
      <c r="B258" s="53">
        <v>0.7145601851851852</v>
      </c>
      <c r="C258" s="53">
        <v>0.7147222222222223</v>
      </c>
      <c r="E258" s="8" t="s">
        <v>135</v>
      </c>
      <c r="F258" s="54">
        <v>0.712650462962963</v>
      </c>
      <c r="G258" s="54">
        <v>0.7128125</v>
      </c>
      <c r="H258" s="54">
        <f t="shared" si="25"/>
        <v>0.00002314814815</v>
      </c>
      <c r="I258" s="4">
        <v>5.0</v>
      </c>
      <c r="J258" s="54">
        <f t="shared" si="26"/>
        <v>0.000162037037</v>
      </c>
      <c r="K258" s="8" t="str">
        <f t="shared" si="24"/>
        <v/>
      </c>
    </row>
    <row r="259">
      <c r="A259" s="4" t="s">
        <v>135</v>
      </c>
      <c r="B259" s="53">
        <v>0.7147685185185185</v>
      </c>
      <c r="C259" s="53">
        <v>0.7149305555555555</v>
      </c>
      <c r="E259" s="8" t="s">
        <v>135</v>
      </c>
      <c r="F259" s="54">
        <v>0.7128125</v>
      </c>
      <c r="G259" s="54">
        <v>0.7129282407407408</v>
      </c>
      <c r="H259" s="54">
        <f t="shared" si="25"/>
        <v>0</v>
      </c>
      <c r="I259" s="4">
        <v>0.0</v>
      </c>
      <c r="J259" s="54">
        <f t="shared" si="26"/>
        <v>0.0001157407407</v>
      </c>
      <c r="K259" s="8" t="str">
        <f t="shared" si="24"/>
        <v/>
      </c>
    </row>
    <row r="260">
      <c r="A260" s="4" t="s">
        <v>135</v>
      </c>
      <c r="B260" s="53">
        <v>0.7149537037037037</v>
      </c>
      <c r="C260" s="53">
        <v>0.7150694444444444</v>
      </c>
      <c r="E260" s="8" t="s">
        <v>135</v>
      </c>
      <c r="F260" s="54">
        <v>0.7129513888888889</v>
      </c>
      <c r="G260" s="54">
        <v>0.7131597222222222</v>
      </c>
      <c r="H260" s="54">
        <f t="shared" si="25"/>
        <v>0.00002314814815</v>
      </c>
      <c r="I260" s="4">
        <v>2.0</v>
      </c>
      <c r="J260" s="54">
        <f t="shared" si="26"/>
        <v>0.0002083333333</v>
      </c>
      <c r="K260" s="8" t="str">
        <f t="shared" si="24"/>
        <v/>
      </c>
    </row>
    <row r="261">
      <c r="A261" s="4" t="s">
        <v>100</v>
      </c>
      <c r="B261" s="53">
        <v>0.7114467592592593</v>
      </c>
      <c r="C261" s="53">
        <v>0.7114583333333333</v>
      </c>
      <c r="E261" s="8" t="s">
        <v>100</v>
      </c>
      <c r="F261" s="54">
        <v>0.7131597222222222</v>
      </c>
      <c r="G261" s="54">
        <v>0.7131712962962963</v>
      </c>
      <c r="H261" s="54">
        <f t="shared" si="25"/>
        <v>0</v>
      </c>
      <c r="J261" s="8" t="str">
        <f t="shared" si="26"/>
        <v/>
      </c>
      <c r="K261" s="54">
        <f t="shared" si="24"/>
        <v>0.00001157407407</v>
      </c>
    </row>
    <row r="262">
      <c r="A262" s="4" t="s">
        <v>100</v>
      </c>
      <c r="B262" s="53">
        <v>0.7114814814814815</v>
      </c>
      <c r="C262" s="53">
        <v>0.7114930555555555</v>
      </c>
      <c r="E262" s="8" t="s">
        <v>135</v>
      </c>
      <c r="F262" s="54">
        <v>0.7131944444444445</v>
      </c>
      <c r="G262" s="54">
        <v>0.7133564814814815</v>
      </c>
      <c r="H262" s="54">
        <f t="shared" si="25"/>
        <v>0.00002314814815</v>
      </c>
      <c r="I262" s="4">
        <v>2.0</v>
      </c>
      <c r="J262" s="54">
        <f t="shared" si="26"/>
        <v>0.000162037037</v>
      </c>
      <c r="K262" s="8" t="str">
        <f t="shared" si="24"/>
        <v/>
      </c>
    </row>
    <row r="263">
      <c r="A263" s="4" t="s">
        <v>100</v>
      </c>
      <c r="B263" s="53">
        <v>0.7116782407407407</v>
      </c>
      <c r="C263" s="53">
        <v>0.7116898148148149</v>
      </c>
      <c r="E263" s="8" t="s">
        <v>100</v>
      </c>
      <c r="F263" s="54">
        <v>0.7133796296296296</v>
      </c>
      <c r="G263" s="54">
        <v>0.7133912037037037</v>
      </c>
      <c r="H263" s="54">
        <f t="shared" si="25"/>
        <v>0.00002314814815</v>
      </c>
      <c r="J263" s="8" t="str">
        <f t="shared" si="26"/>
        <v/>
      </c>
      <c r="K263" s="54">
        <f t="shared" si="24"/>
        <v>0.00001157407407</v>
      </c>
    </row>
    <row r="264">
      <c r="A264" s="4" t="s">
        <v>100</v>
      </c>
      <c r="B264" s="53">
        <v>0.711875</v>
      </c>
      <c r="C264" s="53">
        <v>0.7118865740740741</v>
      </c>
      <c r="E264" s="8" t="s">
        <v>135</v>
      </c>
      <c r="F264" s="54">
        <v>0.7133912037037037</v>
      </c>
      <c r="G264" s="54">
        <v>0.7134953703703704</v>
      </c>
      <c r="H264" s="54">
        <f t="shared" si="25"/>
        <v>0</v>
      </c>
      <c r="I264" s="4">
        <v>2.0</v>
      </c>
      <c r="J264" s="54">
        <f t="shared" si="26"/>
        <v>0.0001041666667</v>
      </c>
      <c r="K264" s="8" t="str">
        <f t="shared" si="24"/>
        <v/>
      </c>
    </row>
    <row r="265">
      <c r="A265" s="4" t="s">
        <v>100</v>
      </c>
      <c r="B265" s="53">
        <v>0.7121180555555555</v>
      </c>
      <c r="C265" s="53">
        <v>0.7121296296296297</v>
      </c>
      <c r="E265" s="8" t="s">
        <v>100</v>
      </c>
      <c r="F265" s="54">
        <v>0.7135069444444444</v>
      </c>
      <c r="G265" s="54">
        <v>0.7135648148148148</v>
      </c>
      <c r="H265" s="54">
        <f t="shared" si="25"/>
        <v>0.00001157407407</v>
      </c>
      <c r="J265" s="8" t="str">
        <f t="shared" si="26"/>
        <v/>
      </c>
      <c r="K265" s="54">
        <f t="shared" si="24"/>
        <v>0.00005787037037</v>
      </c>
    </row>
    <row r="266">
      <c r="A266" s="4" t="s">
        <v>100</v>
      </c>
      <c r="B266" s="53">
        <v>0.7121412037037037</v>
      </c>
      <c r="C266" s="53">
        <v>0.7121412037037037</v>
      </c>
      <c r="E266" s="8" t="s">
        <v>100</v>
      </c>
      <c r="F266" s="54">
        <v>0.7135763888888889</v>
      </c>
      <c r="G266" s="54">
        <v>0.713587962962963</v>
      </c>
      <c r="H266" s="54">
        <f t="shared" si="25"/>
        <v>0.00001157407407</v>
      </c>
      <c r="J266" s="8" t="str">
        <f t="shared" si="26"/>
        <v/>
      </c>
      <c r="K266" s="54">
        <f t="shared" si="24"/>
        <v>0.00001157407407</v>
      </c>
    </row>
    <row r="267">
      <c r="A267" s="4" t="s">
        <v>100</v>
      </c>
      <c r="B267" s="53">
        <v>0.7122800925925926</v>
      </c>
      <c r="C267" s="53">
        <v>0.7122916666666667</v>
      </c>
      <c r="E267" s="8" t="s">
        <v>135</v>
      </c>
      <c r="F267" s="54">
        <v>0.713587962962963</v>
      </c>
      <c r="G267" s="54">
        <v>0.71375</v>
      </c>
      <c r="H267" s="54">
        <f t="shared" si="25"/>
        <v>0</v>
      </c>
      <c r="I267" s="4">
        <v>2.0</v>
      </c>
      <c r="J267" s="54">
        <f t="shared" si="26"/>
        <v>0.000162037037</v>
      </c>
      <c r="K267" s="8" t="str">
        <f t="shared" si="24"/>
        <v/>
      </c>
    </row>
    <row r="268">
      <c r="A268" s="4" t="s">
        <v>100</v>
      </c>
      <c r="B268" s="53">
        <v>0.7123148148148148</v>
      </c>
      <c r="C268" s="53">
        <v>0.7123726851851852</v>
      </c>
      <c r="E268" s="8" t="s">
        <v>100</v>
      </c>
      <c r="F268" s="54">
        <v>0.713761574074074</v>
      </c>
      <c r="G268" s="54">
        <v>0.7137731481481482</v>
      </c>
      <c r="H268" s="54">
        <f t="shared" si="25"/>
        <v>0.00001157407407</v>
      </c>
      <c r="J268" s="8" t="str">
        <f t="shared" si="26"/>
        <v/>
      </c>
      <c r="K268" s="54">
        <f t="shared" si="24"/>
        <v>0.00001157407407</v>
      </c>
    </row>
    <row r="269">
      <c r="A269" s="4" t="s">
        <v>100</v>
      </c>
      <c r="B269" s="53">
        <v>0.7126041666666667</v>
      </c>
      <c r="C269" s="53">
        <v>0.7126041666666667</v>
      </c>
      <c r="E269" s="8" t="s">
        <v>135</v>
      </c>
      <c r="F269" s="54">
        <v>0.7137847222222222</v>
      </c>
      <c r="G269" s="54">
        <v>0.713900462962963</v>
      </c>
      <c r="H269" s="54">
        <f t="shared" si="25"/>
        <v>0.00001157407407</v>
      </c>
      <c r="I269" s="4">
        <v>2.0</v>
      </c>
      <c r="J269" s="54">
        <f t="shared" si="26"/>
        <v>0.0001157407407</v>
      </c>
      <c r="K269" s="8" t="str">
        <f t="shared" si="24"/>
        <v/>
      </c>
    </row>
    <row r="270">
      <c r="A270" s="4" t="s">
        <v>100</v>
      </c>
      <c r="B270" s="53">
        <v>0.7126273148148148</v>
      </c>
      <c r="C270" s="53">
        <v>0.7126273148148148</v>
      </c>
      <c r="E270" s="8" t="s">
        <v>100</v>
      </c>
      <c r="F270" s="54">
        <v>0.713900462962963</v>
      </c>
      <c r="G270" s="54">
        <v>0.7139699074074074</v>
      </c>
      <c r="H270" s="54">
        <f t="shared" si="25"/>
        <v>0</v>
      </c>
      <c r="J270" s="8" t="str">
        <f t="shared" si="26"/>
        <v/>
      </c>
      <c r="K270" s="54">
        <f t="shared" si="24"/>
        <v>0.00006944444444</v>
      </c>
    </row>
    <row r="271">
      <c r="A271" s="4" t="s">
        <v>100</v>
      </c>
      <c r="B271" s="53">
        <v>0.7131597222222222</v>
      </c>
      <c r="C271" s="53">
        <v>0.7131712962962963</v>
      </c>
      <c r="E271" s="8" t="s">
        <v>100</v>
      </c>
      <c r="F271" s="54">
        <v>0.7139814814814814</v>
      </c>
      <c r="G271" s="54">
        <v>0.7139930555555556</v>
      </c>
      <c r="H271" s="54">
        <f t="shared" si="25"/>
        <v>0.00001157407407</v>
      </c>
      <c r="J271" s="8" t="str">
        <f t="shared" si="26"/>
        <v/>
      </c>
      <c r="K271" s="54">
        <f t="shared" si="24"/>
        <v>0.00001157407407</v>
      </c>
    </row>
    <row r="272">
      <c r="A272" s="4" t="s">
        <v>100</v>
      </c>
      <c r="B272" s="53">
        <v>0.7133796296296296</v>
      </c>
      <c r="C272" s="53">
        <v>0.7133912037037037</v>
      </c>
      <c r="E272" s="8" t="s">
        <v>135</v>
      </c>
      <c r="F272" s="54">
        <v>0.7140046296296296</v>
      </c>
      <c r="G272" s="54">
        <v>0.7141666666666666</v>
      </c>
      <c r="H272" s="54">
        <f t="shared" si="25"/>
        <v>0.00001157407407</v>
      </c>
      <c r="I272" s="4">
        <v>2.0</v>
      </c>
      <c r="J272" s="54">
        <f t="shared" si="26"/>
        <v>0.000162037037</v>
      </c>
      <c r="K272" s="8" t="str">
        <f t="shared" si="24"/>
        <v/>
      </c>
    </row>
    <row r="273">
      <c r="A273" s="4" t="s">
        <v>100</v>
      </c>
      <c r="B273" s="53">
        <v>0.7135069444444444</v>
      </c>
      <c r="C273" s="53">
        <v>0.7135648148148148</v>
      </c>
      <c r="E273" s="8" t="s">
        <v>100</v>
      </c>
      <c r="F273" s="54">
        <v>0.7141782407407408</v>
      </c>
      <c r="G273" s="54">
        <v>0.7141898148148148</v>
      </c>
      <c r="H273" s="54">
        <f t="shared" si="25"/>
        <v>0.00001157407407</v>
      </c>
      <c r="J273" s="8" t="str">
        <f t="shared" si="26"/>
        <v/>
      </c>
      <c r="K273" s="54">
        <f t="shared" si="24"/>
        <v>0.00001157407407</v>
      </c>
    </row>
    <row r="274">
      <c r="A274" s="4" t="s">
        <v>100</v>
      </c>
      <c r="B274" s="53">
        <v>0.7135763888888889</v>
      </c>
      <c r="C274" s="53">
        <v>0.713587962962963</v>
      </c>
      <c r="E274" s="8" t="s">
        <v>135</v>
      </c>
      <c r="F274" s="54">
        <v>0.714212962962963</v>
      </c>
      <c r="G274" s="54">
        <v>0.7143171296296297</v>
      </c>
      <c r="H274" s="54">
        <f t="shared" si="25"/>
        <v>0.00002314814815</v>
      </c>
      <c r="I274" s="4">
        <v>3.0</v>
      </c>
      <c r="J274" s="54">
        <f t="shared" si="26"/>
        <v>0.0001041666667</v>
      </c>
      <c r="K274" s="8" t="str">
        <f t="shared" si="24"/>
        <v/>
      </c>
    </row>
    <row r="275">
      <c r="A275" s="4" t="s">
        <v>100</v>
      </c>
      <c r="B275" s="53">
        <v>0.713761574074074</v>
      </c>
      <c r="C275" s="53">
        <v>0.7137731481481482</v>
      </c>
      <c r="E275" s="8" t="s">
        <v>135</v>
      </c>
      <c r="F275" s="54">
        <v>0.7143402777777778</v>
      </c>
      <c r="G275" s="54">
        <v>0.7145138888888889</v>
      </c>
      <c r="H275" s="54">
        <f t="shared" si="25"/>
        <v>0.00002314814815</v>
      </c>
      <c r="I275" s="4">
        <v>2.0</v>
      </c>
      <c r="J275" s="54">
        <f t="shared" si="26"/>
        <v>0.0001736111111</v>
      </c>
      <c r="K275" s="8" t="str">
        <f t="shared" si="24"/>
        <v/>
      </c>
    </row>
    <row r="276">
      <c r="A276" s="4" t="s">
        <v>100</v>
      </c>
      <c r="B276" s="53">
        <v>0.713900462962963</v>
      </c>
      <c r="C276" s="53">
        <v>0.7139699074074074</v>
      </c>
      <c r="E276" s="8" t="s">
        <v>100</v>
      </c>
      <c r="F276" s="54">
        <v>0.7145138888888889</v>
      </c>
      <c r="G276" s="54">
        <v>0.7145254629629629</v>
      </c>
      <c r="H276" s="54">
        <f t="shared" si="25"/>
        <v>0</v>
      </c>
      <c r="J276" s="8" t="str">
        <f t="shared" si="26"/>
        <v/>
      </c>
      <c r="K276" s="54">
        <f t="shared" si="24"/>
        <v>0.00001157407407</v>
      </c>
    </row>
    <row r="277">
      <c r="A277" s="4" t="s">
        <v>100</v>
      </c>
      <c r="B277" s="53">
        <v>0.7139814814814814</v>
      </c>
      <c r="C277" s="53">
        <v>0.7139930555555556</v>
      </c>
      <c r="E277" s="8" t="s">
        <v>100</v>
      </c>
      <c r="F277" s="54">
        <v>0.7145486111111111</v>
      </c>
      <c r="G277" s="54">
        <v>0.7145486111111111</v>
      </c>
      <c r="H277" s="54">
        <f t="shared" si="25"/>
        <v>0.00002314814815</v>
      </c>
      <c r="J277" s="8" t="str">
        <f t="shared" si="26"/>
        <v/>
      </c>
      <c r="K277" s="54">
        <f t="shared" si="24"/>
        <v>0</v>
      </c>
    </row>
    <row r="278">
      <c r="A278" s="4" t="s">
        <v>100</v>
      </c>
      <c r="B278" s="53">
        <v>0.7141782407407408</v>
      </c>
      <c r="C278" s="53">
        <v>0.7141898148148148</v>
      </c>
      <c r="E278" s="8" t="s">
        <v>135</v>
      </c>
      <c r="F278" s="54">
        <v>0.7145601851851852</v>
      </c>
      <c r="G278" s="54">
        <v>0.7147222222222223</v>
      </c>
      <c r="H278" s="54">
        <f t="shared" si="25"/>
        <v>0.00001157407407</v>
      </c>
      <c r="I278" s="4">
        <v>3.0</v>
      </c>
      <c r="J278" s="54">
        <f t="shared" si="26"/>
        <v>0.000162037037</v>
      </c>
      <c r="K278" s="8" t="str">
        <f t="shared" si="24"/>
        <v/>
      </c>
    </row>
    <row r="279">
      <c r="A279" s="4" t="s">
        <v>100</v>
      </c>
      <c r="B279" s="53">
        <v>0.7145138888888889</v>
      </c>
      <c r="C279" s="53">
        <v>0.7145254629629629</v>
      </c>
      <c r="E279" s="8" t="s">
        <v>100</v>
      </c>
      <c r="F279" s="54">
        <v>0.7147453703703703</v>
      </c>
      <c r="G279" s="54">
        <v>0.7147569444444445</v>
      </c>
      <c r="H279" s="54">
        <f t="shared" si="25"/>
        <v>0.00002314814815</v>
      </c>
      <c r="J279" s="8" t="str">
        <f t="shared" si="26"/>
        <v/>
      </c>
      <c r="K279" s="54">
        <f t="shared" si="24"/>
        <v>0.00001157407407</v>
      </c>
    </row>
    <row r="280">
      <c r="A280" s="4" t="s">
        <v>100</v>
      </c>
      <c r="B280" s="53">
        <v>0.7145486111111111</v>
      </c>
      <c r="C280" s="53">
        <v>0.7145486111111111</v>
      </c>
      <c r="E280" s="8" t="s">
        <v>135</v>
      </c>
      <c r="F280" s="54">
        <v>0.7147685185185185</v>
      </c>
      <c r="G280" s="54">
        <v>0.7149305555555555</v>
      </c>
      <c r="H280" s="54">
        <f t="shared" si="25"/>
        <v>0.00001157407407</v>
      </c>
      <c r="I280" s="4">
        <v>3.0</v>
      </c>
      <c r="J280" s="54">
        <f t="shared" si="26"/>
        <v>0.000162037037</v>
      </c>
      <c r="K280" s="8" t="str">
        <f t="shared" si="24"/>
        <v/>
      </c>
    </row>
    <row r="281">
      <c r="A281" s="4" t="s">
        <v>100</v>
      </c>
      <c r="B281" s="53">
        <v>0.7147453703703703</v>
      </c>
      <c r="C281" s="53">
        <v>0.7147569444444445</v>
      </c>
      <c r="E281" s="8" t="s">
        <v>135</v>
      </c>
      <c r="F281" s="54">
        <v>0.7149537037037037</v>
      </c>
      <c r="G281" s="54">
        <v>0.7150694444444444</v>
      </c>
      <c r="H281" s="54">
        <f t="shared" si="25"/>
        <v>0.00002314814815</v>
      </c>
      <c r="I281" s="4">
        <v>2.0</v>
      </c>
      <c r="J281" s="54">
        <f t="shared" si="26"/>
        <v>0.0001157407407</v>
      </c>
      <c r="K281" s="8" t="str">
        <f t="shared" si="24"/>
        <v/>
      </c>
    </row>
    <row r="282">
      <c r="A282" s="4" t="s">
        <v>100</v>
      </c>
      <c r="B282" s="53">
        <v>0.7150694444444444</v>
      </c>
      <c r="C282" s="53">
        <v>0.7151273148148148</v>
      </c>
      <c r="E282" s="8" t="s">
        <v>100</v>
      </c>
      <c r="F282" s="54">
        <v>0.7150694444444444</v>
      </c>
      <c r="G282" s="54">
        <v>0.7151273148148148</v>
      </c>
      <c r="H282" s="54">
        <f t="shared" si="25"/>
        <v>0</v>
      </c>
      <c r="J282" s="8" t="str">
        <f t="shared" si="26"/>
        <v/>
      </c>
      <c r="K282" s="54">
        <f t="shared" si="24"/>
        <v>0.00005787037037</v>
      </c>
    </row>
    <row r="283">
      <c r="A283" s="4" t="s">
        <v>137</v>
      </c>
      <c r="B283" s="53">
        <v>0.7152777777777778</v>
      </c>
      <c r="E283" s="8" t="s">
        <v>137</v>
      </c>
      <c r="F283" s="54">
        <v>0.7152777777777778</v>
      </c>
      <c r="G283" s="8"/>
      <c r="H283" s="56">
        <f t="shared" si="25"/>
        <v>0.000150462963</v>
      </c>
      <c r="I283" s="57">
        <v>13.0</v>
      </c>
      <c r="J283" s="54" t="str">
        <f t="shared" si="26"/>
        <v/>
      </c>
      <c r="K283" s="54"/>
    </row>
    <row r="284">
      <c r="H284" s="54"/>
      <c r="I284" s="4">
        <f>AVERAGE(I242:I282)</f>
        <v>2.555555556</v>
      </c>
      <c r="J284" s="54">
        <f t="shared" ref="J284:K284" si="27">AVERAGE(J243:J282)</f>
        <v>0.0001530349794</v>
      </c>
      <c r="K284" s="54">
        <f t="shared" si="27"/>
        <v>0.00001841329966</v>
      </c>
    </row>
    <row r="285">
      <c r="H285" s="54">
        <f>SUM(H242:H283)</f>
        <v>0.0006828703704</v>
      </c>
      <c r="I285" s="54"/>
      <c r="J285" s="54">
        <f t="shared" ref="J285:K285" si="28">SUM(J242:J283)</f>
        <v>0.00275462963</v>
      </c>
      <c r="K285" s="54">
        <f t="shared" si="28"/>
        <v>0.0004050925926</v>
      </c>
    </row>
  </sheetData>
  <drawing r:id="rId1"/>
</worksheet>
</file>