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250" yWindow="270" windowWidth="12675" windowHeight="10770" tabRatio="601" activeTab="1"/>
  </bookViews>
  <sheets>
    <sheet name="NEW STUDENTS" sheetId="36" r:id="rId1"/>
    <sheet name="N-LOVE" sheetId="34" r:id="rId2"/>
    <sheet name="N-PEACE" sheetId="35" r:id="rId3"/>
    <sheet name="K1-FAITH" sheetId="24" r:id="rId4"/>
    <sheet name="K1-HOPE" sheetId="25" r:id="rId5"/>
    <sheet name="K2-HONOR" sheetId="26" r:id="rId6"/>
    <sheet name="K2-TRUTH" sheetId="27" r:id="rId7"/>
    <sheet name="1-UNITY" sheetId="37" r:id="rId8"/>
    <sheet name="1-HONESTY" sheetId="28" r:id="rId9"/>
    <sheet name="2-COURAGE" sheetId="22" r:id="rId10"/>
    <sheet name="2-PURITY" sheetId="23" r:id="rId11"/>
    <sheet name="3-SINCERITY" sheetId="19" r:id="rId12"/>
    <sheet name="3-CREATIVE" sheetId="20" r:id="rId13"/>
    <sheet name="4-BRAVERY" sheetId="18" r:id="rId14"/>
    <sheet name="4-RESPECT" sheetId="17" r:id="rId15"/>
    <sheet name="5-DISCIPLINE" sheetId="1" r:id="rId16"/>
    <sheet name="5-OBEDIENCE" sheetId="4" r:id="rId17"/>
    <sheet name="6-LOYALTY" sheetId="5" r:id="rId18"/>
    <sheet name="6-DIGNITY" sheetId="6" r:id="rId19"/>
    <sheet name="7-INTEGRITY-OLD" sheetId="7" r:id="rId20"/>
    <sheet name="7-PATIENCE-NEW" sheetId="8" r:id="rId21"/>
    <sheet name="8-TEMPERANCE" sheetId="9" r:id="rId22"/>
    <sheet name="8-SIMPLICITY" sheetId="21" r:id="rId23"/>
    <sheet name="9-HUMILITY" sheetId="15" r:id="rId24"/>
    <sheet name="9-GENEROSITY" sheetId="16" r:id="rId25"/>
    <sheet name="10-WISDOM" sheetId="12" r:id="rId26"/>
    <sheet name="10-PERSEVERANCE" sheetId="13" r:id="rId27"/>
  </sheets>
  <calcPr calcId="125725"/>
</workbook>
</file>

<file path=xl/calcChain.xml><?xml version="1.0" encoding="utf-8"?>
<calcChain xmlns="http://schemas.openxmlformats.org/spreadsheetml/2006/main">
  <c r="I7" i="27"/>
  <c r="J7"/>
  <c r="K7" s="1"/>
  <c r="I8"/>
  <c r="J8"/>
  <c r="K8" s="1"/>
  <c r="I9"/>
  <c r="J9"/>
  <c r="K9" s="1"/>
  <c r="I10"/>
  <c r="J10"/>
  <c r="K10"/>
  <c r="I11"/>
  <c r="J11"/>
  <c r="K11" s="1"/>
  <c r="I13"/>
  <c r="J13"/>
  <c r="K13" s="1"/>
  <c r="I14"/>
  <c r="J14"/>
  <c r="K14"/>
  <c r="I15"/>
  <c r="J15"/>
  <c r="K15" s="1"/>
  <c r="I16"/>
  <c r="J16"/>
  <c r="K16"/>
  <c r="I17"/>
  <c r="J17"/>
  <c r="K17" s="1"/>
  <c r="I18"/>
  <c r="J18"/>
  <c r="K18"/>
  <c r="I19"/>
  <c r="J19"/>
  <c r="K19" s="1"/>
  <c r="I20"/>
  <c r="J20"/>
  <c r="K20"/>
  <c r="J6"/>
  <c r="K6" s="1"/>
  <c r="I6"/>
  <c r="I7" i="25"/>
  <c r="J7"/>
  <c r="K7" s="1"/>
  <c r="I8"/>
  <c r="J8"/>
  <c r="K8"/>
  <c r="I9"/>
  <c r="J9"/>
  <c r="K9" s="1"/>
  <c r="I10"/>
  <c r="J10"/>
  <c r="K10"/>
  <c r="I12"/>
  <c r="J12"/>
  <c r="K12"/>
  <c r="I13"/>
  <c r="J13"/>
  <c r="K13" s="1"/>
  <c r="I14"/>
  <c r="J14"/>
  <c r="K14"/>
  <c r="I15"/>
  <c r="J15"/>
  <c r="K15" s="1"/>
  <c r="I16"/>
  <c r="J16"/>
  <c r="K16"/>
  <c r="I17"/>
  <c r="J17"/>
  <c r="K17" s="1"/>
  <c r="I18"/>
  <c r="J18"/>
  <c r="K18"/>
  <c r="I19"/>
  <c r="J19"/>
  <c r="K19" s="1"/>
  <c r="I20"/>
  <c r="J20"/>
  <c r="K20"/>
  <c r="I21"/>
  <c r="J21"/>
  <c r="K21" s="1"/>
  <c r="I22"/>
  <c r="J22"/>
  <c r="K22"/>
  <c r="I23"/>
  <c r="J23"/>
  <c r="K23" s="1"/>
  <c r="I24"/>
  <c r="J24"/>
  <c r="K24"/>
  <c r="J6"/>
  <c r="K6" s="1"/>
  <c r="I6"/>
  <c r="J6" i="26"/>
  <c r="K6" s="1"/>
  <c r="I6"/>
  <c r="I7" i="5"/>
  <c r="J7"/>
  <c r="K7" s="1"/>
  <c r="I8"/>
  <c r="J8"/>
  <c r="K8"/>
  <c r="I9"/>
  <c r="J9"/>
  <c r="K9" s="1"/>
  <c r="I10"/>
  <c r="J10"/>
  <c r="K10"/>
  <c r="I11"/>
  <c r="J11"/>
  <c r="K11" s="1"/>
  <c r="I12"/>
  <c r="J12"/>
  <c r="K12"/>
  <c r="I13"/>
  <c r="J13"/>
  <c r="K13" s="1"/>
  <c r="I14"/>
  <c r="J14"/>
  <c r="K14"/>
  <c r="I15"/>
  <c r="J15"/>
  <c r="K15" s="1"/>
  <c r="I16"/>
  <c r="J16"/>
  <c r="K16"/>
  <c r="I17"/>
  <c r="J17"/>
  <c r="K17" s="1"/>
  <c r="I18"/>
  <c r="J18"/>
  <c r="K18"/>
  <c r="I19"/>
  <c r="J19"/>
  <c r="K19" s="1"/>
  <c r="I20"/>
  <c r="J20"/>
  <c r="K20"/>
  <c r="I22"/>
  <c r="J22"/>
  <c r="K22"/>
  <c r="I23"/>
  <c r="J23"/>
  <c r="K23" s="1"/>
  <c r="I24"/>
  <c r="K24" s="1"/>
  <c r="J24"/>
  <c r="I25"/>
  <c r="J25"/>
  <c r="K25" s="1"/>
  <c r="I26"/>
  <c r="J26"/>
  <c r="K26"/>
  <c r="I27"/>
  <c r="J27"/>
  <c r="K27" s="1"/>
  <c r="I28"/>
  <c r="K28" s="1"/>
  <c r="J28"/>
  <c r="I29"/>
  <c r="J29"/>
  <c r="K29" s="1"/>
  <c r="I30"/>
  <c r="K30" s="1"/>
  <c r="J30"/>
  <c r="I31"/>
  <c r="J31"/>
  <c r="K31" s="1"/>
  <c r="I32"/>
  <c r="J32"/>
  <c r="K32"/>
  <c r="I33"/>
  <c r="J33"/>
  <c r="K33" s="1"/>
  <c r="I34"/>
  <c r="K34" s="1"/>
  <c r="J34"/>
  <c r="J6"/>
  <c r="I6"/>
  <c r="K6" s="1"/>
  <c r="I7" i="12"/>
  <c r="J7"/>
  <c r="K7" s="1"/>
  <c r="I8"/>
  <c r="J8"/>
  <c r="I9"/>
  <c r="J9"/>
  <c r="K9" s="1"/>
  <c r="I10"/>
  <c r="J10"/>
  <c r="K10" s="1"/>
  <c r="I11"/>
  <c r="J11"/>
  <c r="K11" s="1"/>
  <c r="I12"/>
  <c r="J12"/>
  <c r="K12" s="1"/>
  <c r="I13"/>
  <c r="J13"/>
  <c r="K13" s="1"/>
  <c r="I14"/>
  <c r="J14"/>
  <c r="K14" s="1"/>
  <c r="I15"/>
  <c r="J15"/>
  <c r="K15" s="1"/>
  <c r="I16"/>
  <c r="J16"/>
  <c r="K16" s="1"/>
  <c r="I17"/>
  <c r="J17"/>
  <c r="K17" s="1"/>
  <c r="I18"/>
  <c r="J18"/>
  <c r="I20"/>
  <c r="J20"/>
  <c r="K20" s="1"/>
  <c r="I21"/>
  <c r="J21"/>
  <c r="K21" s="1"/>
  <c r="I22"/>
  <c r="J22"/>
  <c r="I23"/>
  <c r="J23"/>
  <c r="K23" s="1"/>
  <c r="I24"/>
  <c r="J24"/>
  <c r="I25"/>
  <c r="J25"/>
  <c r="K25"/>
  <c r="I26"/>
  <c r="J26"/>
  <c r="K26" s="1"/>
  <c r="I27"/>
  <c r="K27" s="1"/>
  <c r="J27"/>
  <c r="I28"/>
  <c r="J28"/>
  <c r="K28" s="1"/>
  <c r="I29"/>
  <c r="J29"/>
  <c r="K29" s="1"/>
  <c r="I30"/>
  <c r="J30"/>
  <c r="K30" s="1"/>
  <c r="J6"/>
  <c r="I6"/>
  <c r="K20" i="13"/>
  <c r="I7"/>
  <c r="I8"/>
  <c r="I9"/>
  <c r="I10"/>
  <c r="I11"/>
  <c r="I12"/>
  <c r="I13"/>
  <c r="I14"/>
  <c r="I15"/>
  <c r="K15" s="1"/>
  <c r="I16"/>
  <c r="I17"/>
  <c r="I18"/>
  <c r="I19"/>
  <c r="I21"/>
  <c r="I22"/>
  <c r="I23"/>
  <c r="I24"/>
  <c r="I25"/>
  <c r="I26"/>
  <c r="I27"/>
  <c r="I28"/>
  <c r="I29"/>
  <c r="K29" s="1"/>
  <c r="I30"/>
  <c r="K30" s="1"/>
  <c r="I31"/>
  <c r="I6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15"/>
  <c r="J16"/>
  <c r="K16" s="1"/>
  <c r="J17"/>
  <c r="K17" s="1"/>
  <c r="J18"/>
  <c r="K18" s="1"/>
  <c r="J19"/>
  <c r="K19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J30"/>
  <c r="J31"/>
  <c r="K31" s="1"/>
  <c r="J6"/>
  <c r="K6" s="1"/>
  <c r="K24" i="9"/>
  <c r="B25" i="24"/>
  <c r="B33" i="34"/>
  <c r="B42" i="5"/>
  <c r="B29" i="35"/>
  <c r="K24" i="12" l="1"/>
  <c r="K22"/>
  <c r="K18"/>
  <c r="K8"/>
  <c r="K6"/>
  <c r="B40" i="15"/>
  <c r="D39" i="25" l="1"/>
  <c r="L28" i="27"/>
  <c r="B33" i="26"/>
  <c r="A29" i="7"/>
  <c r="I32" i="6"/>
  <c r="J33" i="17"/>
  <c r="B35" i="23"/>
  <c r="B37" i="22"/>
  <c r="M17" i="26"/>
  <c r="B41" i="1"/>
  <c r="J29" i="25"/>
  <c r="B43" i="4" l="1"/>
  <c r="B38" i="19"/>
  <c r="B39" i="13" l="1"/>
  <c r="K23" i="24"/>
  <c r="L12" i="27"/>
  <c r="K16" i="4"/>
  <c r="B41" i="6"/>
  <c r="B40" i="9"/>
  <c r="B38" i="21"/>
  <c r="B39" i="12"/>
  <c r="B43" i="18"/>
  <c r="K13" i="4"/>
  <c r="B43" i="20"/>
  <c r="B45" i="37"/>
  <c r="B40" i="17" l="1"/>
  <c r="B43" i="16"/>
  <c r="K25" i="19"/>
  <c r="M18" i="7"/>
  <c r="L37" i="15"/>
  <c r="J16" i="16"/>
  <c r="K18" i="21"/>
  <c r="L20" i="9"/>
</calcChain>
</file>

<file path=xl/sharedStrings.xml><?xml version="1.0" encoding="utf-8"?>
<sst xmlns="http://schemas.openxmlformats.org/spreadsheetml/2006/main" count="3166" uniqueCount="2186">
  <si>
    <t>ID No.</t>
  </si>
  <si>
    <t>Name</t>
  </si>
  <si>
    <t>Boys</t>
  </si>
  <si>
    <t>del Remedios, Lance Peter R.</t>
  </si>
  <si>
    <t>Fabico, Louise Randell-So R.</t>
  </si>
  <si>
    <t>Geronimo, Jan Danielle S.</t>
  </si>
  <si>
    <t>Gonzales, Jacob Miguel C.</t>
  </si>
  <si>
    <t>Gonzales, John Matthew N.</t>
  </si>
  <si>
    <t>Jasme, Kim Adrian R.</t>
  </si>
  <si>
    <t>Lacastesantos, Sean Mhickael Leonard E.</t>
  </si>
  <si>
    <t>00977</t>
  </si>
  <si>
    <t>Lopez, Kurt Mathew D.</t>
  </si>
  <si>
    <t>Million, Jhudiel Nicolai P.</t>
  </si>
  <si>
    <t>Pangan, Glen Jermaine S.</t>
  </si>
  <si>
    <t>Santos, Quintin C.</t>
  </si>
  <si>
    <t>Tee, John Paul C.</t>
  </si>
  <si>
    <t>Umandap, John Alexis S.</t>
  </si>
  <si>
    <t>GIRLS</t>
  </si>
  <si>
    <t>Antazo, Juleane Mae L.</t>
  </si>
  <si>
    <t>Bautista, Jane Viktoria T.</t>
  </si>
  <si>
    <t>Bernales, Nica Jae D.</t>
  </si>
  <si>
    <t>00999</t>
  </si>
  <si>
    <t>Dimitui, Dana Ianella T.</t>
  </si>
  <si>
    <t>Fatalla, Trisha Lorraine C.</t>
  </si>
  <si>
    <t>00551</t>
  </si>
  <si>
    <t>Pidlaoan, Gweneth Mhaye G.</t>
  </si>
  <si>
    <t>00646</t>
  </si>
  <si>
    <t>Somera, Marny Jade R.</t>
  </si>
  <si>
    <t>00995</t>
  </si>
  <si>
    <t>De Guzman, Aaron Christian G.</t>
  </si>
  <si>
    <t>00607</t>
  </si>
  <si>
    <t>De Leon, Fritz Audric Hackett DC.</t>
  </si>
  <si>
    <t>01058</t>
  </si>
  <si>
    <t>Dela Paz, Antonio C.</t>
  </si>
  <si>
    <t>Delos Santos, Shaun D.</t>
  </si>
  <si>
    <t>Diaz, Jomeyn Victor D.</t>
  </si>
  <si>
    <t>Dolendo, Brent Charles C.</t>
  </si>
  <si>
    <t>00660</t>
  </si>
  <si>
    <t>Ilao, Aaron Isaac C.</t>
  </si>
  <si>
    <t>Lira, Randel Matthew P.</t>
  </si>
  <si>
    <t>01050</t>
  </si>
  <si>
    <t>Morales, Jose Bernardo R.</t>
  </si>
  <si>
    <t>00622</t>
  </si>
  <si>
    <t>Oppus, Rustom Andrew V.</t>
  </si>
  <si>
    <t>00589</t>
  </si>
  <si>
    <t>Toma Cruz, Lei Dojoan S.</t>
  </si>
  <si>
    <t>Aboga, Kirsten Andrea S.</t>
  </si>
  <si>
    <t>00590</t>
  </si>
  <si>
    <t>Barleta, Alexandra E.</t>
  </si>
  <si>
    <t>00994</t>
  </si>
  <si>
    <t>De Guzman, Samantha B.</t>
  </si>
  <si>
    <t>00604</t>
  </si>
  <si>
    <t>Ko, Shaira Trish G.</t>
  </si>
  <si>
    <t>Malibiran, Lynx Angel C.</t>
  </si>
  <si>
    <t>Apostol, Dwight Eisen Noel C.</t>
  </si>
  <si>
    <t>Arcoy, Eduard Luis A.</t>
  </si>
  <si>
    <t>Arevalo, Dylan Yoshiya L.</t>
  </si>
  <si>
    <t>Balderama, Carlitos Wackine S.</t>
  </si>
  <si>
    <t>00538</t>
  </si>
  <si>
    <t>Belmoro, Jolly F.</t>
  </si>
  <si>
    <t xml:space="preserve">Cenon, Sebastian Stanley </t>
  </si>
  <si>
    <t>00483</t>
  </si>
  <si>
    <t>Evangelista, Russ Matthew C.</t>
  </si>
  <si>
    <t>Gerona, Seth Lloyd Andrei C.</t>
  </si>
  <si>
    <t>Guevara, Kenneth Christian E.</t>
  </si>
  <si>
    <t>Lao, Mikel Aldrich S.</t>
  </si>
  <si>
    <t>Mapua, Marcus Ben-Hur B.</t>
  </si>
  <si>
    <t>Marcellana, BJ Louis E.</t>
  </si>
  <si>
    <t>00573</t>
  </si>
  <si>
    <t>Mariano, Steven Sean S.J.</t>
  </si>
  <si>
    <t>Ngo, Simon Jorel B.</t>
  </si>
  <si>
    <t>00466</t>
  </si>
  <si>
    <t>Sagarino, Ramon Antonio S.</t>
  </si>
  <si>
    <t>Santo, Paolo Joshua G.</t>
  </si>
  <si>
    <t>Velasco, Warren G.</t>
  </si>
  <si>
    <t>Girls</t>
  </si>
  <si>
    <t>00404</t>
  </si>
  <si>
    <t>Acosta, Ericka T.</t>
  </si>
  <si>
    <t>Bernardo, Trishia Nicole T.</t>
  </si>
  <si>
    <t>Blanche, Erin Nicole P.</t>
  </si>
  <si>
    <t>Cruz, Anna Felicia S.</t>
  </si>
  <si>
    <t>00410</t>
  </si>
  <si>
    <t>Estanislao, Kanola Dee S.</t>
  </si>
  <si>
    <t>Gonzales, Anne Elizabeth N.</t>
  </si>
  <si>
    <t>Obillo, Joewen Arabelle T.</t>
  </si>
  <si>
    <t>Penuela, Janna Elijah A.</t>
  </si>
  <si>
    <t>00430</t>
  </si>
  <si>
    <t>Rey, Julia Lizete R.</t>
  </si>
  <si>
    <t>Reyes, Nathazhya Felipa Marie S.</t>
  </si>
  <si>
    <t>Tria, Juliana Reign S.</t>
  </si>
  <si>
    <t>00658</t>
  </si>
  <si>
    <t>Armedilla, Maverick Andrei P.</t>
  </si>
  <si>
    <t>Bailon, Gian Carlo A.</t>
  </si>
  <si>
    <t>Banihit, Kurt Russel L.</t>
  </si>
  <si>
    <t>Cahanap, Jhan Kenji S.</t>
  </si>
  <si>
    <t>Calvadores, Jeferson L.</t>
  </si>
  <si>
    <t>Gonzales, Raphael Angelo V.</t>
  </si>
  <si>
    <t xml:space="preserve">Manuel, Grant Matthew L. </t>
  </si>
  <si>
    <t>Reyes, Fiel Kairo B.</t>
  </si>
  <si>
    <t>Uy, Justin S.</t>
  </si>
  <si>
    <t>00663</t>
  </si>
  <si>
    <t>Advincula, Margoux Marie Dominique T.</t>
  </si>
  <si>
    <t>Cruz, Kia F.</t>
  </si>
  <si>
    <t>Cruz, Princess Kyle M.</t>
  </si>
  <si>
    <t xml:space="preserve">Estanislao, Jodie Misha D. </t>
  </si>
  <si>
    <t xml:space="preserve">Fernando, Abigail Danielle R. </t>
  </si>
  <si>
    <t>00476</t>
  </si>
  <si>
    <t>Hernandez, Clodete Reign L.</t>
  </si>
  <si>
    <t>Rivera, Louisa Le Kun D.R.</t>
  </si>
  <si>
    <t>00560</t>
  </si>
  <si>
    <t>Romabon, Marianne Fern L.</t>
  </si>
  <si>
    <t>Watiwat, Samantha D.</t>
  </si>
  <si>
    <t>Dator, Jairuz Joseph M.</t>
  </si>
  <si>
    <t>Guevara, Angelo Benedict E.</t>
  </si>
  <si>
    <t>00503</t>
  </si>
  <si>
    <t>Hukom, John Oliver  B.</t>
  </si>
  <si>
    <t>00378</t>
  </si>
  <si>
    <t>Ruiz, Andrei Jed S.</t>
  </si>
  <si>
    <t>Suarez, Oliver Matthew B.</t>
  </si>
  <si>
    <t>Lipata, Gail D. P.</t>
  </si>
  <si>
    <t>Tuazon, Isabella Katrina R.</t>
  </si>
  <si>
    <t>00395</t>
  </si>
  <si>
    <t>Abejuela, Alger James M.</t>
  </si>
  <si>
    <t>00309</t>
  </si>
  <si>
    <t>Ignacio, Vincent Andrei P.</t>
  </si>
  <si>
    <t>Rivera, Marckus Elijah R.</t>
  </si>
  <si>
    <t>00460</t>
  </si>
  <si>
    <t>Balgos, Alyssa G.</t>
  </si>
  <si>
    <t>Calfoforo, Mikka Ylaine S.</t>
  </si>
  <si>
    <t>Mallari, Ysella Ahn L.</t>
  </si>
  <si>
    <t>Ryan, Cristal C.</t>
  </si>
  <si>
    <t>Sulit, Stephanie Louise M.</t>
  </si>
  <si>
    <t>00632</t>
  </si>
  <si>
    <t>Chu, Eugene Aldwin Q.</t>
  </si>
  <si>
    <t>01207</t>
  </si>
  <si>
    <t>Defuntorum, Yron G.</t>
  </si>
  <si>
    <t>Destacamento, Hanz A.</t>
  </si>
  <si>
    <t>00242</t>
  </si>
  <si>
    <t>Dolendo, Brian Christian C.</t>
  </si>
  <si>
    <t>Eustaquio, Justin Gabrielle A.</t>
  </si>
  <si>
    <t>Liwanag, Carl Dion B.</t>
  </si>
  <si>
    <t>Rondin, Kent Tyler S.</t>
  </si>
  <si>
    <t>00357</t>
  </si>
  <si>
    <t xml:space="preserve">Samonte, Rio </t>
  </si>
  <si>
    <t>00627</t>
  </si>
  <si>
    <t>Ayson,  Nathaniel Angelo P.</t>
  </si>
  <si>
    <t>Cruz, Manuel Jasen S.</t>
  </si>
  <si>
    <t>Fernando, Lance Jaris M.</t>
  </si>
  <si>
    <t>00514</t>
  </si>
  <si>
    <t>Lei, John Wen-Jenn B.</t>
  </si>
  <si>
    <t>00509</t>
  </si>
  <si>
    <t xml:space="preserve">Lim, Richard Jr. A. </t>
  </si>
  <si>
    <t>Marasigan, David Joshua A.</t>
  </si>
  <si>
    <t>00355</t>
  </si>
  <si>
    <t>Ortiz, Thomas Jafri L.</t>
  </si>
  <si>
    <t>Sagle, Ozamae Binlady A.</t>
  </si>
  <si>
    <t>00407</t>
  </si>
  <si>
    <t>Santos, Francesca Lei S.</t>
  </si>
  <si>
    <t>00640</t>
  </si>
  <si>
    <t>Cruz, Jodie C.</t>
  </si>
  <si>
    <t>00348</t>
  </si>
  <si>
    <t>Nierva, Gabrielle Ann R.</t>
  </si>
  <si>
    <t>00376</t>
  </si>
  <si>
    <t>Pedral, Trisha Anne R.</t>
  </si>
  <si>
    <t>Rivera, Gabrielle Louis DR.</t>
  </si>
  <si>
    <t>00135</t>
  </si>
  <si>
    <t>Alberto, Jeremy Jimree C.</t>
  </si>
  <si>
    <t>Destacamento, Red A.</t>
  </si>
  <si>
    <t>Eustaquio, Jigsaw Anthony A.</t>
  </si>
  <si>
    <t>00572</t>
  </si>
  <si>
    <t>Hizon, Hadrian Mark V.</t>
  </si>
  <si>
    <t>Joaquin, John Gabriel G.</t>
  </si>
  <si>
    <t>00324</t>
  </si>
  <si>
    <t>Labuguen, Viktor Franco DL.</t>
  </si>
  <si>
    <t>00306</t>
  </si>
  <si>
    <t>Mapua, Dan Miguel B.</t>
  </si>
  <si>
    <t>Marcelo, Janiel Cynth P.</t>
  </si>
  <si>
    <t>Ong, Jamson Howell C.</t>
  </si>
  <si>
    <t>00659</t>
  </si>
  <si>
    <t>Sagle, Norking Ace A.</t>
  </si>
  <si>
    <t>Santos, John Alber C.</t>
  </si>
  <si>
    <t>Baldado, Allysa Hope V.</t>
  </si>
  <si>
    <t>00149</t>
  </si>
  <si>
    <t>Besido, Rochelle Anne DT.</t>
  </si>
  <si>
    <t>00633</t>
  </si>
  <si>
    <t>Chu, Abigail Eunice Q.</t>
  </si>
  <si>
    <t>Cruz, Michaela R.</t>
  </si>
  <si>
    <t>Francisco, Maria Bianca Louise G.</t>
  </si>
  <si>
    <t>Gonzales, Kaye Kimberly S.</t>
  </si>
  <si>
    <t>Mandap, Deceryl S.</t>
  </si>
  <si>
    <t>00369</t>
  </si>
  <si>
    <t>Ortega, Shyra Mikaella D.</t>
  </si>
  <si>
    <t>Quirante, Trisha Anne D.</t>
  </si>
  <si>
    <t>00241</t>
  </si>
  <si>
    <t>Reyes, Kate Clarence O.</t>
  </si>
  <si>
    <t>Rivera, Merilou Mytrix D.R.</t>
  </si>
  <si>
    <t>00202</t>
  </si>
  <si>
    <t>Sulit, Nicole Louise M.</t>
  </si>
  <si>
    <t>Carpio, Jeremiah R.</t>
  </si>
  <si>
    <t>Cayron, Ivan Jerome C.</t>
  </si>
  <si>
    <t>Corpuz, Emmanuel Vernard L.</t>
  </si>
  <si>
    <t>00344</t>
  </si>
  <si>
    <t>Cruz, Jared C.</t>
  </si>
  <si>
    <t>Cruz, Mark Bryan E.</t>
  </si>
  <si>
    <t>Enriquez, Joshua T.</t>
  </si>
  <si>
    <t>00268</t>
  </si>
  <si>
    <t>Espolong, Prince Michael M.</t>
  </si>
  <si>
    <t>Go, Edil Vence R.</t>
  </si>
  <si>
    <t>00384</t>
  </si>
  <si>
    <t>Malibiran, Anjelvix C.</t>
  </si>
  <si>
    <t>Nebres, Mark Andrei N.</t>
  </si>
  <si>
    <t>00081</t>
  </si>
  <si>
    <t>Nierva, James R.</t>
  </si>
  <si>
    <t>Roque, Gene Dlaenor B.</t>
  </si>
  <si>
    <t>00197</t>
  </si>
  <si>
    <t>Sabayo, Renato Jr. C.</t>
  </si>
  <si>
    <t>00359</t>
  </si>
  <si>
    <t>Samonte, Han</t>
  </si>
  <si>
    <t>Valerio, Patrick Joshua Shane B.</t>
  </si>
  <si>
    <t>Advincula, Claudine Therese T.</t>
  </si>
  <si>
    <t>Chong, Samantha Jae R.</t>
  </si>
  <si>
    <t>00210</t>
  </si>
  <si>
    <t>Flores, Maria Anna Carey F.</t>
  </si>
  <si>
    <t>Gonzales, Shaira Maine P.</t>
  </si>
  <si>
    <t>Liwanag, Danielle Anne Mariae B.</t>
  </si>
  <si>
    <t>Mallari, Erica Ahn L.</t>
  </si>
  <si>
    <t>Natividad, Kathlene M.</t>
  </si>
  <si>
    <t>Perez, Katie Chelsy C.</t>
  </si>
  <si>
    <t>Lao, Dorothy Nicole Y.</t>
  </si>
  <si>
    <t>Paraiso, Elijah Rica B.</t>
  </si>
  <si>
    <t>Talampas, Jomar Florence A.</t>
  </si>
  <si>
    <t xml:space="preserve">Ong, Carolyn Jennie </t>
  </si>
  <si>
    <t>Enriquez, Nika Ella S.</t>
  </si>
  <si>
    <t>Bernales, Beatrice Jae D.</t>
  </si>
  <si>
    <t>Prado, Christina A.</t>
  </si>
  <si>
    <t>Toma Cruz, Lei Dominique S.</t>
  </si>
  <si>
    <t>Amante, Abigail Grace A.</t>
  </si>
  <si>
    <t>Austria, Jane Paulene V.</t>
  </si>
  <si>
    <t>Calvadores, Fervic L.</t>
  </si>
  <si>
    <t>Ortega, Dana Leriz S.</t>
  </si>
  <si>
    <t>Wong, Chi Hong A.</t>
  </si>
  <si>
    <t>Lipata, Bianca D.P.</t>
  </si>
  <si>
    <t>Umandap, Soffia Franchae S.</t>
  </si>
  <si>
    <t>Barcibal, Mariah Tequila M.</t>
  </si>
  <si>
    <t>Amante, Aubrey Gail A.</t>
  </si>
  <si>
    <t>Sanchez, Glenn Harvey S.</t>
  </si>
  <si>
    <t>Go, Andrea Bianca S.</t>
  </si>
  <si>
    <t>Perez, Bless M.</t>
  </si>
  <si>
    <t>Mariño, Anne Fernandine M.</t>
  </si>
  <si>
    <t>Samson, Rica-Meg E.</t>
  </si>
  <si>
    <t>Enriquez, Daniel Jose S.</t>
  </si>
  <si>
    <t>Chan, Dana Rose A.</t>
  </si>
  <si>
    <t>Acosta, Patrick James T.</t>
  </si>
  <si>
    <t>Brillantes, Maryanne Pauline P.</t>
  </si>
  <si>
    <t>Santos, Michaella Denese T.</t>
  </si>
  <si>
    <t>Feliciano, Timothy Jann B.</t>
  </si>
  <si>
    <t>Gonzales, Samantha Cyrene C.</t>
  </si>
  <si>
    <t>Marcelo, Judd I.</t>
  </si>
  <si>
    <t>Samonte, Yen</t>
  </si>
  <si>
    <t>Ong, Jan Seth L.</t>
  </si>
  <si>
    <t>Torres, Mikhaela Nicole R.</t>
  </si>
  <si>
    <t>Sto. Domingo, Agassi S.</t>
  </si>
  <si>
    <t>Santos, Maria Beatriz B.</t>
  </si>
  <si>
    <t>Pedral, Sherwin R.</t>
  </si>
  <si>
    <t>Rana, Juanson Miguel A.</t>
  </si>
  <si>
    <t>Lao, Marc Angelo S.</t>
  </si>
  <si>
    <t>Angam, Jan Glendel A.</t>
  </si>
  <si>
    <t>Balgos, Stephen Lei G.</t>
  </si>
  <si>
    <t>Mendoza, Rovic S.</t>
  </si>
  <si>
    <t>Alberto, Jandrel Jimwee C.</t>
  </si>
  <si>
    <t>Bernardo, Ivan Gabriel T.</t>
  </si>
  <si>
    <t>Enriquez, Anthony Gabriel D.</t>
  </si>
  <si>
    <t>Esquieres, Enzo Gabriel P.</t>
  </si>
  <si>
    <t>Fernando, Fernando Luis R.</t>
  </si>
  <si>
    <t>Li, Jefferson O.</t>
  </si>
  <si>
    <t>Mallari, Samuelson L.</t>
  </si>
  <si>
    <t>Mendiola, Isaac Aaron R.</t>
  </si>
  <si>
    <t>Pedral, James R.</t>
  </si>
  <si>
    <t>Quintos, John Caleb F.</t>
  </si>
  <si>
    <t>Romabon, Adrianne Ferd L.</t>
  </si>
  <si>
    <t>Santos, Franz Jacob F.</t>
  </si>
  <si>
    <t>Santos, Rainier S.</t>
  </si>
  <si>
    <t>Santos, Vin Stephen S.</t>
  </si>
  <si>
    <t>Zapanta, Justin James C.</t>
  </si>
  <si>
    <t>Ang, Darren Gail G.</t>
  </si>
  <si>
    <t xml:space="preserve">Calleja, Franz Amiel S. </t>
  </si>
  <si>
    <t>Chua, Janelle S.</t>
  </si>
  <si>
    <t>Cruz, Isabel M.</t>
  </si>
  <si>
    <t>Francisco, Hannah Venice D.</t>
  </si>
  <si>
    <t>Macapagal, Alexandrea R.</t>
  </si>
  <si>
    <t>Manipon, Louise Claire S.</t>
  </si>
  <si>
    <t>Minlay, Geleena Jael R.</t>
  </si>
  <si>
    <t>Rivera, Megan Violet D.R.</t>
  </si>
  <si>
    <t>Valencia, Leighanna Wyn Ayesha P.</t>
  </si>
  <si>
    <t>Chong, Kate Jefferson S.</t>
  </si>
  <si>
    <t>Daylo, Adrian Pocholo C.</t>
  </si>
  <si>
    <t>Estrella, John Raphael C.</t>
  </si>
  <si>
    <t>Evangelista, Ron Miguel C.</t>
  </si>
  <si>
    <t>Gerona, Brent Carlo C.</t>
  </si>
  <si>
    <t>Mina, Siefer Francois C.</t>
  </si>
  <si>
    <t>Miranda, Joshua Leye L.</t>
  </si>
  <si>
    <t>Referente, Dunn Andrew M.</t>
  </si>
  <si>
    <t>Reyes, Jon Patrick A.</t>
  </si>
  <si>
    <t>Ruiz, Aaron James S.</t>
  </si>
  <si>
    <t>Sagarino, Ramon Lorenzo S.</t>
  </si>
  <si>
    <t>Santos, Nate Raymond S.</t>
  </si>
  <si>
    <t>Arroyo, Maryanne Precious P.</t>
  </si>
  <si>
    <t>Nova, Irene R.</t>
  </si>
  <si>
    <t>Ordoña, Mary Joanne S.</t>
  </si>
  <si>
    <t>Padilla, Karel Rianne S.</t>
  </si>
  <si>
    <t>Pastor, Patricia Alexandra F.</t>
  </si>
  <si>
    <t>Salvador, Beatrix Faith A.</t>
  </si>
  <si>
    <t>Victoriano, Rozelle Khaye B.</t>
  </si>
  <si>
    <t>Villanueva, Paulaine Heart P.</t>
  </si>
  <si>
    <t>Rimonte, Enrique Jose S.</t>
  </si>
  <si>
    <t>Palanas, Laureano Vincent L.</t>
  </si>
  <si>
    <t>Seva Jr., Neptali J.</t>
  </si>
  <si>
    <t>01352</t>
  </si>
  <si>
    <t>Ng-Chua, Juliana Jean S.</t>
  </si>
  <si>
    <t>Ojeda, Crystal Kate A.</t>
  </si>
  <si>
    <t>Poquiz, Hannah Alfae S.</t>
  </si>
  <si>
    <t>01378</t>
  </si>
  <si>
    <t>Pelayo, Gian C.</t>
  </si>
  <si>
    <t>Lorenzo, Trisha Alexis D.</t>
  </si>
  <si>
    <t>Mendoza, Robie Marie DG.</t>
  </si>
  <si>
    <t>Aboga, Godwyn Darold S.</t>
  </si>
  <si>
    <t>Avecilla, Adam C.</t>
  </si>
  <si>
    <t>Barbastro, JC Nhoel B.</t>
  </si>
  <si>
    <t>Del Rosario, Dwayne Sebastian B.</t>
  </si>
  <si>
    <t>Erro, Russel John G.</t>
  </si>
  <si>
    <t>Fabonan, Kurt Lorenz C.</t>
  </si>
  <si>
    <t>Sigua, Jon Rhys D.</t>
  </si>
  <si>
    <t>Silva, Daniel John B.</t>
  </si>
  <si>
    <t>Clemente, Elisha Adison V.</t>
  </si>
  <si>
    <t>Cudia, Zoe Raphaelle A.</t>
  </si>
  <si>
    <t>Dimitui, Daniah Isabelle T.</t>
  </si>
  <si>
    <t>Farnican, Amber Wynne G.</t>
  </si>
  <si>
    <t>Gubalani, Princess Edriele B.</t>
  </si>
  <si>
    <t>Largueza, Tonya Ailize N.</t>
  </si>
  <si>
    <t>Lopez, Gabrielle Marie A.</t>
  </si>
  <si>
    <t>Lugay, Stephanie Zoie C.</t>
  </si>
  <si>
    <t>Macabeo, Julia Maxine C.</t>
  </si>
  <si>
    <t>Madamba, Zelwyn Timothy V.</t>
  </si>
  <si>
    <t>Nicolas, Anastacia Victoria N.</t>
  </si>
  <si>
    <t xml:space="preserve">Paras, Jeszra Jayshe S. </t>
  </si>
  <si>
    <t>Rapiñan, Mariella Mariz O</t>
  </si>
  <si>
    <t>Arevalo, Drew Yehoshua L.</t>
  </si>
  <si>
    <t>Francisco, Kalvin Joseph D.</t>
  </si>
  <si>
    <t>Salazar, John Elbert C.</t>
  </si>
  <si>
    <t>Santos, Jenrey Israel U.</t>
  </si>
  <si>
    <t>Sierra, Alexander Ray I.</t>
  </si>
  <si>
    <t>Soriano, Jose Luis B.</t>
  </si>
  <si>
    <t>Umandap, Gian Lex Jordan S.</t>
  </si>
  <si>
    <t>Agleam, Claudde Noelle V.</t>
  </si>
  <si>
    <t>Antazo, Marie Jodylei L.</t>
  </si>
  <si>
    <t>Berlon, Stefanie Allyna S.</t>
  </si>
  <si>
    <t>Bernardo, Jiniesha Dominique T.</t>
  </si>
  <si>
    <t>Cabungcal, Agatha Zoie</t>
  </si>
  <si>
    <t>Dela Cruz, Angeline Julia L.</t>
  </si>
  <si>
    <t>Garlit, Ysabella Nicole E.</t>
  </si>
  <si>
    <t>Gonzales, Jenelle Margareth C.</t>
  </si>
  <si>
    <t>Liwanag, Rafaelle Dawn B.</t>
  </si>
  <si>
    <t>Salas, Elana Grey S.</t>
  </si>
  <si>
    <t>Santos, Cherisse Angela B.</t>
  </si>
  <si>
    <t>Villa, Sophia Gabrielle R.</t>
  </si>
  <si>
    <t>Pascual, Samille Alexis B.</t>
  </si>
  <si>
    <t>Cayabyab, Anne Pearl S.</t>
  </si>
  <si>
    <t>Seva, Nathalie Margareth J.</t>
  </si>
  <si>
    <t>Calalang, Herwin Pierre M.</t>
  </si>
  <si>
    <t>Florendo, Mikaela Raquel M.</t>
  </si>
  <si>
    <t>Dy, Mark Kenneth V.</t>
  </si>
  <si>
    <t>Francisco, Margarette Louise G.</t>
  </si>
  <si>
    <t>Chua, Alldrich Iñigo B.</t>
  </si>
  <si>
    <t>Fatalla, Micah Jermain C.</t>
  </si>
  <si>
    <t>Enriquez, Dannielle Margarette D.</t>
  </si>
  <si>
    <t>Ho, Jhonny Zam N.</t>
  </si>
  <si>
    <t>Beltran, Nathaniel Jerard L.</t>
  </si>
  <si>
    <t>Ke, Jian Jun W.</t>
  </si>
  <si>
    <t>Mendiola, Ellaserhan R.</t>
  </si>
  <si>
    <t>Basto, Daniella G.</t>
  </si>
  <si>
    <t>Hizon, Hanne Mikaela V.</t>
  </si>
  <si>
    <t>Pintang, Sean Cyrus M.</t>
  </si>
  <si>
    <t>Mendoza, Matteo Adriel P.</t>
  </si>
  <si>
    <t>Ilao, Chrisstian John M.</t>
  </si>
  <si>
    <t>De Guzman, Sean Gabriel V.</t>
  </si>
  <si>
    <t>Cruz, Eleanor M.</t>
  </si>
  <si>
    <t>Blanche, Evan Giorel P.</t>
  </si>
  <si>
    <t>Santos, Angel Christine Q.</t>
  </si>
  <si>
    <t>01358</t>
  </si>
  <si>
    <t>01376</t>
  </si>
  <si>
    <t>NURSERY - LOVE (A.M.)</t>
  </si>
  <si>
    <t>Andres, Maria Natasha Sabine V.</t>
  </si>
  <si>
    <t>Gomez, Mikhail Lennard R.</t>
  </si>
  <si>
    <t>Cruz, Krizzle Anne M.</t>
  </si>
  <si>
    <t>Manahan, Maximillian C.</t>
  </si>
  <si>
    <t>NURSERY - PEACE (P.M.)</t>
  </si>
  <si>
    <t>Andres, Verion Paolo Ezekiel V.</t>
  </si>
  <si>
    <t>Ilao, Chrisstopher Lance M.</t>
  </si>
  <si>
    <t>Ramos, Lordy Daniel P.</t>
  </si>
  <si>
    <t>Arroyo, Mark Anthony</t>
  </si>
  <si>
    <t xml:space="preserve">Ong, Samantha L. </t>
  </si>
  <si>
    <t xml:space="preserve">De Leon, Lexine Venice DC. </t>
  </si>
  <si>
    <t>Nepomuceno, Gwyneth L.</t>
  </si>
  <si>
    <t>Salas, Lindell Antonee S.</t>
  </si>
  <si>
    <t>Zapata, Gabriel M.</t>
  </si>
  <si>
    <t>Reyes, Joaquin Sebastian G.</t>
  </si>
  <si>
    <t>Clemente, Chloe V.</t>
  </si>
  <si>
    <t>Santos, Von Sebastian S.</t>
  </si>
  <si>
    <t>Pidlaoan, Jon Carl G.</t>
  </si>
  <si>
    <t>Garcia, Jian Carlos C.</t>
  </si>
  <si>
    <t>Shi, Hannah Nicole S.</t>
  </si>
  <si>
    <t>Salazar, Mariane Elyzabhele C.</t>
  </si>
  <si>
    <t>Lacastesantos, Jen Michelle Alexis E.</t>
  </si>
  <si>
    <t>Lim, Jaione Patrice E.</t>
  </si>
  <si>
    <t>Wang, Mei-Shin B.</t>
  </si>
  <si>
    <t>Sumang, Mikhaila Kariz T.</t>
  </si>
  <si>
    <t>Cestina, Airiel C.</t>
  </si>
  <si>
    <t>Sotin, Gianni Mariel A.</t>
  </si>
  <si>
    <t>Hertos, John Robert C.</t>
  </si>
  <si>
    <t>Santos, Samaire Amelie Uriel T.</t>
  </si>
  <si>
    <t>Dychip, Lawrence Jethrey V.</t>
  </si>
  <si>
    <t>Evangelista, Dominique C.</t>
  </si>
  <si>
    <t>Meneses, Aljur T.</t>
  </si>
  <si>
    <t>Isla, Mathew Leonard I.</t>
  </si>
  <si>
    <t>Reyes, Jairus Eliah A.</t>
  </si>
  <si>
    <t>Chua, Althea Romi B</t>
  </si>
  <si>
    <t>Lee, Jerica C.</t>
  </si>
  <si>
    <t>Estrella, John Marquinn C.</t>
  </si>
  <si>
    <t>Ngo, Jacob Sebastian B.</t>
  </si>
  <si>
    <t>Cruz, Josh Xavier G.</t>
  </si>
  <si>
    <t>Reyes, Keisha Lien D.</t>
  </si>
  <si>
    <t>Bautista, Jennah Mariana T.</t>
  </si>
  <si>
    <t>Obial, Ma. Cristina Victoria Cellina L.</t>
  </si>
  <si>
    <t>Clemente, Chelsi V.</t>
  </si>
  <si>
    <t>Santos, Gale Avelin</t>
  </si>
  <si>
    <t>Dy, Gabriel M.</t>
  </si>
  <si>
    <t>Daylo, Aurea Nicole C.</t>
  </si>
  <si>
    <t>Galit, Xophia Ysabelle Zamantha S.</t>
  </si>
  <si>
    <t>Birthday</t>
  </si>
  <si>
    <t>Parents</t>
  </si>
  <si>
    <t>Address</t>
  </si>
  <si>
    <t>Tel. &amp; Cell Nos.</t>
  </si>
  <si>
    <t>Zapanta, Juliana Jairah C.</t>
  </si>
  <si>
    <t>Odulio Jr.,  Brian B.</t>
  </si>
  <si>
    <t>Baraan, Sofia Ysobelle DR.</t>
  </si>
  <si>
    <t>Chua, Charles Andrew S.</t>
  </si>
  <si>
    <t>Francisco, Lance Adam G.</t>
  </si>
  <si>
    <t>Peralta, Zedric Will G.</t>
  </si>
  <si>
    <t>Ocbeña, Marian Luisa M.</t>
  </si>
  <si>
    <t>Abejuela, Enzo Wiizy Rai-Lai</t>
  </si>
  <si>
    <t>Santos, James Clarence S.</t>
  </si>
  <si>
    <t>Mr. Rolando G. Santos</t>
  </si>
  <si>
    <t>Mr. &amp; Mrs. Jose Paulo Antonio G. Andres</t>
  </si>
  <si>
    <t>Mr. &amp; Mrs. Bobby D. Cruz</t>
  </si>
  <si>
    <t>Miral, Mary Angelica V.</t>
  </si>
  <si>
    <t>Mr. &amp; Mrs. Chrisante Miral</t>
  </si>
  <si>
    <t>Samson, Lindzay Aleena D.</t>
  </si>
  <si>
    <t>9864596/09159596373</t>
  </si>
  <si>
    <t>Mr. &amp; Mrs. Arvin Samson</t>
  </si>
  <si>
    <t>9-D Isidro Senga Street Brgy. Calumpang, Marikina City</t>
  </si>
  <si>
    <t>Francisco, Elijah Keefe D.</t>
  </si>
  <si>
    <t>2383451/09275371007</t>
  </si>
  <si>
    <t>Mr. &amp; Mrs. Exequiel A. Francisco</t>
  </si>
  <si>
    <t>7209956/09065155329</t>
  </si>
  <si>
    <t>Mr. &amp; Mrs. Ermelo III O. Quintos</t>
  </si>
  <si>
    <t>#26 A Tower II Exelsior Bldg. Eastwood City Libis, Quezon City</t>
  </si>
  <si>
    <t>Mr. &amp; Mrs. Nathaniel M. Sayson</t>
  </si>
  <si>
    <t>8 El Rosario Village Champaca Street Fortune, Marikina City</t>
  </si>
  <si>
    <t>Sayson, Maryana R.</t>
  </si>
  <si>
    <t>Aboga, Christine Kailyn S.</t>
  </si>
  <si>
    <t>3588720/09178125239</t>
  </si>
  <si>
    <t>Mr. &amp; Mrs. Donald Dan Aboga</t>
  </si>
  <si>
    <t>#88 Gen F. Santos Street Calumpang, Marikina City</t>
  </si>
  <si>
    <t>Mr. &amp; Mrs. Mike Q. Chua</t>
  </si>
  <si>
    <t>Mr. &amp; Mrs. Edgard N. Rodriguez</t>
  </si>
  <si>
    <t>#92 P. Burgos Street Sto. Niño, Marikina City</t>
  </si>
  <si>
    <t>9150684/09228970028</t>
  </si>
  <si>
    <t>Mr. &amp; Mrs. Jaywheel R. Zapanta</t>
  </si>
  <si>
    <t>6 Main Street Chason Southville Executive Homes Dela Paz, Pasig City</t>
  </si>
  <si>
    <t>6812321/09228580189</t>
  </si>
  <si>
    <t>Mr. &amp; Mrs. Anthony R. Arroyo</t>
  </si>
  <si>
    <t>43 Rd 3 M. De Leon Street Santolan, Pasig City</t>
  </si>
  <si>
    <t>87 Fernando Avenue Calumpang, Marikina City</t>
  </si>
  <si>
    <t xml:space="preserve">Mr. &amp; Mrs. Dionisio C. Garcia Jr. </t>
  </si>
  <si>
    <t>Mr. &amp; Mrs. Jay Cris C. Pidlaoan</t>
  </si>
  <si>
    <t>098 Sta. Maria Compound Phase IV Santolan, Pasig City</t>
  </si>
  <si>
    <t># 69 E. Abello Street IVC Marikina City</t>
  </si>
  <si>
    <t>09151170402/09265844642</t>
  </si>
  <si>
    <t>Mr. &amp; Mrs. Daniel C. Ramos</t>
  </si>
  <si>
    <t>Mr. &amp; Mrs. Chester S. Reyes</t>
  </si>
  <si>
    <t>#59 A. Mabini Street San Roque, Marikina City</t>
  </si>
  <si>
    <t>83 Brgy. Bagong Nayon Marcos Highway, Antipolo City</t>
  </si>
  <si>
    <t>Mr. &amp; Mrs. Rodolfo T. Salas Jr.</t>
  </si>
  <si>
    <t>Mr. &amp; Mrs. Voltaire O. Santos</t>
  </si>
  <si>
    <t># 7 Richard Street Kingsville Subdivision, Antipolo City</t>
  </si>
  <si>
    <t>6455034/09258131005</t>
  </si>
  <si>
    <t>Mr. &amp; Mrs. Santy M. Zapata</t>
  </si>
  <si>
    <t>Alma, Raeca Beatrice I.</t>
  </si>
  <si>
    <t>Mr. &amp; Mrs. Ruel L. Alma Jr.</t>
  </si>
  <si>
    <t>Mr. &amp; Mrs. Michael C. Clemente</t>
  </si>
  <si>
    <t>6462211/09179526002</t>
  </si>
  <si>
    <t>Mr. &amp; Mrs. Mac Eistein R. De Leon</t>
  </si>
  <si>
    <t>6459630/09088732004</t>
  </si>
  <si>
    <t>Mr. &amp; Mrs. Dan N. Nepomuceno</t>
  </si>
  <si>
    <t>6813013/09324505006</t>
  </si>
  <si>
    <t>Mr. &amp; Mrs. Johnson Ong</t>
  </si>
  <si>
    <t>31 Bacolod Street New Marikina Subdivision San Roque, Marikina City</t>
  </si>
  <si>
    <t>Rodriguez, Alexandra Ysabella S.</t>
  </si>
  <si>
    <t>Mr. &amp; Mrs. Wencan Shi</t>
  </si>
  <si>
    <t>Mr. &amp; Mrs. Joel Cestina</t>
  </si>
  <si>
    <t>13 Guava Street Town &amp; Country Executive Village, Antipolo City</t>
  </si>
  <si>
    <t>Galit, Xeth Yosef Zacharrie S.</t>
  </si>
  <si>
    <t>6810845/09297921344</t>
  </si>
  <si>
    <t>Lim, John Benedick A.</t>
  </si>
  <si>
    <t>Mr. &amp; Mrs. Brian E. Odulio Sr.</t>
  </si>
  <si>
    <t>16 M.H Del Pilar Street Calumpang, Marikina City</t>
  </si>
  <si>
    <t>Mr. &amp; Mrs. Noel P. Lacastesantos</t>
  </si>
  <si>
    <t>Mr. &amp; Mrs. Jeffrey C. Lim</t>
  </si>
  <si>
    <t>6459562/09434862907</t>
  </si>
  <si>
    <t>Segadelli, Diana A.</t>
  </si>
  <si>
    <t>Mr. &amp; Mrs. Anthony P. Segadelli</t>
  </si>
  <si>
    <t>Ms. Rizalinda T. Sumang</t>
  </si>
  <si>
    <t>66 Old J.P. Rizal Street Tayug Calumpang, Marikina City</t>
  </si>
  <si>
    <t>Blk 29 Lot 7 PUD Site Bliss Escopa 3 Project 4, Quezon City</t>
  </si>
  <si>
    <t xml:space="preserve">Ms. Conchita T. Barot </t>
  </si>
  <si>
    <t>5868023/09175729479</t>
  </si>
  <si>
    <t>Ms. Frida S. Santiago</t>
  </si>
  <si>
    <t>149 Princeton Street Provident Village, Marikina City</t>
  </si>
  <si>
    <t>7231431/09055552117</t>
  </si>
  <si>
    <t>Mr. &amp; Mrs. Jeffrey O. Dychip</t>
  </si>
  <si>
    <t>8 E. Fernandez Street San Juan City</t>
  </si>
  <si>
    <t>Mr. &amp; Mrs. John Pierre B. Estrella</t>
  </si>
  <si>
    <t>36 Evangelista Street Santolan, Pasig City</t>
  </si>
  <si>
    <t>Mr. &amp; Mrs. Roberto P. Hertos</t>
  </si>
  <si>
    <t>30-D1 Kaibigan Street Kalumpang, Marikina City</t>
  </si>
  <si>
    <t>Mr. &amp; Mrs. Teodolo V. Ilao Jr.</t>
  </si>
  <si>
    <t>9166272/09183517270</t>
  </si>
  <si>
    <t>Mrs. Alona I. Isla</t>
  </si>
  <si>
    <t>A-16 B4 Doña Juana Subdivision 3 Santolan, Pasig City</t>
  </si>
  <si>
    <t>Lamarroza, Peter Elijah A.</t>
  </si>
  <si>
    <t>Mr. &amp; Mrs. Pedro L. Lamarroza Jr.</t>
  </si>
  <si>
    <t>Mr. &amp; Mrs. Alvin S. Meneses</t>
  </si>
  <si>
    <t>Mr. &amp; Mrs. Raffy T. Ngo</t>
  </si>
  <si>
    <t>Mr. &amp; Mrs. Jonathan S. Reyes</t>
  </si>
  <si>
    <t>Mr. &amp; Mrs. Romeo C. Chua</t>
  </si>
  <si>
    <t>Mr. &amp; Mrs. Noel Evangelista</t>
  </si>
  <si>
    <t>Mr. &amp; Mrs. Jeremy R. Lee</t>
  </si>
  <si>
    <t>Ms. Ann Mernest T. Santos</t>
  </si>
  <si>
    <t># 39 Roweeselle Apt. Door 3 M.H. Del Pilar St., Calumpang, Marikina City</t>
  </si>
  <si>
    <t>Mr. &amp; Mrs. Billy B. Dy</t>
  </si>
  <si>
    <t>75 Gil Fernando Avenue New Marikina Subdivision San Roque, Marikina City</t>
  </si>
  <si>
    <t>Mr. &amp; Mrs. Marcelino M. Bautista</t>
  </si>
  <si>
    <t># 10 Gen. F. Santos Street Kalumpang Marikina City</t>
  </si>
  <si>
    <t>Mr. &amp; Mrs. Jerry S. Daylo</t>
  </si>
  <si>
    <t>30 Sterly Street Bartville Subdivision Dela Paz Pasig City</t>
  </si>
  <si>
    <t>9542371/09178839810</t>
  </si>
  <si>
    <t>Mr. &amp; Mrs. Narciso Q. Reyes III</t>
  </si>
  <si>
    <t>#15 Phase 1 Sta. Maria Compound Santolan, Pasig City</t>
  </si>
  <si>
    <t>Ms. Ghezzi O. Santos</t>
  </si>
  <si>
    <t>97 Sta. Maria Compound Phase 4 Santolan, Pasig City</t>
  </si>
  <si>
    <t>Mr. &amp; Mrs. Ernesto G. Blanche</t>
  </si>
  <si>
    <t>09175900757/09178035773</t>
  </si>
  <si>
    <t>Unit 518 Jayapura Bldg. 3 Marcos Highway Santolan, Pasig City</t>
  </si>
  <si>
    <t>Mr. &amp; Mrs. Jefferson SP. Chong</t>
  </si>
  <si>
    <t>2235 Marikina Executive Homes Katipunan Street Concepcion Dos, Marikina City</t>
  </si>
  <si>
    <t>Chong, Jullian Kit S.</t>
  </si>
  <si>
    <t>6452212/09175094779</t>
  </si>
  <si>
    <t>Mr. &amp; Mrs. Meynard C. Diaz</t>
  </si>
  <si>
    <t>Diaz, Joseph Andrei D.</t>
  </si>
  <si>
    <t># 17 Sterly Street Bartville Subdivision Dela Paz, Pasig City</t>
  </si>
  <si>
    <t>Mr. &amp; Mrs. Randy A. Dizon</t>
  </si>
  <si>
    <t>108 Doña Juana Subdivision Phase 3 Santolan, Pasig City</t>
  </si>
  <si>
    <t>Dizon, Anjelo Julian V.</t>
  </si>
  <si>
    <t>Mr. &amp; Mrs. Albert C. Francisco</t>
  </si>
  <si>
    <t>58-C Orchids Street Greenpark Village Cainta, Rizal</t>
  </si>
  <si>
    <t>Francisco, Aljur Benedict M.</t>
  </si>
  <si>
    <t>Mr. &amp; Mrs. Mark Henry M. Ngo</t>
  </si>
  <si>
    <t>Ngo, Mark Gabriel T.</t>
  </si>
  <si>
    <t>Mr. Gilchrist S. Rivera</t>
  </si>
  <si>
    <t>453 J.P. Rizal Street Sto. Niño, Marikina City</t>
  </si>
  <si>
    <t>Rivera, Gillean Carl C.</t>
  </si>
  <si>
    <t>33 - C Mt. Rainier Street Mountainview Village, Sta. Elena, Marikina City</t>
  </si>
  <si>
    <t>Ms. Anna Cristina A. De Guzman</t>
  </si>
  <si>
    <t>Santos, Andre Lorenzo D.</t>
  </si>
  <si>
    <t>Mr. &amp; Mrs. Alexis S. Utanis</t>
  </si>
  <si>
    <t>531 - Servillana Street U.E. Village Cainta, Rizal</t>
  </si>
  <si>
    <t>Utanis, Austin Matthew B.</t>
  </si>
  <si>
    <t>Ms. Maria Eva Ruchel S. Abejuela</t>
  </si>
  <si>
    <t>Mr. &amp; Mrs. Selwyn T. Ang</t>
  </si>
  <si>
    <t>Ang, Marithe Allegra Paige G.</t>
  </si>
  <si>
    <t>7544551/09174559852</t>
  </si>
  <si>
    <t>Chan, Sophia Laine A.</t>
  </si>
  <si>
    <t>7886927/09189270604</t>
  </si>
  <si>
    <t>Mr. &amp; Mrs. Romeo V. Chan</t>
  </si>
  <si>
    <t>7H-5 Villa Victoria Pasig Greenpark Village Manggahan, Pasig City</t>
  </si>
  <si>
    <t>Mr. &amp; Mrs. Robin S. Cruz</t>
  </si>
  <si>
    <t># 37 Old J.P. Rizal Street Tayug Calumpang, Marikina City</t>
  </si>
  <si>
    <t>Del Valle, Mihaila Clare C.</t>
  </si>
  <si>
    <t>Mr. &amp; Mrs. Ericson A. Del Valle</t>
  </si>
  <si>
    <t>Mr. &amp; Mrs. Ricardo C. Gonda Jr.</t>
  </si>
  <si>
    <t>72 Buenmar Subdivision Manggahan, Pasig City</t>
  </si>
  <si>
    <t>Mr. &amp; Mrs. Romeo C. Santos</t>
  </si>
  <si>
    <t>42 Doña Aurora Executive Village Santolan, Pasig City</t>
  </si>
  <si>
    <t>Mr. &amp; Mrs. Allan R. Santos</t>
  </si>
  <si>
    <t>13 M.A. Roxas Street Calumpang, Marikina City</t>
  </si>
  <si>
    <t>Santos, Zaire Paula T.</t>
  </si>
  <si>
    <t>Mr. &amp; Mrs. Dario R. Zapanta Jr.</t>
  </si>
  <si>
    <t>Zapanta, Lhanen Lei Z.</t>
  </si>
  <si>
    <t>Mr. &amp; Mrs. Noel G. Beltran</t>
  </si>
  <si>
    <t>Unit 1-F 63 J.M. Basa Street corner Camumu Street Calumpang, Marikina City</t>
  </si>
  <si>
    <t xml:space="preserve">Cruz, Federic John </t>
  </si>
  <si>
    <t>Mr. &amp; Mrs. Federico L. Cruz</t>
  </si>
  <si>
    <t>6464959/09155956309</t>
  </si>
  <si>
    <t>Mr. &amp; Mrs. Rafael F. De Guzman</t>
  </si>
  <si>
    <t>Mr. &amp; Mrs. Maximo M. Fatalla</t>
  </si>
  <si>
    <t>#7 M. Prieto Street San Roque, Marikina City</t>
  </si>
  <si>
    <t>Mr. &amp; Mrs. Sze Ming Ho</t>
  </si>
  <si>
    <t>#50 Street Therese Street Provident Village, Marikina City</t>
  </si>
  <si>
    <t>#8 Rosal Street Greenpark Subdivision Cainta, Rizal</t>
  </si>
  <si>
    <t>8 Kabayanihan Road Karangalan Vill., Brgy. Dela Paz, Pasig City</t>
  </si>
  <si>
    <t>Mr. &amp; Mrs. Zhiming W. Ke</t>
  </si>
  <si>
    <t>Mr. &amp; Mrs. Maynard B. Mendoza</t>
  </si>
  <si>
    <t>#75 E. Dela Paz Street San Roque, Marikina City</t>
  </si>
  <si>
    <t>6460164/09174141994</t>
  </si>
  <si>
    <t>78 Munting Avenue San Roque, Marikina City</t>
  </si>
  <si>
    <t>Mr. &amp; Mrs. Ericson Pintang</t>
  </si>
  <si>
    <t>Mr. &amp; Mrs. Lawrence B. Francisco</t>
  </si>
  <si>
    <t>#6 Kagitingan Street Calumpang, Marikina City</t>
  </si>
  <si>
    <t>Fuentes, Amanda Chanelle B.</t>
  </si>
  <si>
    <t>6457568/09282499564</t>
  </si>
  <si>
    <t>Ms. Thelma P. Lee</t>
  </si>
  <si>
    <t>#12 Kamagong Street Fin Asia Homes Cainta, Rizal</t>
  </si>
  <si>
    <t>Mrs. Maria Theresa G. Basto</t>
  </si>
  <si>
    <t>63 Gen. F. Santos Street Calumpang, Marikina City</t>
  </si>
  <si>
    <t>Mr. &amp; Mrs. Dan M. Enriquez</t>
  </si>
  <si>
    <t>51 Sta. Maria Compound Phase 2 Santolan, Pasig City</t>
  </si>
  <si>
    <t>3584417/09279752867</t>
  </si>
  <si>
    <t>Mr. &amp; Mrs. Herdie L. Hizon</t>
  </si>
  <si>
    <t>110 M. A. Roxas Street Calumpang, Marikina City</t>
  </si>
  <si>
    <t>Lamarroza, Naomi Estelle A.</t>
  </si>
  <si>
    <t>Mr. &amp; Mrs. Ireneo S. Mendiola</t>
  </si>
  <si>
    <t>367 A.M. Roxas Street San Roque, Marikina City</t>
  </si>
  <si>
    <t xml:space="preserve">Santiago, Riana Mara B. </t>
  </si>
  <si>
    <t>Mr. &amp; Mrs. Ricardo S. Santiago</t>
  </si>
  <si>
    <t>50 Gen. F. Santos Street Calumpang, Marikina City</t>
  </si>
  <si>
    <t>6821097/09205476719</t>
  </si>
  <si>
    <t>Mr. &amp; Mrs. Roderick Santos</t>
  </si>
  <si>
    <t>22 Kagitingan Street Kalumpang, Marikina City</t>
  </si>
  <si>
    <t>Sonsing, Shanika Eumi M.</t>
  </si>
  <si>
    <t>2401988/09179519957</t>
  </si>
  <si>
    <t>Mr. Potenciano S. Manlangit</t>
  </si>
  <si>
    <t>#912 Aristotle Street Vista Verde Cainta, Rizal</t>
  </si>
  <si>
    <t>Mr. &amp; Mrs. Donald Aboga</t>
  </si>
  <si>
    <t>#88 Gen. F. Santos Street Calumpang, Marikina City</t>
  </si>
  <si>
    <t>Mr. &amp; Mrs. Rolando H. Avecilla</t>
  </si>
  <si>
    <t>10 I.S. Senga Street Calumpang, Marikina City</t>
  </si>
  <si>
    <t>Mrs. Patricia E. Barbastro</t>
  </si>
  <si>
    <t>Blk 1 Lot 10 Greenheights Exec. Homes Mayamot, Antipolo City</t>
  </si>
  <si>
    <t>Mr. &amp; Mrs. Darwin B. Del Rosario</t>
  </si>
  <si>
    <t>8A Nerva Street Vista Verde Exec. Village Cainta, Rizal</t>
  </si>
  <si>
    <t>Mr. &amp; Mrs. Gary John V. Erro</t>
  </si>
  <si>
    <t>67 Old J.P. Rizal Street Tayug Kalumpang, Marikina City</t>
  </si>
  <si>
    <t>6464682/09177215917</t>
  </si>
  <si>
    <t>6462739/09322452440</t>
  </si>
  <si>
    <t>Mr. &amp; Mrs. Amiel A. Fabonan</t>
  </si>
  <si>
    <t>23-Sgt. De Leon Street Santolan, Pasig City</t>
  </si>
  <si>
    <t>Mr. &amp; Mrs. Bernard I N. Madamba</t>
  </si>
  <si>
    <t>Mr. &amp; Mrs. Jonathan O. Sigua</t>
  </si>
  <si>
    <t>6450339/09162369101</t>
  </si>
  <si>
    <t>#28 Erlinda Drive Vermont Royale Subdivision, Antipolo City</t>
  </si>
  <si>
    <t>Mr. &amp; Mrs. Joseph Allan Silva</t>
  </si>
  <si>
    <t>09328544990/09199566824</t>
  </si>
  <si>
    <t>L10 Blk 6 Don Juan Street Villa Cecilla Subdivision Brgy. Mambugan, Antipolo City</t>
  </si>
  <si>
    <t>Mr. &amp; Mrs. Felicisimo D. Salvador</t>
  </si>
  <si>
    <t>35A Jose Abad Santos Street San Roque, Marikina City</t>
  </si>
  <si>
    <t>Balangue, Denise Gabrielle E.</t>
  </si>
  <si>
    <t>Mr. &amp; Mrs. Dennis T. Balangue</t>
  </si>
  <si>
    <t>Mr. &amp; Mrs. Raffy C. Cudia</t>
  </si>
  <si>
    <t>Blk 3 Lot 50 Sta. Maria Compound Santolan, Pasig City</t>
  </si>
  <si>
    <t>Mr. &amp; Mrs. Ulysses T. Dimitui</t>
  </si>
  <si>
    <t>#14 Eustaquio Street Octagon Village Dela Paz, Pasig City</t>
  </si>
  <si>
    <t>Mr. &amp; Mrs. Sherwyne V. Farnican</t>
  </si>
  <si>
    <t>10 Old J.P. Rizal Street Tayug Calumpang, Marikina City</t>
  </si>
  <si>
    <t>Mr. &amp; Mrs. Nommel Timothy Joseph Niño M. Galit</t>
  </si>
  <si>
    <t>16A Guyabano Street Town &amp; Country Exec. Village, Antipolo City</t>
  </si>
  <si>
    <t>6464537/09198447553</t>
  </si>
  <si>
    <t>Mr. &amp; Mrs. Eduardo A. Gubalani</t>
  </si>
  <si>
    <t>Mr. &amp; Mrs. Antonio III T. Lagueza</t>
  </si>
  <si>
    <t>28E Pambuli Street Midtown Subdivision San Roque, Marikina City</t>
  </si>
  <si>
    <t>Mr. &amp; Mrs. Elman S. Lopez</t>
  </si>
  <si>
    <t>#78 F. Mariano Avenue Brgy. Dela Paz, Pasig City</t>
  </si>
  <si>
    <t>09224567891</t>
  </si>
  <si>
    <t>Mr. &amp; Mrs. Walter U. Lugay</t>
  </si>
  <si>
    <t>125 Harvard Street Provident Village, Marikina City</t>
  </si>
  <si>
    <t>Mr. &amp; Mrs. John Michael Josemaria C. Macabeo</t>
  </si>
  <si>
    <t># 17 Mt. Kennedy Street Sta. Elana, Marikina City</t>
  </si>
  <si>
    <t>Ms. Maria Alexandra N. Nicolas</t>
  </si>
  <si>
    <t>21 Diamond Street Emerald Village Sto. Niño, Marikina City</t>
  </si>
  <si>
    <t>Mr. &amp; Mrs. Jasper Jhun J. Paras</t>
  </si>
  <si>
    <t>Mr. &amp; Mrs. Mario R. Rapiñan</t>
  </si>
  <si>
    <t>Blk 35 Lot 9 Karangalan Village Phase 2-A  Brgy. Dela Paz, Pasig City</t>
  </si>
  <si>
    <t>Mr. &amp; Mrs. Brian James M. Arevalo</t>
  </si>
  <si>
    <t>Mr. &amp; Mrs. Exequil A. Francisco</t>
  </si>
  <si>
    <t>42-B Rosa Apt. Old J.P. Rizal Street Tayug Kalumpang, Marikina City</t>
  </si>
  <si>
    <t>Ms. Rheena Mae Rivera</t>
  </si>
  <si>
    <t>Mrs. Maria Elena Salazar</t>
  </si>
  <si>
    <t>#5 Aquilina Street corner Divino Paliparan Sto. Niño, Marikina City</t>
  </si>
  <si>
    <t>Mr. &amp; Mrs. Reynaldo N. Santos</t>
  </si>
  <si>
    <t>22 Kaibigan Parking Karangalan Village, Manggahan, Pasig City</t>
  </si>
  <si>
    <t>Mr. &amp; Mrs. Ferdinand D. Sierra</t>
  </si>
  <si>
    <t>3B Tambuli Street Kalumpang, Marikina City</t>
  </si>
  <si>
    <t>Mr. &amp; Mrs. Joey P. Soriano</t>
  </si>
  <si>
    <t># 2 San Antonio Street Santolan, Pasig City</t>
  </si>
  <si>
    <t>Mr. &amp; Mrs. Alexander L. Umandap</t>
  </si>
  <si>
    <t>22 Kaibigan Parking Karangalan Village Manggahan, Pasig City</t>
  </si>
  <si>
    <t>Ms. Jenelyn V. Agleam</t>
  </si>
  <si>
    <t>217 M. A. Roxas Street Calumpang, Marikina City</t>
  </si>
  <si>
    <t>6457703/09207083174</t>
  </si>
  <si>
    <t>Mr. &amp; Mrs. Leo D. Antazo</t>
  </si>
  <si>
    <t># 35 N. Roxas Street Calumpang, Marikina City</t>
  </si>
  <si>
    <t>Mr. &amp; Mrs. Salvador B. Berlon Jr.</t>
  </si>
  <si>
    <t>125-C Sta. Ana Street San Roque, Marikina City</t>
  </si>
  <si>
    <t>Mr. &amp; Mrs. Jonathan Iann C. Bernardo</t>
  </si>
  <si>
    <t>42 M.H. Del Pilar Street Calumpang, Marikina City</t>
  </si>
  <si>
    <t>Ms. Carol Anne S. Cabungcal</t>
  </si>
  <si>
    <t>Ms. Joan L. Dela Cruz</t>
  </si>
  <si>
    <t># 3 Road 1 M. De Leon Santolan, Pasig City</t>
  </si>
  <si>
    <t>Mr. &amp; Mrs. Eusebio R. Garlit Jr.</t>
  </si>
  <si>
    <t>102 Old J.P. Rizal Street Kalumpang, Marikina City</t>
  </si>
  <si>
    <t>Mr. &amp; Mrs. Michael C. Gonzales</t>
  </si>
  <si>
    <t>Mr. &amp; Mrs. Danilo C. Liwanag</t>
  </si>
  <si>
    <t>51 Sta. Maria Compound Santolan, Pasig City</t>
  </si>
  <si>
    <t>Mr. &amp; Mrs. Leopoldo C. Pascual Jr.</t>
  </si>
  <si>
    <t>#03 K-100 Street Ph. 2A Karangalan Village, Pasig City</t>
  </si>
  <si>
    <t># 83 Brgy. Bagong Nayon Marcos Highway, Antipolo City</t>
  </si>
  <si>
    <t>Mr. &amp; Mrs. Benjamin C. Santos</t>
  </si>
  <si>
    <t>Mr. &amp; Mrs. Terence E. Villa</t>
  </si>
  <si>
    <t>15 Edward Street Kingsville Subdivision, Antipolo City</t>
  </si>
  <si>
    <t>5023283/09178336976</t>
  </si>
  <si>
    <t>2235 Marikina Exec. Homes Katipunan St. Conception Dos Marikina City</t>
  </si>
  <si>
    <t>Mr. &amp; Mrs. Fernando S. Fernando</t>
  </si>
  <si>
    <t># 133 Malaya Street Malanday, Marikina City</t>
  </si>
  <si>
    <t>09123499537</t>
  </si>
  <si>
    <t>Mr. &amp; Mrs. Adrian E. Gerona</t>
  </si>
  <si>
    <t>Caparas Compd. Easter Street Saint Gregory Village, Cainta Rizal</t>
  </si>
  <si>
    <t xml:space="preserve">Mr. &amp; Mrs. Kenneth Bjorn B. Mina </t>
  </si>
  <si>
    <t>15 Dickens Road Oaks Residences San Isidro Cainta, Rizal</t>
  </si>
  <si>
    <t>4702739/09328926001</t>
  </si>
  <si>
    <t>Mr. &amp; Mrs. Jaime V. Miranda Jr.</t>
  </si>
  <si>
    <t>533 Servillana Street UE Village Cainta, Rizal</t>
  </si>
  <si>
    <t>Mr. &amp; Mrs. Julius T. Palanas</t>
  </si>
  <si>
    <t>Mrs. Milagros V. Referente</t>
  </si>
  <si>
    <t>L8 B1 J &amp; E Subdivision Balanti Cainta, Rizal</t>
  </si>
  <si>
    <t>#2A Riverside Provident Village, Marikina City</t>
  </si>
  <si>
    <t>Ms. Noeme R. Bolante</t>
  </si>
  <si>
    <t>Mr. &amp; Mrs. Ferdinand Romabon</t>
  </si>
  <si>
    <t xml:space="preserve">Blk 9 Lot 4 Doña Juana Subdivision 3 Santolan, Pasig City                      </t>
  </si>
  <si>
    <t>Mr. &amp; Mrs. Arnel C. Ruiz</t>
  </si>
  <si>
    <t>#39 Roweeselle Apt. Door 2 M.H. Del Pilar Street Calumpang, Marikina City</t>
  </si>
  <si>
    <t>Mr. &amp; Mrs.Ramonito A. Sagarino</t>
  </si>
  <si>
    <t># 10 Everite Street Tayug Kalumpang, Marikina City</t>
  </si>
  <si>
    <t>645-5135/09152142023</t>
  </si>
  <si>
    <t>Mr. &amp; Mrs. Jesus Vincent B. Santos</t>
  </si>
  <si>
    <t>Blk3 #58 Sta. Maria Compound Santolan, Pasig City</t>
  </si>
  <si>
    <t>645-5034/09258131005</t>
  </si>
  <si>
    <t>Mr. &amp; Mrs. Antony R. Arroyo</t>
  </si>
  <si>
    <t xml:space="preserve">#43 Road 3 M. De Leon Street Santolan, Pasig City </t>
  </si>
  <si>
    <t>Mr. &amp; Mrs. Nonito P. Nova</t>
  </si>
  <si>
    <t># 97 Sta. Maria Compound Phase IV Santolan, Pasig City</t>
  </si>
  <si>
    <t>Mr. &amp; Mrs. Raul V. Ordoña</t>
  </si>
  <si>
    <t>25 Saint Anne Street Horacio Dela Costa Homes Barangka, Marikina City</t>
  </si>
  <si>
    <t>6467705/7814110/09196555570</t>
  </si>
  <si>
    <t>Mr. &amp; Mrs. Richard Z. Padilla</t>
  </si>
  <si>
    <t>50 Ramos Village Manggahan, Pasig City</t>
  </si>
  <si>
    <t>Mr. &amp; Mrs. Jiff G. Pastor</t>
  </si>
  <si>
    <t>Door 4 Saiyo Bldg. Karangalan Village Brgy. Dela Paz, Pasig City</t>
  </si>
  <si>
    <t>Mr. &amp; Mrs. Rommel S. Victoriano</t>
  </si>
  <si>
    <t>#1 Tambangan Street Kalumpang, Marikina City</t>
  </si>
  <si>
    <t>Ms. Ma. Lalaine P. Villanueva</t>
  </si>
  <si>
    <t>034 Mejico Street Santolan, Pasig City</t>
  </si>
  <si>
    <t>7482344/09424765427</t>
  </si>
  <si>
    <t>9647198 / 09177953734</t>
  </si>
  <si>
    <t>Mr. &amp; Mrs. Jimmy V. Alberto</t>
  </si>
  <si>
    <t>5B Doña Aurora Executive Village Santolan, Pasig City</t>
  </si>
  <si>
    <t>Mr. &amp; Mrs. Joselito C. Bernardo</t>
  </si>
  <si>
    <t>54-A Fernando Avenue Calumpang, Marikina City</t>
  </si>
  <si>
    <t>Cancio, Jester Myles Elys A.</t>
  </si>
  <si>
    <t>Mr. &amp; Mrs. Salvador F. Cancio VI</t>
  </si>
  <si>
    <t>No.26 Ignacio Cruz Street Liamzon Subdivision Marikina City</t>
  </si>
  <si>
    <t>Mr. &amp; Mrs. Jerry B. Daylo</t>
  </si>
  <si>
    <t>30 Sterly Street Bartville Subdivision, Pasig City</t>
  </si>
  <si>
    <t>Mr. &amp; Mrs. Angel Gabriel Esquieres</t>
  </si>
  <si>
    <t>11-A Rosal Street Sampaguita Village, Marikina City</t>
  </si>
  <si>
    <t>5710308/09228465133</t>
  </si>
  <si>
    <t>Mr. &amp; Mrs. Noel C. Evangelista</t>
  </si>
  <si>
    <t>5469607/941-0485 /09278276205</t>
  </si>
  <si>
    <t>Mr. &amp; Mrs. Jinyu Li</t>
  </si>
  <si>
    <t>2097561/09162671896</t>
  </si>
  <si>
    <t>108 C.M. Recto Street Fortune Avenue Parang, Marikina City</t>
  </si>
  <si>
    <t>367-A M. Roxas Street San Roque, Marikina City</t>
  </si>
  <si>
    <t># 26 A- Tower II Exelsior Condominium Bldg. Eastwood City Libis</t>
  </si>
  <si>
    <t>Mr. &amp; Mrs. Ferdinand B. Santos</t>
  </si>
  <si>
    <t>Jocson Street Purok 1 Malanday, Marikina City</t>
  </si>
  <si>
    <t>Mr. &amp; Mrs. Rolando G. Santos</t>
  </si>
  <si>
    <t>6 Main Street Chason Southville Exec. Homes Dela Paz, Paig City</t>
  </si>
  <si>
    <t>Mr. &amp; Mrs. Dion Rory P. Baraan</t>
  </si>
  <si>
    <t>#4 Paris Street Capitol Homes Subdivision, Quezon City</t>
  </si>
  <si>
    <t>Mr. &amp; Mrs. Francisco R. Calleja</t>
  </si>
  <si>
    <t>#13 Kapitan Miyong Street San Roque, Marikina City</t>
  </si>
  <si>
    <t>Mr. &amp; Mrs.Michael Q. Chua</t>
  </si>
  <si>
    <t>401 Sumulong Highway Cainta, Rizal</t>
  </si>
  <si>
    <t>09175803353</t>
  </si>
  <si>
    <t>Mr. &amp; Mrs. Maurice G. Francisco</t>
  </si>
  <si>
    <t># 80 M.A. Roxas Street Calumpang, Marikina City</t>
  </si>
  <si>
    <t xml:space="preserve">Mr. &amp; Mrs. Percival J. Macapagal </t>
  </si>
  <si>
    <t>Mr. &amp; Mrs. Sherwin S. Manipon</t>
  </si>
  <si>
    <t>No. 259 Malaya Street Malanday, Marikina City</t>
  </si>
  <si>
    <t>Mr. &amp; Mrs. Glenn S. Minlay</t>
  </si>
  <si>
    <t>07 Fernando Avenue Kalumpang, Marikina City</t>
  </si>
  <si>
    <t>Mr. &amp; Mrs. Louie Ryan Y. Rivera</t>
  </si>
  <si>
    <t>13 G. Puyat Street Loyola Subdivision Barangka, Marikina City</t>
  </si>
  <si>
    <t>Mr. &amp; Mrs. Lord Van Winkle D. Valencia</t>
  </si>
  <si>
    <t>9332146/09178294234</t>
  </si>
  <si>
    <t>Lot 3 Blk 5 Doña Aurora Executive Village Santolan, Pasig City</t>
  </si>
  <si>
    <t>Class Adviser</t>
  </si>
  <si>
    <t>Dalman, Anghela Claire B.</t>
  </si>
  <si>
    <t>Zapata, Astin Mathew M.</t>
  </si>
  <si>
    <t>Ocbeña, Joshua Angelo P.</t>
  </si>
  <si>
    <t>Gonda, Rachel Danielle A.</t>
  </si>
  <si>
    <t>DEE HWA LIONG ACADEMY</t>
  </si>
  <si>
    <t>GRADE 2 - COURAGE</t>
  </si>
  <si>
    <t>GRADE 2 - PURITY</t>
  </si>
  <si>
    <t>GRADE 3 - SINCERITY</t>
  </si>
  <si>
    <t>GRADE 3 - CREATIVE</t>
  </si>
  <si>
    <t>92 M. A. Roxas Street Kalumpang , Marikina City</t>
  </si>
  <si>
    <t>Mrs. Paz A. del Remedios</t>
  </si>
  <si>
    <t>Mr. &amp; Mrs. Randy A. Delos Santos</t>
  </si>
  <si>
    <t>GRADE 4 - BRAVERY</t>
  </si>
  <si>
    <t>41 Gen F. Santos Street Calumpang, Marikina City</t>
  </si>
  <si>
    <t># 17 Sterly Street Bartville Subd. Dela Paz Pasig City</t>
  </si>
  <si>
    <t>Mr. &amp; Mrs. Edmund E. Dolendo</t>
  </si>
  <si>
    <t>80 Chorillo Street Barangka, Marikina City</t>
  </si>
  <si>
    <t>Mr. &amp; Mrs. Lorenzo Fabico</t>
  </si>
  <si>
    <t># 20 Tawiran Extension Santolan, Pasig City</t>
  </si>
  <si>
    <t>Mr. &amp; Mrs. Derrick-Mar R. Geronimo</t>
  </si>
  <si>
    <t>Mr. &amp; Mrs. Jonathan A. Gonzales</t>
  </si>
  <si>
    <t xml:space="preserve"> 109-Matahimik Street Tawiran Ext. Santolan, Pasig City</t>
  </si>
  <si>
    <t>Mr. &amp; Mrs. Ronald M. Lopez</t>
  </si>
  <si>
    <t>29 Pearl Street Concepcion Subdivision Concepcion I, Marikina City</t>
  </si>
  <si>
    <t xml:space="preserve">Mr. &amp; Mrs. Louie S. Million </t>
  </si>
  <si>
    <t>Phase I Lot 7 Sta. Maria Compd.  Marcos Highway Santolan, Pasig City</t>
  </si>
  <si>
    <t>Mr. &amp; Mrs. Joselito R. Morales</t>
  </si>
  <si>
    <t>K-22 Horse Shoes Street Virginia Summerville Subd.Mayamot, Antipolo City</t>
  </si>
  <si>
    <t>748-4016/09176262489</t>
  </si>
  <si>
    <t>Mr. &amp; Mrs. Michael S. Santos</t>
  </si>
  <si>
    <t>Lot 10 Blk 10 4th St. Trinidad Homes Manggahan, Pasig City</t>
  </si>
  <si>
    <t>Mr. &amp; Mrs. Robert Tee</t>
  </si>
  <si>
    <t>101-A Vienna corner Panama Street Pasig Greenpark Village, Pasig City</t>
  </si>
  <si>
    <t>7399711/2083368/09228125968</t>
  </si>
  <si>
    <t>35 N. Roxas Street Calumpang, Marikina City</t>
  </si>
  <si>
    <t>#10 Gen. F. Santos Street Kalumpang, Marikina City</t>
  </si>
  <si>
    <t>5710197/09199130821</t>
  </si>
  <si>
    <t>343 M. Roxas Street San Roque, Marikina City</t>
  </si>
  <si>
    <t>#14 Eustaquio Street Octagon Village, Dela Paz, Pasig City</t>
  </si>
  <si>
    <t>#098 Sta. Maria Compd. Phase 4 Santolan, Pasig City</t>
  </si>
  <si>
    <t>6476011/09217302095</t>
  </si>
  <si>
    <t>Mr. &amp; Mrs. Jimmy C. Somera</t>
  </si>
  <si>
    <t>GRADE 4 - RESPECT</t>
  </si>
  <si>
    <t>Mr. &amp; Mrs. Ricky M. De Guzman</t>
  </si>
  <si>
    <t>65 Gen. F. Santos Street Calumpang, Marikina City</t>
  </si>
  <si>
    <t>Mr. &amp; Mrs. Mac Einstein De Leon</t>
  </si>
  <si>
    <t>Mr. &amp; Mrs. Adrian Dela Paz</t>
  </si>
  <si>
    <t>#114 Munding Avenue San Roque, Marikina City</t>
  </si>
  <si>
    <t>16 Balibol Street Midtown Subdivision San Roque, Marikina City</t>
  </si>
  <si>
    <t xml:space="preserve">Mr. &amp; Mrs. Celso V. Ilao </t>
  </si>
  <si>
    <t>16-A Doña Juana Subdivision Santolan, Pasig City</t>
  </si>
  <si>
    <t>Mr. &amp; Mrs. Daniel D. Jasme</t>
  </si>
  <si>
    <t>30 Phase 2 Sta. Maria Compound Santolan, Pasig City</t>
  </si>
  <si>
    <t>Santos, Julia Roberts B.</t>
  </si>
  <si>
    <t xml:space="preserve">43 Unit 5 M. De Leon Street Santolan, Pasig City </t>
  </si>
  <si>
    <t>Ms. Androlie Oppus</t>
  </si>
  <si>
    <t>111 Doña Juana Subdivision 3 Santolan, Pasig City</t>
  </si>
  <si>
    <t>Mr. &amp; Mrs. Jansen L. Pangan</t>
  </si>
  <si>
    <t>6826858/09295298966</t>
  </si>
  <si>
    <t>9975326/09984408477</t>
  </si>
  <si>
    <t>Mr. &amp; Mrs. Neptali Q. Seva Sr.</t>
  </si>
  <si>
    <t>67/121 Malaya Street Malanday, Marikina City</t>
  </si>
  <si>
    <t>Mr. &amp; Mrs. Jeffrey A. Barleta</t>
  </si>
  <si>
    <t>26A Doña Aurora Executive Village Santolan, Pasig City</t>
  </si>
  <si>
    <t>Mr. &amp; Mrs. Ramil M. De Guzman</t>
  </si>
  <si>
    <t>666-1257/09178863367</t>
  </si>
  <si>
    <t>Mr. &amp; Mrs. Po Ming Ko</t>
  </si>
  <si>
    <t xml:space="preserve">81 Phase 9B Vista Verde Exec. Village , Vista Verde Ext. 2 Ave.,Cainta, Rizal </t>
  </si>
  <si>
    <t>Mr. &amp; Mrs. Willie M. Malibiran</t>
  </si>
  <si>
    <t>130 J.P. Rizal Street San Roque, Marikina City</t>
  </si>
  <si>
    <t>Mr. &amp; Mrs. Joseph L. Ng</t>
  </si>
  <si>
    <t>2B Buick Street Village East Executive Homes Cainta, Rizal</t>
  </si>
  <si>
    <t>799-0820/09183050145</t>
  </si>
  <si>
    <t>Mr. &amp; Mrs. Eduardo R. Arcoy Jr.</t>
  </si>
  <si>
    <t>17 (Apt. L) A. Mejico Street Santolan, Pasig City</t>
  </si>
  <si>
    <t>Lot 8 Kublai Khan Street Kingsville Subdivision,  Antipolo City</t>
  </si>
  <si>
    <t>4772027/09173391761</t>
  </si>
  <si>
    <t>Mr. &amp; Mrs. Gerwin B. Bailon</t>
  </si>
  <si>
    <t>Unit 223 Bldg 2 Bali Oaisis Condominiums, Marcos Highway, Santolan Pasig City</t>
  </si>
  <si>
    <t>Mr. &amp; Mrs. Erwin P. Balderama</t>
  </si>
  <si>
    <t>24 Manti Street New Market Village Sto. Niño, Marikina City</t>
  </si>
  <si>
    <t>Mr. Mrs. Jonathan A. Belmoro</t>
  </si>
  <si>
    <t>26E Old J.P. Rizal Street Kalumpang, Marikina City</t>
  </si>
  <si>
    <t>Ms. Edna J. Cenon</t>
  </si>
  <si>
    <t># 164 Pajo Street Project 2, Quezon City</t>
  </si>
  <si>
    <t>5469607/9410485/ 09278276205</t>
  </si>
  <si>
    <t>Mr. &amp; Mrs. Augusto N. Gonzales</t>
  </si>
  <si>
    <t>57 Old J.P. Street Tayug Kalumpang, Marikina City</t>
  </si>
  <si>
    <t>645-0005</t>
  </si>
  <si>
    <t>Mr. &amp; Mrs. Danilo M. Mapua Jr.</t>
  </si>
  <si>
    <t>#018-M. De Leon Street Santolan, Pasig City</t>
  </si>
  <si>
    <t>Mr. &amp; Mrs. Benis B. Marcellana</t>
  </si>
  <si>
    <t>103 Old J.P. Rizal Street Calumpang, Marikina City</t>
  </si>
  <si>
    <t>6452766/09165044008</t>
  </si>
  <si>
    <t>Mr. &amp; Mrs. Ron Maynard M. Mariano</t>
  </si>
  <si>
    <t>72B Oliva Circle Vista Verde Executive Village Cainta, Rizal</t>
  </si>
  <si>
    <t>Mr. &amp; Mrs. Ramonito A. Sagarino</t>
  </si>
  <si>
    <t>10 Everite Street Tayug Kalumpang, Marikina City</t>
  </si>
  <si>
    <t>Mr. &amp; Mrs. Edward C. Santo</t>
  </si>
  <si>
    <t>#91 Sta. Maria Compound Phase 4 Santolan, Pasig City</t>
  </si>
  <si>
    <t>Mr. &amp; Mrs. Aran J. Velasco</t>
  </si>
  <si>
    <t>Mr. &amp; Mrs. John N. Acosta</t>
  </si>
  <si>
    <t># 619-B Everlasting Street Antipolo Valley Subd., Antipolo City</t>
  </si>
  <si>
    <t>2125331/09493734933</t>
  </si>
  <si>
    <t># 54-A Fernando Avenue Calumpang, Marikina City</t>
  </si>
  <si>
    <t>09178035773/09178939290</t>
  </si>
  <si>
    <t>Unit 518 Jayapura Bldg.3 Bali Oasis Ph.2 Marcos Highway Santolan, Pasig City</t>
  </si>
  <si>
    <t>Mr &amp; Mrs. Carlos C. Cruz</t>
  </si>
  <si>
    <t>64 Blk 3 Dr. Sta. Maria Subdivision Santolan, Pasig City</t>
  </si>
  <si>
    <t>Mr. &amp; Mrs. Raul DG. Estanislao</t>
  </si>
  <si>
    <t>#3 Calderon Street Calumpang, Marikina City</t>
  </si>
  <si>
    <t>133 Malaya Street Malanday, Marikina City</t>
  </si>
  <si>
    <t>109 Matahimik Street Tawiran Extension Santolan, Pasig City</t>
  </si>
  <si>
    <t>Mr. &amp; Mrs. Joselito C. Obillo</t>
  </si>
  <si>
    <t>P125 Doña Juana Subdivision Santolan, Pasig City</t>
  </si>
  <si>
    <t>Mr. &amp; Mrs. Teodolfo S. Penuela Jr.</t>
  </si>
  <si>
    <t>c/o Noah's Paper Mills M. H. Del Pilar Calumpang, Marikina City</t>
  </si>
  <si>
    <t>6455678/09206022663</t>
  </si>
  <si>
    <t>Mrs. Eulanda R. Rey</t>
  </si>
  <si>
    <t>74 Sta. Maria Compound Phase III Santolan, Pasig City</t>
  </si>
  <si>
    <t>7996067/09051801330</t>
  </si>
  <si>
    <t>2-A Riverside Drive Provident Village Tañong, Marikina City</t>
  </si>
  <si>
    <t>Ms. Maureen Reyes</t>
  </si>
  <si>
    <t>645-5135/09178210761</t>
  </si>
  <si>
    <t>Mr. &amp; Mrs. Romeo D. Tria</t>
  </si>
  <si>
    <t>Blk. 3 # 58 Sta. Maria Compound Santolan, Pasig City</t>
  </si>
  <si>
    <t>GRADE 5 - DISCIPLINE</t>
  </si>
  <si>
    <t>GRADE 5 - OBEDIENCE</t>
  </si>
  <si>
    <t>Mr. &amp; Mrs. Noel R. Apostol</t>
  </si>
  <si>
    <t>11 J. Abad Santos Street San Roque, Marikina City</t>
  </si>
  <si>
    <t>Mrs. Merla P. Armedilla</t>
  </si>
  <si>
    <t>Mr. &amp; Mrs. Jose Ruel P. Banihit</t>
  </si>
  <si>
    <t>80 J.P. Rizal Street Calumpang, Marikina City</t>
  </si>
  <si>
    <t>Ms. Jocel C. De La Paz</t>
  </si>
  <si>
    <t>Mr. &amp; Mrs. Joey L. Calvadores</t>
  </si>
  <si>
    <t>78 F. Mariano Avenue Dela Paz, Pasig City</t>
  </si>
  <si>
    <t>Caparas Comp. Easter St., Saint Gregory Village Cainta, Rizal</t>
  </si>
  <si>
    <t>6454588/09279463085</t>
  </si>
  <si>
    <t>102 Old J.P. Rizal Street Calumpang, Marikina City</t>
  </si>
  <si>
    <t>2905231/09082701918</t>
  </si>
  <si>
    <t>Mr. &amp; Mrs. Maynard N. Lao</t>
  </si>
  <si>
    <t>54 Kaibigan Street Calumpang, Marikina City</t>
  </si>
  <si>
    <t>Mrs. Geneve Grace L. Manuel</t>
  </si>
  <si>
    <t>36 Everlasting Street Cainta Greenpark Village, Cainta Rizal</t>
  </si>
  <si>
    <t>Mr. &amp; Mrs. Wilfredo E. Reyes</t>
  </si>
  <si>
    <t>84 J. M. Basa Street Calumpang, Marikina City</t>
  </si>
  <si>
    <t>6822020/09175201188</t>
  </si>
  <si>
    <t>Mr. &amp; Mrs. Victor A. Uy</t>
  </si>
  <si>
    <t>Mr. &amp; Mrs. Marlon Advincula</t>
  </si>
  <si>
    <t>#5 Princeton Street Provident Village, Marikina City</t>
  </si>
  <si>
    <t>Mr. &amp; Mrs. Ferdinand M. Cruz</t>
  </si>
  <si>
    <t># 3 H8 Lucky Street Santolan, Pasig City</t>
  </si>
  <si>
    <t>Delantar, Angel Qyueen B.</t>
  </si>
  <si>
    <t>Ms. Cherry H. Bauzon</t>
  </si>
  <si>
    <t>#2 Kasi Street corner Calderon Calumpang, Marikina City</t>
  </si>
  <si>
    <t>Mr. &amp; Mrs. Michael C. Estanislao</t>
  </si>
  <si>
    <t>95 Amang Rodriguez Avenue Santolan, Pasig City</t>
  </si>
  <si>
    <t>Mr. &amp; Mrs. Renante M. Hernandez</t>
  </si>
  <si>
    <t xml:space="preserve"> Blk. 15 Lot 19, Dinar St. Cainta Greenpark Vill. Cainta, Rizal</t>
  </si>
  <si>
    <t>Mrs. Maria Elena C. Salazar</t>
  </si>
  <si>
    <t>#5 Aquilina Street Col Dovino Paliparan Sto. Niño, Marikina City</t>
  </si>
  <si>
    <t>Mr. Alberto Pelayo</t>
  </si>
  <si>
    <t>7New 115Old Hazelnut Street Marikina East Subd. San Roque, Marikina City</t>
  </si>
  <si>
    <t>Mr. &amp; Mrs. Alfredo T. Poquiz Jr.</t>
  </si>
  <si>
    <t>13 Puyat Street Loyola Subdivision Barangka, Marikina City</t>
  </si>
  <si>
    <t>Mr. &amp; Mrs. Joemer Watiwat</t>
  </si>
  <si>
    <t>67 Old M.A. Roxas Calumpang, Marikina City</t>
  </si>
  <si>
    <t>00427</t>
  </si>
  <si>
    <t>Dy, William M.</t>
  </si>
  <si>
    <t>75 Gil Fernando Ave., New Marikina Subd., San Roque, Marikina City</t>
  </si>
  <si>
    <t>Galvez, John Patrick</t>
  </si>
  <si>
    <t>Mr. &amp; .Mrs. Joselito  C. Hukom</t>
  </si>
  <si>
    <t>21 Chrysanthemum Stret La Unica Hija Subd., Mayamot, Antipolo City, Rizal</t>
  </si>
  <si>
    <t>#39 Roweeselle Apt. Door 2 M. H. Del Pilar Street Calumpang, Marikina City</t>
  </si>
  <si>
    <t>Mr. &amp; Mrs. Ricardo A. Quirante</t>
  </si>
  <si>
    <t>Mr. &amp; Mrs. Ferdinand C. Tuazon</t>
  </si>
  <si>
    <t>5 Comfrey Lane Street Dreamhomes Dela Paz, Pasig City</t>
  </si>
  <si>
    <t>GRADE 6 - LOYALTY</t>
  </si>
  <si>
    <t>GRADE 6 - DIGNITY</t>
  </si>
  <si>
    <t>6451675/09274034405</t>
  </si>
  <si>
    <t xml:space="preserve">Mr. &amp; Mrs. Alger Joseph S. Abejuela </t>
  </si>
  <si>
    <t>Cancio, Jan Morrie Ezekiel A.</t>
  </si>
  <si>
    <t>No.26 Ignacio Cruz Street Liamzon Subd. San Roque, Marikina City</t>
  </si>
  <si>
    <t>Mr. &amp; Mrs. Adornaiz A. Dator</t>
  </si>
  <si>
    <t>406 Pinagpala Street Tawiran Santolan, Pasig City</t>
  </si>
  <si>
    <t>7387811/09175271213</t>
  </si>
  <si>
    <t>Mr. &amp; Mrs. Wilfredo F. Ignacio</t>
  </si>
  <si>
    <t>Lot 12 Blk 3 Doña Aurora Executive Village Santolan, Pasig City</t>
  </si>
  <si>
    <t>Mr. &amp; Mrs. Manuel Winston L. Suarez</t>
  </si>
  <si>
    <t>Mr. &amp; Mrs. Leo B. Balgos</t>
  </si>
  <si>
    <t>63 Gen F. Santos Street Kalumpang, Marikina City</t>
  </si>
  <si>
    <t>Mr. &amp; Mrs. Mikko B. Calfoforo</t>
  </si>
  <si>
    <t>203 Malaya Street Malanday,  Marikina City</t>
  </si>
  <si>
    <t>6315004/09204778421</t>
  </si>
  <si>
    <t>Ms. Marichu C. Ryan</t>
  </si>
  <si>
    <t>GRADE 7 - INTEGRITY</t>
  </si>
  <si>
    <t>Mr. &amp; Mrs. Godofredo V. Ayson II</t>
  </si>
  <si>
    <t>108 Accounting Street U.E. Village Cainta, Rizal</t>
  </si>
  <si>
    <t>Mr. &amp; Mrs. Edgar Chu</t>
  </si>
  <si>
    <t>#80 Chorillo Street Barangka, Marikina City</t>
  </si>
  <si>
    <t>Devilles, Merjen G.</t>
  </si>
  <si>
    <t>Rimonte, Josie Miles S.</t>
  </si>
  <si>
    <t>Mr. &amp; Mrs. Michael Espolong</t>
  </si>
  <si>
    <t>09233802498/6822152</t>
  </si>
  <si>
    <t>Mr. &amp; Mrs. Johnny Tien-Hung Lei</t>
  </si>
  <si>
    <t>25 Pine Street New Marikina Subdivision San Roque, Marikina City</t>
  </si>
  <si>
    <t>6823463(Off.)/09265330690</t>
  </si>
  <si>
    <t>Mr. &amp; Mrs. Agapito Cornelius F. Marasigan</t>
  </si>
  <si>
    <t>#116 Apartment C, Perez Apt. Almond Nut  Street San Roque, Marikina City</t>
  </si>
  <si>
    <t>Mr. &amp; Mrs. Lorenzo S. Rondin</t>
  </si>
  <si>
    <t>163 Kagitingan Street Kalumpang, Marikina City</t>
  </si>
  <si>
    <t>5462590/09192698990</t>
  </si>
  <si>
    <t>Mr. &amp; Mrs. Robert Espinosa</t>
  </si>
  <si>
    <t>29 B. Topaz Street Village East Executive Homes Cainta, Rizal</t>
  </si>
  <si>
    <t>Mr. &amp; Mrs. Milandro Nierva</t>
  </si>
  <si>
    <t>18 Narra Street Dacon Homes Kasibulan Village Felix Ave. Cainta, Rizal</t>
  </si>
  <si>
    <t>6810845/09176921839</t>
  </si>
  <si>
    <t>Mr. &amp; Mrs. Ambaro P. Sagle</t>
  </si>
  <si>
    <t>Blk 3 Lot 16  Kayumanggi Road Karangalan Village Cainta, Rizal</t>
  </si>
  <si>
    <t>7996317/09205089351</t>
  </si>
  <si>
    <t>Mr. &amp; Mrs. Gerry R. Dalman</t>
  </si>
  <si>
    <t>69-B Blk. 3 Sta. Maria Subdivision Santolan, Pasig City</t>
  </si>
  <si>
    <t>MRS. MARY JOY B. JASMIN</t>
  </si>
  <si>
    <t>6458313/09154241109</t>
  </si>
  <si>
    <t>Mr. &amp; Mrs. Sonny R. Berganio</t>
  </si>
  <si>
    <t>30 Gen. F. Santos Street Calumpang, Marikina City</t>
  </si>
  <si>
    <t>Berganio, Marc Joshua A.</t>
  </si>
  <si>
    <t>6456369/09209155973</t>
  </si>
  <si>
    <t>Mr. &amp; Mrs. Herminio V. Calalang II</t>
  </si>
  <si>
    <t>#55 Cypress Street Town &amp; Country Executive Village, Antipolo City</t>
  </si>
  <si>
    <t>01396</t>
  </si>
  <si>
    <t>Caneda, Nikko Carlo C.</t>
  </si>
  <si>
    <t>Mrs. Lorraine C. Caneda</t>
  </si>
  <si>
    <t>039 R. Thaddeus Street Marietta Romeo Village, Pasig City</t>
  </si>
  <si>
    <t>#41 M. H. Del Pilar Street Calumpang, Marikina City</t>
  </si>
  <si>
    <t>Mrs. Adela S. Cruz</t>
  </si>
  <si>
    <t>Mr. &amp; Mrs. Ronnie U. Defuntorum</t>
  </si>
  <si>
    <t>Bldg. 3 Unit 316/317  Bogor Bali Oasis Santolan, Pasig City</t>
  </si>
  <si>
    <t>Mr. &amp; Mrs. Jerry C. Destacamento</t>
  </si>
  <si>
    <t>L4 B19 Harrison Dr. Broadway Pines Executive Village Mayamot, Antipolo City</t>
  </si>
  <si>
    <t>09328798820/09165305870</t>
  </si>
  <si>
    <t>Mr. &amp; Mrs.Mario M. Dy</t>
  </si>
  <si>
    <t>#14 Sta. Maria Compound Phase I Santolan, Pasig City</t>
  </si>
  <si>
    <t>Mr. &amp; Mrs. Jovito S. Eustaquio</t>
  </si>
  <si>
    <t>31 Old J.P. Rizal Street Tayug Calumpang, Marikina City</t>
  </si>
  <si>
    <t>Mr. &amp; Mrs. Danilo M. Fernando</t>
  </si>
  <si>
    <t>Blk 2 Lot 4 Doña Juana Subdivision Phase 3 Santolan, Pasig City</t>
  </si>
  <si>
    <t>Mr. &amp; Mrs. Fritz F. Ortiz</t>
  </si>
  <si>
    <t>Mr. &amp; Mrs. Wilfredo P. Cayabyab</t>
  </si>
  <si>
    <t>47 F. Pasco Avenue Santolan, Pasig City</t>
  </si>
  <si>
    <t>7543304/09167286790</t>
  </si>
  <si>
    <t>Mr. &amp; Mrs. Alfonso Devilles</t>
  </si>
  <si>
    <t>Blk.138 Lot 16 K68 Kasipagan Street Karangalan Village Cainta, Rizal</t>
  </si>
  <si>
    <t>Mr. &amp; Mrs. Rhoderick E. Enriquez</t>
  </si>
  <si>
    <t>#35 M.A. Roxas Street Kalumpang, Marikina City</t>
  </si>
  <si>
    <t>Mr. &amp; Mrs. Ramon M. Florendo</t>
  </si>
  <si>
    <t>Blk 27 Lot 37 Reinosa Street Vista Verde Executive Village Cainta, Rizal</t>
  </si>
  <si>
    <t>01397</t>
  </si>
  <si>
    <t>Santiago, Jaimie Lois P.</t>
  </si>
  <si>
    <t>Mr. &amp; Mrs. Gerardo P. Santiago</t>
  </si>
  <si>
    <t>#33 M.H. Del Pilar Street Calumpang, Marikina City</t>
  </si>
  <si>
    <t>Mr. &amp; Mrs. Neptali Q. Seva</t>
  </si>
  <si>
    <t>GRADE 7 - PATIENCE</t>
  </si>
  <si>
    <t>00408</t>
  </si>
  <si>
    <t># 619-B Everlasting Street Antipolo Valley Subdivision, Antipolo City</t>
  </si>
  <si>
    <t>Miranda, Pia Niccolai P.</t>
  </si>
  <si>
    <t>Mr. &amp; Mrs. Ron Marvin Miranda</t>
  </si>
  <si>
    <t>14 Nadine Street Samsonville Mayamot, Antipolo City</t>
  </si>
  <si>
    <t># 54 Kaibigan Street Calumpang, Marikina City</t>
  </si>
  <si>
    <t>Mr. &amp; Mrs. Rio S. Mendoza</t>
  </si>
  <si>
    <t># 3 Old J.P. Rizal Street Tayug Kalumpang, Marikina City</t>
  </si>
  <si>
    <t>00215</t>
  </si>
  <si>
    <t>00250</t>
  </si>
  <si>
    <t>Mr. &amp; Mrs. Anthony Sherwin P.</t>
  </si>
  <si>
    <t>Mr. &amp; Mrs. Percival J. Rana</t>
  </si>
  <si>
    <t>00356</t>
  </si>
  <si>
    <t>4774347/09175824168</t>
  </si>
  <si>
    <t>29 B. Topaz Street Village East  Executive Homes Cainta, Rizal</t>
  </si>
  <si>
    <t>Mrs. Belen A. Wong</t>
  </si>
  <si>
    <t>Blk.2 Lot 32 Golden Miles Subdivision Cainta, Rizal</t>
  </si>
  <si>
    <t>6812837/7017534/09152149953</t>
  </si>
  <si>
    <t>00406</t>
  </si>
  <si>
    <t>Mr. &amp; Mrs. Jorrel C. Gonzales</t>
  </si>
  <si>
    <t>17 Old J.P. Rizal Street Kalumpang, Marikina City</t>
  </si>
  <si>
    <t>3693959/09222901408</t>
  </si>
  <si>
    <t>Mr. &amp; Mrs. Mark Anthony V. Lorenzo</t>
  </si>
  <si>
    <t>Mr. &amp; Mrs. Robinson Mendoza</t>
  </si>
  <si>
    <t>00293</t>
  </si>
  <si>
    <t>Mr. &amp; Mrs. Li Jin Yu</t>
  </si>
  <si>
    <t xml:space="preserve">108 CM Recto Street Parang, Marikina City    </t>
  </si>
  <si>
    <t>00370</t>
  </si>
  <si>
    <t>Mr. &amp; Mrs. Don Dale Ortega</t>
  </si>
  <si>
    <t>Blk 21 Lot 9 Somerset Place Manggahan, Pasig City</t>
  </si>
  <si>
    <t>4770366/09063985785</t>
  </si>
  <si>
    <t>Mr. &amp; Mrs. Richard A. Paraiso</t>
  </si>
  <si>
    <t>Mr. &amp; Mrs. Arturo D. Prado</t>
  </si>
  <si>
    <t>Mr. &amp; Mrs. Ricardo E. Samson</t>
  </si>
  <si>
    <t>77 Old J.P. Rizal Street Kalumpang, Marikina City</t>
  </si>
  <si>
    <t>Mr. &amp; Mrs. Jun S. Santos</t>
  </si>
  <si>
    <t># 15 Bangkilya Street Midtown Subdivision San Roque, Marikina City</t>
  </si>
  <si>
    <t>00546</t>
  </si>
  <si>
    <t>#10 Gen. F. Santos Street Calumpang, Marikina City</t>
  </si>
  <si>
    <t>GRADE 8 - TEMPERANCE</t>
  </si>
  <si>
    <t>Mr. &amp; Mrs. Miguel A. Angam</t>
  </si>
  <si>
    <t>Old 35 New 37 Gen. F. Santos Street Kalumpang, Marikina City</t>
  </si>
  <si>
    <t>6455163/09279296302</t>
  </si>
  <si>
    <t>5424780/09275005801</t>
  </si>
  <si>
    <t>Mr. &amp; Mrs. Marion G. Enriquez</t>
  </si>
  <si>
    <t>Mr. &amp; Mrs. Augusto Ceasar Feliciano II</t>
  </si>
  <si>
    <t># 18 Sampaguita Street Sampaguita Village Malanday, Marikina City</t>
  </si>
  <si>
    <t>00278</t>
  </si>
  <si>
    <t>108 Old J.P Rizal Street Kalumpang, Marikina City</t>
  </si>
  <si>
    <t>6460020/7827025/09175096779</t>
  </si>
  <si>
    <t>01392</t>
  </si>
  <si>
    <t>Mr. &amp; Mrs. Bienvenido L. Ocbeña</t>
  </si>
  <si>
    <t>5 C Apostol Street Loyola Heights, Quezon City</t>
  </si>
  <si>
    <t>3698057/09068692751</t>
  </si>
  <si>
    <t>Mr. &amp; Mrs. Bernardo R. Sanchez</t>
  </si>
  <si>
    <t># 23 Crestnut Street New Marikina Subdivision San Roque, Marikina City</t>
  </si>
  <si>
    <t>6613341/09179566334</t>
  </si>
  <si>
    <t>Mrs. Adelaida Santos</t>
  </si>
  <si>
    <t>00121</t>
  </si>
  <si>
    <t>6467908/5426101</t>
  </si>
  <si>
    <t>Mr. &amp; Mrs. Felix M. Talampas</t>
  </si>
  <si>
    <t>176 De Gracia Street SPS Buen-Mar Subdivision Manggahan, Pasig City</t>
  </si>
  <si>
    <t>Mr. &amp; Mrs. Arvin E. Amante</t>
  </si>
  <si>
    <t>80 Gen. F. Santos Street Calumpang, Marikina City</t>
  </si>
  <si>
    <t>7996671/09178237106</t>
  </si>
  <si>
    <t>Mr. &amp; Mrs. Leopoldo S. Autria</t>
  </si>
  <si>
    <t>113B Unit 3C Molave Street Don Agapito Subdivision Santolan, Pasig City</t>
  </si>
  <si>
    <t>Mr. &amp; Mrs. Arnel O. Barcibal</t>
  </si>
  <si>
    <t>109 Gen. F. Santos Street Kalumpang, Marikina City</t>
  </si>
  <si>
    <t>Mr. &amp; Mrs. Raymundo G. Brillantes</t>
  </si>
  <si>
    <t>00016</t>
  </si>
  <si>
    <t>Mr. &amp; Mrs. Neil C. Enriquez</t>
  </si>
  <si>
    <t>Mr. &amp; Mrs. Norberto A. Go</t>
  </si>
  <si>
    <t># 1 Kandili Street Kalumpang, Marikina City</t>
  </si>
  <si>
    <t>00161</t>
  </si>
  <si>
    <t>6817875/09166295381</t>
  </si>
  <si>
    <t>Mr. &amp; Mrs. Manuel Y. Lao</t>
  </si>
  <si>
    <t># 2 Sumulong Hi-way Brgy. San Isidro, Cainta, Rizal</t>
  </si>
  <si>
    <t>00496</t>
  </si>
  <si>
    <t>Mr. &amp; Mrs. Richard Lipata</t>
  </si>
  <si>
    <t>Mr. &amp; Mrs. Fernando V. Mariño</t>
  </si>
  <si>
    <t>191 J.P. Rizal Street San Roque, Marikina City</t>
  </si>
  <si>
    <t>Mr. &amp; Mrs. Rodito S. Perez</t>
  </si>
  <si>
    <t># 70 M. A. Roxas Street Calumpang, Marikina City</t>
  </si>
  <si>
    <t>00402</t>
  </si>
  <si>
    <t>Mr. &amp; Mrs. Ricky F. Santos</t>
  </si>
  <si>
    <t>Lot 2 Blk. 1 Doña Juana Subdivision 3 Santolan, Pasig City</t>
  </si>
  <si>
    <t>00386</t>
  </si>
  <si>
    <t>97  Sta. Maria Compound Phase 4 Santolan, Pasig City</t>
  </si>
  <si>
    <t>GRADE 8 - SIMPLICITY</t>
  </si>
  <si>
    <t>L4 B19 Harrison Dr. Broadway Pines Executive Vill., Mayamot, Antipolo City</t>
  </si>
  <si>
    <t>2390600/09286618345</t>
  </si>
  <si>
    <t>Mr. &amp; Mrs. Edilberto Go</t>
  </si>
  <si>
    <t>01 Kandili Street Kalumpang, Marikina City</t>
  </si>
  <si>
    <t>Mr. &amp; Mrs. Nicanor F. Joaquin</t>
  </si>
  <si>
    <t>#3 Gen. F. Santos Street Kalumpang, Marikina City</t>
  </si>
  <si>
    <t>#018 M. De Leon Street Santolan, Pasig City</t>
  </si>
  <si>
    <t>Mr. &amp; Mrs. James S. Ong</t>
  </si>
  <si>
    <t>42 Kaolin Street Twinriver Subdivision Parang, Marikina City</t>
  </si>
  <si>
    <t>B-3 Lt. 16 Ph. 1A Karangalan Village Kayumanggi Road Cainta, Rizal</t>
  </si>
  <si>
    <t>Mrs. Alma C. Santos</t>
  </si>
  <si>
    <t># 5 J.M. Basa Street Kalumpang, Marikina City</t>
  </si>
  <si>
    <t>6476002/09053408956</t>
  </si>
  <si>
    <t>Mr. &amp; Mrs. Rolando Z. Galvez</t>
  </si>
  <si>
    <t>118 Doña Juana Subdivision 3 Santolan, Pasig City</t>
  </si>
  <si>
    <t>Mrs. Elsa Baldado</t>
  </si>
  <si>
    <t>Mr. &amp; Mrs. Ronaldo O. Besido</t>
  </si>
  <si>
    <t>7482441/09063628924</t>
  </si>
  <si>
    <t>121 Milan Street Greenpark Village Manggahan, Pasig City</t>
  </si>
  <si>
    <t>Mr. &amp; Mrs. Jefferson Chong</t>
  </si>
  <si>
    <t>2235 Marikina Executive Home Katipunan Street Concepcion 2, Marikina City</t>
  </si>
  <si>
    <t>Unit 26, Emerald SQ. P. Tuazon Project  4, Quezon City</t>
  </si>
  <si>
    <t>Mr. &amp; Mrs. Joselito S. Cruz</t>
  </si>
  <si>
    <t># 5 I. S. Senga Street Calumpang, Marikina Cty</t>
  </si>
  <si>
    <t>Mr. &amp; Mrs. Louie Z. Francisco</t>
  </si>
  <si>
    <t xml:space="preserve">7 Munding Avenue San Roque, Marikina City </t>
  </si>
  <si>
    <t>Mr. &amp; Mrs. Joselito R. Gonzales</t>
  </si>
  <si>
    <t>163 Kagitingan Street Calumpang, Marikina City</t>
  </si>
  <si>
    <t>Mr. &amp; Mrs. Ferdinand D. Mandap</t>
  </si>
  <si>
    <t>043 Sta. Maria Compound Santolan, Pasig City</t>
  </si>
  <si>
    <t>Mr. &amp; Mrs. Dominador  S. Reyes Jr.</t>
  </si>
  <si>
    <t>05 Kalbaryo Street Kalumpang, Marikina City</t>
  </si>
  <si>
    <t>Mr. &amp; Mrs. Rommel Sulit</t>
  </si>
  <si>
    <t>6236481/09178653874</t>
  </si>
  <si>
    <t>Blk 1 Lot 6 Metroeast Townhomes Sumulong Highway Mayamot, Antipolo City</t>
  </si>
  <si>
    <t>GRADE 9 - HUMILITY</t>
  </si>
  <si>
    <t>Mr. &amp; Mrs. Conrado G. Carpio</t>
  </si>
  <si>
    <t>2 Manhattan Street Provident Village, Marikina City</t>
  </si>
  <si>
    <t>Mr. &amp; Mrs. Jerry G. Cayron</t>
  </si>
  <si>
    <t>B-12B UP Employees Village U.P Campus Diliman, Quezon City</t>
  </si>
  <si>
    <t>Mr. &amp; Mrs. Orville C. Cruz</t>
  </si>
  <si>
    <t>Mr. &amp; Mrs. Rolando Z. Cruz</t>
  </si>
  <si>
    <t>Mr. &amp; Mrs. Ricardo E. Enriquez</t>
  </si>
  <si>
    <t>Blk 15 Lot 9 Jade Street Cainta Greenpark Village Cainta, Rizal</t>
  </si>
  <si>
    <t>Ms. Miriam  Labuguen</t>
  </si>
  <si>
    <t xml:space="preserve">91-E M.A. Roxas Street Calumpang, Marikina City </t>
  </si>
  <si>
    <t>#27 M.A. Roxas Street Calumpang, Marikina City</t>
  </si>
  <si>
    <t>Mr. &amp; Mrs. Sonny R. Marcelo</t>
  </si>
  <si>
    <t>Mr. &amp; Mrs. Andy G. Nebres</t>
  </si>
  <si>
    <t>#48 Sta. Maria Compound Phase 3 Santolan, Pasig City</t>
  </si>
  <si>
    <t>Mr. &amp; Mrs. Ronaldo D. Roque</t>
  </si>
  <si>
    <t>101 Pasco D. Animales Street Santolan, Pasig City</t>
  </si>
  <si>
    <t>7949644/09228281781/09163558578</t>
  </si>
  <si>
    <t>Mrs. Raquel C. Sabayo</t>
  </si>
  <si>
    <t># 24 Kagitingan Street Calumpang ,Marikina City</t>
  </si>
  <si>
    <t>4067366/09396430311</t>
  </si>
  <si>
    <t>Mr. &amp; Mrs. Jolly S. Valerio</t>
  </si>
  <si>
    <t>Unit 914 Brentwood Mansion Cityland Condo #20 Evangelista Ave. Brgy. Santolan, Pasig City</t>
  </si>
  <si>
    <t>Adano, Rhian Kim C.</t>
  </si>
  <si>
    <t>42 A-7th Street Goodrich Village Concepcion Uno, Marikina City</t>
  </si>
  <si>
    <t>Mr. &amp; Mrs. Marlon G. Advincula</t>
  </si>
  <si>
    <t>Mrs. Adelina F. Flores</t>
  </si>
  <si>
    <t>1358 2nd Street Chason Subdivision Brgy. Dela Paz, Pasig City</t>
  </si>
  <si>
    <t>Mr. &amp; Mrs. Noel O. Gonzales</t>
  </si>
  <si>
    <t>13-A Tambangan Street Kalumpang, Marikina City</t>
  </si>
  <si>
    <t>Mr. &amp; Mrs. Ericson Pedro S. Mallari</t>
  </si>
  <si>
    <t>Mr. &amp; Mrs. Marvin C. Natividad</t>
  </si>
  <si>
    <t>#04 Mt. Washington Street Mt. View Subdivision San Roque, Marikina City</t>
  </si>
  <si>
    <t>Mr. &amp; Mrs. Ronald Allan O. Ortega</t>
  </si>
  <si>
    <t>3694168/09208137377</t>
  </si>
  <si>
    <t>80 Old 86 New  Gen. F. Santos Street Kalumpang, Marikina City</t>
  </si>
  <si>
    <t>Mr. &amp; Mrs. Tito T. Perez</t>
  </si>
  <si>
    <t>7074628/09067384220</t>
  </si>
  <si>
    <t># 06 Phase I Sta. Maria Compound Santolan, Pasig</t>
  </si>
  <si>
    <t>GRADE 9 - GENEROSITY</t>
  </si>
  <si>
    <t>Mr. &amp; Mrs. Conrado A. Guevara</t>
  </si>
  <si>
    <t>00524</t>
  </si>
  <si>
    <t>Angam, Mig Jansen A.</t>
  </si>
  <si>
    <t>Mr. &amp; Mrs. Miguel Angam</t>
  </si>
  <si>
    <t>01357</t>
  </si>
  <si>
    <t>Quintos, Jazzmine Vera F.</t>
  </si>
  <si>
    <t>Manuel, Gerard Clooney C.</t>
  </si>
  <si>
    <t>00958</t>
  </si>
  <si>
    <t>Mrs. Adelaida/Generoso Manuel</t>
  </si>
  <si>
    <t>GRADE 10 - PERSEVERANCE</t>
  </si>
  <si>
    <t>GRADE 10 - WISDOM</t>
  </si>
  <si>
    <t>ID   Number</t>
  </si>
  <si>
    <t>Level /    Grade</t>
  </si>
  <si>
    <t>Tel. Nos.</t>
  </si>
  <si>
    <t>Icaro, Fausti Mikael P.</t>
  </si>
  <si>
    <t>Mrs. Neslyn  P. Icaro</t>
  </si>
  <si>
    <t>Unit 507 Windsor Manson, Cityland Evangelista, Santolan, Pasig City</t>
  </si>
  <si>
    <t>Jalla, Zion Rupert C.</t>
  </si>
  <si>
    <t>438 Shoe Avenue Concepcion, Marikina City</t>
  </si>
  <si>
    <t>Alcantara, Hanna Shelica R.</t>
  </si>
  <si>
    <t>6464639/09176686206</t>
  </si>
  <si>
    <t>Mr. &amp; Mrs. Santiago P. Alcantara</t>
  </si>
  <si>
    <t>014 Santiago Street Santolan, Pasig City</t>
  </si>
  <si>
    <t>9494062/09228277558</t>
  </si>
  <si>
    <t>Mr. &amp; Mrs. Perfecto V. Jalla</t>
  </si>
  <si>
    <t>Juezan, Zethabela Samantha E.</t>
  </si>
  <si>
    <t>P-AM</t>
  </si>
  <si>
    <t>3695102/09152620886</t>
  </si>
  <si>
    <t>Mr. &amp; Mrs. Joseph Martoni F. Juezan</t>
  </si>
  <si>
    <t>39 Unit 7 M. H. Del Pilar Street Calumpang, Marikina City</t>
  </si>
  <si>
    <t>Mr. &amp; Mrs. Jinlu Ke</t>
  </si>
  <si>
    <t>59 Justina Drive Filinvest, Marikina City</t>
  </si>
  <si>
    <t>Laylo, Hannnah Joyce U.</t>
  </si>
  <si>
    <t>5716683/09302633563</t>
  </si>
  <si>
    <t>Mr. &amp; Mrs. Darwin R. Laylo</t>
  </si>
  <si>
    <t>9 Kapitan Miyong Street San Roque, Marikina City</t>
  </si>
  <si>
    <t>Lee, Jennah Leica C.</t>
  </si>
  <si>
    <t>N-AM</t>
  </si>
  <si>
    <t>Unit I Marikina Exec. Homes Katipunan Ext. Concepcion II, Marikina City</t>
  </si>
  <si>
    <t>Lee, Lara P.</t>
  </si>
  <si>
    <t>Mr. &amp; Mrs. Noel B. Lee</t>
  </si>
  <si>
    <t>12 Kamagong Street Fin Asia Homes, Cainta Rizal</t>
  </si>
  <si>
    <t>Li, Zatthara Jan C.</t>
  </si>
  <si>
    <t>K-AM</t>
  </si>
  <si>
    <t>Mr. &amp; Mrs. Lee John B. Li</t>
  </si>
  <si>
    <t>Rd-31-A-Blk 52 #9 Cogeo Village, Antipolo City</t>
  </si>
  <si>
    <t>Manalang, Kristelle Rae D.</t>
  </si>
  <si>
    <t>6320349/09179449256/09237485026</t>
  </si>
  <si>
    <t>Mr. &amp; Mrs. Renato L. Manalang</t>
  </si>
  <si>
    <t>Rm.320 Bogor Bldg. Bali Oasis Marcos Highway, Santolan, Pasig City</t>
  </si>
  <si>
    <t>Lucindo, Christia Isabelle C.</t>
  </si>
  <si>
    <t>3304866/09472168301</t>
  </si>
  <si>
    <t>Mr. &amp; Mrs. Christopher L. Lucindo</t>
  </si>
  <si>
    <t>Manoj, Rajeev L.</t>
  </si>
  <si>
    <t>K-PM</t>
  </si>
  <si>
    <t>N-PM</t>
  </si>
  <si>
    <t>Español, Liam Kent</t>
  </si>
  <si>
    <t>Ke, Bing Shen  C. (Tristan)</t>
  </si>
  <si>
    <t>Lucindo, Carlos Anton</t>
  </si>
  <si>
    <t>6470342/09157859596/09275744127</t>
  </si>
  <si>
    <t>216 Bogor Bali Oasis Marcos Highway Santolan, Pasig City</t>
  </si>
  <si>
    <t>Aragon, Jubelle Therese B.</t>
  </si>
  <si>
    <t>09399250121/09291406468</t>
  </si>
  <si>
    <t>Mr. &amp; Mrs. Dioscoro G. Aragon</t>
  </si>
  <si>
    <t>25 F. Tambangan Street Calumpang, Marikina City</t>
  </si>
  <si>
    <t>9274506580/09276396114</t>
  </si>
  <si>
    <t>Dalida, Athena Yna M.</t>
  </si>
  <si>
    <t>09164562045/09053092221</t>
  </si>
  <si>
    <t>Mr. &amp; Mrs. Christopher N. Dalida</t>
  </si>
  <si>
    <t>36-E E. Dela Paz Street San Roque, Marikina City</t>
  </si>
  <si>
    <t>Mejia, Rhod Jacob  F.</t>
  </si>
  <si>
    <t>6457022/0920890650</t>
  </si>
  <si>
    <t>Mr. &amp; Mrs. Rodrigo T. Mejia</t>
  </si>
  <si>
    <t>31 Almond Street Marikina East Subdivision San Roque, Marikina City</t>
  </si>
  <si>
    <t>Dela Cruz, Louis Jason A.</t>
  </si>
  <si>
    <t>Mr. &amp; Mrs. Jason M. Dela Cruz</t>
  </si>
  <si>
    <t>Unit 810 Oxford Mansion, Santolan, Pasig City</t>
  </si>
  <si>
    <t>Manoos, Cyrus Alfred S.</t>
  </si>
  <si>
    <t>Mr. &amp; Mrs. Arnel  P. Manoos</t>
  </si>
  <si>
    <t>#62 Old J.P. Rizal Tayug Calumpang, Marikina City</t>
  </si>
  <si>
    <t>Marasigan, Mark Ryan M.</t>
  </si>
  <si>
    <t>Mariñas, Jhon Paulo G.</t>
  </si>
  <si>
    <t>9580832/09284460762</t>
  </si>
  <si>
    <t>Mr. &amp; Mrs. Vincent L. Mariñas</t>
  </si>
  <si>
    <t>Mata, Raphael Sean R.</t>
  </si>
  <si>
    <t>09159358633/09176416663</t>
  </si>
  <si>
    <t>Mr. &amp; Mrs. Christian Paul E. Mata</t>
  </si>
  <si>
    <t>5A Unit B Buemar Subdivision Santolan,Pasig City</t>
  </si>
  <si>
    <t>Mata, Gabriel Ian R.</t>
  </si>
  <si>
    <t>Mendoza, Laura Tiffany G.</t>
  </si>
  <si>
    <t>9410204/09202083800</t>
  </si>
  <si>
    <t>Mrs. Mary Glen M. Scheirman</t>
  </si>
  <si>
    <t>#12 Angelito Street Paliparan, Marikina City</t>
  </si>
  <si>
    <t>Modesto, Caryl Ann B.</t>
  </si>
  <si>
    <t>Mr. &amp; Mrs. Jeafferson B. Modesto</t>
  </si>
  <si>
    <t>L9 B4 C Sampaguita Street Modesta Village, San Mateo, Rizal</t>
  </si>
  <si>
    <t>Nepomuceno, Markien Drake S.</t>
  </si>
  <si>
    <t>Mr. &amp; Mrs. Mark P. Nepomuceno</t>
  </si>
  <si>
    <t>97 Sta. Maria Compound Phase IV Santolan, Pasig City</t>
  </si>
  <si>
    <t>Obillo, Charjoe T.</t>
  </si>
  <si>
    <t>09108600879/09496032745</t>
  </si>
  <si>
    <t xml:space="preserve">P-125 Doña Juana Subdivision Santolan, Pasig City </t>
  </si>
  <si>
    <t>Opina, Gerenia P.</t>
  </si>
  <si>
    <t>Mr. &amp; Mrs. Andy D. Opina</t>
  </si>
  <si>
    <t>Unit 409 Bali Oasis 2 Marcos Highway Santolan, Pasig City</t>
  </si>
  <si>
    <t>Opina, Andrene P.</t>
  </si>
  <si>
    <t>Paz, Arcuz M.</t>
  </si>
  <si>
    <t>Mr. &amp; Mrs. Cesar P. Paz</t>
  </si>
  <si>
    <t>No. 46 Fernando Avenue Street Calumpang, Marikina City</t>
  </si>
  <si>
    <t>Prado, Alejandro A.</t>
  </si>
  <si>
    <t>3707422/09299527159</t>
  </si>
  <si>
    <t>109 C2 Paseo de Animales Street Santolan, Pasig City</t>
  </si>
  <si>
    <t>Repuyan, Lanz Dexter M.</t>
  </si>
  <si>
    <t>6457022/09473164595</t>
  </si>
  <si>
    <t>Mr. &amp; Mrs. Dexter C. Repuyan</t>
  </si>
  <si>
    <t>Rondon, Jacob Ashe J.</t>
  </si>
  <si>
    <t>9456013/09178783352</t>
  </si>
  <si>
    <t>Mr. &amp; Mrs. Gerald M. Rondon</t>
  </si>
  <si>
    <t>Unit 319 Jakarta Bldg. Oasis Marcos Highway Santolan, Pasig City</t>
  </si>
  <si>
    <t>San Miguel, Patricia Nicole S.</t>
  </si>
  <si>
    <t>3583169/09175127162</t>
  </si>
  <si>
    <t>Mr. &amp; Mrs. Juanico G. San Miguel</t>
  </si>
  <si>
    <t>137 Munding Avenue San Roque, Marikina City</t>
  </si>
  <si>
    <t>Santos, Lorenzo Iñigo A.</t>
  </si>
  <si>
    <t>4005088/7926638</t>
  </si>
  <si>
    <t>Mr. &amp; Mrs. Erwin Jasper M. Santos</t>
  </si>
  <si>
    <t>#53 Ivan III Extension Kingsville Subdivision, Antipolo City</t>
  </si>
  <si>
    <t>Santos, Vince Anthony S.</t>
  </si>
  <si>
    <t>6455135/09152142023</t>
  </si>
  <si>
    <t>Blk 3 #58 Sta. Maria Compound Santolan, Pasig City</t>
  </si>
  <si>
    <t>Taguinod, Jose Andrei R.</t>
  </si>
  <si>
    <t>5706849/09196222773</t>
  </si>
  <si>
    <t>Mr. &amp; Mrs. Jacinto Taguinod Jr.</t>
  </si>
  <si>
    <t>Unit 502 Brentwood Mansion Cityland Condo Evangelista Ave., Santolan, Pasig City</t>
  </si>
  <si>
    <t>Tan, Chloe Angela M.</t>
  </si>
  <si>
    <t>09164692652/09228833882</t>
  </si>
  <si>
    <t>Mr. &amp; Mrs. Coc-Tsai O. Tan</t>
  </si>
  <si>
    <t>112 Milan Street Pasig Greenpark Village Manggahan, Pasig City</t>
  </si>
  <si>
    <t>Tejada, Jeanine Caidie O.</t>
  </si>
  <si>
    <t>Mr. &amp; Mrs. Joselito R. Tejada</t>
  </si>
  <si>
    <t># 40B 1st Street Paliparan Subdivision Sto. Niño, Marikina City</t>
  </si>
  <si>
    <t>Tubbali, Cassandra Jean S.</t>
  </si>
  <si>
    <t>09175050930/09059069699</t>
  </si>
  <si>
    <t>Mr. &amp; Mrs. Rodney M. Tubbali</t>
  </si>
  <si>
    <t>19 Yen Street Urban Bliss Barangka, Marikina City</t>
  </si>
  <si>
    <t>Ulang, Phoebe Agatha E.</t>
  </si>
  <si>
    <t>6468583/09063913753</t>
  </si>
  <si>
    <t>Mr. &amp; Mrs. Raymond M. Ulang</t>
  </si>
  <si>
    <t>Blk 1 Lot 15 Royal Ville Sta. Elena, Marikina City</t>
  </si>
  <si>
    <t xml:space="preserve">Valentino, John Daniel G. </t>
  </si>
  <si>
    <t>6460511/09322351711</t>
  </si>
  <si>
    <t>Mr. &amp; Mrs. Jay S. Valentino</t>
  </si>
  <si>
    <t>#2 Fernando Avenue Kalumpang, Marikina City</t>
  </si>
  <si>
    <t>Vicerra, Geraldine Ella B.</t>
  </si>
  <si>
    <t>6827235/09999503928</t>
  </si>
  <si>
    <t>Mr. &amp; Mrs. Rodolfo V. Vicerra</t>
  </si>
  <si>
    <t>#18 Molave Extension Town &amp; Country Exec. Village, Antipolo City</t>
  </si>
  <si>
    <t>Vicerra, Jacqueline Ann B.</t>
  </si>
  <si>
    <t xml:space="preserve">Ycong, Xander L. </t>
  </si>
  <si>
    <t>Mr. &amp; Mrs. Medel P. Ycong</t>
  </si>
  <si>
    <t>31 Molave Street Agapito Subdivision Santolan, Pasig City</t>
  </si>
  <si>
    <t>Almanzor, Micah Iyanah W.</t>
  </si>
  <si>
    <t>6465891/09178994194</t>
  </si>
  <si>
    <t>Mr. &amp; Mrs. Christian Vann A. Almanzor</t>
  </si>
  <si>
    <t># 3 Gumamela Street Saint Mary Subdivision Mayamot, Antipolo City</t>
  </si>
  <si>
    <t>Andres, Rhian Faith M.</t>
  </si>
  <si>
    <t>Ms. Rio M. Andres</t>
  </si>
  <si>
    <t>#30 General F. Santos Calumpang, Marikina City</t>
  </si>
  <si>
    <t>Bongalonta, Lynel Erika D.</t>
  </si>
  <si>
    <t>4575369/09328824573</t>
  </si>
  <si>
    <t>Mr. &amp; Mrs. Lemuel S. Bongalonta</t>
  </si>
  <si>
    <t>89 Old J.P. Rizal Street Kalumpang, Marikina City</t>
  </si>
  <si>
    <t>Busuego, Lliam Cyrus R.</t>
  </si>
  <si>
    <t>09258121608/09088833893</t>
  </si>
  <si>
    <t>Mr. &amp; Mrs. Gaudencio L. Busuego Jr.</t>
  </si>
  <si>
    <t>#18 Dama de Noche Street Olandes IVC, Marikina City</t>
  </si>
  <si>
    <t>Calica, Angel Y.</t>
  </si>
  <si>
    <t>6317372/09053109113</t>
  </si>
  <si>
    <t>Mr. &amp; Mrs. Crisogono B. Calica Jr.</t>
  </si>
  <si>
    <t>Zone 5 28-B Sapphire Street Cainta Greenpark Village Cainta, Rizal</t>
  </si>
  <si>
    <t>Chan, Hans Gabriel G.</t>
  </si>
  <si>
    <t>5761450/09173056332</t>
  </si>
  <si>
    <t>Mr. &amp; Mrs. Ariel O. Chan</t>
  </si>
  <si>
    <t>39-C Aguho Street Octogan Village Dela Paz, Pasig City</t>
  </si>
  <si>
    <t>Chan, Hannah Princess G.</t>
  </si>
  <si>
    <t>Chong, Justine Kayce L.</t>
  </si>
  <si>
    <t>09985552574/09399385866</t>
  </si>
  <si>
    <t>Mr. &amp; Mrs. Johnwell SP. Chong</t>
  </si>
  <si>
    <t>135 Tanguille Street Marikina Heights, Marikina City</t>
  </si>
  <si>
    <t>Cruz, Benjamin  Kyan P.</t>
  </si>
  <si>
    <t>09257031124/09353675545</t>
  </si>
  <si>
    <t>Mr. &amp; Mrs. Dinno Noel E. Cruz</t>
  </si>
  <si>
    <t>228 A. Bonifacio Avenue Tañong, Marikina City</t>
  </si>
  <si>
    <t>Cruz, Elijah Louis A.</t>
  </si>
  <si>
    <t>8970826/09216303585</t>
  </si>
  <si>
    <t>Mr. &amp; Mrs. Bernard V. Cruz</t>
  </si>
  <si>
    <t>15 Everite Street Calumpang, Marikina City</t>
  </si>
  <si>
    <t>Cruz, Elisha Lorraine A.</t>
  </si>
  <si>
    <t>De Castro, Karl Luis T.</t>
  </si>
  <si>
    <t>3694607/09186073605</t>
  </si>
  <si>
    <t xml:space="preserve">Mr. &amp; Mrs. </t>
  </si>
  <si>
    <t>Blk II Lot 3 Katapangan Street Karangalan Village Cainta, Rizal</t>
  </si>
  <si>
    <t xml:space="preserve">Mr. &amp; Mrs. George L. De Castro </t>
  </si>
  <si>
    <t>#102 Phase 4 Sta. Maria Compound Santolan, Pasig City</t>
  </si>
  <si>
    <t>Bucay, Chelle Mae H.</t>
  </si>
  <si>
    <t>Mr. &amp; Mrs. Noel B. Bucay</t>
  </si>
  <si>
    <t>#20 Liamzon Street Midt. Phase III San Roque, Marikina City</t>
  </si>
  <si>
    <t>Dizon, Angelina Jane V.</t>
  </si>
  <si>
    <t>6454347/09069471541</t>
  </si>
  <si>
    <t>108 Doña Juana Subdivision 3 Santolan, Pasig City</t>
  </si>
  <si>
    <t>Ducay, Crisha Mae P.</t>
  </si>
  <si>
    <t>6973670/09237480717</t>
  </si>
  <si>
    <t>Mr. &amp; Mrs. Omar C. Ducay</t>
  </si>
  <si>
    <t>#19-A D. Victorino Street San Roque, Marikina City</t>
  </si>
  <si>
    <t>Edang, Alexandria F.</t>
  </si>
  <si>
    <t>Mr. &amp; Mrs. Kristoffer Sandro Edang</t>
  </si>
  <si>
    <t>Unit 8 39 Roweeselle Apt. M.H. Del Pilar St., Calumpang, Marikina City</t>
  </si>
  <si>
    <t>Enriquez, Serena Maria S.</t>
  </si>
  <si>
    <t>5424180/09275005801</t>
  </si>
  <si>
    <t>#58 A. Mabini Street San Roque, Marikina City</t>
  </si>
  <si>
    <t>Mr. &amp; Mrs. Jose Victoriano Español</t>
  </si>
  <si>
    <t>IIE Tower 1 Excelsior Bldg. Eastwood City, Libis Quezon City</t>
  </si>
  <si>
    <t>Flores, Aliaune F.</t>
  </si>
  <si>
    <t>Mr. &amp; Mrs. Roberto A. Flores</t>
  </si>
  <si>
    <t>39 Roweeselle Apt. M.H. Del Pilar Street Kalumpang, Marikina City</t>
  </si>
  <si>
    <t>Francisco, Franczeska Louise S.</t>
  </si>
  <si>
    <t>Mr. &amp; Mrs. Marlon C. Francisco</t>
  </si>
  <si>
    <t>#7 Jemelle Street Vermont Royale, Antipolo City</t>
  </si>
  <si>
    <t>2418410/09995963906</t>
  </si>
  <si>
    <t>30 D-1 Kaibigan Street Calumpang, Marikina City</t>
  </si>
  <si>
    <t>Garcia, Jillian Claire C.</t>
  </si>
  <si>
    <t>3695952/09226801859/09227623458</t>
  </si>
  <si>
    <t>Mr. &amp; Mrs. Dionisio C. Garcia Jr.</t>
  </si>
  <si>
    <t>Gusto, Seth B.</t>
  </si>
  <si>
    <t>6460797/09175770665</t>
  </si>
  <si>
    <t>Mr. &amp; Mrs. Anatoly D. Gusto</t>
  </si>
  <si>
    <t>465-A5 Molave Ext., Town &amp; Country Exec. Village Brgy. Mayamot, Antipolo City</t>
  </si>
  <si>
    <t>Flores, Kevin Andrei R.</t>
  </si>
  <si>
    <t>4770360/09253121582</t>
  </si>
  <si>
    <t>Ms. Patricia S. Roxas</t>
  </si>
  <si>
    <t>243 J.P. Rizal Street San Roque, Marikina City</t>
  </si>
  <si>
    <t>Guerra, Rianne O.</t>
  </si>
  <si>
    <t>Mr. &amp; Mrs. Reynand G. Guerra</t>
  </si>
  <si>
    <t>211 Albany Extension Vermont Park Brgy. Mayamot, Antipolo City</t>
  </si>
  <si>
    <t>117 Christ The King, Santolan, Pasig City</t>
  </si>
  <si>
    <t>Tabor, Hannah Marie L.</t>
  </si>
  <si>
    <t>Mr. &amp; Mrs. Renato A. Tabor</t>
  </si>
  <si>
    <t>20-F Yakal Street Project 3, Quazon City</t>
  </si>
  <si>
    <t>Aquino, Edward Aldin A.</t>
  </si>
  <si>
    <t>3580932/09398438969</t>
  </si>
  <si>
    <t>Mr. &amp; Mrs. Eduardo W. Aquino</t>
  </si>
  <si>
    <t>110 Edinburgh Street PGPV. Mangahan, Pasig City</t>
  </si>
  <si>
    <t>Digo, Brennan Krhysler P.</t>
  </si>
  <si>
    <t>09222408056/09163042932</t>
  </si>
  <si>
    <t>Mr. &amp; Mrs. Norman M. Digo</t>
  </si>
  <si>
    <t>109 Kalayaan Avenue Cembo Makati City</t>
  </si>
  <si>
    <t>Felizmena, Princess Reign D.</t>
  </si>
  <si>
    <t>9550983/09199945932</t>
  </si>
  <si>
    <t>Mr. &amp; Mrs. Rosanno J. Felizmena</t>
  </si>
  <si>
    <t>Unit 210 Bldg 2 Bali Oasis Marcos Highway Santolan, Pasig City</t>
  </si>
  <si>
    <t xml:space="preserve">Pena, Jacob Nathan </t>
  </si>
  <si>
    <t>27 Helena Street Sta. Teresita Village, Marikina City</t>
  </si>
  <si>
    <t>9338782/09253695420</t>
  </si>
  <si>
    <t>29 Pearl Street Concepcion Subdivision Concepcion Uno, Marikina City</t>
  </si>
  <si>
    <t>Corbe, Clyde Keeno M.</t>
  </si>
  <si>
    <t>09063436371/09166594024</t>
  </si>
  <si>
    <t>Mr. &amp; Mrs. Romer J. Corbe</t>
  </si>
  <si>
    <t>#7 Cadena de Amor Street IVC., Marikina City</t>
  </si>
  <si>
    <t>Beluso, Adriannah Gail M.</t>
  </si>
  <si>
    <t xml:space="preserve">Mr. &amp; Mrs. Marlon M. Beluso </t>
  </si>
  <si>
    <t>62 Waco Street Rancho Estate 3 Concepcion Dos, Marikina City</t>
  </si>
  <si>
    <t>Beluso, Miguel Jacobo M.</t>
  </si>
  <si>
    <t>Dela Cruz, Karl Neo Kelly L.</t>
  </si>
  <si>
    <t>6321327/09263134736</t>
  </si>
  <si>
    <t>Mr. &amp; Mrs. Ricky R. Dela Cruz</t>
  </si>
  <si>
    <t>49 J.M. Basa Street Calumpang, Marikina City</t>
  </si>
  <si>
    <t>Dela Cruz, Terry Mae A.</t>
  </si>
  <si>
    <t>Mr. &amp; Mrs. Jayson Largado dela Cruz</t>
  </si>
  <si>
    <t># 92C Sta. Maria Compound Phase 4 Santolan, Pasig City</t>
  </si>
  <si>
    <t>Feliciano, Andrhea Claire B.</t>
  </si>
  <si>
    <t>3696230/09276028426</t>
  </si>
  <si>
    <t>Mr. &amp; Mrs. Augusto Ceasar C. Feliciano II</t>
  </si>
  <si>
    <t>18 Sampaguita Street Sampaguita Village Malanday, Marikina City</t>
  </si>
  <si>
    <t>Galias, Aedan Philip R.</t>
  </si>
  <si>
    <t>4776183/09253001334</t>
  </si>
  <si>
    <t>Mr. &amp; Mrs. Linus T. Galias</t>
  </si>
  <si>
    <t>Unit 219 Sumatra Bldg. Bali Oasis Cond., Marcos Highway Santolan, Pasig City</t>
  </si>
  <si>
    <t>Herrera, Heart Ily Faith F.</t>
  </si>
  <si>
    <t>Mr. &amp; Mrs. Victor L. Herrera</t>
  </si>
  <si>
    <t>104-B M. H. Del Pilar Street Kalumpang, Marikina City</t>
  </si>
  <si>
    <t>Santos, Eduardo Rafael D.</t>
  </si>
  <si>
    <t>P-PM</t>
  </si>
  <si>
    <t>2300133/09255153270</t>
  </si>
  <si>
    <t>Mr. &amp; Mrs. Jess B. Santos</t>
  </si>
  <si>
    <t>123 Bali Oasis Phase 1 Santolan, Pasig City</t>
  </si>
  <si>
    <t>Santos, Emmanuel Gabriel D.</t>
  </si>
  <si>
    <t>124 Bali Oasis Phase 1 Santolan, Pasig City</t>
  </si>
  <si>
    <t>Tabamo, Hershey A.</t>
  </si>
  <si>
    <t>09064880838/09176191768</t>
  </si>
  <si>
    <t>Mr. &amp; Mrs. Joseph G. Tabamo</t>
  </si>
  <si>
    <t>Bldg. 3 Unit 124 Bali Oasis Marcos Highway Santolan, Pasig City</t>
  </si>
  <si>
    <t>Tiu, Alexis Paula Nicole J.</t>
  </si>
  <si>
    <t>Mr. &amp; Mrs. Steve Paolo C. Tiu</t>
  </si>
  <si>
    <t>Lot 4 Unit 6 725 Townhomes Delie Street Bonifacio Ave., Christine Village Dela Paz, Pasig City</t>
  </si>
  <si>
    <t>Tiu, Alyannah Pauline J.</t>
  </si>
  <si>
    <t>Seet, Elijah Vince G.</t>
  </si>
  <si>
    <t>2129296/09202223154</t>
  </si>
  <si>
    <t>Mr. &amp; Mrs. Victor Seet</t>
  </si>
  <si>
    <t>25 Charles Street Kingsville Subdivision, Antipolo City</t>
  </si>
  <si>
    <t>Villa, Terence Gabriel R.</t>
  </si>
  <si>
    <t>Ms. Alicia P. Ladores</t>
  </si>
  <si>
    <t>Hertos, James Robert C.</t>
  </si>
  <si>
    <t>Lopez, Klarence Maverick D.</t>
  </si>
  <si>
    <t>GRADE 1 - UNITY</t>
  </si>
  <si>
    <t>Mrs. Maria Cecilia R. Romero</t>
  </si>
  <si>
    <t>Ms. Crissy May N. Bacla</t>
  </si>
  <si>
    <t>Mrs. Maria Doresa V. Virrey</t>
  </si>
  <si>
    <t>Mrs. Agnes H. Nobre</t>
  </si>
  <si>
    <t>Ms. Rubylyn D. Joven</t>
  </si>
  <si>
    <t>Mr. Richard Baliwas</t>
  </si>
  <si>
    <t>Mrs. Johana Q. Rico</t>
  </si>
  <si>
    <t>Ms. Jeneffir G. Abainza</t>
  </si>
  <si>
    <t>Mrs. Nida Dela Torre-Pangan</t>
  </si>
  <si>
    <t>Ms. Ann Patricia Margaret M. Paz</t>
  </si>
  <si>
    <t>Dariel I. Ojera</t>
  </si>
  <si>
    <t>Mr. Richard L. Grangos</t>
  </si>
  <si>
    <t>Ms. Gladys Anne J. Espiritu</t>
  </si>
  <si>
    <t>Mr. Jimmy Balaoro</t>
  </si>
  <si>
    <t>Mrs. Norma Jane B. Dalman</t>
  </si>
  <si>
    <t>Ms. Carla P. Alcantara</t>
  </si>
  <si>
    <t>Ms. Mary Ann Joy P. Cedillo</t>
  </si>
  <si>
    <t>Borromeo, Mary Grace C.</t>
  </si>
  <si>
    <t>Mrs. Maria Alma Borromeo</t>
  </si>
  <si>
    <t>33 Doña Aurora Executive Village Santolan, Pasig City</t>
  </si>
  <si>
    <t>transfer to courage</t>
  </si>
  <si>
    <t>Taguinod, Ma. Rania R.</t>
  </si>
  <si>
    <t>Mr. &amp; Mrs. Hector Bangonon</t>
  </si>
  <si>
    <t>Bangonon, Lloyd Angelo M.</t>
  </si>
  <si>
    <t>U D5 JC Residences #27 F. Pasco Avenue Santolan, Pasig City</t>
  </si>
  <si>
    <t>Nepomuceno, Lance M.</t>
  </si>
  <si>
    <t>Mr. &amp; Mrs. Nicoli L. Nepomuceno</t>
  </si>
  <si>
    <t>10 M.A. Roxas Street Kalumpang, Marikina City</t>
  </si>
  <si>
    <t>Esquilona, Dencel P.</t>
  </si>
  <si>
    <t>6812126/09178615954</t>
  </si>
  <si>
    <t>Mr. &amp;Mrs. Dennis C. Esquilona</t>
  </si>
  <si>
    <t>Riego, Chardaine S.</t>
  </si>
  <si>
    <t>5705938/09282435071</t>
  </si>
  <si>
    <t>Mr. &amp; Mrs. Ricahrd Riego</t>
  </si>
  <si>
    <t>#1 Gold Street Manihan Interior Manladay, Marikina City</t>
  </si>
  <si>
    <t>GRADE 1 - HONESTY</t>
  </si>
  <si>
    <t>Legrand Tower 2 Bagumbayan Eastwood Libis, Quezon City</t>
  </si>
  <si>
    <t>Lot 10 Blk 1 Greenheights Exec. Homes Mayamot, Antipolo City</t>
  </si>
  <si>
    <t>5018935/09157593719</t>
  </si>
  <si>
    <t>09162822850/09165583992</t>
  </si>
  <si>
    <t>5317239/09176213217</t>
  </si>
  <si>
    <t>2422037/09995963906</t>
  </si>
  <si>
    <t>5469607/09278276205</t>
  </si>
  <si>
    <t>Res</t>
  </si>
  <si>
    <t>Mrs. Cherryl F. Belmoro</t>
  </si>
  <si>
    <t>42-B Rosa Apt. Old J.P. Rizal Street Kalumpang, Marikina City</t>
  </si>
  <si>
    <t>09392578544/7946140</t>
  </si>
  <si>
    <t>#3 P. Burgos Street Sta. Elena, Marikina City</t>
  </si>
  <si>
    <t>Mrs. Hilda A. Dosal</t>
  </si>
  <si>
    <t>Mr. &amp; Mrs. Medilio A. Manahan</t>
  </si>
  <si>
    <t>7277960/09088854536</t>
  </si>
  <si>
    <t>L2 B14C Rio de Janiero Street Serra Monte Filinvest East Cainta, Rizal</t>
  </si>
  <si>
    <t>6813386/6476011/09173272399</t>
  </si>
  <si>
    <t>Mr. Rolando C. Santiago</t>
  </si>
  <si>
    <t>72 General F. Santos Street Calumpang, Marikina City</t>
  </si>
  <si>
    <t>Eastwood Quezon City Olympic Heights Tower 2</t>
  </si>
  <si>
    <t>Lot 10 Blk 7 San Juan Street Marisol Subdivision Santolan, Pasig City</t>
  </si>
  <si>
    <t>Ilao, Chrissanta Elizabeth M.</t>
  </si>
  <si>
    <t>Mr. &amp; Mrs. Teodolo V. Ilao</t>
  </si>
  <si>
    <t># 8 Rosal Street Cainta Greenpark Village Cainta, Rizal</t>
  </si>
  <si>
    <t>Perez, Thomas Glenn N.</t>
  </si>
  <si>
    <t>MS. ISABEL F. NAVAL</t>
  </si>
  <si>
    <t>Ryan, Candice C.</t>
  </si>
  <si>
    <t>3-B J.P. Rizal Street Tayug Calumpang, Marikina City</t>
  </si>
  <si>
    <t>Salvador, Lorenzo A.</t>
  </si>
  <si>
    <t>09329217111/09175138185</t>
  </si>
  <si>
    <t>12 M. A. Roxas Street Calumpang, Marikina City</t>
  </si>
  <si>
    <t>#19 Tambangan Street Tayug Calumpang, Marikina City</t>
  </si>
  <si>
    <t>09085821430/09499018030</t>
  </si>
  <si>
    <t>4049870/7036155/0918558149909217504758</t>
  </si>
  <si>
    <t>0929542043/09175026880</t>
  </si>
  <si>
    <t>Mr. Glenn A. Perez</t>
  </si>
  <si>
    <t>One Burgandy Plaza 307 Katipunan Avenue Loyola Heights, Quezon City</t>
  </si>
  <si>
    <t>4972294/09154151111</t>
  </si>
  <si>
    <t>401 Sumulong Hi-way Cainta, Rizal</t>
  </si>
  <si>
    <t>Cruz, Alyza Asrina A.</t>
  </si>
  <si>
    <t>6479765/09325618851</t>
  </si>
  <si>
    <t>Mr. &amp; Mrs. Bryan S. Cruz</t>
  </si>
  <si>
    <t>#6 Kalakhan Street Calumpang, Marikina City</t>
  </si>
  <si>
    <t>Galindez, Zaq Ayrton C.</t>
  </si>
  <si>
    <t>09179182169/09178992933</t>
  </si>
  <si>
    <t>Mr. &amp; Mrs. George Galindez</t>
  </si>
  <si>
    <t>4C Lafayette 2 Eastwood City Libis, Quezon City</t>
  </si>
  <si>
    <t>Hizon, Sean Matthew L.</t>
  </si>
  <si>
    <t>3714396/09985387686</t>
  </si>
  <si>
    <t>Mr. &amp; Mrs. Roel Hizon</t>
  </si>
  <si>
    <t>108 G Molave Street Agapito Subdivision Santolan, Pasig City</t>
  </si>
  <si>
    <t>Caro, Jaime Jose N.</t>
  </si>
  <si>
    <t>Mr. Jaime Caro</t>
  </si>
  <si>
    <t>AA2-301 Hardin ng Rosas UP campus Diliman, Quezon City</t>
  </si>
  <si>
    <t>Casquejo, Evitha Fei D.</t>
  </si>
  <si>
    <t>6558697/09477103855</t>
  </si>
  <si>
    <t>Mr. &amp; Mrs. Feorial B. Casquejo</t>
  </si>
  <si>
    <t xml:space="preserve">91 Ph.4 Sta. Maria Compound Santolan, Pasig City </t>
  </si>
  <si>
    <t>Vidal, Summer Sky Y.</t>
  </si>
  <si>
    <t>Mr. &amp; Mrs. Melensito G. Vidal</t>
  </si>
  <si>
    <t>207 Emerald Street Carlaville Subdivion Santolan, Pasig City</t>
  </si>
  <si>
    <t>Del Rosario, Dwight Aedam B.</t>
  </si>
  <si>
    <t>2136973/09064311446</t>
  </si>
  <si>
    <t>Mr. &amp; Mrs. Darwin Del Rosario</t>
  </si>
  <si>
    <t>8A Nerva Street Vista Verde Executive Village Cainta, Rizal</t>
  </si>
  <si>
    <t>Garciano, Khenji Robin D.</t>
  </si>
  <si>
    <t>Mr. &amp; Mrs. Roberto P. Gongora</t>
  </si>
  <si>
    <t>#10 De Guzman Sr. I.V. C. Marikina City</t>
  </si>
  <si>
    <t>KINDER 2 - HONOR (A.M.)</t>
  </si>
  <si>
    <t>Casquejo, Fiona Gliz D.</t>
  </si>
  <si>
    <t xml:space="preserve">92 Ph.4 Sta. Maria Compound Santolan, Pasig City </t>
  </si>
  <si>
    <t>Olivenza, Ashley Ryza B.</t>
  </si>
  <si>
    <t>5468657/09062079067</t>
  </si>
  <si>
    <t>Mr. &amp; Mrs. Allanroy  B. Olivenza</t>
  </si>
  <si>
    <t>21 Camella Street Grenpark Village Cainta, Rizal</t>
  </si>
  <si>
    <t>Esquivel, Tyron</t>
  </si>
  <si>
    <t>Mr. &amp; Mrs. Nathaniel C. Gulay</t>
  </si>
  <si>
    <t>51 Assumption Street Gregory Village San Isidro Cainta, Rizal</t>
  </si>
  <si>
    <t>Mr. &amp; Mrs. Samuel L. Lira</t>
  </si>
  <si>
    <t>Olivenza, Aivan Rafael B.</t>
  </si>
  <si>
    <t>Mr. &amp; Mrs. Allan  Roy  B. Olivenza</t>
  </si>
  <si>
    <t xml:space="preserve">Garciano, Kyle Mari </t>
  </si>
  <si>
    <t>Mrs. Maricor D. Garciano</t>
  </si>
  <si>
    <t>#10 De Guzman Street I.V.C. Marikina City</t>
  </si>
  <si>
    <t>45 Doña Francesca Street Filinvest East Cainta, Rizal</t>
  </si>
  <si>
    <t>Mark, James D.</t>
  </si>
  <si>
    <t>Mr. &amp; Mrs. Jimmy D. Mark</t>
  </si>
  <si>
    <t>#6 Masikep Street Tawiran Ext., Santolan, Pasig City</t>
  </si>
  <si>
    <t>KINDER 2  - TRUTH (P.M.)</t>
  </si>
  <si>
    <t>KINDER 1 - HOPE (P.M.)</t>
  </si>
  <si>
    <t>Cua, Natalie Quinn G.</t>
  </si>
  <si>
    <t>5144727/09178221408/09178844719</t>
  </si>
  <si>
    <t>Mr. &amp; Mrs. Albert John A. Cua</t>
  </si>
  <si>
    <t>Unit 817 Jayapura Bldg. Bali Oasis II Brgy. Santolan, Pasig City</t>
  </si>
  <si>
    <t>Ms. Maria Teresita R. Acosta</t>
  </si>
  <si>
    <t>Menor, Farhana L.</t>
  </si>
  <si>
    <t>Menor, Mardiya L.</t>
  </si>
  <si>
    <t>Mr. &amp; Mrs.Abraham S. Menor</t>
  </si>
  <si>
    <t>Oaks Residence Cainta, Rizal</t>
  </si>
  <si>
    <t>Kangleon, Prince John B.</t>
  </si>
  <si>
    <t>2128633/09283830753</t>
  </si>
  <si>
    <t>Mr. &amp; Mrs. John Gualbert U. Kangleon</t>
  </si>
  <si>
    <t>G6 Far East Asia Village Marcos Highway Mayamot, Antopolo City</t>
  </si>
  <si>
    <t>00487</t>
  </si>
  <si>
    <t>Espolong, Sir Angelo M.</t>
  </si>
  <si>
    <t>01015</t>
  </si>
  <si>
    <t>Regonay, Mary Faith M.</t>
  </si>
  <si>
    <t>09092094106/09198171595</t>
  </si>
  <si>
    <t>Mr. &amp; Mrs. Joselito R. Regonay</t>
  </si>
  <si>
    <t>114 Doña Juana Subdivision 3 Santolan, PasigCity</t>
  </si>
  <si>
    <t>Mr. &amp; Mrs. Abraham S. Menor</t>
  </si>
  <si>
    <t>Oaks Residences, Cainta, Rizal</t>
  </si>
  <si>
    <t>Aquino, Charles Jay Arkaine C.</t>
  </si>
  <si>
    <t>Mrs. Ma. Criscar Eddielyn Cacal</t>
  </si>
  <si>
    <t>Unit 118 Greenwich Building 2 One Spatial Condo.,Amang Rod. Ave., Dela Paz, Pasig City</t>
  </si>
  <si>
    <t xml:space="preserve">Kangleon, Zabdiel Ace </t>
  </si>
  <si>
    <t>5321349/09186700399</t>
  </si>
  <si>
    <t>Ms. Ma. Grace B. Kangleon</t>
  </si>
  <si>
    <t>Unit G6 Far East Asia Village Mayamot, Antipolo City</t>
  </si>
  <si>
    <t>Pastor, Juan Miguel F.</t>
  </si>
  <si>
    <t>8618819/0922608940</t>
  </si>
  <si>
    <t>4th Floor Saiyo Bldg. Imelda Avenue Brgy. Dela Paz, Pasig City</t>
  </si>
  <si>
    <t>Eugenio, Jhitz Olen P.</t>
  </si>
  <si>
    <t>2986933/09228210446</t>
  </si>
  <si>
    <t>Mr. &amp; Mrs. Manuel C. Eugenio</t>
  </si>
  <si>
    <t>#7 I. Mendoza Street San Roque, Marikina City</t>
  </si>
  <si>
    <t xml:space="preserve">                                                          </t>
  </si>
  <si>
    <t xml:space="preserve">                                                                                              </t>
  </si>
  <si>
    <t xml:space="preserve">                      </t>
  </si>
  <si>
    <t>Ms. Joanna Nadine Peña</t>
  </si>
  <si>
    <t xml:space="preserve">Peña, Jacob Nathan </t>
  </si>
  <si>
    <t>Arcilla, Vince Matthieu B.</t>
  </si>
  <si>
    <t>5314493/09126173580</t>
  </si>
  <si>
    <t>Mr. &amp; Mrs. Domingo Arcilla</t>
  </si>
  <si>
    <t>#27 Sta. Maria Compound Santolan, Pasig City</t>
  </si>
  <si>
    <t xml:space="preserve"> </t>
  </si>
  <si>
    <t>Rodriguez, Jared Kyle S.</t>
  </si>
  <si>
    <t>Ong, Calbert Daniel V.</t>
  </si>
  <si>
    <t>5054000/09985423982</t>
  </si>
  <si>
    <t>Mr. &amp; Mrs. Albert M. Ong</t>
  </si>
  <si>
    <t>7B T2 Olympic Heights Condominium Eastwood City Quezon City</t>
  </si>
  <si>
    <t>Turiano, Gian Christoff D.</t>
  </si>
  <si>
    <t>Mr. &amp; Mrs. Christopher V. Turiano</t>
  </si>
  <si>
    <t>3532 Honda Street Pinagkaisahan, Makati City</t>
  </si>
  <si>
    <t>Sulit, Matthew Albert E.</t>
  </si>
  <si>
    <t>6460512/09063061418</t>
  </si>
  <si>
    <t>Mrs. Shalimar E. Sulit</t>
  </si>
  <si>
    <t>11 Major Dizon Street Brgy. I.V.S., Marikina City</t>
  </si>
  <si>
    <t>Carreon, Pio Chad Lucas G.</t>
  </si>
  <si>
    <t>Ms. Charize Angelique Gaddi</t>
  </si>
  <si>
    <t>32 TOCS avenue Summerville Subdivision Brgy. Mayamot, Antipolo City</t>
  </si>
  <si>
    <t>Gallardo, Mary John Gaille C.</t>
  </si>
  <si>
    <t>Mr. &amp; Mrs. John P. Gallardo</t>
  </si>
  <si>
    <t>B-10 Leaño Street Vista Verde Executive Village Cainta, Rizal</t>
  </si>
  <si>
    <t>date entry - june 22, 2015</t>
  </si>
  <si>
    <t>Mr. &amp; Mrs. Amado Jr. A. Fuentes</t>
  </si>
  <si>
    <t>Mr. &amp; Mrs. Ermelio O. Quintos III</t>
  </si>
  <si>
    <t>Mr. &amp; Mrs. Jeff G. Pastor</t>
  </si>
  <si>
    <t>Mr. &amp; Mrs. Sanny Joe L. Bernales</t>
  </si>
  <si>
    <t>2126011/09062144128</t>
  </si>
  <si>
    <t>11A Saint Catherine Street Maries Village 2 Phase 1 Mayamot, Antipolo City</t>
  </si>
  <si>
    <t>#15 Magnolia Street Brgy. San Isidro Greenpark Village Cainta, Rizal</t>
  </si>
  <si>
    <t>09222806565/09224245362</t>
  </si>
  <si>
    <t>Bali Oasis Condo Phase 1 Jakarta Bldg. 1 Unit 421 Marcos Highway Santolan, Pasig City</t>
  </si>
  <si>
    <t>#17 A Capt. Miyong Street San Roque, Marikina City</t>
  </si>
  <si>
    <t>86 M.A. Roxas Street Kalumpang, Marikina City</t>
  </si>
  <si>
    <t>3472822/7481193/09228651219</t>
  </si>
  <si>
    <t>6455170/09066051584</t>
  </si>
  <si>
    <t>4638260/09328825169</t>
  </si>
  <si>
    <t>Ms. Gloria Cruz</t>
  </si>
  <si>
    <t>09086548959/09062001862</t>
  </si>
  <si>
    <t>5796550/096163372385</t>
  </si>
  <si>
    <t>9017736/09215375530</t>
  </si>
  <si>
    <t>7996524/09077201916</t>
  </si>
  <si>
    <t>9016927/091771776492</t>
  </si>
  <si>
    <t>9265594/09205519492</t>
  </si>
  <si>
    <t>018 Q. Mejia Street Santolan, Pasig City</t>
  </si>
  <si>
    <t>5090942/09164086039</t>
  </si>
  <si>
    <t>7996526/09151467227/09496135027</t>
  </si>
  <si>
    <t>5084380/09159549380</t>
  </si>
  <si>
    <t>6460126/09298532436</t>
  </si>
  <si>
    <t>9647198/09175971775</t>
  </si>
  <si>
    <t>3695842/09163192387</t>
  </si>
  <si>
    <t>6 Legaspi Street Kalumpang, Marikina City</t>
  </si>
  <si>
    <t>9195754/09299574631</t>
  </si>
  <si>
    <t>7917872/09279902790</t>
  </si>
  <si>
    <t>9543631/09985558339</t>
  </si>
  <si>
    <t>7486320/09285210990/09985714171</t>
  </si>
  <si>
    <t>7996409/09219591029</t>
  </si>
  <si>
    <t>9421720/09428259287</t>
  </si>
  <si>
    <t>5145597 / 09255121476/09204052746</t>
  </si>
  <si>
    <t>3697159/09154084774</t>
  </si>
  <si>
    <t>3695159/09237173777</t>
  </si>
  <si>
    <t>5087314/09491807421</t>
  </si>
  <si>
    <t>6459020/09176247214</t>
  </si>
  <si>
    <t>2390600/09995011663</t>
  </si>
  <si>
    <t>4754573/09276028426</t>
  </si>
  <si>
    <t>5089413/09086963362</t>
  </si>
  <si>
    <t>Blk 6 Lot 4B Opal Street Hilltown Residence, Marikina City</t>
  </si>
  <si>
    <t>2905231/09771630662</t>
  </si>
  <si>
    <t>Mrs. Dorothy S. Toma Cruz</t>
  </si>
  <si>
    <t>Blk 9 Lot 21 Oaks Residences Cainta, Rizal</t>
  </si>
  <si>
    <t>4705544/09174031818</t>
  </si>
  <si>
    <t xml:space="preserve">58A Mabini Street San Roque, Marikina City </t>
  </si>
  <si>
    <t>6451305/09065165353</t>
  </si>
  <si>
    <t>2097561/9191787</t>
  </si>
  <si>
    <t>18 Purefoods Road San Roque, Marikina City</t>
  </si>
  <si>
    <t>Mrs. Mary Jean T. Bautista</t>
  </si>
  <si>
    <t>3707422-23/09299527159</t>
  </si>
  <si>
    <t>3697748/09179561746/09266178089</t>
  </si>
  <si>
    <t>Mr. &amp; Mrs. Raul M. Marcelo</t>
  </si>
  <si>
    <t>6466830/09323833164</t>
  </si>
  <si>
    <t>Mr. &amp; Mrs. James John N. Acosta</t>
  </si>
  <si>
    <t>3693845/09264396790</t>
  </si>
  <si>
    <t>11-E Tambangan Street Tayug Kalumpang, Marikina City</t>
  </si>
  <si>
    <t>7996497/09326695289</t>
  </si>
  <si>
    <t>40 Old J.P. Rizal Street Calumpang, Marikina City</t>
  </si>
  <si>
    <t>B4 L42 Mars Street New San Mateo Subdivision San Mateo, Rizal</t>
  </si>
  <si>
    <t>6813084/09062606506</t>
  </si>
  <si>
    <t>5 Mt. Etna Street New Marikina Subdivision, Marikina City</t>
  </si>
  <si>
    <t>6817425/6453630/09196252154</t>
  </si>
  <si>
    <t>2611759/09399360113</t>
  </si>
  <si>
    <t>6329464/09277892756</t>
  </si>
  <si>
    <t>6566125/09158959396</t>
  </si>
  <si>
    <t>Lucindo, Carlos Anton C.</t>
  </si>
  <si>
    <t>Mr. &amp; Mrs. Graciano C. Marasigan</t>
  </si>
  <si>
    <t>Mrs. Erlinda L. Francisco</t>
  </si>
  <si>
    <t>64 E. Dela Paz Street San Roque, Marikina City</t>
  </si>
  <si>
    <t>#3 del Carmen Street Sta. Teresita, Marikina City</t>
  </si>
  <si>
    <t>6469727/09154813593</t>
  </si>
  <si>
    <t>5A Chico Street Town &amp; Country Executive Village, Antipolo City</t>
  </si>
  <si>
    <t>6810288/091771973963</t>
  </si>
  <si>
    <t>Blk 4 21A Emerald Street Greenwoods Phase 4, Pasig City</t>
  </si>
  <si>
    <t>3694303/09176282925</t>
  </si>
  <si>
    <t>6345961/09168590311</t>
  </si>
  <si>
    <t>3691374/09174326526</t>
  </si>
  <si>
    <t>207 Bldg. 2 Bali Oasis Marcos Highway Santolan, Pasig City</t>
  </si>
  <si>
    <t>Enriquez, Justine Mayrics S.</t>
  </si>
  <si>
    <t>7946140/09166342883</t>
  </si>
  <si>
    <t>4422518/6547664/09205816819</t>
  </si>
  <si>
    <t>9584721/09165753091</t>
  </si>
  <si>
    <t>#36 Everlasting Street Cainta Greenpark Village Cainta, Rizal</t>
  </si>
  <si>
    <t>7483824/09209749860</t>
  </si>
  <si>
    <t>7996985/09218284095</t>
  </si>
  <si>
    <t>Rm.320 Bogor Bldg. Bali Oasis Marcos Highway Santolan, Pasig City</t>
  </si>
  <si>
    <t>de la Cruz, Terry Mae A.</t>
  </si>
  <si>
    <t>Mr. &amp; Mrs. Jayson Largado de la Cruz</t>
  </si>
  <si>
    <t>140 B. E. Dela Paz San Roque, Marikina City</t>
  </si>
  <si>
    <t>6453114/09423524105</t>
  </si>
  <si>
    <t>5157950/09157625686</t>
  </si>
  <si>
    <t>8063692/09228375080</t>
  </si>
  <si>
    <t>1481 Kalusugan Street Phase II A Karangalan Village, Pasig City</t>
  </si>
  <si>
    <t xml:space="preserve">Lot 9 Blk 4 Doña Juana Subdivision 3 Santolan, Pasig City                      </t>
  </si>
  <si>
    <t>2386069/09233522197/09102233600</t>
  </si>
  <si>
    <t>6821057/09175792261</t>
  </si>
  <si>
    <t>Sta. Maria Compound Phase 2 Santolan, Pasig City</t>
  </si>
  <si>
    <t>3582031/09158294683</t>
  </si>
  <si>
    <t>6463539/09989843843</t>
  </si>
  <si>
    <t>6256043/09152142437</t>
  </si>
  <si>
    <t>320 J.P. Rizal Street Sta. Elena, Marikina City</t>
  </si>
  <si>
    <t>6315726/09094046867</t>
  </si>
  <si>
    <t>19 Tambangan Street Tayug Calumpang, Marikina City</t>
  </si>
  <si>
    <t>6546005/09227374218</t>
  </si>
  <si>
    <t>Mrs. Blesilda R. Fernando</t>
  </si>
  <si>
    <t>5084380/09177063724</t>
  </si>
  <si>
    <t>18B Grand Monaco Subdivision Mayamot, Antipolo City</t>
  </si>
  <si>
    <t>6829177/09193377444/09293523852</t>
  </si>
  <si>
    <t>3695264/09178656770</t>
  </si>
  <si>
    <t>369-8403/09276126779/09276126781</t>
  </si>
  <si>
    <t>09165088355/09998586165</t>
  </si>
  <si>
    <t>6454639/09209475672</t>
  </si>
  <si>
    <t>2121750/09175885930</t>
  </si>
  <si>
    <t>09156845188/09283805515</t>
  </si>
  <si>
    <t>6544260/09935442753</t>
  </si>
  <si>
    <t>9508823/09265887225</t>
  </si>
  <si>
    <t>9340439/09479926175</t>
  </si>
  <si>
    <t>09434138942/09434138952</t>
  </si>
  <si>
    <t>9496097/09288226449</t>
  </si>
  <si>
    <t>23 Kurtante Street Midtown Subdivision San Roque, Marikina City</t>
  </si>
  <si>
    <t>6819704/4770125/09391190747/ 09288227752</t>
  </si>
  <si>
    <t>12 Morse Street Filinvest East Marcos Highway Cainta, Rizal</t>
  </si>
  <si>
    <t>3699046/09096201615</t>
  </si>
  <si>
    <t>6974413/3304318/09053092580</t>
  </si>
  <si>
    <t>131 Gen. F. Santos Street Calumpang, Marikina City</t>
  </si>
  <si>
    <t>6460511/09177946770</t>
  </si>
  <si>
    <t>09272731013</t>
  </si>
  <si>
    <t>09985735536/09399070512</t>
  </si>
  <si>
    <t>6460511/09179526002</t>
  </si>
  <si>
    <t>1-A  M.De Leon East Santolan, Pasig City</t>
  </si>
  <si>
    <t>645-3535/09178481982</t>
  </si>
  <si>
    <t>4701142/09178343722</t>
  </si>
  <si>
    <t>09165875398/09323688444</t>
  </si>
  <si>
    <t>09163908016/09283795716</t>
  </si>
  <si>
    <t>23 Fernado Avenue Calumpang, Marikina City</t>
  </si>
  <si>
    <t>09071939606/09420611224</t>
  </si>
  <si>
    <t>6457556/09258265433</t>
  </si>
  <si>
    <t>9338782/9492207</t>
  </si>
  <si>
    <t>6331228/09339735394</t>
  </si>
  <si>
    <t>9166272/09333918045</t>
  </si>
  <si>
    <t>Unit 3919 Jayapura Bldgh. Bali Oasis Phase 2 Marcos Highway Santolan, Pasig City</t>
  </si>
  <si>
    <t>3588724/09194692467</t>
  </si>
  <si>
    <t>#83 Sitio Kasapi Brgy. Bagong Nayon Marcos Hi-way, Antipolo City</t>
  </si>
  <si>
    <t>9312673/09158127730</t>
  </si>
  <si>
    <t>3586469/09167629886</t>
  </si>
  <si>
    <t>Fairmont Bldg. 1 Rm 302 One Spatial Amang Rodriguez, Pasig City</t>
  </si>
  <si>
    <t>5846812/09162412047/09159295089</t>
  </si>
  <si>
    <t>131 J.P. Rizal Street San Roque, Marikina City</t>
  </si>
  <si>
    <t>8665258/09193324545</t>
  </si>
  <si>
    <t>2383665/09985714154</t>
  </si>
  <si>
    <t>6829177/09234419130</t>
  </si>
  <si>
    <t>6251858/09084913471</t>
  </si>
  <si>
    <t>09193253788/09193253788</t>
  </si>
  <si>
    <t>6214631/09159678631/0998534101</t>
  </si>
  <si>
    <t>6454588/09275524983/09275406345</t>
  </si>
  <si>
    <t>#102 Old J.P. Rizal Street Kalumpang, Marikina City</t>
  </si>
  <si>
    <t>6461623/09165976312 to 13</t>
  </si>
  <si>
    <t>4770363/09152969270</t>
  </si>
  <si>
    <t>9554981/09323402324</t>
  </si>
  <si>
    <t>8716993/09084978354</t>
  </si>
  <si>
    <t>09258723044/09178729069</t>
  </si>
  <si>
    <t>9506089/09253111682</t>
  </si>
  <si>
    <t>Lot 8 Kublai Khan Street Kingsville Subd. Mayamot, Antipolo City</t>
  </si>
  <si>
    <t>9553196/09165142032/09178587068</t>
  </si>
  <si>
    <t>Unit 418 Greenwich Bldg. One Spatial Amang Rod., Pasig City</t>
  </si>
  <si>
    <t>09164258135/09063096723</t>
  </si>
  <si>
    <t>U524 Bldg. 3 Bali Oasis P2 Marcos Highway Santolan, Pasig City</t>
  </si>
  <si>
    <t>6454709/09266189973</t>
  </si>
  <si>
    <t>9454410/09165520395</t>
  </si>
  <si>
    <t>027 E. Concepcion Street Santolan, Pasig City</t>
  </si>
  <si>
    <t>110 Fatima Street SPS Buenmar Subdivision Manggahan, Pasig City</t>
  </si>
  <si>
    <t>3698963/09228286400</t>
  </si>
  <si>
    <t>33 Mt. Airy Street Sta. Elena, Marikina City</t>
  </si>
  <si>
    <t>B2-E Limpin Street Dela Paz, Pasig City</t>
  </si>
  <si>
    <t>7277983/09173162042</t>
  </si>
  <si>
    <t>#28 Sta. Maria Compound Phase II Santolan, Pasig City</t>
  </si>
  <si>
    <t>6551376/09229942773</t>
  </si>
  <si>
    <t>4570427/09273047078</t>
  </si>
  <si>
    <t>9491849/09339315541</t>
  </si>
  <si>
    <t>37-C Old J.P. Rizal Street Tayug Kalumpang, Marikina City</t>
  </si>
  <si>
    <t>6466830/09127594605/09224675427</t>
  </si>
  <si>
    <t>22 Blk 47 Lot 10 Kaibigan Parking Lot Manggahan, Pasig City</t>
  </si>
  <si>
    <t>9452008/09155100717</t>
  </si>
  <si>
    <t>#20 Road 1 Tuazon Village Tañong, Marikina City</t>
  </si>
  <si>
    <t>4411232/09088907118</t>
  </si>
  <si>
    <t>9427860/09428501516</t>
  </si>
  <si>
    <t>6476011/09173272399</t>
  </si>
  <si>
    <t>5171513/09189591503</t>
  </si>
  <si>
    <t>09164999712/09279253991</t>
  </si>
  <si>
    <t>2644232/09275463489</t>
  </si>
  <si>
    <t>15-B Fabian dela Rose Street Varsity Hills Subd.,Loyola Heights, Quezon City</t>
  </si>
  <si>
    <t>09175928315/09063712229</t>
  </si>
  <si>
    <t>Bali Oasis Ph.2 Jayapura Bldg. 207 Marcos Highway Santolan, Pasig City</t>
  </si>
  <si>
    <t>09192461590/09193253788</t>
  </si>
  <si>
    <t>5794782/09173170507</t>
  </si>
  <si>
    <t>No.1268 A. Rodriguez Avenue Brgy. Dela Paz, Pasig City</t>
  </si>
  <si>
    <t>23 E. Robert Street Kingsville Village Marcos Highway Brgy. Mayamot, Antipolo City</t>
  </si>
  <si>
    <t>9488681/09209052746</t>
  </si>
  <si>
    <t>6465720/09226698282</t>
  </si>
  <si>
    <t>6454588/09275524983</t>
  </si>
  <si>
    <t>6467908/6644068/09154274396</t>
  </si>
  <si>
    <t>9 I. Señga Street Calumpang, Marikina City</t>
  </si>
  <si>
    <t>6978933/6815592/09178478567</t>
  </si>
  <si>
    <t>185 Gen. F. Santos Street Calumpang, Marikina City</t>
  </si>
  <si>
    <t>6451675/0906434042</t>
  </si>
  <si>
    <t>6460171/09275736893</t>
  </si>
  <si>
    <t>136 Riverside Drive Provident Village, Marikina City</t>
  </si>
  <si>
    <t>1481 K89 Kalusugan Street Phase IIA Karangalan Village, Pasig City</t>
  </si>
  <si>
    <t>(off.)5849023/09328507693</t>
  </si>
  <si>
    <t>4568099/6458313/09175724606</t>
  </si>
  <si>
    <t>30 General F. Santos Street Calumpang, Marikina City</t>
  </si>
  <si>
    <t>62 Evangelista Street Santolan, Pasig City</t>
  </si>
  <si>
    <t>4345130/09176349254</t>
  </si>
  <si>
    <t>09173606007/09276046149</t>
  </si>
  <si>
    <t>3996255/09228727078</t>
  </si>
  <si>
    <t>Ms. Susie Bajaro</t>
  </si>
  <si>
    <t># 16 Sampaguita Street Sampaguita Village, Malanday Concepcion, Marikina City</t>
  </si>
  <si>
    <t>4257297/09195603597</t>
  </si>
  <si>
    <t>Mr. &amp; Mrs. Richard S. Lim Sr.</t>
  </si>
  <si>
    <t>09051945316</t>
  </si>
  <si>
    <t>09213890386</t>
  </si>
  <si>
    <t>09063658617</t>
  </si>
  <si>
    <t>09162829121</t>
  </si>
  <si>
    <t>09328582980</t>
  </si>
  <si>
    <t>09289507490</t>
  </si>
  <si>
    <t>09088843485</t>
  </si>
  <si>
    <t>Mr. &amp; Mrs. Christian R. Sotin</t>
  </si>
  <si>
    <t>09473552392</t>
  </si>
  <si>
    <t>#8 Rosal Street Cainta Greenpark Village Cainta, Rizal</t>
  </si>
  <si>
    <t>444/678 Shoe Avenue Extension Concepcion Uno, Marikina City</t>
  </si>
  <si>
    <t>#2A Riverside Drive Provident Village Tañong, Marikina City</t>
  </si>
  <si>
    <t>189 J.P. Rizal Street Fernando Calumpang, Marikina City</t>
  </si>
  <si>
    <t>09189643435</t>
  </si>
  <si>
    <t>Mr. &amp; Mrs. Domingo E. Arcilla</t>
  </si>
  <si>
    <t>09267163368</t>
  </si>
  <si>
    <t>09183911415</t>
  </si>
  <si>
    <t>Unit 810 Oxford Mansion Santolan, Pasig City</t>
  </si>
  <si>
    <t>09324610995</t>
  </si>
  <si>
    <t>09156133698</t>
  </si>
  <si>
    <t>Ke, Tristan</t>
  </si>
  <si>
    <t>09276675751</t>
  </si>
  <si>
    <t>#9 Kapitan Miyong Street San Roque, Marikina City</t>
  </si>
  <si>
    <t>12 Kamagong Street Fin Asia Homes Cainta, Rizal</t>
  </si>
  <si>
    <t>09222502336</t>
  </si>
  <si>
    <t># 2 Del Carmen Street, Marikina City</t>
  </si>
  <si>
    <t>No.28 Sta. Maria Compound Phase 2 Santolan, Pasig City</t>
  </si>
  <si>
    <t>1-A M. De Leon East Santolan, Pasig City</t>
  </si>
  <si>
    <t>09228280332</t>
  </si>
  <si>
    <t>09175395975</t>
  </si>
  <si>
    <t>09194692467</t>
  </si>
  <si>
    <t>01469</t>
  </si>
  <si>
    <t>01539</t>
  </si>
  <si>
    <t>09201008729</t>
  </si>
  <si>
    <t>09067522860</t>
  </si>
  <si>
    <t>09067503260</t>
  </si>
  <si>
    <t>01554</t>
  </si>
  <si>
    <t>01327</t>
  </si>
  <si>
    <t>01524</t>
  </si>
  <si>
    <t>01534</t>
  </si>
  <si>
    <t>01250</t>
  </si>
  <si>
    <t>01299</t>
  </si>
  <si>
    <t>01330</t>
  </si>
  <si>
    <t>01530</t>
  </si>
  <si>
    <t>09164128978</t>
  </si>
  <si>
    <t>09336065100</t>
  </si>
  <si>
    <t>09169602905</t>
  </si>
  <si>
    <t># 2 Cattleya Street Greenpark Village Cainta, Rizal</t>
  </si>
  <si>
    <t>09086746171/09094816043</t>
  </si>
  <si>
    <t>#1 Gold Street Manihan Interior Malanday, Marikina City</t>
  </si>
  <si>
    <t>09479893361</t>
  </si>
  <si>
    <t>01546</t>
  </si>
  <si>
    <t>01553</t>
  </si>
  <si>
    <t>01511</t>
  </si>
  <si>
    <t>01487</t>
  </si>
  <si>
    <t>01444</t>
  </si>
  <si>
    <t>09173127813</t>
  </si>
  <si>
    <t>09178284179</t>
  </si>
  <si>
    <t>09212287979</t>
  </si>
  <si>
    <t>09267011081</t>
  </si>
  <si>
    <t>0928559761</t>
  </si>
  <si>
    <t>#55 Unit B Sta. Maria Compound 3 Santolan, Pasig City</t>
  </si>
  <si>
    <t>01531</t>
  </si>
  <si>
    <t>01506</t>
  </si>
  <si>
    <t>01462</t>
  </si>
  <si>
    <t>01549</t>
  </si>
  <si>
    <t>01438</t>
  </si>
  <si>
    <t>01500</t>
  </si>
  <si>
    <t>01543</t>
  </si>
  <si>
    <t>01472</t>
  </si>
  <si>
    <t>Unit 714 Bldg. 3 Jayapura Bali Oasis Phase 2 Condo. Santolan, Pasig City</t>
  </si>
  <si>
    <t>7B T2 Olympic Heights Condominium Eastwood City, Quezon City</t>
  </si>
  <si>
    <t>Español, Liam Kent P.</t>
  </si>
  <si>
    <t>IIE Tower 1 Excelsior Bldg. Eastwood City Libis, Quezon City</t>
  </si>
  <si>
    <t>09174766225</t>
  </si>
  <si>
    <t>01512</t>
  </si>
  <si>
    <t>01485</t>
  </si>
  <si>
    <t>01442</t>
  </si>
  <si>
    <t>01446</t>
  </si>
  <si>
    <t>01509</t>
  </si>
  <si>
    <t>01502</t>
  </si>
  <si>
    <t>01451</t>
  </si>
  <si>
    <t>01452</t>
  </si>
  <si>
    <t>01492</t>
  </si>
  <si>
    <t>01450</t>
  </si>
  <si>
    <t>01505</t>
  </si>
  <si>
    <t>01437</t>
  </si>
  <si>
    <t>09175637520</t>
  </si>
  <si>
    <t>109 Kalayaan Avenue Cembo, Makati City</t>
  </si>
  <si>
    <t>L9 B4 C. Sampaguita Street Modesta Village San Mateo, Rizal</t>
  </si>
  <si>
    <t>09059365945</t>
  </si>
  <si>
    <t>Ms. Charize Angelique F. Gaddi</t>
  </si>
  <si>
    <t>32 TOCS Avenue Summerville Subdivision Brgy. Mayamot, Antipolo City</t>
  </si>
  <si>
    <t>01454</t>
  </si>
  <si>
    <t>01461</t>
  </si>
  <si>
    <t>01523</t>
  </si>
  <si>
    <t>01453</t>
  </si>
  <si>
    <t>01463</t>
  </si>
  <si>
    <t>01484</t>
  </si>
  <si>
    <t>01533</t>
  </si>
  <si>
    <t>01466</t>
  </si>
  <si>
    <t>01521</t>
  </si>
  <si>
    <t>01540</t>
  </si>
  <si>
    <t>01513</t>
  </si>
  <si>
    <t>01516</t>
  </si>
  <si>
    <t>01443</t>
  </si>
  <si>
    <t>11 Major Dizon Street Brgy. IVS, Marikina City</t>
  </si>
  <si>
    <t>09214011596</t>
  </si>
  <si>
    <t>09228590904</t>
  </si>
  <si>
    <t>09283008045</t>
  </si>
  <si>
    <t>09178336976</t>
  </si>
  <si>
    <t>Llanes, Miguel Nikolai L.</t>
  </si>
  <si>
    <t>4775376/09174689646</t>
  </si>
  <si>
    <t>Mr. &amp; Mrs. Redentor F. Llanes</t>
  </si>
  <si>
    <t>U326 Bldg . 2 Bali Oasis Bldg. Marcos Highway Santolan, Pasig City</t>
  </si>
  <si>
    <t>Unit 210 Bldg. 2 Bali Oasis Marcos Highway Santolan, Pasig City</t>
  </si>
  <si>
    <t>Ms. Jocelyn L. Giron</t>
  </si>
  <si>
    <t>01558</t>
  </si>
  <si>
    <t>09055000136</t>
  </si>
  <si>
    <t>09178573422</t>
  </si>
  <si>
    <t>09273940119</t>
  </si>
  <si>
    <t>128 Doña Juana Subdivision 3 Santolan, Pasig City</t>
  </si>
  <si>
    <t>Mrs. Gloria B. Mariñas</t>
  </si>
  <si>
    <t>Mr. &amp; Mrs. Richard P. Riego</t>
  </si>
  <si>
    <t>AA2-301 Hardin ng Rosas UP Campus Diliman, Quezon City</t>
  </si>
  <si>
    <t>39-C Aguho Street Octagon Village Dela Paz, Pasig City</t>
  </si>
  <si>
    <t>Mr. &amp; Mrs. Anthony Sherwin P. Pedral</t>
  </si>
  <si>
    <t>37 General F. Santos Street Calumpang, Marikina City</t>
  </si>
  <si>
    <t>110 Edinburgh Street PGPV. Manggahan, Pasig City</t>
  </si>
  <si>
    <t>107 Brasilia Street Pasig Greenpark Village Manggahan, Pasig City</t>
  </si>
  <si>
    <t>7H-5 Villa Victoria West Drive St., Pasig Greenpark Villange, Manggahan Pasig City</t>
  </si>
  <si>
    <t>Mr. &amp; Mrs. Salson J. Sonsing</t>
  </si>
  <si>
    <t>16 Anonas Street Greenpark Village Cainta, Rizal</t>
  </si>
  <si>
    <t>114 Doña Juana Subdivision 3 Santolan, Pasig City</t>
  </si>
  <si>
    <t>MS. REYZLE D. BAYION</t>
  </si>
  <si>
    <t>Ocampo, Devaughn Justin F.</t>
  </si>
  <si>
    <t>09173440507/09157561328</t>
  </si>
  <si>
    <t>Ms. Amadina F. Ocampo</t>
  </si>
  <si>
    <t>Rm. 411 Oxford, Cityland Condominium Santolan, Pasig City</t>
  </si>
  <si>
    <t>Rm. 411 Oxford Cityland Condominium Santolan, Pasig City</t>
  </si>
  <si>
    <t>09323871531</t>
  </si>
  <si>
    <t>01555</t>
  </si>
  <si>
    <t>01458</t>
  </si>
  <si>
    <t>01557</t>
  </si>
  <si>
    <t>01542</t>
  </si>
  <si>
    <t>01494</t>
  </si>
  <si>
    <t>09363014638</t>
  </si>
  <si>
    <t>09278606822</t>
  </si>
  <si>
    <t>09228983052</t>
  </si>
  <si>
    <t>01510</t>
  </si>
  <si>
    <t>01475</t>
  </si>
  <si>
    <t>01464</t>
  </si>
  <si>
    <t>01520</t>
  </si>
  <si>
    <t>01515</t>
  </si>
  <si>
    <t>00209</t>
  </si>
  <si>
    <t>01508</t>
  </si>
  <si>
    <t>01441</t>
  </si>
  <si>
    <t>01493</t>
  </si>
  <si>
    <t>09228284241</t>
  </si>
  <si>
    <t>09225019512</t>
  </si>
  <si>
    <t>09228896495</t>
  </si>
  <si>
    <t>09177317450</t>
  </si>
  <si>
    <t>01525</t>
  </si>
  <si>
    <t>01477</t>
  </si>
  <si>
    <t>01449</t>
  </si>
  <si>
    <t>01474</t>
  </si>
  <si>
    <t>01490</t>
  </si>
  <si>
    <t>01517</t>
  </si>
  <si>
    <t>01526</t>
  </si>
  <si>
    <t>01459</t>
  </si>
  <si>
    <t>01535</t>
  </si>
  <si>
    <t>01495</t>
  </si>
  <si>
    <t>01491</t>
  </si>
  <si>
    <t>01471</t>
  </si>
  <si>
    <t>09273014120</t>
  </si>
  <si>
    <t>09394159708</t>
  </si>
  <si>
    <t>01552</t>
  </si>
  <si>
    <t>01538</t>
  </si>
  <si>
    <t>01480</t>
  </si>
  <si>
    <t>01522</t>
  </si>
  <si>
    <t>01544</t>
  </si>
  <si>
    <t>01504</t>
  </si>
  <si>
    <t>01478</t>
  </si>
  <si>
    <t>01498</t>
  </si>
  <si>
    <t>01489</t>
  </si>
  <si>
    <t>01532</t>
  </si>
  <si>
    <t>09228018776</t>
  </si>
  <si>
    <t>09298374360</t>
  </si>
  <si>
    <t>09399016545</t>
  </si>
  <si>
    <t>09209756318</t>
  </si>
  <si>
    <t>09196772773</t>
  </si>
  <si>
    <t>01527</t>
  </si>
  <si>
    <t>01541</t>
  </si>
  <si>
    <t>09179272422</t>
  </si>
  <si>
    <t>09281486509</t>
  </si>
  <si>
    <t>09153148996</t>
  </si>
  <si>
    <t>01518</t>
  </si>
  <si>
    <t>01448</t>
  </si>
  <si>
    <t>09158436693</t>
  </si>
  <si>
    <t>09274684629</t>
  </si>
  <si>
    <t>09179325959</t>
  </si>
  <si>
    <t>09167991506</t>
  </si>
  <si>
    <t>09228580933</t>
  </si>
  <si>
    <t>KINDER 1 - FAITH (A.M.)</t>
  </si>
  <si>
    <t>Aquino, Edward Aldrin A.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</si>
</sst>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0000"/>
    <numFmt numFmtId="165" formatCode="00000.0"/>
    <numFmt numFmtId="166" formatCode="[$-409]d\-mmm\-yy;@"/>
    <numFmt numFmtId="167" formatCode="[$-409]dd\-mmm\-yy;@"/>
  </numFmts>
  <fonts count="70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Book Antiqua"/>
      <family val="1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1"/>
      <name val="Century Schoolbook"/>
      <family val="1"/>
    </font>
    <font>
      <sz val="9"/>
      <name val="Calibri"/>
      <family val="2"/>
      <scheme val="minor"/>
    </font>
    <font>
      <sz val="10"/>
      <name val="Calibri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.5"/>
      <name val="Calibri"/>
      <family val="2"/>
      <scheme val="minor"/>
    </font>
    <font>
      <sz val="8.5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Book Antiqua"/>
      <family val="1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4"/>
      <name val="Book Antiqua"/>
      <family val="1"/>
    </font>
    <font>
      <b/>
      <sz val="14"/>
      <color rgb="FFFF0000"/>
      <name val="Book Antiqua"/>
      <family val="1"/>
    </font>
    <font>
      <sz val="14"/>
      <color rgb="FFFF0000"/>
      <name val="Book Antiqua"/>
      <family val="1"/>
    </font>
    <font>
      <sz val="12"/>
      <name val="Calibri"/>
      <family val="2"/>
      <scheme val="minor"/>
    </font>
    <font>
      <sz val="7"/>
      <color theme="1"/>
      <name val="Calibri"/>
      <family val="2"/>
      <scheme val="minor"/>
    </font>
    <font>
      <sz val="7.5"/>
      <name val="Calibri"/>
      <family val="2"/>
      <scheme val="minor"/>
    </font>
    <font>
      <sz val="7.5"/>
      <color theme="1"/>
      <name val="Calibri"/>
      <family val="2"/>
      <scheme val="minor"/>
    </font>
    <font>
      <sz val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9"/>
      <color indexed="8"/>
      <name val="Calibri"/>
      <family val="2"/>
    </font>
    <font>
      <b/>
      <sz val="7"/>
      <color theme="1"/>
      <name val="Calibri"/>
      <family val="2"/>
      <scheme val="minor"/>
    </font>
    <font>
      <sz val="8"/>
      <name val="Calibri"/>
      <family val="2"/>
    </font>
    <font>
      <sz val="7"/>
      <name val="Calibri"/>
      <family val="2"/>
      <scheme val="minor"/>
    </font>
    <font>
      <b/>
      <sz val="11"/>
      <name val="Book Antiqua"/>
      <family val="1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7"/>
      <color rgb="FFFF0000"/>
      <name val="Calibri"/>
      <family val="2"/>
      <scheme val="minor"/>
    </font>
    <font>
      <sz val="10"/>
      <name val="Book Antiqua"/>
      <family val="1"/>
    </font>
    <font>
      <sz val="10"/>
      <color rgb="FFFF0000"/>
      <name val="Book Antiqua"/>
      <family val="1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7"/>
      <color rgb="FFFF0000"/>
      <name val="Calibri"/>
      <family val="2"/>
      <scheme val="minor"/>
    </font>
    <font>
      <sz val="9"/>
      <color theme="1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sz val="20"/>
      <name val="Calibri"/>
      <family val="2"/>
      <scheme val="minor"/>
    </font>
    <font>
      <sz val="9.5500000000000007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b/>
      <sz val="11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sz val="10.5"/>
      <name val="Calibri"/>
      <family val="2"/>
    </font>
    <font>
      <sz val="8.5"/>
      <color theme="1"/>
      <name val="Calibri"/>
      <family val="2"/>
    </font>
    <font>
      <sz val="10.5"/>
      <name val="Calibri"/>
      <family val="2"/>
      <scheme val="minor"/>
    </font>
    <font>
      <sz val="9.5"/>
      <name val="Calibri"/>
      <family val="2"/>
    </font>
    <font>
      <sz val="10.5"/>
      <color theme="1"/>
      <name val="Calibri"/>
      <family val="2"/>
    </font>
    <font>
      <b/>
      <sz val="11"/>
      <name val="Arial"/>
      <family val="2"/>
    </font>
    <font>
      <i/>
      <sz val="11"/>
      <color rgb="FFDD005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8" fillId="0" borderId="0"/>
    <xf numFmtId="43" fontId="19" fillId="0" borderId="0" applyFont="0" applyFill="0" applyBorder="0" applyAlignment="0" applyProtection="0"/>
  </cellStyleXfs>
  <cellXfs count="379">
    <xf numFmtId="0" fontId="0" fillId="0" borderId="0" xfId="0"/>
    <xf numFmtId="0" fontId="5" fillId="0" borderId="1" xfId="0" applyFont="1" applyFill="1" applyBorder="1" applyAlignment="1"/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/>
    <xf numFmtId="164" fontId="7" fillId="0" borderId="1" xfId="3" applyNumberFormat="1" applyFont="1" applyFill="1" applyBorder="1" applyAlignment="1">
      <alignment horizontal="center"/>
    </xf>
    <xf numFmtId="0" fontId="7" fillId="0" borderId="1" xfId="3" applyFont="1" applyFill="1" applyBorder="1" applyAlignment="1"/>
    <xf numFmtId="49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/>
    <xf numFmtId="164" fontId="7" fillId="0" borderId="1" xfId="0" applyNumberFormat="1" applyFont="1" applyFill="1" applyBorder="1" applyAlignment="1">
      <alignment horizontal="center"/>
    </xf>
    <xf numFmtId="0" fontId="10" fillId="0" borderId="1" xfId="0" applyFont="1" applyFill="1" applyBorder="1"/>
    <xf numFmtId="0" fontId="9" fillId="0" borderId="1" xfId="0" applyFont="1" applyFill="1" applyBorder="1"/>
    <xf numFmtId="0" fontId="6" fillId="0" borderId="1" xfId="0" applyFont="1" applyFill="1" applyBorder="1"/>
    <xf numFmtId="0" fontId="0" fillId="0" borderId="1" xfId="0" applyBorder="1"/>
    <xf numFmtId="0" fontId="7" fillId="0" borderId="1" xfId="3" applyFont="1" applyFill="1" applyBorder="1"/>
    <xf numFmtId="0" fontId="7" fillId="0" borderId="1" xfId="0" applyFont="1" applyBorder="1"/>
    <xf numFmtId="0" fontId="5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0" fillId="0" borderId="1" xfId="0" applyFill="1" applyBorder="1"/>
    <xf numFmtId="0" fontId="15" fillId="0" borderId="1" xfId="0" applyFont="1" applyFill="1" applyBorder="1" applyAlignment="1">
      <alignment horizontal="center"/>
    </xf>
    <xf numFmtId="0" fontId="7" fillId="0" borderId="1" xfId="3" applyFont="1" applyFill="1" applyBorder="1" applyAlignment="1">
      <alignment horizontal="left"/>
    </xf>
    <xf numFmtId="0" fontId="16" fillId="0" borderId="1" xfId="0" applyFont="1" applyFill="1" applyBorder="1" applyAlignment="1">
      <alignment horizontal="center"/>
    </xf>
    <xf numFmtId="0" fontId="17" fillId="0" borderId="0" xfId="0" applyFont="1"/>
    <xf numFmtId="164" fontId="7" fillId="0" borderId="0" xfId="3" applyNumberFormat="1" applyFont="1" applyFill="1" applyBorder="1" applyAlignment="1">
      <alignment horizontal="center"/>
    </xf>
    <xf numFmtId="0" fontId="0" fillId="0" borderId="0" xfId="0" applyBorder="1"/>
    <xf numFmtId="164" fontId="7" fillId="0" borderId="0" xfId="1" applyNumberFormat="1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Fill="1" applyBorder="1"/>
    <xf numFmtId="0" fontId="7" fillId="0" borderId="0" xfId="3" applyFont="1" applyFill="1" applyBorder="1"/>
    <xf numFmtId="0" fontId="10" fillId="0" borderId="0" xfId="0" applyFont="1" applyFill="1" applyBorder="1"/>
    <xf numFmtId="0" fontId="7" fillId="0" borderId="1" xfId="3" applyFont="1" applyBorder="1"/>
    <xf numFmtId="0" fontId="13" fillId="0" borderId="1" xfId="3" applyFont="1" applyFill="1" applyBorder="1"/>
    <xf numFmtId="0" fontId="0" fillId="0" borderId="0" xfId="0" applyAlignment="1"/>
    <xf numFmtId="0" fontId="0" fillId="0" borderId="1" xfId="0" applyBorder="1" applyAlignment="1">
      <alignment horizontal="center"/>
    </xf>
    <xf numFmtId="0" fontId="7" fillId="0" borderId="1" xfId="3" applyFont="1" applyFill="1" applyBorder="1" applyAlignment="1">
      <alignment horizontal="center"/>
    </xf>
    <xf numFmtId="166" fontId="7" fillId="0" borderId="1" xfId="3" applyNumberFormat="1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9" fillId="0" borderId="1" xfId="3" applyFont="1" applyFill="1" applyBorder="1"/>
    <xf numFmtId="166" fontId="7" fillId="0" borderId="1" xfId="3" applyNumberFormat="1" applyFont="1" applyFill="1" applyBorder="1" applyAlignment="1">
      <alignment horizontal="center"/>
    </xf>
    <xf numFmtId="15" fontId="7" fillId="0" borderId="1" xfId="3" applyNumberFormat="1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9" fillId="0" borderId="1" xfId="3" applyFont="1" applyFill="1" applyBorder="1" applyAlignment="1">
      <alignment horizontal="center"/>
    </xf>
    <xf numFmtId="167" fontId="7" fillId="0" borderId="1" xfId="0" applyNumberFormat="1" applyFont="1" applyFill="1" applyBorder="1" applyAlignment="1">
      <alignment horizontal="center"/>
    </xf>
    <xf numFmtId="0" fontId="13" fillId="0" borderId="1" xfId="0" applyFont="1" applyFill="1" applyBorder="1"/>
    <xf numFmtId="15" fontId="7" fillId="0" borderId="1" xfId="0" applyNumberFormat="1" applyFon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3" fillId="0" borderId="1" xfId="3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5" fontId="10" fillId="0" borderId="1" xfId="0" applyNumberFormat="1" applyFont="1" applyFill="1" applyBorder="1" applyAlignment="1">
      <alignment horizontal="center"/>
    </xf>
    <xf numFmtId="0" fontId="23" fillId="0" borderId="1" xfId="0" applyFont="1" applyFill="1" applyBorder="1"/>
    <xf numFmtId="166" fontId="10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6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0" fillId="0" borderId="0" xfId="0" applyFill="1"/>
    <xf numFmtId="0" fontId="11" fillId="0" borderId="0" xfId="0" applyFont="1" applyBorder="1" applyAlignment="1">
      <alignment horizontal="center"/>
    </xf>
    <xf numFmtId="0" fontId="17" fillId="0" borderId="1" xfId="0" applyFont="1" applyFill="1" applyBorder="1"/>
    <xf numFmtId="0" fontId="17" fillId="0" borderId="0" xfId="0" applyFont="1" applyFill="1"/>
    <xf numFmtId="0" fontId="0" fillId="0" borderId="0" xfId="0" applyFill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32" fillId="0" borderId="1" xfId="3" applyFont="1" applyFill="1" applyBorder="1" applyAlignment="1"/>
    <xf numFmtId="0" fontId="32" fillId="0" borderId="1" xfId="3" applyFont="1" applyFill="1" applyBorder="1"/>
    <xf numFmtId="0" fontId="32" fillId="0" borderId="1" xfId="0" applyFont="1" applyFill="1" applyBorder="1"/>
    <xf numFmtId="0" fontId="23" fillId="0" borderId="1" xfId="3" applyFont="1" applyFill="1" applyBorder="1"/>
    <xf numFmtId="0" fontId="33" fillId="0" borderId="0" xfId="0" applyFont="1"/>
    <xf numFmtId="0" fontId="7" fillId="0" borderId="1" xfId="0" applyFont="1" applyFill="1" applyBorder="1" applyAlignment="1">
      <alignment horizontal="left"/>
    </xf>
    <xf numFmtId="0" fontId="23" fillId="0" borderId="1" xfId="3" applyFont="1" applyFill="1" applyBorder="1" applyAlignment="1">
      <alignment horizontal="center"/>
    </xf>
    <xf numFmtId="0" fontId="34" fillId="0" borderId="1" xfId="3" applyFont="1" applyFill="1" applyBorder="1"/>
    <xf numFmtId="0" fontId="35" fillId="0" borderId="0" xfId="0" applyFont="1"/>
    <xf numFmtId="0" fontId="14" fillId="0" borderId="1" xfId="0" applyFont="1" applyFill="1" applyBorder="1"/>
    <xf numFmtId="15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1" xfId="0" applyFont="1" applyFill="1" applyBorder="1"/>
    <xf numFmtId="15" fontId="38" fillId="0" borderId="1" xfId="0" applyNumberFormat="1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0" fontId="38" fillId="0" borderId="1" xfId="0" applyFont="1" applyFill="1" applyBorder="1"/>
    <xf numFmtId="0" fontId="39" fillId="0" borderId="1" xfId="0" applyFont="1" applyFill="1" applyBorder="1"/>
    <xf numFmtId="15" fontId="10" fillId="0" borderId="1" xfId="2" applyNumberFormat="1" applyFont="1" applyFill="1" applyBorder="1" applyAlignment="1">
      <alignment horizontal="center"/>
    </xf>
    <xf numFmtId="0" fontId="10" fillId="0" borderId="1" xfId="2" applyFont="1" applyFill="1" applyBorder="1"/>
    <xf numFmtId="0" fontId="5" fillId="4" borderId="1" xfId="0" applyFont="1" applyFill="1" applyBorder="1" applyAlignment="1">
      <alignment horizontal="center"/>
    </xf>
    <xf numFmtId="0" fontId="0" fillId="4" borderId="1" xfId="0" applyFill="1" applyBorder="1"/>
    <xf numFmtId="0" fontId="7" fillId="4" borderId="1" xfId="3" applyFont="1" applyFill="1" applyBorder="1"/>
    <xf numFmtId="0" fontId="22" fillId="0" borderId="1" xfId="3" applyFont="1" applyFill="1" applyBorder="1"/>
    <xf numFmtId="0" fontId="10" fillId="0" borderId="1" xfId="0" applyFont="1" applyFill="1" applyBorder="1" applyAlignment="1">
      <alignment horizontal="left"/>
    </xf>
    <xf numFmtId="0" fontId="40" fillId="0" borderId="0" xfId="0" applyFont="1"/>
    <xf numFmtId="0" fontId="36" fillId="0" borderId="1" xfId="0" applyFont="1" applyFill="1" applyBorder="1" applyAlignment="1">
      <alignment horizontal="center"/>
    </xf>
    <xf numFmtId="0" fontId="19" fillId="0" borderId="1" xfId="3" applyFont="1" applyFill="1" applyBorder="1" applyAlignment="1">
      <alignment horizontal="center"/>
    </xf>
    <xf numFmtId="0" fontId="19" fillId="0" borderId="1" xfId="3" applyFont="1" applyFill="1" applyBorder="1"/>
    <xf numFmtId="0" fontId="23" fillId="0" borderId="1" xfId="0" applyFont="1" applyFill="1" applyBorder="1" applyAlignment="1"/>
    <xf numFmtId="49" fontId="7" fillId="0" borderId="1" xfId="0" applyNumberFormat="1" applyFont="1" applyFill="1" applyBorder="1"/>
    <xf numFmtId="164" fontId="3" fillId="0" borderId="1" xfId="3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164" fontId="10" fillId="0" borderId="1" xfId="1" applyNumberFormat="1" applyFont="1" applyFill="1" applyBorder="1" applyAlignment="1">
      <alignment horizontal="center"/>
    </xf>
    <xf numFmtId="49" fontId="9" fillId="0" borderId="1" xfId="0" applyNumberFormat="1" applyFont="1" applyFill="1" applyBorder="1"/>
    <xf numFmtId="0" fontId="10" fillId="0" borderId="1" xfId="0" applyFont="1" applyFill="1" applyBorder="1" applyAlignment="1"/>
    <xf numFmtId="49" fontId="7" fillId="0" borderId="1" xfId="1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7" fillId="0" borderId="1" xfId="1" applyFont="1" applyFill="1" applyBorder="1"/>
    <xf numFmtId="15" fontId="7" fillId="0" borderId="1" xfId="1" applyNumberFormat="1" applyFont="1" applyFill="1" applyBorder="1" applyAlignment="1">
      <alignment horizontal="center"/>
    </xf>
    <xf numFmtId="49" fontId="9" fillId="0" borderId="1" xfId="1" applyNumberFormat="1" applyFont="1" applyFill="1" applyBorder="1" applyAlignment="1">
      <alignment horizontal="center"/>
    </xf>
    <xf numFmtId="0" fontId="3" fillId="0" borderId="1" xfId="3" applyFont="1" applyFill="1" applyBorder="1" applyAlignment="1"/>
    <xf numFmtId="0" fontId="3" fillId="0" borderId="1" xfId="0" applyFont="1" applyFill="1" applyBorder="1" applyAlignment="1"/>
    <xf numFmtId="0" fontId="42" fillId="0" borderId="0" xfId="0" applyFont="1"/>
    <xf numFmtId="0" fontId="33" fillId="0" borderId="0" xfId="0" applyFont="1" applyFill="1"/>
    <xf numFmtId="0" fontId="7" fillId="0" borderId="1" xfId="1" applyFont="1" applyFill="1" applyBorder="1" applyAlignment="1"/>
    <xf numFmtId="0" fontId="33" fillId="0" borderId="0" xfId="0" applyFont="1" applyBorder="1"/>
    <xf numFmtId="0" fontId="33" fillId="0" borderId="0" xfId="0" applyFont="1" applyFill="1" applyBorder="1"/>
    <xf numFmtId="0" fontId="10" fillId="0" borderId="1" xfId="3" applyFont="1" applyFill="1" applyBorder="1"/>
    <xf numFmtId="0" fontId="44" fillId="0" borderId="1" xfId="0" applyFont="1" applyFill="1" applyBorder="1"/>
    <xf numFmtId="15" fontId="7" fillId="0" borderId="0" xfId="3" applyNumberFormat="1" applyFont="1" applyFill="1" applyBorder="1" applyAlignment="1">
      <alignment horizontal="center"/>
    </xf>
    <xf numFmtId="0" fontId="7" fillId="0" borderId="0" xfId="3" applyFont="1" applyFill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Font="1" applyFill="1" applyBorder="1"/>
    <xf numFmtId="0" fontId="7" fillId="0" borderId="0" xfId="0" applyFont="1"/>
    <xf numFmtId="15" fontId="0" fillId="0" borderId="1" xfId="3" applyNumberFormat="1" applyFont="1" applyFill="1" applyBorder="1" applyAlignment="1">
      <alignment horizontal="center"/>
    </xf>
    <xf numFmtId="49" fontId="13" fillId="0" borderId="1" xfId="0" applyNumberFormat="1" applyFont="1" applyFill="1" applyBorder="1"/>
    <xf numFmtId="0" fontId="10" fillId="0" borderId="1" xfId="2" applyFont="1" applyFill="1" applyBorder="1" applyAlignment="1"/>
    <xf numFmtId="0" fontId="0" fillId="0" borderId="1" xfId="3" applyFont="1" applyFill="1" applyBorder="1" applyAlignment="1"/>
    <xf numFmtId="0" fontId="46" fillId="0" borderId="0" xfId="0" applyFont="1"/>
    <xf numFmtId="0" fontId="0" fillId="0" borderId="0" xfId="0" applyAlignment="1">
      <alignment horizontal="center"/>
    </xf>
    <xf numFmtId="0" fontId="29" fillId="0" borderId="0" xfId="0" applyFont="1" applyAlignment="1"/>
    <xf numFmtId="0" fontId="31" fillId="0" borderId="0" xfId="0" applyFont="1" applyAlignment="1"/>
    <xf numFmtId="0" fontId="5" fillId="0" borderId="0" xfId="0" applyFont="1" applyBorder="1" applyAlignment="1"/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6" fontId="0" fillId="0" borderId="0" xfId="0" applyNumberFormat="1" applyFill="1"/>
    <xf numFmtId="166" fontId="7" fillId="0" borderId="1" xfId="0" applyNumberFormat="1" applyFont="1" applyFill="1" applyBorder="1"/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 wrapText="1"/>
    </xf>
    <xf numFmtId="0" fontId="5" fillId="0" borderId="0" xfId="3" applyFont="1" applyFill="1" applyBorder="1" applyAlignment="1">
      <alignment horizontal="center" vertical="center" wrapText="1"/>
    </xf>
    <xf numFmtId="0" fontId="47" fillId="0" borderId="0" xfId="3" applyFont="1" applyFill="1" applyBorder="1" applyAlignment="1">
      <alignment vertical="center"/>
    </xf>
    <xf numFmtId="0" fontId="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8" fillId="0" borderId="0" xfId="3" applyFont="1" applyFill="1" applyBorder="1" applyAlignment="1">
      <alignment vertical="center"/>
    </xf>
    <xf numFmtId="0" fontId="3" fillId="0" borderId="0" xfId="0" applyFont="1" applyFill="1"/>
    <xf numFmtId="0" fontId="3" fillId="0" borderId="0" xfId="0" applyFont="1"/>
    <xf numFmtId="0" fontId="3" fillId="5" borderId="0" xfId="0" applyFont="1" applyFill="1" applyAlignment="1">
      <alignment horizontal="center"/>
    </xf>
    <xf numFmtId="0" fontId="0" fillId="0" borderId="0" xfId="0" applyFill="1" applyAlignment="1"/>
    <xf numFmtId="15" fontId="0" fillId="0" borderId="1" xfId="0" applyNumberForma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5" fillId="0" borderId="0" xfId="0" applyFont="1" applyFill="1" applyAlignment="1">
      <alignment horizontal="center"/>
    </xf>
    <xf numFmtId="0" fontId="48" fillId="0" borderId="1" xfId="3" applyFont="1" applyFill="1" applyBorder="1" applyAlignment="1">
      <alignment vertical="center"/>
    </xf>
    <xf numFmtId="0" fontId="3" fillId="0" borderId="1" xfId="3" applyFont="1" applyFill="1" applyBorder="1" applyAlignment="1">
      <alignment horizontal="left"/>
    </xf>
    <xf numFmtId="0" fontId="3" fillId="0" borderId="1" xfId="0" applyFont="1" applyFill="1" applyBorder="1"/>
    <xf numFmtId="0" fontId="7" fillId="0" borderId="0" xfId="0" applyFont="1" applyFill="1"/>
    <xf numFmtId="0" fontId="10" fillId="0" borderId="1" xfId="3" applyFont="1" applyFill="1" applyBorder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Fill="1" applyAlignment="1"/>
    <xf numFmtId="0" fontId="42" fillId="0" borderId="0" xfId="0" applyFont="1" applyFill="1"/>
    <xf numFmtId="0" fontId="52" fillId="0" borderId="0" xfId="0" applyFont="1" applyAlignment="1">
      <alignment horizontal="center"/>
    </xf>
    <xf numFmtId="0" fontId="23" fillId="0" borderId="0" xfId="0" applyFont="1" applyFill="1"/>
    <xf numFmtId="15" fontId="44" fillId="0" borderId="1" xfId="0" applyNumberFormat="1" applyFont="1" applyFill="1" applyBorder="1" applyAlignment="1">
      <alignment horizontal="center"/>
    </xf>
    <xf numFmtId="0" fontId="44" fillId="0" borderId="1" xfId="0" applyFont="1" applyFill="1" applyBorder="1" applyAlignment="1">
      <alignment horizontal="left"/>
    </xf>
    <xf numFmtId="0" fontId="51" fillId="0" borderId="1" xfId="0" applyFont="1" applyFill="1" applyBorder="1"/>
    <xf numFmtId="0" fontId="10" fillId="0" borderId="1" xfId="3" applyFont="1" applyFill="1" applyBorder="1" applyAlignment="1"/>
    <xf numFmtId="0" fontId="10" fillId="0" borderId="1" xfId="3" applyFont="1" applyFill="1" applyBorder="1" applyAlignment="1">
      <alignment vertical="center"/>
    </xf>
    <xf numFmtId="166" fontId="10" fillId="0" borderId="1" xfId="3" applyNumberFormat="1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center"/>
    </xf>
    <xf numFmtId="166" fontId="44" fillId="0" borderId="1" xfId="0" applyNumberFormat="1" applyFont="1" applyFill="1" applyBorder="1" applyAlignment="1">
      <alignment horizontal="center"/>
    </xf>
    <xf numFmtId="0" fontId="44" fillId="0" borderId="1" xfId="0" applyFont="1" applyFill="1" applyBorder="1" applyAlignment="1">
      <alignment horizontal="center"/>
    </xf>
    <xf numFmtId="0" fontId="55" fillId="0" borderId="1" xfId="0" applyFont="1" applyFill="1" applyBorder="1" applyAlignment="1">
      <alignment horizontal="center"/>
    </xf>
    <xf numFmtId="0" fontId="44" fillId="0" borderId="1" xfId="0" applyFont="1" applyFill="1" applyBorder="1" applyAlignment="1"/>
    <xf numFmtId="0" fontId="51" fillId="0" borderId="1" xfId="3" applyFont="1" applyFill="1" applyBorder="1" applyAlignment="1">
      <alignment vertical="center"/>
    </xf>
    <xf numFmtId="0" fontId="20" fillId="0" borderId="1" xfId="0" applyFont="1" applyFill="1" applyBorder="1"/>
    <xf numFmtId="0" fontId="0" fillId="0" borderId="0" xfId="0" applyFill="1" applyBorder="1"/>
    <xf numFmtId="0" fontId="42" fillId="0" borderId="0" xfId="0" applyFont="1" applyFill="1" applyBorder="1"/>
    <xf numFmtId="0" fontId="0" fillId="0" borderId="2" xfId="0" applyFill="1" applyBorder="1"/>
    <xf numFmtId="0" fontId="23" fillId="0" borderId="1" xfId="0" applyFont="1" applyFill="1" applyBorder="1" applyAlignment="1">
      <alignment horizontal="left"/>
    </xf>
    <xf numFmtId="15" fontId="0" fillId="0" borderId="0" xfId="0" applyNumberFormat="1" applyFill="1" applyAlignment="1">
      <alignment horizontal="center"/>
    </xf>
    <xf numFmtId="0" fontId="51" fillId="0" borderId="1" xfId="0" applyFont="1" applyFill="1" applyBorder="1" applyAlignment="1"/>
    <xf numFmtId="0" fontId="53" fillId="0" borderId="1" xfId="0" applyFont="1" applyFill="1" applyBorder="1"/>
    <xf numFmtId="0" fontId="7" fillId="0" borderId="4" xfId="3" applyFont="1" applyFill="1" applyBorder="1" applyAlignment="1">
      <alignment horizontal="center"/>
    </xf>
    <xf numFmtId="0" fontId="7" fillId="0" borderId="4" xfId="3" applyFont="1" applyFill="1" applyBorder="1"/>
    <xf numFmtId="15" fontId="19" fillId="0" borderId="1" xfId="0" applyNumberFormat="1" applyFont="1" applyFill="1" applyBorder="1" applyAlignment="1">
      <alignment horizontal="center"/>
    </xf>
    <xf numFmtId="0" fontId="19" fillId="0" borderId="1" xfId="0" applyFont="1" applyFill="1" applyBorder="1"/>
    <xf numFmtId="15" fontId="10" fillId="0" borderId="1" xfId="3" applyNumberFormat="1" applyFont="1" applyFill="1" applyBorder="1" applyAlignment="1">
      <alignment horizontal="center"/>
    </xf>
    <xf numFmtId="166" fontId="19" fillId="0" borderId="1" xfId="0" applyNumberFormat="1" applyFont="1" applyFill="1" applyBorder="1" applyAlignment="1">
      <alignment horizontal="center"/>
    </xf>
    <xf numFmtId="0" fontId="3" fillId="0" borderId="1" xfId="3" applyFont="1" applyFill="1" applyBorder="1"/>
    <xf numFmtId="0" fontId="10" fillId="0" borderId="1" xfId="3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/>
    </xf>
    <xf numFmtId="166" fontId="10" fillId="0" borderId="1" xfId="3" applyNumberFormat="1" applyFont="1" applyFill="1" applyBorder="1" applyAlignment="1">
      <alignment horizontal="center"/>
    </xf>
    <xf numFmtId="166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3" applyFont="1" applyFill="1" applyBorder="1" applyAlignment="1">
      <alignment vertical="center"/>
    </xf>
    <xf numFmtId="0" fontId="44" fillId="0" borderId="0" xfId="0" applyFont="1" applyFill="1" applyBorder="1"/>
    <xf numFmtId="0" fontId="44" fillId="0" borderId="0" xfId="0" applyFont="1" applyBorder="1"/>
    <xf numFmtId="164" fontId="10" fillId="0" borderId="0" xfId="3" applyNumberFormat="1" applyFont="1" applyFill="1" applyBorder="1" applyAlignment="1">
      <alignment horizontal="center"/>
    </xf>
    <xf numFmtId="0" fontId="7" fillId="0" borderId="3" xfId="0" applyFont="1" applyFill="1" applyBorder="1"/>
    <xf numFmtId="0" fontId="56" fillId="0" borderId="1" xfId="3" applyFont="1" applyFill="1" applyBorder="1"/>
    <xf numFmtId="0" fontId="7" fillId="0" borderId="1" xfId="3" applyFont="1" applyFill="1" applyBorder="1" applyAlignment="1">
      <alignment horizontal="center" vertical="center" wrapText="1"/>
    </xf>
    <xf numFmtId="0" fontId="58" fillId="0" borderId="1" xfId="3" applyFont="1" applyFill="1" applyBorder="1" applyAlignment="1">
      <alignment horizontal="center"/>
    </xf>
    <xf numFmtId="0" fontId="25" fillId="0" borderId="1" xfId="0" applyFont="1" applyFill="1" applyBorder="1"/>
    <xf numFmtId="0" fontId="0" fillId="0" borderId="1" xfId="3" applyFont="1" applyFill="1" applyBorder="1"/>
    <xf numFmtId="165" fontId="0" fillId="0" borderId="1" xfId="3" applyNumberFormat="1" applyFont="1" applyFill="1" applyBorder="1"/>
    <xf numFmtId="14" fontId="7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vertical="top"/>
    </xf>
    <xf numFmtId="49" fontId="10" fillId="0" borderId="1" xfId="0" applyNumberFormat="1" applyFont="1" applyFill="1" applyBorder="1" applyAlignment="1">
      <alignment horizontal="center"/>
    </xf>
    <xf numFmtId="43" fontId="0" fillId="0" borderId="0" xfId="4" applyFont="1" applyFill="1"/>
    <xf numFmtId="0" fontId="35" fillId="0" borderId="0" xfId="0" applyFont="1" applyFill="1"/>
    <xf numFmtId="0" fontId="3" fillId="0" borderId="0" xfId="0" applyFont="1" applyFill="1" applyAlignment="1">
      <alignment horizontal="center"/>
    </xf>
    <xf numFmtId="0" fontId="36" fillId="0" borderId="1" xfId="0" applyFont="1" applyFill="1" applyBorder="1"/>
    <xf numFmtId="0" fontId="57" fillId="0" borderId="0" xfId="3" applyFont="1" applyFill="1" applyBorder="1"/>
    <xf numFmtId="0" fontId="0" fillId="0" borderId="0" xfId="0" applyAlignment="1">
      <alignment horizontal="center"/>
    </xf>
    <xf numFmtId="15" fontId="0" fillId="0" borderId="1" xfId="0" applyNumberFormat="1" applyFont="1" applyFill="1" applyBorder="1" applyAlignment="1">
      <alignment horizontal="center"/>
    </xf>
    <xf numFmtId="0" fontId="7" fillId="0" borderId="1" xfId="3" applyFont="1" applyFill="1" applyBorder="1" applyAlignment="1">
      <alignment vertical="center"/>
    </xf>
    <xf numFmtId="166" fontId="7" fillId="0" borderId="1" xfId="3" applyNumberFormat="1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left" vertical="center"/>
    </xf>
    <xf numFmtId="0" fontId="14" fillId="0" borderId="1" xfId="3" applyFont="1" applyFill="1" applyBorder="1" applyAlignment="1">
      <alignment horizontal="center"/>
    </xf>
    <xf numFmtId="166" fontId="10" fillId="0" borderId="1" xfId="2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56" fillId="0" borderId="1" xfId="3" applyFont="1" applyBorder="1" applyAlignment="1"/>
    <xf numFmtId="15" fontId="10" fillId="0" borderId="1" xfId="3" applyNumberFormat="1" applyFont="1" applyBorder="1" applyAlignment="1">
      <alignment horizontal="center"/>
    </xf>
    <xf numFmtId="0" fontId="10" fillId="0" borderId="1" xfId="3" applyFont="1" applyBorder="1" applyAlignment="1">
      <alignment horizontal="center"/>
    </xf>
    <xf numFmtId="0" fontId="10" fillId="0" borderId="1" xfId="3" applyFont="1" applyBorder="1"/>
    <xf numFmtId="0" fontId="0" fillId="0" borderId="0" xfId="0" applyFill="1" applyAlignment="1">
      <alignment horizontal="left"/>
    </xf>
    <xf numFmtId="166" fontId="7" fillId="4" borderId="5" xfId="3" applyNumberFormat="1" applyFont="1" applyFill="1" applyBorder="1" applyAlignment="1">
      <alignment horizontal="center"/>
    </xf>
    <xf numFmtId="49" fontId="7" fillId="4" borderId="5" xfId="0" applyNumberFormat="1" applyFont="1" applyFill="1" applyBorder="1" applyAlignment="1">
      <alignment horizontal="center"/>
    </xf>
    <xf numFmtId="0" fontId="7" fillId="4" borderId="5" xfId="0" applyFont="1" applyFill="1" applyBorder="1"/>
    <xf numFmtId="166" fontId="7" fillId="0" borderId="4" xfId="3" applyNumberFormat="1" applyFont="1" applyFill="1" applyBorder="1" applyAlignment="1">
      <alignment horizontal="center"/>
    </xf>
    <xf numFmtId="0" fontId="47" fillId="0" borderId="0" xfId="3" applyFont="1" applyFill="1" applyBorder="1" applyAlignment="1">
      <alignment horizontal="center" vertical="center" wrapText="1"/>
    </xf>
    <xf numFmtId="166" fontId="47" fillId="0" borderId="0" xfId="3" applyNumberFormat="1" applyFont="1" applyFill="1" applyBorder="1" applyAlignment="1">
      <alignment horizontal="center" vertical="center"/>
    </xf>
    <xf numFmtId="0" fontId="47" fillId="0" borderId="0" xfId="3" applyFont="1" applyFill="1" applyBorder="1" applyAlignment="1">
      <alignment horizontal="left" vertical="center"/>
    </xf>
    <xf numFmtId="0" fontId="47" fillId="0" borderId="0" xfId="3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7" fontId="0" fillId="0" borderId="0" xfId="0" applyNumberFormat="1" applyFill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5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4" fillId="0" borderId="1" xfId="3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66" fontId="7" fillId="0" borderId="0" xfId="0" applyNumberFormat="1" applyFont="1" applyFill="1" applyAlignment="1">
      <alignment horizontal="center"/>
    </xf>
    <xf numFmtId="0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left"/>
    </xf>
    <xf numFmtId="0" fontId="7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15" fontId="7" fillId="0" borderId="6" xfId="3" applyNumberFormat="1" applyFont="1" applyFill="1" applyBorder="1" applyAlignment="1">
      <alignment horizontal="center"/>
    </xf>
    <xf numFmtId="0" fontId="7" fillId="0" borderId="6" xfId="3" applyFont="1" applyFill="1" applyBorder="1" applyAlignment="1">
      <alignment horizontal="center"/>
    </xf>
    <xf numFmtId="0" fontId="7" fillId="0" borderId="6" xfId="3" applyFont="1" applyFill="1" applyBorder="1"/>
    <xf numFmtId="0" fontId="48" fillId="0" borderId="0" xfId="3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1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/>
    </xf>
    <xf numFmtId="0" fontId="7" fillId="0" borderId="1" xfId="3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 vertical="center" wrapText="1"/>
    </xf>
    <xf numFmtId="49" fontId="36" fillId="0" borderId="1" xfId="0" applyNumberFormat="1" applyFont="1" applyFill="1" applyBorder="1" applyAlignment="1">
      <alignment horizontal="center"/>
    </xf>
    <xf numFmtId="0" fontId="14" fillId="0" borderId="1" xfId="2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44" fillId="0" borderId="1" xfId="0" applyNumberFormat="1" applyFont="1" applyFill="1" applyBorder="1"/>
    <xf numFmtId="49" fontId="10" fillId="0" borderId="1" xfId="3" applyNumberFormat="1" applyFont="1" applyFill="1" applyBorder="1" applyAlignment="1">
      <alignment horizontal="center"/>
    </xf>
    <xf numFmtId="49" fontId="7" fillId="0" borderId="1" xfId="3" applyNumberFormat="1" applyFont="1" applyFill="1" applyBorder="1" applyAlignment="1">
      <alignment horizontal="center"/>
    </xf>
    <xf numFmtId="49" fontId="7" fillId="0" borderId="1" xfId="3" applyNumberFormat="1" applyFont="1" applyBorder="1" applyAlignment="1">
      <alignment horizontal="center"/>
    </xf>
    <xf numFmtId="0" fontId="22" fillId="0" borderId="1" xfId="3" applyFont="1" applyFill="1" applyBorder="1" applyAlignment="1">
      <alignment horizontal="center"/>
    </xf>
    <xf numFmtId="49" fontId="44" fillId="0" borderId="1" xfId="0" applyNumberFormat="1" applyFont="1" applyFill="1" applyBorder="1" applyAlignment="1">
      <alignment horizontal="center"/>
    </xf>
    <xf numFmtId="49" fontId="10" fillId="0" borderId="1" xfId="3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61" fillId="0" borderId="0" xfId="0" applyFont="1" applyFill="1" applyAlignment="1">
      <alignment horizontal="center"/>
    </xf>
    <xf numFmtId="0" fontId="60" fillId="0" borderId="1" xfId="0" applyFont="1" applyFill="1" applyBorder="1" applyAlignment="1">
      <alignment horizontal="left"/>
    </xf>
    <xf numFmtId="0" fontId="62" fillId="0" borderId="1" xfId="0" applyFont="1" applyBorder="1" applyAlignment="1">
      <alignment horizontal="center"/>
    </xf>
    <xf numFmtId="0" fontId="63" fillId="0" borderId="1" xfId="0" applyFont="1" applyFill="1" applyBorder="1" applyAlignment="1">
      <alignment horizontal="left"/>
    </xf>
    <xf numFmtId="0" fontId="64" fillId="0" borderId="1" xfId="0" applyFont="1" applyFill="1" applyBorder="1" applyAlignment="1">
      <alignment horizontal="center"/>
    </xf>
    <xf numFmtId="0" fontId="59" fillId="0" borderId="1" xfId="0" applyFont="1" applyFill="1" applyBorder="1"/>
    <xf numFmtId="49" fontId="54" fillId="0" borderId="1" xfId="0" applyNumberFormat="1" applyFont="1" applyFill="1" applyBorder="1" applyAlignment="1">
      <alignment horizontal="center"/>
    </xf>
    <xf numFmtId="0" fontId="14" fillId="0" borderId="1" xfId="3" applyFont="1" applyFill="1" applyBorder="1" applyAlignment="1">
      <alignment vertical="center"/>
    </xf>
    <xf numFmtId="49" fontId="55" fillId="0" borderId="1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0" fontId="9" fillId="4" borderId="1" xfId="0" applyFont="1" applyFill="1" applyBorder="1"/>
    <xf numFmtId="0" fontId="27" fillId="0" borderId="1" xfId="0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6" fillId="6" borderId="1" xfId="0" applyFont="1" applyFill="1" applyBorder="1"/>
    <xf numFmtId="49" fontId="7" fillId="6" borderId="1" xfId="1" applyNumberFormat="1" applyFont="1" applyFill="1" applyBorder="1" applyAlignment="1">
      <alignment horizontal="center"/>
    </xf>
    <xf numFmtId="164" fontId="7" fillId="6" borderId="1" xfId="1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164" fontId="7" fillId="6" borderId="1" xfId="3" applyNumberFormat="1" applyFont="1" applyFill="1" applyBorder="1" applyAlignment="1">
      <alignment horizontal="center"/>
    </xf>
    <xf numFmtId="49" fontId="3" fillId="6" borderId="1" xfId="3" applyNumberFormat="1" applyFont="1" applyFill="1" applyBorder="1" applyAlignment="1">
      <alignment horizontal="center" vertical="center" wrapText="1"/>
    </xf>
    <xf numFmtId="0" fontId="48" fillId="6" borderId="1" xfId="3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/>
    </xf>
    <xf numFmtId="164" fontId="3" fillId="6" borderId="1" xfId="3" applyNumberFormat="1" applyFont="1" applyFill="1" applyBorder="1" applyAlignment="1">
      <alignment horizontal="center"/>
    </xf>
    <xf numFmtId="0" fontId="0" fillId="6" borderId="0" xfId="0" applyFill="1"/>
    <xf numFmtId="49" fontId="7" fillId="6" borderId="0" xfId="1" applyNumberFormat="1" applyFont="1" applyFill="1" applyBorder="1" applyAlignment="1">
      <alignment horizontal="center"/>
    </xf>
    <xf numFmtId="164" fontId="7" fillId="6" borderId="0" xfId="1" applyNumberFormat="1" applyFont="1" applyFill="1" applyBorder="1" applyAlignment="1">
      <alignment horizontal="center"/>
    </xf>
    <xf numFmtId="0" fontId="45" fillId="6" borderId="0" xfId="1" applyNumberFormat="1" applyFont="1" applyFill="1" applyBorder="1" applyAlignment="1">
      <alignment horizontal="center"/>
    </xf>
    <xf numFmtId="0" fontId="21" fillId="0" borderId="1" xfId="0" applyFont="1" applyFill="1" applyBorder="1"/>
    <xf numFmtId="49" fontId="0" fillId="0" borderId="1" xfId="0" applyNumberForma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/>
    <xf numFmtId="0" fontId="9" fillId="6" borderId="1" xfId="0" applyFont="1" applyFill="1" applyBorder="1"/>
    <xf numFmtId="0" fontId="11" fillId="6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0" fontId="45" fillId="6" borderId="0" xfId="0" applyFont="1" applyFill="1" applyAlignment="1">
      <alignment horizontal="center"/>
    </xf>
    <xf numFmtId="0" fontId="33" fillId="6" borderId="0" xfId="0" applyFont="1" applyFill="1"/>
    <xf numFmtId="0" fontId="48" fillId="6" borderId="0" xfId="3" applyFont="1" applyFill="1" applyBorder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6" borderId="0" xfId="0" applyFont="1" applyFill="1"/>
    <xf numFmtId="49" fontId="7" fillId="0" borderId="1" xfId="1" applyNumberFormat="1" applyFont="1" applyFill="1" applyBorder="1"/>
    <xf numFmtId="0" fontId="65" fillId="0" borderId="1" xfId="1" applyFont="1" applyFill="1" applyBorder="1"/>
    <xf numFmtId="164" fontId="19" fillId="6" borderId="1" xfId="1" applyNumberFormat="1" applyFont="1" applyFill="1" applyBorder="1" applyAlignment="1">
      <alignment horizontal="center"/>
    </xf>
    <xf numFmtId="49" fontId="19" fillId="6" borderId="1" xfId="1" applyNumberFormat="1" applyFont="1" applyFill="1" applyBorder="1" applyAlignment="1">
      <alignment horizontal="center"/>
    </xf>
    <xf numFmtId="0" fontId="28" fillId="6" borderId="1" xfId="0" applyFont="1" applyFill="1" applyBorder="1"/>
    <xf numFmtId="164" fontId="19" fillId="6" borderId="1" xfId="3" applyNumberFormat="1" applyFont="1" applyFill="1" applyBorder="1" applyAlignment="1">
      <alignment horizontal="center"/>
    </xf>
    <xf numFmtId="164" fontId="7" fillId="6" borderId="0" xfId="3" applyNumberFormat="1" applyFont="1" applyFill="1" applyBorder="1" applyAlignment="1">
      <alignment horizontal="center"/>
    </xf>
    <xf numFmtId="0" fontId="49" fillId="6" borderId="0" xfId="0" applyFont="1" applyFill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164" fontId="9" fillId="0" borderId="1" xfId="1" applyNumberFormat="1" applyFont="1" applyFill="1" applyBorder="1" applyAlignment="1">
      <alignment horizontal="center"/>
    </xf>
    <xf numFmtId="164" fontId="14" fillId="0" borderId="1" xfId="1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3" fillId="0" borderId="1" xfId="3" applyNumberFormat="1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 applyProtection="1">
      <alignment horizontal="center" vertical="top" wrapText="1"/>
    </xf>
    <xf numFmtId="166" fontId="65" fillId="0" borderId="1" xfId="3" applyNumberFormat="1" applyFont="1" applyFill="1" applyBorder="1" applyAlignment="1">
      <alignment horizontal="center"/>
    </xf>
    <xf numFmtId="49" fontId="10" fillId="0" borderId="1" xfId="1" applyNumberFormat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164" fontId="10" fillId="0" borderId="1" xfId="3" applyNumberFormat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left" indent="1"/>
    </xf>
    <xf numFmtId="49" fontId="51" fillId="0" borderId="1" xfId="3" applyNumberFormat="1" applyFont="1" applyFill="1" applyBorder="1" applyAlignment="1">
      <alignment horizontal="center" vertical="center" wrapText="1"/>
    </xf>
    <xf numFmtId="49" fontId="51" fillId="0" borderId="1" xfId="0" applyNumberFormat="1" applyFont="1" applyFill="1" applyBorder="1" applyAlignment="1">
      <alignment horizontal="center"/>
    </xf>
    <xf numFmtId="164" fontId="63" fillId="0" borderId="1" xfId="0" applyNumberFormat="1" applyFont="1" applyFill="1" applyBorder="1" applyAlignment="1">
      <alignment horizontal="center"/>
    </xf>
    <xf numFmtId="15" fontId="63" fillId="0" borderId="1" xfId="0" applyNumberFormat="1" applyFont="1" applyFill="1" applyBorder="1" applyAlignment="1">
      <alignment horizontal="center"/>
    </xf>
    <xf numFmtId="164" fontId="10" fillId="0" borderId="1" xfId="2" applyNumberFormat="1" applyFont="1" applyFill="1" applyBorder="1" applyAlignment="1">
      <alignment horizontal="center"/>
    </xf>
    <xf numFmtId="15" fontId="65" fillId="0" borderId="1" xfId="0" applyNumberFormat="1" applyFont="1" applyFill="1" applyBorder="1" applyAlignment="1">
      <alignment horizontal="center"/>
    </xf>
    <xf numFmtId="49" fontId="66" fillId="0" borderId="1" xfId="0" applyNumberFormat="1" applyFont="1" applyFill="1" applyBorder="1" applyAlignment="1">
      <alignment horizontal="center"/>
    </xf>
    <xf numFmtId="49" fontId="21" fillId="0" borderId="1" xfId="0" applyNumberFormat="1" applyFont="1" applyFill="1" applyBorder="1" applyAlignment="1">
      <alignment horizontal="center"/>
    </xf>
    <xf numFmtId="0" fontId="21" fillId="0" borderId="1" xfId="3" applyFont="1" applyFill="1" applyBorder="1" applyAlignment="1">
      <alignment horizontal="center"/>
    </xf>
    <xf numFmtId="0" fontId="65" fillId="0" borderId="1" xfId="0" applyFont="1" applyFill="1" applyBorder="1"/>
    <xf numFmtId="0" fontId="21" fillId="0" borderId="1" xfId="3" applyFont="1" applyFill="1" applyBorder="1"/>
    <xf numFmtId="164" fontId="32" fillId="0" borderId="1" xfId="3" applyNumberFormat="1" applyFont="1" applyFill="1" applyBorder="1" applyAlignment="1">
      <alignment horizontal="center"/>
    </xf>
    <xf numFmtId="0" fontId="62" fillId="0" borderId="1" xfId="0" applyFont="1" applyBorder="1"/>
    <xf numFmtId="49" fontId="3" fillId="0" borderId="1" xfId="3" applyNumberFormat="1" applyFont="1" applyFill="1" applyBorder="1" applyAlignment="1">
      <alignment horizontal="center"/>
    </xf>
    <xf numFmtId="0" fontId="65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center"/>
    </xf>
    <xf numFmtId="49" fontId="19" fillId="0" borderId="1" xfId="0" applyNumberFormat="1" applyFont="1" applyFill="1" applyBorder="1" applyAlignment="1">
      <alignment horizontal="center"/>
    </xf>
    <xf numFmtId="49" fontId="59" fillId="0" borderId="1" xfId="0" applyNumberFormat="1" applyFont="1" applyFill="1" applyBorder="1" applyAlignment="1">
      <alignment horizontal="center"/>
    </xf>
    <xf numFmtId="49" fontId="48" fillId="0" borderId="1" xfId="3" applyNumberFormat="1" applyFont="1" applyFill="1" applyBorder="1" applyAlignment="1">
      <alignment horizontal="center" vertical="center" wrapText="1"/>
    </xf>
    <xf numFmtId="49" fontId="10" fillId="0" borderId="1" xfId="3" applyNumberFormat="1" applyFont="1" applyFill="1" applyBorder="1" applyAlignment="1">
      <alignment horizontal="center" vertical="center" wrapText="1"/>
    </xf>
    <xf numFmtId="0" fontId="67" fillId="0" borderId="1" xfId="0" applyFont="1" applyFill="1" applyBorder="1"/>
    <xf numFmtId="0" fontId="17" fillId="0" borderId="0" xfId="0" applyFont="1" applyFill="1" applyBorder="1"/>
    <xf numFmtId="0" fontId="51" fillId="0" borderId="0" xfId="3" applyFont="1" applyFill="1" applyBorder="1" applyAlignment="1">
      <alignment horizontal="center" vertical="center" wrapText="1"/>
    </xf>
    <xf numFmtId="0" fontId="51" fillId="0" borderId="0" xfId="3" applyFont="1" applyFill="1" applyBorder="1" applyAlignment="1">
      <alignment vertical="center"/>
    </xf>
    <xf numFmtId="15" fontId="44" fillId="0" borderId="0" xfId="0" applyNumberFormat="1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68" fillId="0" borderId="1" xfId="0" applyFont="1" applyFill="1" applyBorder="1" applyAlignment="1">
      <alignment horizontal="center"/>
    </xf>
    <xf numFmtId="0" fontId="10" fillId="0" borderId="1" xfId="3" applyFont="1" applyFill="1" applyBorder="1" applyAlignment="1">
      <alignment horizontal="center" vertical="center" wrapText="1"/>
    </xf>
    <xf numFmtId="0" fontId="44" fillId="0" borderId="1" xfId="0" applyNumberFormat="1" applyFont="1" applyFill="1" applyBorder="1" applyAlignment="1">
      <alignment horizontal="center"/>
    </xf>
    <xf numFmtId="0" fontId="69" fillId="0" borderId="0" xfId="0" applyFo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31" fillId="0" borderId="0" xfId="0" applyFont="1" applyFill="1" applyAlignment="1">
      <alignment horizontal="center"/>
    </xf>
  </cellXfs>
  <cellStyles count="5">
    <cellStyle name="Bad" xfId="1" builtinId="27"/>
    <cellStyle name="Comma" xfId="4" builtinId="3"/>
    <cellStyle name="Neutral" xfId="2" builtinId="28"/>
    <cellStyle name="Normal" xfId="0" builtinId="0"/>
    <cellStyle name="Normal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9"/>
  <sheetViews>
    <sheetView topLeftCell="A94" zoomScale="110" zoomScaleNormal="110" workbookViewId="0">
      <selection activeCell="B106" sqref="B106"/>
    </sheetView>
  </sheetViews>
  <sheetFormatPr defaultRowHeight="15"/>
  <cols>
    <col min="1" max="1" width="4.42578125" style="22" customWidth="1"/>
    <col min="2" max="2" width="9.28515625" style="58" customWidth="1"/>
    <col min="3" max="3" width="29.85546875" customWidth="1"/>
    <col min="4" max="4" width="10.42578125" customWidth="1"/>
    <col min="5" max="5" width="22" customWidth="1"/>
    <col min="6" max="6" width="27.140625" customWidth="1"/>
    <col min="7" max="7" width="32.85546875" customWidth="1"/>
    <col min="8" max="8" width="52.85546875" customWidth="1"/>
  </cols>
  <sheetData>
    <row r="1" spans="1:8" ht="30">
      <c r="B1" s="133" t="s">
        <v>1264</v>
      </c>
      <c r="C1" s="134" t="s">
        <v>1</v>
      </c>
      <c r="D1" s="135" t="s">
        <v>1265</v>
      </c>
      <c r="E1" s="134" t="s">
        <v>438</v>
      </c>
      <c r="F1" s="134" t="s">
        <v>1266</v>
      </c>
      <c r="G1" s="134" t="s">
        <v>439</v>
      </c>
      <c r="H1" s="134" t="s">
        <v>440</v>
      </c>
    </row>
    <row r="2" spans="1:8" s="154" customFormat="1">
      <c r="A2" s="160">
        <v>1</v>
      </c>
      <c r="B2" s="230">
        <v>1437</v>
      </c>
      <c r="C2" s="137" t="s">
        <v>1346</v>
      </c>
      <c r="D2" s="230" t="s">
        <v>1290</v>
      </c>
      <c r="E2" s="231">
        <v>40702</v>
      </c>
      <c r="F2" s="232">
        <v>9175637520</v>
      </c>
      <c r="G2" s="232" t="s">
        <v>1347</v>
      </c>
      <c r="H2" s="233" t="s">
        <v>1348</v>
      </c>
    </row>
    <row r="3" spans="1:8" s="154" customFormat="1">
      <c r="A3" s="160">
        <v>2</v>
      </c>
      <c r="B3" s="230">
        <v>1438</v>
      </c>
      <c r="C3" s="137" t="s">
        <v>1342</v>
      </c>
      <c r="D3" s="230" t="s">
        <v>1307</v>
      </c>
      <c r="E3" s="231">
        <v>40029</v>
      </c>
      <c r="F3" s="232" t="s">
        <v>1343</v>
      </c>
      <c r="G3" s="232" t="s">
        <v>1344</v>
      </c>
      <c r="H3" s="232" t="s">
        <v>1345</v>
      </c>
    </row>
    <row r="4" spans="1:8" s="154" customFormat="1">
      <c r="A4" s="160">
        <v>3</v>
      </c>
      <c r="B4" s="230">
        <v>1439</v>
      </c>
      <c r="C4" s="137" t="s">
        <v>1327</v>
      </c>
      <c r="D4" s="136">
        <v>1</v>
      </c>
      <c r="E4" s="231">
        <v>40067</v>
      </c>
      <c r="F4" s="232">
        <v>9267163368</v>
      </c>
      <c r="G4" s="232" t="s">
        <v>1328</v>
      </c>
      <c r="H4" s="232" t="s">
        <v>1329</v>
      </c>
    </row>
    <row r="5" spans="1:8" s="154" customFormat="1">
      <c r="A5" s="160">
        <v>4</v>
      </c>
      <c r="B5" s="230">
        <v>1440</v>
      </c>
      <c r="C5" s="137" t="s">
        <v>1362</v>
      </c>
      <c r="D5" s="136">
        <v>7</v>
      </c>
      <c r="E5" s="231">
        <v>37557</v>
      </c>
      <c r="F5" s="232" t="s">
        <v>1363</v>
      </c>
      <c r="G5" s="232" t="s">
        <v>1120</v>
      </c>
      <c r="H5" s="232" t="s">
        <v>1364</v>
      </c>
    </row>
    <row r="6" spans="1:8" s="154" customFormat="1">
      <c r="A6" s="160">
        <v>5</v>
      </c>
      <c r="B6" s="230">
        <v>1441</v>
      </c>
      <c r="C6" s="241" t="s">
        <v>1299</v>
      </c>
      <c r="D6" s="242">
        <v>8</v>
      </c>
      <c r="E6" s="243">
        <v>37242</v>
      </c>
      <c r="F6" s="244" t="s">
        <v>1300</v>
      </c>
      <c r="G6" s="154" t="s">
        <v>1301</v>
      </c>
      <c r="H6" s="154" t="s">
        <v>1302</v>
      </c>
    </row>
    <row r="7" spans="1:8" s="154" customFormat="1">
      <c r="A7" s="160">
        <v>6</v>
      </c>
      <c r="B7" s="230">
        <v>1442</v>
      </c>
      <c r="C7" s="137" t="s">
        <v>1564</v>
      </c>
      <c r="D7" s="230" t="s">
        <v>1290</v>
      </c>
      <c r="E7" s="243">
        <v>40575</v>
      </c>
      <c r="F7" s="232" t="s">
        <v>1481</v>
      </c>
      <c r="G7" s="154" t="s">
        <v>533</v>
      </c>
      <c r="H7" s="232" t="s">
        <v>1482</v>
      </c>
    </row>
    <row r="8" spans="1:8" s="154" customFormat="1">
      <c r="A8" s="160">
        <v>7</v>
      </c>
      <c r="B8" s="230">
        <v>1443</v>
      </c>
      <c r="C8" s="137" t="s">
        <v>1387</v>
      </c>
      <c r="D8" s="242" t="s">
        <v>1308</v>
      </c>
      <c r="E8" s="243">
        <v>40979</v>
      </c>
      <c r="F8" s="244" t="s">
        <v>1388</v>
      </c>
      <c r="G8" s="154" t="s">
        <v>1389</v>
      </c>
      <c r="H8" s="232" t="s">
        <v>1390</v>
      </c>
    </row>
    <row r="9" spans="1:8" s="154" customFormat="1">
      <c r="A9" s="160">
        <v>8</v>
      </c>
      <c r="B9" s="230">
        <v>1444</v>
      </c>
      <c r="C9" s="241" t="s">
        <v>1295</v>
      </c>
      <c r="D9" s="242" t="s">
        <v>1296</v>
      </c>
      <c r="E9" s="243">
        <v>40233</v>
      </c>
      <c r="F9" s="244" t="s">
        <v>1312</v>
      </c>
      <c r="G9" s="154" t="s">
        <v>1297</v>
      </c>
      <c r="H9" s="154" t="s">
        <v>1298</v>
      </c>
    </row>
    <row r="10" spans="1:8" s="154" customFormat="1">
      <c r="A10" s="160">
        <v>9</v>
      </c>
      <c r="B10" s="230">
        <v>1445</v>
      </c>
      <c r="C10" s="137" t="s">
        <v>1319</v>
      </c>
      <c r="D10" s="242">
        <v>1</v>
      </c>
      <c r="E10" s="243">
        <v>39756</v>
      </c>
      <c r="F10" s="244" t="s">
        <v>1320</v>
      </c>
      <c r="G10" s="154" t="s">
        <v>1321</v>
      </c>
      <c r="H10" s="154" t="s">
        <v>1322</v>
      </c>
    </row>
    <row r="11" spans="1:8" s="154" customFormat="1">
      <c r="A11" s="160">
        <v>10</v>
      </c>
      <c r="B11" s="230">
        <v>1446</v>
      </c>
      <c r="C11" s="137" t="s">
        <v>1352</v>
      </c>
      <c r="D11" s="242" t="s">
        <v>1290</v>
      </c>
      <c r="E11" s="243">
        <v>40601</v>
      </c>
      <c r="F11" s="244" t="s">
        <v>1353</v>
      </c>
      <c r="G11" s="154" t="s">
        <v>938</v>
      </c>
      <c r="H11" s="154" t="s">
        <v>1354</v>
      </c>
    </row>
    <row r="12" spans="1:8" s="154" customFormat="1">
      <c r="A12" s="160">
        <v>11</v>
      </c>
      <c r="B12" s="230">
        <v>1447</v>
      </c>
      <c r="C12" s="137" t="s">
        <v>1478</v>
      </c>
      <c r="D12" s="242">
        <v>1</v>
      </c>
      <c r="E12" s="243">
        <v>39729</v>
      </c>
      <c r="F12" s="244">
        <v>9324610995</v>
      </c>
      <c r="G12" s="154" t="s">
        <v>1479</v>
      </c>
      <c r="H12" s="154" t="s">
        <v>1480</v>
      </c>
    </row>
    <row r="13" spans="1:8" s="154" customFormat="1">
      <c r="A13" s="160">
        <v>12</v>
      </c>
      <c r="B13" s="230">
        <v>1448</v>
      </c>
      <c r="C13" s="137" t="s">
        <v>1457</v>
      </c>
      <c r="D13" s="242">
        <v>2</v>
      </c>
      <c r="E13" s="243">
        <v>39400</v>
      </c>
      <c r="F13" s="244">
        <v>6558035</v>
      </c>
      <c r="G13" s="154" t="s">
        <v>1458</v>
      </c>
      <c r="H13" s="154" t="s">
        <v>1459</v>
      </c>
    </row>
    <row r="14" spans="1:8" s="154" customFormat="1">
      <c r="A14" s="160">
        <v>13</v>
      </c>
      <c r="B14" s="230">
        <v>1449</v>
      </c>
      <c r="C14" s="137" t="s">
        <v>1442</v>
      </c>
      <c r="D14" s="242">
        <v>5</v>
      </c>
      <c r="E14" s="243">
        <v>38319</v>
      </c>
      <c r="F14" s="244" t="s">
        <v>1443</v>
      </c>
      <c r="G14" s="154" t="s">
        <v>1444</v>
      </c>
      <c r="H14" s="154" t="s">
        <v>1445</v>
      </c>
    </row>
    <row r="15" spans="1:8" s="154" customFormat="1">
      <c r="A15" s="160">
        <v>14</v>
      </c>
      <c r="B15" s="230">
        <v>1450</v>
      </c>
      <c r="C15" s="241" t="s">
        <v>1483</v>
      </c>
      <c r="D15" s="242" t="s">
        <v>1290</v>
      </c>
      <c r="E15" s="243">
        <v>40763</v>
      </c>
      <c r="F15" s="244" t="s">
        <v>1484</v>
      </c>
      <c r="G15" s="154" t="s">
        <v>1485</v>
      </c>
      <c r="H15" s="154" t="s">
        <v>482</v>
      </c>
    </row>
    <row r="16" spans="1:8" s="154" customFormat="1">
      <c r="A16" s="160">
        <v>15</v>
      </c>
      <c r="B16" s="230">
        <v>1451</v>
      </c>
      <c r="C16" s="137" t="s">
        <v>1380</v>
      </c>
      <c r="D16" s="242" t="s">
        <v>1290</v>
      </c>
      <c r="E16" s="243">
        <v>40540</v>
      </c>
      <c r="F16" s="244" t="s">
        <v>1381</v>
      </c>
      <c r="G16" s="154" t="s">
        <v>762</v>
      </c>
      <c r="H16" s="154" t="s">
        <v>1382</v>
      </c>
    </row>
    <row r="17" spans="1:8" s="154" customFormat="1">
      <c r="A17" s="160">
        <v>16</v>
      </c>
      <c r="B17" s="230">
        <v>1452</v>
      </c>
      <c r="C17" s="137" t="s">
        <v>1414</v>
      </c>
      <c r="D17" s="242" t="s">
        <v>1290</v>
      </c>
      <c r="E17" s="243">
        <v>40842</v>
      </c>
      <c r="F17" s="244" t="s">
        <v>1415</v>
      </c>
      <c r="G17" s="154" t="s">
        <v>1416</v>
      </c>
      <c r="H17" s="154" t="s">
        <v>1417</v>
      </c>
    </row>
    <row r="18" spans="1:8" s="154" customFormat="1">
      <c r="A18" s="160">
        <v>17</v>
      </c>
      <c r="B18" s="230">
        <v>1453</v>
      </c>
      <c r="C18" s="137" t="s">
        <v>1330</v>
      </c>
      <c r="D18" s="242" t="s">
        <v>1308</v>
      </c>
      <c r="E18" s="243">
        <v>40498</v>
      </c>
      <c r="F18" s="244">
        <v>9214011596</v>
      </c>
      <c r="G18" s="154" t="s">
        <v>1331</v>
      </c>
      <c r="H18" s="154" t="s">
        <v>1332</v>
      </c>
    </row>
    <row r="19" spans="1:8" s="154" customFormat="1">
      <c r="A19" s="160">
        <v>18</v>
      </c>
      <c r="B19" s="254">
        <v>1454</v>
      </c>
      <c r="C19" s="141" t="s">
        <v>1751</v>
      </c>
      <c r="D19" s="242" t="s">
        <v>1308</v>
      </c>
      <c r="E19" s="243">
        <v>40751</v>
      </c>
      <c r="F19" s="244">
        <v>9059365945</v>
      </c>
      <c r="G19" s="154" t="s">
        <v>1752</v>
      </c>
      <c r="H19" s="154" t="s">
        <v>1753</v>
      </c>
    </row>
    <row r="20" spans="1:8" s="154" customFormat="1">
      <c r="A20" s="160">
        <v>19</v>
      </c>
      <c r="B20" s="230">
        <v>1455</v>
      </c>
      <c r="C20" s="137" t="s">
        <v>1565</v>
      </c>
      <c r="D20" s="242">
        <v>1</v>
      </c>
      <c r="E20" s="243">
        <v>39496</v>
      </c>
      <c r="F20" s="244" t="s">
        <v>1515</v>
      </c>
      <c r="G20" s="154" t="s">
        <v>847</v>
      </c>
      <c r="H20" s="154" t="s">
        <v>1516</v>
      </c>
    </row>
    <row r="21" spans="1:8" s="154" customFormat="1">
      <c r="A21" s="160">
        <v>20</v>
      </c>
      <c r="B21" s="230">
        <v>1456</v>
      </c>
      <c r="C21" s="154" t="s">
        <v>1270</v>
      </c>
      <c r="D21" s="242">
        <v>1</v>
      </c>
      <c r="E21" s="243">
        <v>39821</v>
      </c>
      <c r="F21" s="154" t="s">
        <v>1276</v>
      </c>
      <c r="G21" s="154" t="s">
        <v>1277</v>
      </c>
      <c r="H21" s="154" t="s">
        <v>1271</v>
      </c>
    </row>
    <row r="22" spans="1:8" s="154" customFormat="1">
      <c r="A22" s="160">
        <v>21</v>
      </c>
      <c r="B22" s="230">
        <v>1457</v>
      </c>
      <c r="C22" s="137" t="s">
        <v>1391</v>
      </c>
      <c r="D22" s="242">
        <v>1</v>
      </c>
      <c r="E22" s="243">
        <v>39767</v>
      </c>
      <c r="F22" s="244">
        <v>9222502336</v>
      </c>
      <c r="G22" s="154" t="s">
        <v>1392</v>
      </c>
      <c r="H22" s="154" t="s">
        <v>1393</v>
      </c>
    </row>
    <row r="23" spans="1:8" s="154" customFormat="1">
      <c r="A23" s="160">
        <v>22</v>
      </c>
      <c r="B23" s="230">
        <v>1458</v>
      </c>
      <c r="C23" s="137" t="s">
        <v>1333</v>
      </c>
      <c r="D23" s="242">
        <v>9</v>
      </c>
      <c r="E23" s="243">
        <v>36986</v>
      </c>
      <c r="F23" s="244">
        <v>9542104</v>
      </c>
      <c r="G23" s="154" t="s">
        <v>1453</v>
      </c>
      <c r="H23" s="154" t="s">
        <v>1497</v>
      </c>
    </row>
    <row r="24" spans="1:8" s="154" customFormat="1">
      <c r="A24" s="160">
        <v>23</v>
      </c>
      <c r="B24" s="230">
        <v>1459</v>
      </c>
      <c r="C24" s="137" t="s">
        <v>1590</v>
      </c>
      <c r="D24" s="242">
        <v>5</v>
      </c>
      <c r="E24" s="245">
        <v>38059</v>
      </c>
      <c r="F24" s="244">
        <v>9073227538</v>
      </c>
      <c r="G24" s="154" t="s">
        <v>1589</v>
      </c>
      <c r="H24" s="154" t="s">
        <v>1591</v>
      </c>
    </row>
    <row r="25" spans="1:8" s="154" customFormat="1">
      <c r="A25" s="160">
        <v>24</v>
      </c>
      <c r="B25" s="230">
        <v>1460</v>
      </c>
      <c r="C25" s="137" t="s">
        <v>1372</v>
      </c>
      <c r="D25" s="242">
        <v>1</v>
      </c>
      <c r="E25" s="245">
        <v>39652</v>
      </c>
      <c r="F25" s="154" t="s">
        <v>1373</v>
      </c>
      <c r="G25" s="154" t="s">
        <v>1374</v>
      </c>
      <c r="H25" s="154" t="s">
        <v>1375</v>
      </c>
    </row>
    <row r="26" spans="1:8" s="154" customFormat="1">
      <c r="A26" s="160">
        <v>25</v>
      </c>
      <c r="B26" s="230">
        <v>1461</v>
      </c>
      <c r="C26" s="137" t="s">
        <v>1433</v>
      </c>
      <c r="D26" s="242" t="s">
        <v>1308</v>
      </c>
      <c r="E26" s="245">
        <v>40816</v>
      </c>
      <c r="F26" s="154" t="s">
        <v>1434</v>
      </c>
      <c r="G26" s="154" t="s">
        <v>1435</v>
      </c>
      <c r="H26" s="154" t="s">
        <v>1436</v>
      </c>
    </row>
    <row r="27" spans="1:8" s="154" customFormat="1">
      <c r="A27" s="160">
        <v>26</v>
      </c>
      <c r="B27" s="230">
        <v>1462</v>
      </c>
      <c r="C27" s="137" t="s">
        <v>1437</v>
      </c>
      <c r="D27" s="242" t="s">
        <v>1307</v>
      </c>
      <c r="E27" s="245">
        <v>40418</v>
      </c>
      <c r="F27" s="154" t="s">
        <v>1434</v>
      </c>
      <c r="G27" s="154" t="s">
        <v>1435</v>
      </c>
      <c r="H27" s="154" t="s">
        <v>1436</v>
      </c>
    </row>
    <row r="28" spans="1:8" s="154" customFormat="1">
      <c r="A28" s="160">
        <v>27</v>
      </c>
      <c r="B28" s="230">
        <v>1463</v>
      </c>
      <c r="C28" s="137" t="s">
        <v>1349</v>
      </c>
      <c r="D28" s="242" t="s">
        <v>1290</v>
      </c>
      <c r="E28" s="245">
        <v>40923</v>
      </c>
      <c r="F28" s="244">
        <v>9228590904</v>
      </c>
      <c r="G28" s="154" t="s">
        <v>1350</v>
      </c>
      <c r="H28" s="154" t="s">
        <v>1351</v>
      </c>
    </row>
    <row r="29" spans="1:8" s="154" customFormat="1">
      <c r="A29" s="160">
        <v>28</v>
      </c>
      <c r="B29" s="230">
        <v>1464</v>
      </c>
      <c r="C29" s="137" t="s">
        <v>1463</v>
      </c>
      <c r="D29" s="242">
        <v>9</v>
      </c>
      <c r="E29" s="245">
        <v>36765</v>
      </c>
      <c r="F29" s="154" t="s">
        <v>1464</v>
      </c>
      <c r="G29" s="154" t="s">
        <v>1465</v>
      </c>
      <c r="H29" s="154" t="s">
        <v>1466</v>
      </c>
    </row>
    <row r="30" spans="1:8" s="154" customFormat="1">
      <c r="A30" s="160">
        <v>29</v>
      </c>
      <c r="B30" s="230">
        <v>1465</v>
      </c>
      <c r="C30" s="154" t="s">
        <v>1272</v>
      </c>
      <c r="D30" s="242">
        <v>7</v>
      </c>
      <c r="E30" s="245">
        <v>37669</v>
      </c>
      <c r="F30" s="154" t="s">
        <v>1273</v>
      </c>
      <c r="G30" s="154" t="s">
        <v>1274</v>
      </c>
      <c r="H30" s="154" t="s">
        <v>1275</v>
      </c>
    </row>
    <row r="31" spans="1:8" s="154" customFormat="1">
      <c r="A31" s="160">
        <v>30</v>
      </c>
      <c r="B31" s="254">
        <v>1466</v>
      </c>
      <c r="C31" s="141" t="s">
        <v>1744</v>
      </c>
      <c r="D31" s="242" t="s">
        <v>1290</v>
      </c>
      <c r="E31" s="245">
        <v>40707</v>
      </c>
      <c r="F31" s="244">
        <v>9283008045</v>
      </c>
      <c r="G31" s="154" t="s">
        <v>1745</v>
      </c>
      <c r="H31" s="154" t="s">
        <v>1746</v>
      </c>
    </row>
    <row r="32" spans="1:8" s="154" customFormat="1">
      <c r="A32" s="160">
        <v>31</v>
      </c>
      <c r="B32" s="230">
        <v>1467</v>
      </c>
      <c r="C32" s="137" t="s">
        <v>1398</v>
      </c>
      <c r="D32" s="242">
        <v>1</v>
      </c>
      <c r="E32" s="245">
        <v>40064</v>
      </c>
      <c r="F32" s="154" t="s">
        <v>1399</v>
      </c>
      <c r="G32" s="154" t="s">
        <v>1400</v>
      </c>
      <c r="H32" s="154" t="s">
        <v>1401</v>
      </c>
    </row>
    <row r="33" spans="1:8" s="154" customFormat="1">
      <c r="A33" s="160">
        <v>32</v>
      </c>
      <c r="B33" s="230">
        <v>1468</v>
      </c>
      <c r="C33" s="137" t="s">
        <v>1470</v>
      </c>
      <c r="D33" s="242">
        <v>7</v>
      </c>
      <c r="E33" s="245">
        <v>37350</v>
      </c>
      <c r="F33" s="154" t="s">
        <v>1471</v>
      </c>
      <c r="G33" s="154" t="s">
        <v>1132</v>
      </c>
      <c r="H33" s="154" t="s">
        <v>1472</v>
      </c>
    </row>
    <row r="34" spans="1:8" s="154" customFormat="1">
      <c r="A34" s="160">
        <v>33</v>
      </c>
      <c r="B34" s="230">
        <v>1469</v>
      </c>
      <c r="C34" s="154" t="s">
        <v>1278</v>
      </c>
      <c r="D34" s="242" t="s">
        <v>1279</v>
      </c>
      <c r="E34" s="243">
        <v>40277</v>
      </c>
      <c r="F34" s="154" t="s">
        <v>1280</v>
      </c>
      <c r="G34" s="154" t="s">
        <v>1281</v>
      </c>
      <c r="H34" s="154" t="s">
        <v>1282</v>
      </c>
    </row>
    <row r="35" spans="1:8" s="154" customFormat="1">
      <c r="A35" s="160">
        <v>34</v>
      </c>
      <c r="B35" s="230">
        <v>1470</v>
      </c>
      <c r="C35" s="137" t="s">
        <v>1359</v>
      </c>
      <c r="D35" s="242">
        <v>7</v>
      </c>
      <c r="E35" s="243">
        <v>37384</v>
      </c>
      <c r="F35" s="244">
        <v>9234365327</v>
      </c>
      <c r="G35" s="154" t="s">
        <v>1360</v>
      </c>
      <c r="H35" s="154" t="s">
        <v>1361</v>
      </c>
    </row>
    <row r="36" spans="1:8" s="154" customFormat="1">
      <c r="A36" s="160">
        <v>35</v>
      </c>
      <c r="B36" s="230">
        <v>1471</v>
      </c>
      <c r="C36" s="137" t="s">
        <v>1411</v>
      </c>
      <c r="D36" s="242">
        <v>4</v>
      </c>
      <c r="E36" s="243">
        <v>38728</v>
      </c>
      <c r="F36" s="244">
        <v>9394159708</v>
      </c>
      <c r="G36" s="154" t="s">
        <v>1412</v>
      </c>
      <c r="H36" s="154" t="s">
        <v>1413</v>
      </c>
    </row>
    <row r="37" spans="1:8" s="154" customFormat="1">
      <c r="A37" s="160">
        <v>36</v>
      </c>
      <c r="B37" s="254">
        <v>1472</v>
      </c>
      <c r="C37" s="141" t="s">
        <v>1740</v>
      </c>
      <c r="D37" s="242" t="s">
        <v>1307</v>
      </c>
      <c r="E37" s="243">
        <v>40641</v>
      </c>
      <c r="F37" s="154" t="s">
        <v>1741</v>
      </c>
      <c r="G37" s="154" t="s">
        <v>1742</v>
      </c>
      <c r="H37" s="154" t="s">
        <v>1743</v>
      </c>
    </row>
    <row r="38" spans="1:8" s="154" customFormat="1">
      <c r="A38" s="160">
        <v>37</v>
      </c>
      <c r="B38" s="230">
        <v>1473</v>
      </c>
      <c r="C38" s="154" t="s">
        <v>1306</v>
      </c>
      <c r="D38" s="242">
        <v>1</v>
      </c>
      <c r="E38" s="243">
        <v>40012</v>
      </c>
      <c r="F38" s="244" t="s">
        <v>1318</v>
      </c>
      <c r="G38" s="154" t="s">
        <v>1563</v>
      </c>
      <c r="H38" s="154" t="s">
        <v>1454</v>
      </c>
    </row>
    <row r="39" spans="1:8" s="154" customFormat="1">
      <c r="A39" s="160">
        <v>38</v>
      </c>
      <c r="B39" s="230">
        <v>1474</v>
      </c>
      <c r="C39" s="137" t="s">
        <v>1451</v>
      </c>
      <c r="D39" s="242">
        <v>5</v>
      </c>
      <c r="E39" s="243">
        <v>38140</v>
      </c>
      <c r="F39" s="244" t="s">
        <v>1452</v>
      </c>
      <c r="G39" s="154" t="s">
        <v>1455</v>
      </c>
      <c r="H39" s="154" t="s">
        <v>1456</v>
      </c>
    </row>
    <row r="40" spans="1:8" s="154" customFormat="1">
      <c r="A40" s="160">
        <v>39</v>
      </c>
      <c r="B40" s="230">
        <v>1475</v>
      </c>
      <c r="C40" s="137" t="s">
        <v>1314</v>
      </c>
      <c r="D40" s="242">
        <v>9</v>
      </c>
      <c r="E40" s="243">
        <v>36750</v>
      </c>
      <c r="F40" s="244" t="s">
        <v>1315</v>
      </c>
      <c r="G40" s="154" t="s">
        <v>1316</v>
      </c>
      <c r="H40" s="154" t="s">
        <v>1317</v>
      </c>
    </row>
    <row r="41" spans="1:8" s="154" customFormat="1">
      <c r="A41" s="160">
        <v>40</v>
      </c>
      <c r="B41" s="230">
        <v>1476</v>
      </c>
      <c r="C41" s="137" t="s">
        <v>1517</v>
      </c>
      <c r="D41" s="242">
        <v>1</v>
      </c>
      <c r="E41" s="243">
        <v>39888</v>
      </c>
      <c r="F41" s="244" t="s">
        <v>1518</v>
      </c>
      <c r="G41" s="154" t="s">
        <v>1519</v>
      </c>
      <c r="H41" s="154" t="s">
        <v>1520</v>
      </c>
    </row>
    <row r="42" spans="1:8" s="154" customFormat="1">
      <c r="A42" s="160">
        <v>41</v>
      </c>
      <c r="B42" s="230">
        <v>1477</v>
      </c>
      <c r="C42" s="137" t="s">
        <v>1438</v>
      </c>
      <c r="D42" s="242">
        <v>6</v>
      </c>
      <c r="E42" s="243">
        <v>37827</v>
      </c>
      <c r="F42" s="244" t="s">
        <v>1439</v>
      </c>
      <c r="G42" s="154" t="s">
        <v>1440</v>
      </c>
      <c r="H42" s="154" t="s">
        <v>1441</v>
      </c>
    </row>
    <row r="43" spans="1:8" s="154" customFormat="1">
      <c r="A43" s="160">
        <v>42</v>
      </c>
      <c r="B43" s="230">
        <v>1478</v>
      </c>
      <c r="C43" s="154" t="s">
        <v>1267</v>
      </c>
      <c r="D43" s="242">
        <v>3</v>
      </c>
      <c r="E43" s="243">
        <v>39067</v>
      </c>
      <c r="F43" s="244">
        <v>9178811791</v>
      </c>
      <c r="G43" s="154" t="s">
        <v>1268</v>
      </c>
      <c r="H43" s="154" t="s">
        <v>1269</v>
      </c>
    </row>
    <row r="44" spans="1:8" s="154" customFormat="1">
      <c r="A44" s="160">
        <v>43</v>
      </c>
      <c r="B44" s="230">
        <v>1479</v>
      </c>
      <c r="C44" s="137" t="s">
        <v>1402</v>
      </c>
      <c r="D44" s="242">
        <v>1</v>
      </c>
      <c r="E44" s="243">
        <v>39959</v>
      </c>
      <c r="F44" s="154" t="s">
        <v>1403</v>
      </c>
      <c r="G44" s="154" t="s">
        <v>1404</v>
      </c>
      <c r="H44" s="154" t="s">
        <v>1405</v>
      </c>
    </row>
    <row r="45" spans="1:8" s="154" customFormat="1">
      <c r="A45" s="160">
        <v>44</v>
      </c>
      <c r="B45" s="230">
        <v>1480</v>
      </c>
      <c r="C45" s="137" t="s">
        <v>1450</v>
      </c>
      <c r="D45" s="242">
        <v>4</v>
      </c>
      <c r="E45" s="243">
        <v>38657</v>
      </c>
      <c r="F45" s="244" t="s">
        <v>1447</v>
      </c>
      <c r="G45" s="154" t="s">
        <v>1448</v>
      </c>
      <c r="H45" s="154" t="s">
        <v>1449</v>
      </c>
    </row>
    <row r="46" spans="1:8" s="154" customFormat="1">
      <c r="A46" s="160">
        <v>45</v>
      </c>
      <c r="B46" s="230">
        <v>1481</v>
      </c>
      <c r="C46" s="137" t="s">
        <v>1446</v>
      </c>
      <c r="D46" s="242">
        <v>7</v>
      </c>
      <c r="E46" s="243">
        <v>37820</v>
      </c>
      <c r="F46" s="154" t="s">
        <v>1447</v>
      </c>
      <c r="G46" s="154" t="s">
        <v>1448</v>
      </c>
      <c r="H46" s="154" t="s">
        <v>1449</v>
      </c>
    </row>
    <row r="47" spans="1:8" s="154" customFormat="1">
      <c r="A47" s="160">
        <v>46</v>
      </c>
      <c r="B47" s="230">
        <v>1482</v>
      </c>
      <c r="C47" s="137" t="s">
        <v>1429</v>
      </c>
      <c r="D47" s="242">
        <v>7</v>
      </c>
      <c r="E47" s="243">
        <v>37471</v>
      </c>
      <c r="F47" s="154" t="s">
        <v>1430</v>
      </c>
      <c r="G47" s="154" t="s">
        <v>1431</v>
      </c>
      <c r="H47" s="154" t="s">
        <v>1432</v>
      </c>
    </row>
    <row r="48" spans="1:8" s="154" customFormat="1">
      <c r="A48" s="160">
        <v>47</v>
      </c>
      <c r="B48" s="246">
        <v>1483</v>
      </c>
      <c r="C48" s="154" t="s">
        <v>1285</v>
      </c>
      <c r="D48" s="242">
        <v>1</v>
      </c>
      <c r="E48" s="243">
        <v>40253</v>
      </c>
      <c r="F48" s="244" t="s">
        <v>1286</v>
      </c>
      <c r="G48" s="154" t="s">
        <v>1287</v>
      </c>
      <c r="H48" s="154" t="s">
        <v>1288</v>
      </c>
    </row>
    <row r="49" spans="1:8" s="154" customFormat="1">
      <c r="A49" s="160">
        <v>48</v>
      </c>
      <c r="B49" s="230">
        <v>1484</v>
      </c>
      <c r="C49" s="137" t="s">
        <v>1376</v>
      </c>
      <c r="D49" s="242" t="s">
        <v>1308</v>
      </c>
      <c r="E49" s="243">
        <v>40896</v>
      </c>
      <c r="F49" s="244" t="s">
        <v>1377</v>
      </c>
      <c r="G49" s="154" t="s">
        <v>1378</v>
      </c>
      <c r="H49" s="154" t="s">
        <v>1379</v>
      </c>
    </row>
    <row r="50" spans="1:8" s="154" customFormat="1">
      <c r="A50" s="160">
        <v>49</v>
      </c>
      <c r="B50" s="246">
        <v>1485</v>
      </c>
      <c r="C50" s="137" t="s">
        <v>1486</v>
      </c>
      <c r="D50" s="242" t="s">
        <v>1290</v>
      </c>
      <c r="E50" s="243">
        <v>40879</v>
      </c>
      <c r="F50" s="244" t="s">
        <v>1487</v>
      </c>
      <c r="G50" s="154" t="s">
        <v>1488</v>
      </c>
      <c r="H50" s="154" t="s">
        <v>1489</v>
      </c>
    </row>
    <row r="51" spans="1:8" s="154" customFormat="1">
      <c r="A51" s="160">
        <v>50</v>
      </c>
      <c r="B51" s="230">
        <v>1486</v>
      </c>
      <c r="C51" s="137" t="s">
        <v>1334</v>
      </c>
      <c r="D51" s="242">
        <v>7</v>
      </c>
      <c r="E51" s="243">
        <v>36966</v>
      </c>
      <c r="F51" s="244" t="s">
        <v>1335</v>
      </c>
      <c r="G51" s="154" t="s">
        <v>1336</v>
      </c>
    </row>
    <row r="52" spans="1:8" s="154" customFormat="1">
      <c r="A52" s="160">
        <v>51</v>
      </c>
      <c r="B52" s="246">
        <v>1487</v>
      </c>
      <c r="C52" s="137" t="s">
        <v>1475</v>
      </c>
      <c r="D52" s="242" t="s">
        <v>1296</v>
      </c>
      <c r="E52" s="243">
        <v>40707</v>
      </c>
      <c r="F52" s="244">
        <v>9173127813</v>
      </c>
      <c r="G52" s="154" t="s">
        <v>1476</v>
      </c>
      <c r="H52" s="154" t="s">
        <v>1477</v>
      </c>
    </row>
    <row r="53" spans="1:8" s="154" customFormat="1">
      <c r="A53" s="160">
        <v>52</v>
      </c>
      <c r="B53" s="230">
        <v>1488</v>
      </c>
      <c r="C53" s="137" t="s">
        <v>1421</v>
      </c>
      <c r="D53" s="242">
        <v>1</v>
      </c>
      <c r="E53" s="243">
        <v>39679</v>
      </c>
      <c r="F53" s="244" t="s">
        <v>1422</v>
      </c>
      <c r="G53" s="154" t="s">
        <v>1423</v>
      </c>
      <c r="H53" s="154" t="s">
        <v>1424</v>
      </c>
    </row>
    <row r="54" spans="1:8" s="154" customFormat="1">
      <c r="A54" s="160">
        <v>53</v>
      </c>
      <c r="B54" s="246">
        <v>1489</v>
      </c>
      <c r="C54" s="137" t="s">
        <v>1467</v>
      </c>
      <c r="D54" s="242">
        <v>3</v>
      </c>
      <c r="E54" s="243">
        <v>38693</v>
      </c>
      <c r="F54" s="244">
        <v>9399016545</v>
      </c>
      <c r="G54" s="154" t="s">
        <v>1468</v>
      </c>
      <c r="H54" s="154" t="s">
        <v>1469</v>
      </c>
    </row>
    <row r="55" spans="1:8" s="154" customFormat="1">
      <c r="A55" s="160">
        <v>54</v>
      </c>
      <c r="B55" s="230">
        <v>1490</v>
      </c>
      <c r="C55" s="137" t="s">
        <v>1341</v>
      </c>
      <c r="D55" s="242">
        <v>5</v>
      </c>
      <c r="E55" s="243">
        <v>38128</v>
      </c>
      <c r="F55" s="244" t="s">
        <v>1338</v>
      </c>
      <c r="G55" s="154" t="s">
        <v>1339</v>
      </c>
      <c r="H55" s="154" t="s">
        <v>1340</v>
      </c>
    </row>
    <row r="56" spans="1:8" s="154" customFormat="1">
      <c r="A56" s="160">
        <v>55</v>
      </c>
      <c r="B56" s="246">
        <v>1491</v>
      </c>
      <c r="C56" s="137" t="s">
        <v>1337</v>
      </c>
      <c r="D56" s="242">
        <v>4</v>
      </c>
      <c r="E56" s="243">
        <v>38656</v>
      </c>
      <c r="F56" s="244" t="s">
        <v>1338</v>
      </c>
      <c r="G56" s="154" t="s">
        <v>1339</v>
      </c>
      <c r="H56" s="154" t="s">
        <v>1340</v>
      </c>
    </row>
    <row r="57" spans="1:8" s="154" customFormat="1">
      <c r="A57" s="160">
        <v>56</v>
      </c>
      <c r="B57" s="230">
        <v>1492</v>
      </c>
      <c r="C57" s="137" t="s">
        <v>1460</v>
      </c>
      <c r="D57" s="242" t="s">
        <v>1290</v>
      </c>
      <c r="E57" s="243">
        <v>40499</v>
      </c>
      <c r="F57" s="244" t="s">
        <v>1461</v>
      </c>
      <c r="G57" s="154" t="s">
        <v>570</v>
      </c>
      <c r="H57" s="154" t="s">
        <v>1462</v>
      </c>
    </row>
    <row r="58" spans="1:8" s="154" customFormat="1">
      <c r="A58" s="160">
        <v>57</v>
      </c>
      <c r="B58" s="246">
        <v>1493</v>
      </c>
      <c r="C58" s="137" t="s">
        <v>1406</v>
      </c>
      <c r="D58" s="242">
        <v>8</v>
      </c>
      <c r="E58" s="243">
        <v>37057</v>
      </c>
      <c r="F58" s="247" t="s">
        <v>1407</v>
      </c>
      <c r="G58" s="154" t="s">
        <v>1408</v>
      </c>
      <c r="H58" s="154" t="s">
        <v>1409</v>
      </c>
    </row>
    <row r="59" spans="1:8" s="154" customFormat="1">
      <c r="A59" s="160">
        <v>58</v>
      </c>
      <c r="B59" s="230">
        <v>1494</v>
      </c>
      <c r="C59" s="137" t="s">
        <v>1410</v>
      </c>
      <c r="D59" s="242">
        <v>9</v>
      </c>
      <c r="E59" s="243">
        <v>36623</v>
      </c>
      <c r="F59" s="247" t="s">
        <v>1407</v>
      </c>
      <c r="G59" s="154" t="s">
        <v>1408</v>
      </c>
      <c r="H59" s="154" t="s">
        <v>1409</v>
      </c>
    </row>
    <row r="60" spans="1:8" s="154" customFormat="1">
      <c r="A60" s="160">
        <v>59</v>
      </c>
      <c r="B60" s="246">
        <v>1495</v>
      </c>
      <c r="C60" s="137" t="s">
        <v>1383</v>
      </c>
      <c r="D60" s="242">
        <v>5</v>
      </c>
      <c r="E60" s="243">
        <v>38433</v>
      </c>
      <c r="F60" s="244" t="s">
        <v>1384</v>
      </c>
      <c r="G60" s="154" t="s">
        <v>1385</v>
      </c>
      <c r="H60" s="154" t="s">
        <v>1386</v>
      </c>
    </row>
    <row r="61" spans="1:8" s="154" customFormat="1">
      <c r="A61" s="160">
        <v>60</v>
      </c>
      <c r="B61" s="230">
        <v>1496</v>
      </c>
      <c r="C61" s="137" t="s">
        <v>1425</v>
      </c>
      <c r="D61" s="242">
        <v>1</v>
      </c>
      <c r="E61" s="243">
        <v>40185</v>
      </c>
      <c r="F61" s="244" t="s">
        <v>1426</v>
      </c>
      <c r="G61" s="154" t="s">
        <v>1427</v>
      </c>
      <c r="H61" s="154" t="s">
        <v>1428</v>
      </c>
    </row>
    <row r="62" spans="1:8" s="154" customFormat="1">
      <c r="A62" s="160">
        <v>61</v>
      </c>
      <c r="B62" s="246">
        <v>1497</v>
      </c>
      <c r="C62" s="137" t="s">
        <v>1490</v>
      </c>
      <c r="D62" s="242">
        <v>1</v>
      </c>
      <c r="E62" s="243">
        <v>39764</v>
      </c>
      <c r="F62" s="244" t="s">
        <v>1491</v>
      </c>
      <c r="G62" s="154" t="s">
        <v>1492</v>
      </c>
      <c r="H62" s="154" t="s">
        <v>1493</v>
      </c>
    </row>
    <row r="63" spans="1:8" s="154" customFormat="1">
      <c r="A63" s="160">
        <v>62</v>
      </c>
      <c r="B63" s="230">
        <v>1498</v>
      </c>
      <c r="C63" s="137" t="s">
        <v>1494</v>
      </c>
      <c r="D63" s="242">
        <v>3</v>
      </c>
      <c r="E63" s="243">
        <v>39257</v>
      </c>
      <c r="F63" s="244">
        <v>6456919</v>
      </c>
      <c r="G63" s="154" t="s">
        <v>1495</v>
      </c>
      <c r="H63" s="154" t="s">
        <v>1496</v>
      </c>
    </row>
    <row r="64" spans="1:8" s="154" customFormat="1">
      <c r="A64" s="160">
        <v>63</v>
      </c>
      <c r="B64" s="246">
        <v>1499</v>
      </c>
      <c r="C64" s="154" t="s">
        <v>1292</v>
      </c>
      <c r="D64" s="242">
        <v>1</v>
      </c>
      <c r="E64" s="243">
        <v>39718</v>
      </c>
      <c r="F64" s="244" t="s">
        <v>629</v>
      </c>
      <c r="G64" s="154" t="s">
        <v>1293</v>
      </c>
      <c r="H64" s="154" t="s">
        <v>1294</v>
      </c>
    </row>
    <row r="65" spans="1:8" s="154" customFormat="1">
      <c r="A65" s="160">
        <v>64</v>
      </c>
      <c r="B65" s="230">
        <v>1500</v>
      </c>
      <c r="C65" s="137" t="s">
        <v>1309</v>
      </c>
      <c r="D65" s="242" t="s">
        <v>1307</v>
      </c>
      <c r="E65" s="243">
        <v>40533</v>
      </c>
      <c r="F65" s="244">
        <v>928559761</v>
      </c>
      <c r="G65" s="154" t="s">
        <v>1473</v>
      </c>
      <c r="H65" s="154" t="s">
        <v>1474</v>
      </c>
    </row>
    <row r="66" spans="1:8" s="154" customFormat="1">
      <c r="A66" s="160">
        <v>65</v>
      </c>
      <c r="B66" s="246">
        <v>1501</v>
      </c>
      <c r="C66" s="137" t="s">
        <v>1394</v>
      </c>
      <c r="D66" s="242">
        <v>1</v>
      </c>
      <c r="E66" s="243">
        <v>40037</v>
      </c>
      <c r="F66" s="244" t="s">
        <v>1395</v>
      </c>
      <c r="G66" s="154" t="s">
        <v>1396</v>
      </c>
      <c r="H66" s="154" t="s">
        <v>1397</v>
      </c>
    </row>
    <row r="67" spans="1:8" s="154" customFormat="1">
      <c r="A67" s="160">
        <v>66</v>
      </c>
      <c r="B67" s="230">
        <v>1502</v>
      </c>
      <c r="C67" s="137" t="s">
        <v>1368</v>
      </c>
      <c r="D67" s="242" t="s">
        <v>1290</v>
      </c>
      <c r="E67" s="243">
        <v>40797</v>
      </c>
      <c r="F67" s="244" t="s">
        <v>1369</v>
      </c>
      <c r="G67" s="154" t="s">
        <v>1370</v>
      </c>
      <c r="H67" s="154" t="s">
        <v>1371</v>
      </c>
    </row>
    <row r="68" spans="1:8" s="154" customFormat="1">
      <c r="A68" s="160">
        <v>67</v>
      </c>
      <c r="B68" s="246">
        <v>1503</v>
      </c>
      <c r="C68" s="137" t="s">
        <v>1355</v>
      </c>
      <c r="D68" s="242">
        <v>1</v>
      </c>
      <c r="E68" s="243">
        <v>40054</v>
      </c>
      <c r="F68" s="244">
        <v>9189643435</v>
      </c>
      <c r="G68" s="154" t="s">
        <v>1356</v>
      </c>
      <c r="H68" s="154" t="s">
        <v>1357</v>
      </c>
    </row>
    <row r="69" spans="1:8" s="154" customFormat="1">
      <c r="A69" s="160">
        <v>68</v>
      </c>
      <c r="B69" s="230">
        <v>1504</v>
      </c>
      <c r="C69" s="137" t="s">
        <v>1358</v>
      </c>
      <c r="D69" s="242">
        <v>4</v>
      </c>
      <c r="E69" s="243">
        <v>38896</v>
      </c>
      <c r="F69" s="244">
        <v>9189643435</v>
      </c>
      <c r="G69" s="154" t="s">
        <v>1356</v>
      </c>
      <c r="H69" s="154" t="s">
        <v>1357</v>
      </c>
    </row>
    <row r="70" spans="1:8" s="154" customFormat="1">
      <c r="A70" s="160">
        <v>69</v>
      </c>
      <c r="B70" s="246">
        <v>1505</v>
      </c>
      <c r="C70" s="154" t="s">
        <v>1289</v>
      </c>
      <c r="D70" s="242" t="s">
        <v>1290</v>
      </c>
      <c r="E70" s="243">
        <v>40518</v>
      </c>
      <c r="F70" s="244">
        <v>9162829121</v>
      </c>
      <c r="G70" s="154" t="s">
        <v>546</v>
      </c>
      <c r="H70" s="154" t="s">
        <v>1291</v>
      </c>
    </row>
    <row r="71" spans="1:8" s="154" customFormat="1">
      <c r="A71" s="160">
        <v>70</v>
      </c>
      <c r="B71" s="230">
        <v>1506</v>
      </c>
      <c r="C71" s="137" t="s">
        <v>1418</v>
      </c>
      <c r="D71" s="242" t="s">
        <v>1307</v>
      </c>
      <c r="E71" s="243">
        <v>40462</v>
      </c>
      <c r="F71" s="244">
        <v>9178284179</v>
      </c>
      <c r="G71" s="154" t="s">
        <v>1419</v>
      </c>
      <c r="H71" s="154" t="s">
        <v>1420</v>
      </c>
    </row>
    <row r="72" spans="1:8" s="154" customFormat="1">
      <c r="A72" s="160">
        <v>71</v>
      </c>
      <c r="B72" s="246">
        <v>1507</v>
      </c>
      <c r="C72" s="154" t="s">
        <v>1310</v>
      </c>
      <c r="D72" s="242">
        <v>1</v>
      </c>
      <c r="E72" s="243">
        <v>39463</v>
      </c>
      <c r="F72" s="244">
        <v>9276675751</v>
      </c>
      <c r="G72" s="154" t="s">
        <v>1283</v>
      </c>
      <c r="H72" s="154" t="s">
        <v>1284</v>
      </c>
    </row>
    <row r="73" spans="1:8" s="154" customFormat="1">
      <c r="A73" s="160">
        <v>72</v>
      </c>
      <c r="B73" s="246">
        <v>1508</v>
      </c>
      <c r="C73" s="154" t="s">
        <v>1303</v>
      </c>
      <c r="D73" s="242">
        <v>8</v>
      </c>
      <c r="E73" s="243">
        <v>37261</v>
      </c>
      <c r="F73" s="244" t="s">
        <v>1304</v>
      </c>
      <c r="G73" s="154" t="s">
        <v>1305</v>
      </c>
      <c r="H73" s="154" t="s">
        <v>1313</v>
      </c>
    </row>
    <row r="74" spans="1:8" s="154" customFormat="1">
      <c r="A74" s="160">
        <v>73</v>
      </c>
      <c r="B74" s="246">
        <v>1509</v>
      </c>
      <c r="C74" s="154" t="s">
        <v>1513</v>
      </c>
      <c r="D74" s="242" t="s">
        <v>1290</v>
      </c>
      <c r="E74" s="243">
        <v>40389</v>
      </c>
      <c r="F74" s="244">
        <v>9174766225</v>
      </c>
      <c r="G74" s="154" t="s">
        <v>1453</v>
      </c>
      <c r="H74" s="154" t="s">
        <v>1514</v>
      </c>
    </row>
    <row r="75" spans="1:8" s="154" customFormat="1">
      <c r="A75" s="160">
        <v>74</v>
      </c>
      <c r="B75" s="246">
        <v>1510</v>
      </c>
      <c r="C75" s="154" t="s">
        <v>1311</v>
      </c>
      <c r="D75" s="242">
        <v>9</v>
      </c>
      <c r="E75" s="243">
        <v>37264</v>
      </c>
      <c r="F75" s="244" t="s">
        <v>1304</v>
      </c>
      <c r="G75" s="154" t="s">
        <v>1305</v>
      </c>
      <c r="H75" s="154" t="s">
        <v>1313</v>
      </c>
    </row>
    <row r="76" spans="1:8" s="154" customFormat="1">
      <c r="A76" s="160">
        <v>75</v>
      </c>
      <c r="B76" s="246">
        <v>1511</v>
      </c>
      <c r="C76" s="154" t="s">
        <v>1323</v>
      </c>
      <c r="D76" s="242" t="s">
        <v>1296</v>
      </c>
      <c r="E76" s="243">
        <v>40405</v>
      </c>
      <c r="F76" s="244" t="s">
        <v>1324</v>
      </c>
      <c r="G76" s="154" t="s">
        <v>1325</v>
      </c>
      <c r="H76" s="154" t="s">
        <v>1326</v>
      </c>
    </row>
    <row r="77" spans="1:8" s="154" customFormat="1">
      <c r="A77" s="160">
        <v>76</v>
      </c>
      <c r="B77" s="246">
        <v>1512</v>
      </c>
      <c r="C77" s="154" t="s">
        <v>1505</v>
      </c>
      <c r="D77" s="242" t="s">
        <v>1290</v>
      </c>
      <c r="E77" s="243">
        <v>40316</v>
      </c>
      <c r="F77" s="244" t="s">
        <v>1506</v>
      </c>
      <c r="G77" s="154" t="s">
        <v>1507</v>
      </c>
      <c r="H77" s="154" t="s">
        <v>1508</v>
      </c>
    </row>
    <row r="78" spans="1:8" s="154" customFormat="1">
      <c r="A78" s="160">
        <v>77</v>
      </c>
      <c r="B78" s="246">
        <v>1513</v>
      </c>
      <c r="C78" s="154" t="s">
        <v>1509</v>
      </c>
      <c r="D78" s="242" t="s">
        <v>1308</v>
      </c>
      <c r="E78" s="243">
        <v>41169</v>
      </c>
      <c r="F78" s="244" t="s">
        <v>1510</v>
      </c>
      <c r="G78" s="154" t="s">
        <v>1511</v>
      </c>
      <c r="H78" s="154" t="s">
        <v>1512</v>
      </c>
    </row>
    <row r="79" spans="1:8" s="154" customFormat="1">
      <c r="A79" s="160">
        <v>78</v>
      </c>
      <c r="B79" s="246">
        <v>1514</v>
      </c>
      <c r="C79" s="154" t="s">
        <v>1501</v>
      </c>
      <c r="D79" s="242">
        <v>7</v>
      </c>
      <c r="E79" s="243">
        <v>37569</v>
      </c>
      <c r="F79" s="244" t="s">
        <v>1502</v>
      </c>
      <c r="G79" s="154" t="s">
        <v>1503</v>
      </c>
      <c r="H79" s="154" t="s">
        <v>1504</v>
      </c>
    </row>
    <row r="80" spans="1:8" s="154" customFormat="1">
      <c r="A80" s="160">
        <v>79</v>
      </c>
      <c r="B80" s="246">
        <v>1515</v>
      </c>
      <c r="C80" s="154" t="s">
        <v>1498</v>
      </c>
      <c r="D80" s="242">
        <v>8</v>
      </c>
      <c r="E80" s="243">
        <v>37433</v>
      </c>
      <c r="F80" s="244">
        <v>9397941169</v>
      </c>
      <c r="G80" s="154" t="s">
        <v>1499</v>
      </c>
      <c r="H80" s="154" t="s">
        <v>1500</v>
      </c>
    </row>
    <row r="81" spans="1:8" s="154" customFormat="1">
      <c r="A81" s="160">
        <v>80</v>
      </c>
      <c r="B81" s="246">
        <v>1516</v>
      </c>
      <c r="C81" s="154" t="s">
        <v>1709</v>
      </c>
      <c r="D81" s="242" t="s">
        <v>1308</v>
      </c>
      <c r="E81" s="243">
        <v>41086</v>
      </c>
      <c r="F81" s="244" t="s">
        <v>1710</v>
      </c>
      <c r="G81" s="154" t="s">
        <v>1711</v>
      </c>
      <c r="H81" s="154" t="s">
        <v>1712</v>
      </c>
    </row>
    <row r="82" spans="1:8" s="154" customFormat="1">
      <c r="A82" s="160">
        <v>81</v>
      </c>
      <c r="B82" s="246">
        <v>1517</v>
      </c>
      <c r="C82" s="154" t="s">
        <v>1365</v>
      </c>
      <c r="D82" s="242">
        <v>5</v>
      </c>
      <c r="E82" s="243">
        <v>38142</v>
      </c>
      <c r="F82" s="244" t="s">
        <v>1366</v>
      </c>
      <c r="G82" s="154" t="s">
        <v>1367</v>
      </c>
      <c r="H82" s="154" t="s">
        <v>1326</v>
      </c>
    </row>
    <row r="83" spans="1:8" s="154" customFormat="1">
      <c r="A83" s="160">
        <v>82</v>
      </c>
      <c r="B83" s="246">
        <v>1518</v>
      </c>
      <c r="C83" s="154" t="s">
        <v>1525</v>
      </c>
      <c r="D83" s="242">
        <v>2</v>
      </c>
      <c r="E83" s="243">
        <v>39386</v>
      </c>
      <c r="F83" s="244" t="s">
        <v>1526</v>
      </c>
      <c r="G83" s="154" t="s">
        <v>1527</v>
      </c>
      <c r="H83" s="154" t="s">
        <v>1528</v>
      </c>
    </row>
    <row r="84" spans="1:8" s="154" customFormat="1">
      <c r="A84" s="160">
        <v>83</v>
      </c>
      <c r="B84" s="246">
        <v>1519</v>
      </c>
      <c r="C84" s="154" t="s">
        <v>1558</v>
      </c>
      <c r="D84" s="242">
        <v>1</v>
      </c>
      <c r="E84" s="243">
        <v>40042</v>
      </c>
      <c r="F84" s="244" t="s">
        <v>1559</v>
      </c>
      <c r="G84" s="154" t="s">
        <v>1560</v>
      </c>
      <c r="H84" s="154" t="s">
        <v>1561</v>
      </c>
    </row>
    <row r="85" spans="1:8" s="154" customFormat="1">
      <c r="A85" s="160">
        <v>84</v>
      </c>
      <c r="B85" s="246">
        <v>1520</v>
      </c>
      <c r="C85" s="154" t="s">
        <v>1529</v>
      </c>
      <c r="D85" s="242">
        <v>8</v>
      </c>
      <c r="E85" s="243">
        <v>37427</v>
      </c>
      <c r="F85" s="244">
        <v>9185612153</v>
      </c>
      <c r="G85" s="154" t="s">
        <v>1530</v>
      </c>
      <c r="H85" s="154" t="s">
        <v>1531</v>
      </c>
    </row>
    <row r="86" spans="1:8" s="154" customFormat="1">
      <c r="A86" s="160">
        <v>85</v>
      </c>
      <c r="B86" s="246">
        <v>1521</v>
      </c>
      <c r="C86" s="154" t="s">
        <v>1562</v>
      </c>
      <c r="D86" s="242" t="s">
        <v>1308</v>
      </c>
      <c r="E86" s="243">
        <v>40924</v>
      </c>
      <c r="F86" s="244">
        <v>9178336976</v>
      </c>
      <c r="G86" s="154" t="s">
        <v>736</v>
      </c>
      <c r="H86" s="154" t="s">
        <v>737</v>
      </c>
    </row>
    <row r="87" spans="1:8" s="154" customFormat="1">
      <c r="A87" s="160">
        <v>86</v>
      </c>
      <c r="B87" s="246">
        <v>1522</v>
      </c>
      <c r="C87" s="154" t="s">
        <v>1532</v>
      </c>
      <c r="D87" s="242">
        <v>4</v>
      </c>
      <c r="E87" s="243">
        <v>38623</v>
      </c>
      <c r="F87" s="154" t="s">
        <v>1533</v>
      </c>
      <c r="G87" s="154" t="s">
        <v>1534</v>
      </c>
      <c r="H87" s="154" t="s">
        <v>1535</v>
      </c>
    </row>
    <row r="88" spans="1:8" s="154" customFormat="1">
      <c r="A88" s="160">
        <v>87</v>
      </c>
      <c r="B88" s="246">
        <v>1523</v>
      </c>
      <c r="C88" s="154" t="s">
        <v>1536</v>
      </c>
      <c r="D88" s="242" t="s">
        <v>1290</v>
      </c>
      <c r="E88" s="243">
        <v>40815</v>
      </c>
      <c r="F88" s="154" t="s">
        <v>1537</v>
      </c>
      <c r="G88" s="154" t="s">
        <v>1538</v>
      </c>
      <c r="H88" s="154" t="s">
        <v>1539</v>
      </c>
    </row>
    <row r="89" spans="1:8" s="154" customFormat="1">
      <c r="A89" s="160">
        <v>88</v>
      </c>
      <c r="B89" s="246">
        <v>1524</v>
      </c>
      <c r="C89" s="154" t="s">
        <v>1543</v>
      </c>
      <c r="D89" s="242" t="s">
        <v>1544</v>
      </c>
      <c r="E89" s="243">
        <v>40193</v>
      </c>
      <c r="F89" s="154" t="s">
        <v>1545</v>
      </c>
      <c r="G89" s="154" t="s">
        <v>1546</v>
      </c>
      <c r="H89" s="154" t="s">
        <v>1547</v>
      </c>
    </row>
    <row r="90" spans="1:8" s="154" customFormat="1">
      <c r="A90" s="160">
        <v>89</v>
      </c>
      <c r="B90" s="246">
        <v>1525</v>
      </c>
      <c r="C90" s="154" t="s">
        <v>1548</v>
      </c>
      <c r="D90" s="242">
        <v>6</v>
      </c>
      <c r="E90" s="243">
        <v>38648</v>
      </c>
      <c r="F90" s="154" t="s">
        <v>1545</v>
      </c>
      <c r="G90" s="154" t="s">
        <v>1546</v>
      </c>
      <c r="H90" s="154" t="s">
        <v>1549</v>
      </c>
    </row>
    <row r="91" spans="1:8" s="154" customFormat="1">
      <c r="A91" s="160">
        <v>90</v>
      </c>
      <c r="B91" s="246">
        <v>1526</v>
      </c>
      <c r="C91" s="154" t="s">
        <v>1521</v>
      </c>
      <c r="D91" s="242">
        <v>5</v>
      </c>
      <c r="E91" s="243">
        <v>38298</v>
      </c>
      <c r="F91" s="244">
        <v>9179272422</v>
      </c>
      <c r="G91" s="154" t="s">
        <v>1522</v>
      </c>
      <c r="H91" s="154" t="s">
        <v>1523</v>
      </c>
    </row>
    <row r="92" spans="1:8" s="154" customFormat="1">
      <c r="A92" s="160">
        <v>91</v>
      </c>
      <c r="B92" s="246">
        <v>1527</v>
      </c>
      <c r="C92" s="154" t="s">
        <v>1524</v>
      </c>
      <c r="D92" s="242">
        <v>2</v>
      </c>
      <c r="E92" s="243">
        <v>39484</v>
      </c>
      <c r="F92" s="244">
        <v>9179272422</v>
      </c>
      <c r="G92" s="154" t="s">
        <v>1522</v>
      </c>
      <c r="H92" s="154" t="s">
        <v>1523</v>
      </c>
    </row>
    <row r="93" spans="1:8" s="154" customFormat="1">
      <c r="A93" s="160">
        <v>92</v>
      </c>
      <c r="B93" s="246">
        <v>1528</v>
      </c>
      <c r="C93" s="154" t="s">
        <v>1550</v>
      </c>
      <c r="D93" s="242">
        <v>1</v>
      </c>
      <c r="E93" s="243">
        <v>39749</v>
      </c>
      <c r="F93" s="244" t="s">
        <v>1551</v>
      </c>
      <c r="G93" s="154" t="s">
        <v>1552</v>
      </c>
      <c r="H93" s="154" t="s">
        <v>1553</v>
      </c>
    </row>
    <row r="94" spans="1:8" s="154" customFormat="1">
      <c r="A94" s="160">
        <v>93</v>
      </c>
      <c r="B94" s="246">
        <v>1529</v>
      </c>
      <c r="C94" s="154" t="s">
        <v>1540</v>
      </c>
      <c r="D94" s="242">
        <v>1</v>
      </c>
      <c r="E94" s="243">
        <v>40017</v>
      </c>
      <c r="F94" s="244">
        <v>9156133698</v>
      </c>
      <c r="G94" s="154" t="s">
        <v>1541</v>
      </c>
      <c r="H94" s="154" t="s">
        <v>1542</v>
      </c>
    </row>
    <row r="95" spans="1:8" s="154" customFormat="1">
      <c r="A95" s="160">
        <v>94</v>
      </c>
      <c r="B95" s="246">
        <v>1530</v>
      </c>
      <c r="C95" s="154" t="s">
        <v>1554</v>
      </c>
      <c r="D95" s="242" t="s">
        <v>1544</v>
      </c>
      <c r="E95" s="243">
        <v>39895</v>
      </c>
      <c r="F95" s="244">
        <v>9169602905</v>
      </c>
      <c r="G95" s="154" t="s">
        <v>1555</v>
      </c>
      <c r="H95" s="154" t="s">
        <v>1556</v>
      </c>
    </row>
    <row r="96" spans="1:8" s="154" customFormat="1">
      <c r="A96" s="160">
        <v>95</v>
      </c>
      <c r="B96" s="246">
        <v>1531</v>
      </c>
      <c r="C96" s="154" t="s">
        <v>1557</v>
      </c>
      <c r="D96" s="242" t="s">
        <v>1307</v>
      </c>
      <c r="E96" s="243">
        <v>40238</v>
      </c>
      <c r="F96" s="244">
        <v>9169602905</v>
      </c>
      <c r="G96" s="154" t="s">
        <v>1555</v>
      </c>
      <c r="H96" s="154" t="s">
        <v>1556</v>
      </c>
    </row>
    <row r="97" spans="1:8" s="154" customFormat="1">
      <c r="A97" s="160">
        <v>96</v>
      </c>
      <c r="B97" s="246">
        <v>1532</v>
      </c>
      <c r="C97" s="154" t="s">
        <v>1588</v>
      </c>
      <c r="D97" s="242">
        <v>3</v>
      </c>
      <c r="E97" s="243">
        <v>38958</v>
      </c>
      <c r="F97" s="244">
        <v>9196772773</v>
      </c>
      <c r="G97" s="154" t="s">
        <v>1385</v>
      </c>
      <c r="H97" s="154" t="s">
        <v>1386</v>
      </c>
    </row>
    <row r="98" spans="1:8" s="154" customFormat="1">
      <c r="A98" s="160">
        <v>97</v>
      </c>
      <c r="B98" s="246">
        <v>1533</v>
      </c>
      <c r="C98" s="154" t="s">
        <v>1747</v>
      </c>
      <c r="D98" s="242" t="s">
        <v>1308</v>
      </c>
      <c r="E98" s="243">
        <v>40606</v>
      </c>
      <c r="F98" s="154" t="s">
        <v>1748</v>
      </c>
      <c r="G98" s="154" t="s">
        <v>1749</v>
      </c>
      <c r="H98" s="154" t="s">
        <v>1750</v>
      </c>
    </row>
    <row r="99" spans="1:8" s="154" customFormat="1">
      <c r="A99" s="160">
        <v>98</v>
      </c>
      <c r="B99" s="246">
        <v>1534</v>
      </c>
      <c r="C99" s="154" t="s">
        <v>1598</v>
      </c>
      <c r="D99" s="242" t="s">
        <v>1544</v>
      </c>
      <c r="E99" s="243">
        <v>40022</v>
      </c>
      <c r="F99" s="154" t="s">
        <v>1599</v>
      </c>
      <c r="G99" s="154" t="s">
        <v>1600</v>
      </c>
      <c r="H99" s="154" t="s">
        <v>1601</v>
      </c>
    </row>
    <row r="100" spans="1:8" s="154" customFormat="1">
      <c r="A100" s="160">
        <v>99</v>
      </c>
      <c r="B100" s="246">
        <v>1535</v>
      </c>
      <c r="C100" s="154" t="s">
        <v>1592</v>
      </c>
      <c r="D100" s="242">
        <v>5</v>
      </c>
      <c r="E100" s="243"/>
      <c r="F100" s="244">
        <v>6460185</v>
      </c>
      <c r="G100" s="154" t="s">
        <v>1593</v>
      </c>
      <c r="H100" s="154" t="s">
        <v>1594</v>
      </c>
    </row>
    <row r="101" spans="1:8" s="154" customFormat="1">
      <c r="A101" s="160">
        <v>100</v>
      </c>
      <c r="B101" s="246">
        <v>1536</v>
      </c>
      <c r="C101" s="154" t="s">
        <v>1661</v>
      </c>
      <c r="D101" s="242">
        <v>1</v>
      </c>
      <c r="E101" s="243">
        <v>39946</v>
      </c>
      <c r="F101" s="154">
        <v>7383604</v>
      </c>
      <c r="G101" s="154" t="s">
        <v>1662</v>
      </c>
      <c r="H101" s="154" t="s">
        <v>1663</v>
      </c>
    </row>
    <row r="102" spans="1:8" s="154" customFormat="1">
      <c r="A102" s="160">
        <v>101</v>
      </c>
      <c r="B102" s="246">
        <v>1537</v>
      </c>
      <c r="C102" s="154" t="s">
        <v>1657</v>
      </c>
      <c r="D102" s="242">
        <v>1</v>
      </c>
      <c r="E102" s="243">
        <v>39661</v>
      </c>
      <c r="F102" s="154" t="s">
        <v>1658</v>
      </c>
      <c r="G102" s="154" t="s">
        <v>1659</v>
      </c>
      <c r="H102" s="154" t="s">
        <v>1660</v>
      </c>
    </row>
    <row r="103" spans="1:8" s="154" customFormat="1">
      <c r="A103" s="160">
        <v>102</v>
      </c>
      <c r="B103" s="246">
        <v>1538</v>
      </c>
      <c r="C103" s="154" t="s">
        <v>1672</v>
      </c>
      <c r="D103" s="242">
        <v>4</v>
      </c>
      <c r="E103" s="243">
        <v>38784</v>
      </c>
      <c r="F103" s="154" t="s">
        <v>1658</v>
      </c>
      <c r="G103" s="154" t="s">
        <v>1659</v>
      </c>
      <c r="H103" s="154" t="s">
        <v>1673</v>
      </c>
    </row>
    <row r="104" spans="1:8" s="154" customFormat="1">
      <c r="A104" s="160">
        <v>103</v>
      </c>
      <c r="B104" s="248">
        <v>1539</v>
      </c>
      <c r="C104" s="27" t="s">
        <v>1654</v>
      </c>
      <c r="D104" s="238" t="s">
        <v>1279</v>
      </c>
      <c r="E104" s="237">
        <v>40012</v>
      </c>
      <c r="F104" s="238">
        <v>9175395975</v>
      </c>
      <c r="G104" s="27" t="s">
        <v>1655</v>
      </c>
      <c r="H104" s="27" t="s">
        <v>1656</v>
      </c>
    </row>
    <row r="105" spans="1:8" s="154" customFormat="1">
      <c r="A105" s="160">
        <v>104</v>
      </c>
      <c r="B105" s="248">
        <v>1540</v>
      </c>
      <c r="C105" s="27" t="s">
        <v>1642</v>
      </c>
      <c r="D105" s="238" t="s">
        <v>1308</v>
      </c>
      <c r="E105" s="237">
        <v>40508</v>
      </c>
      <c r="F105" s="27" t="s">
        <v>1643</v>
      </c>
      <c r="G105" s="27" t="s">
        <v>1644</v>
      </c>
      <c r="H105" s="27" t="s">
        <v>1645</v>
      </c>
    </row>
    <row r="106" spans="1:8" s="154" customFormat="1">
      <c r="A106" s="160">
        <v>105</v>
      </c>
      <c r="B106" s="248">
        <v>1541</v>
      </c>
      <c r="C106" s="27" t="s">
        <v>1668</v>
      </c>
      <c r="D106" s="238">
        <v>2</v>
      </c>
      <c r="E106" s="249">
        <v>39168</v>
      </c>
      <c r="F106" s="238">
        <v>9228983052</v>
      </c>
      <c r="G106" s="28" t="s">
        <v>1669</v>
      </c>
      <c r="H106" s="27" t="s">
        <v>1670</v>
      </c>
    </row>
    <row r="107" spans="1:8" s="154" customFormat="1">
      <c r="A107" s="160">
        <v>106</v>
      </c>
      <c r="B107" s="246">
        <v>1542</v>
      </c>
      <c r="C107" s="154" t="s">
        <v>1684</v>
      </c>
      <c r="D107" s="242">
        <v>9</v>
      </c>
      <c r="E107" s="243">
        <v>36544</v>
      </c>
      <c r="F107" s="154">
        <v>9228983052</v>
      </c>
      <c r="G107" s="154" t="s">
        <v>1685</v>
      </c>
      <c r="H107" s="154" t="s">
        <v>1686</v>
      </c>
    </row>
    <row r="108" spans="1:8" s="154" customFormat="1">
      <c r="A108" s="160">
        <v>107</v>
      </c>
      <c r="B108" s="246">
        <v>1543</v>
      </c>
      <c r="C108" s="154" t="s">
        <v>1650</v>
      </c>
      <c r="D108" s="242" t="s">
        <v>1307</v>
      </c>
      <c r="E108" s="243">
        <v>40467</v>
      </c>
      <c r="F108" s="154" t="s">
        <v>1651</v>
      </c>
      <c r="G108" s="154" t="s">
        <v>1652</v>
      </c>
      <c r="H108" s="154" t="s">
        <v>1653</v>
      </c>
    </row>
    <row r="109" spans="1:8" s="154" customFormat="1">
      <c r="A109" s="160">
        <v>108</v>
      </c>
      <c r="B109" s="246">
        <v>1544</v>
      </c>
      <c r="C109" s="154" t="s">
        <v>1674</v>
      </c>
      <c r="D109" s="242">
        <v>4</v>
      </c>
      <c r="E109" s="243">
        <v>38673</v>
      </c>
      <c r="F109" s="154" t="s">
        <v>1675</v>
      </c>
      <c r="G109" s="154" t="s">
        <v>1683</v>
      </c>
      <c r="H109" s="154" t="s">
        <v>1677</v>
      </c>
    </row>
    <row r="110" spans="1:8" s="154" customFormat="1">
      <c r="A110" s="160">
        <v>109</v>
      </c>
      <c r="B110" s="246">
        <v>1545</v>
      </c>
      <c r="C110" s="154" t="s">
        <v>1682</v>
      </c>
      <c r="D110" s="242">
        <v>7</v>
      </c>
      <c r="E110" s="243">
        <v>37714</v>
      </c>
      <c r="F110" s="154" t="s">
        <v>1675</v>
      </c>
      <c r="G110" s="154" t="s">
        <v>1683</v>
      </c>
      <c r="H110" s="154" t="s">
        <v>1677</v>
      </c>
    </row>
    <row r="111" spans="1:8" s="58" customFormat="1">
      <c r="A111" s="160">
        <v>110</v>
      </c>
      <c r="B111" s="138">
        <v>1546</v>
      </c>
      <c r="C111" s="58" t="s">
        <v>1646</v>
      </c>
      <c r="D111" s="62" t="s">
        <v>1296</v>
      </c>
      <c r="E111" s="179">
        <v>39995</v>
      </c>
      <c r="F111" s="58" t="s">
        <v>1647</v>
      </c>
      <c r="G111" s="58" t="s">
        <v>1648</v>
      </c>
      <c r="H111" s="58" t="s">
        <v>1649</v>
      </c>
    </row>
    <row r="112" spans="1:8" s="58" customFormat="1">
      <c r="A112" s="160">
        <v>111</v>
      </c>
      <c r="B112" s="138">
        <v>1547</v>
      </c>
      <c r="C112" s="58" t="s">
        <v>1664</v>
      </c>
      <c r="D112" s="62">
        <v>1</v>
      </c>
      <c r="E112" s="179">
        <v>39661</v>
      </c>
      <c r="F112" s="58" t="s">
        <v>1665</v>
      </c>
      <c r="G112" s="58" t="s">
        <v>1666</v>
      </c>
      <c r="H112" s="58" t="s">
        <v>1667</v>
      </c>
    </row>
    <row r="113" spans="1:8" s="58" customFormat="1">
      <c r="A113" s="160">
        <v>112</v>
      </c>
      <c r="B113" s="138">
        <v>1548</v>
      </c>
      <c r="C113" s="58" t="s">
        <v>1678</v>
      </c>
      <c r="D113" s="62">
        <v>1</v>
      </c>
      <c r="E113" s="179">
        <v>39517</v>
      </c>
      <c r="F113" s="58">
        <v>9183911415</v>
      </c>
      <c r="G113" s="58" t="s">
        <v>1679</v>
      </c>
      <c r="H113" s="58" t="s">
        <v>1680</v>
      </c>
    </row>
    <row r="114" spans="1:8" s="58" customFormat="1">
      <c r="A114" s="160">
        <v>113</v>
      </c>
      <c r="B114" s="138">
        <v>1549</v>
      </c>
      <c r="C114" s="58" t="s">
        <v>1693</v>
      </c>
      <c r="D114" s="62" t="s">
        <v>1308</v>
      </c>
      <c r="E114" s="179">
        <v>40473</v>
      </c>
      <c r="F114" s="58" t="s">
        <v>1694</v>
      </c>
      <c r="G114" s="58" t="s">
        <v>1695</v>
      </c>
      <c r="H114" s="58" t="s">
        <v>1696</v>
      </c>
    </row>
    <row r="115" spans="1:8" s="58" customFormat="1">
      <c r="A115" s="160">
        <v>114</v>
      </c>
      <c r="B115" s="138">
        <v>1550</v>
      </c>
      <c r="C115" s="58" t="s">
        <v>1698</v>
      </c>
      <c r="D115" s="62">
        <v>2</v>
      </c>
      <c r="E115" s="179">
        <v>39617</v>
      </c>
      <c r="F115" s="225">
        <v>9153148996</v>
      </c>
      <c r="G115" s="58" t="s">
        <v>1713</v>
      </c>
      <c r="H115" s="58" t="s">
        <v>1714</v>
      </c>
    </row>
    <row r="116" spans="1:8" s="58" customFormat="1">
      <c r="A116" s="160">
        <v>115</v>
      </c>
      <c r="B116" s="138">
        <v>1551</v>
      </c>
      <c r="C116" s="58" t="s">
        <v>1699</v>
      </c>
      <c r="D116" s="62">
        <v>7</v>
      </c>
      <c r="E116" s="179">
        <v>37800</v>
      </c>
      <c r="F116" s="225">
        <v>9153148996</v>
      </c>
      <c r="G116" s="58" t="s">
        <v>1713</v>
      </c>
      <c r="H116" s="58" t="s">
        <v>1714</v>
      </c>
    </row>
    <row r="117" spans="1:8" s="58" customFormat="1">
      <c r="A117" s="160">
        <v>116</v>
      </c>
      <c r="B117" s="138">
        <v>1552</v>
      </c>
      <c r="C117" s="58" t="s">
        <v>1715</v>
      </c>
      <c r="D117" s="62">
        <v>4</v>
      </c>
      <c r="E117" s="179">
        <v>38429</v>
      </c>
      <c r="F117" s="58">
        <v>9152193926</v>
      </c>
      <c r="G117" s="58" t="s">
        <v>1716</v>
      </c>
      <c r="H117" s="58" t="s">
        <v>1717</v>
      </c>
    </row>
    <row r="118" spans="1:8" s="58" customFormat="1">
      <c r="A118" s="160">
        <v>117</v>
      </c>
      <c r="B118" s="138">
        <v>1553</v>
      </c>
      <c r="C118" s="58" t="s">
        <v>1718</v>
      </c>
      <c r="D118" s="62" t="s">
        <v>1296</v>
      </c>
      <c r="E118" s="179">
        <v>40076</v>
      </c>
      <c r="F118" s="58" t="s">
        <v>1719</v>
      </c>
      <c r="G118" s="58" t="s">
        <v>1720</v>
      </c>
      <c r="H118" s="58" t="s">
        <v>1721</v>
      </c>
    </row>
    <row r="119" spans="1:8" s="58" customFormat="1">
      <c r="A119" s="160">
        <v>118</v>
      </c>
      <c r="B119" s="138">
        <v>1554</v>
      </c>
      <c r="C119" s="58" t="s">
        <v>1722</v>
      </c>
      <c r="D119" s="62" t="s">
        <v>1544</v>
      </c>
      <c r="E119" s="179">
        <v>39874</v>
      </c>
      <c r="F119" s="58" t="s">
        <v>1723</v>
      </c>
      <c r="G119" s="58" t="s">
        <v>1760</v>
      </c>
      <c r="H119" s="58" t="s">
        <v>1724</v>
      </c>
    </row>
    <row r="120" spans="1:8" s="58" customFormat="1">
      <c r="A120" s="160">
        <v>119</v>
      </c>
      <c r="B120" s="138">
        <v>1555</v>
      </c>
      <c r="C120" s="58" t="s">
        <v>1725</v>
      </c>
      <c r="D120" s="62">
        <v>9</v>
      </c>
      <c r="E120" s="235">
        <v>36063</v>
      </c>
      <c r="F120" s="58" t="s">
        <v>1726</v>
      </c>
      <c r="G120" s="58" t="s">
        <v>1727</v>
      </c>
      <c r="H120" s="58" t="s">
        <v>1728</v>
      </c>
    </row>
    <row r="121" spans="1:8" s="58" customFormat="1">
      <c r="A121" s="160">
        <v>120</v>
      </c>
      <c r="B121" s="138">
        <v>1556</v>
      </c>
      <c r="C121" s="58" t="s">
        <v>1734</v>
      </c>
      <c r="D121" s="62">
        <v>1</v>
      </c>
      <c r="E121" s="235">
        <v>39866</v>
      </c>
      <c r="F121" s="58" t="s">
        <v>1735</v>
      </c>
      <c r="G121" s="58" t="s">
        <v>1736</v>
      </c>
      <c r="H121" s="58" t="s">
        <v>1737</v>
      </c>
    </row>
    <row r="122" spans="1:8">
      <c r="A122" s="160">
        <v>121</v>
      </c>
      <c r="B122" s="138">
        <v>1557</v>
      </c>
      <c r="C122" s="58" t="s">
        <v>1754</v>
      </c>
      <c r="D122" s="62">
        <v>9</v>
      </c>
      <c r="E122" s="235">
        <v>37098</v>
      </c>
      <c r="F122" s="255">
        <v>9278606822</v>
      </c>
      <c r="G122" s="58" t="s">
        <v>1755</v>
      </c>
      <c r="H122" s="58" t="s">
        <v>1756</v>
      </c>
    </row>
    <row r="123" spans="1:8">
      <c r="A123" s="160">
        <v>122</v>
      </c>
      <c r="B123" s="138">
        <v>1558</v>
      </c>
      <c r="C123" s="58" t="s">
        <v>2092</v>
      </c>
      <c r="D123" s="265" t="s">
        <v>1290</v>
      </c>
      <c r="E123" s="283">
        <v>41042</v>
      </c>
      <c r="F123" s="58" t="s">
        <v>2093</v>
      </c>
      <c r="G123" s="58" t="s">
        <v>2094</v>
      </c>
      <c r="H123" s="58" t="s">
        <v>2095</v>
      </c>
    </row>
    <row r="124" spans="1:8">
      <c r="A124" s="160">
        <v>123</v>
      </c>
      <c r="B124" s="138">
        <v>1559</v>
      </c>
      <c r="C124" s="58" t="s">
        <v>2116</v>
      </c>
      <c r="D124" t="s">
        <v>1296</v>
      </c>
      <c r="E124" s="283">
        <v>39701</v>
      </c>
      <c r="F124" s="58" t="s">
        <v>2117</v>
      </c>
      <c r="G124" s="58" t="s">
        <v>2118</v>
      </c>
      <c r="H124" s="58" t="s">
        <v>2119</v>
      </c>
    </row>
    <row r="125" spans="1:8">
      <c r="A125" s="160">
        <v>124</v>
      </c>
      <c r="B125" s="138">
        <v>1560</v>
      </c>
      <c r="E125" s="283"/>
    </row>
    <row r="126" spans="1:8">
      <c r="A126" s="160">
        <v>125</v>
      </c>
      <c r="B126" s="138">
        <v>1561</v>
      </c>
      <c r="E126" s="283"/>
    </row>
    <row r="127" spans="1:8">
      <c r="A127" s="160">
        <v>126</v>
      </c>
      <c r="B127" s="138">
        <v>1562</v>
      </c>
      <c r="E127" s="283"/>
    </row>
    <row r="128" spans="1:8">
      <c r="A128" s="160">
        <v>127</v>
      </c>
      <c r="B128" s="138">
        <v>1563</v>
      </c>
    </row>
    <row r="129" spans="1:6">
      <c r="A129" s="160">
        <v>128</v>
      </c>
      <c r="B129" s="138">
        <v>1564</v>
      </c>
    </row>
    <row r="130" spans="1:6">
      <c r="A130" s="160">
        <v>129</v>
      </c>
      <c r="B130" s="138">
        <v>1565</v>
      </c>
    </row>
    <row r="131" spans="1:6">
      <c r="A131" s="160">
        <v>130</v>
      </c>
      <c r="B131" s="138">
        <v>1566</v>
      </c>
    </row>
    <row r="132" spans="1:6">
      <c r="B132" s="234">
        <v>424</v>
      </c>
      <c r="C132" s="153" t="s">
        <v>1595</v>
      </c>
    </row>
    <row r="133" spans="1:6">
      <c r="B133" s="94">
        <v>1247</v>
      </c>
      <c r="C133" s="104" t="s">
        <v>1702</v>
      </c>
    </row>
    <row r="134" spans="1:6">
      <c r="B134" s="94">
        <v>1221</v>
      </c>
      <c r="C134" s="152" t="s">
        <v>1584</v>
      </c>
    </row>
    <row r="135" spans="1:6">
      <c r="B135" s="138"/>
    </row>
    <row r="136" spans="1:6">
      <c r="B136" s="138">
        <v>1571</v>
      </c>
    </row>
    <row r="137" spans="1:6">
      <c r="B137" s="138">
        <v>1572</v>
      </c>
    </row>
    <row r="138" spans="1:6">
      <c r="B138" s="138">
        <v>1573</v>
      </c>
    </row>
    <row r="139" spans="1:6">
      <c r="B139" s="138">
        <v>1574</v>
      </c>
      <c r="F139" t="s">
        <v>1738</v>
      </c>
    </row>
    <row r="140" spans="1:6">
      <c r="B140" s="138">
        <v>1575</v>
      </c>
    </row>
    <row r="141" spans="1:6">
      <c r="B141" s="138">
        <v>1576</v>
      </c>
    </row>
    <row r="142" spans="1:6">
      <c r="B142" s="138">
        <v>1577</v>
      </c>
    </row>
    <row r="143" spans="1:6">
      <c r="B143" s="138">
        <v>1578</v>
      </c>
    </row>
    <row r="144" spans="1:6">
      <c r="B144" s="138">
        <v>1579</v>
      </c>
    </row>
    <row r="145" spans="2:2">
      <c r="B145" s="138">
        <v>1580</v>
      </c>
    </row>
    <row r="146" spans="2:2">
      <c r="B146" s="138">
        <v>1581</v>
      </c>
    </row>
    <row r="147" spans="2:2">
      <c r="B147" s="138">
        <v>1582</v>
      </c>
    </row>
    <row r="148" spans="2:2">
      <c r="B148" s="138">
        <v>1583</v>
      </c>
    </row>
    <row r="149" spans="2:2">
      <c r="B149" s="138">
        <v>1584</v>
      </c>
    </row>
    <row r="150" spans="2:2">
      <c r="B150" s="138">
        <v>1585</v>
      </c>
    </row>
    <row r="151" spans="2:2">
      <c r="B151" s="138">
        <v>1586</v>
      </c>
    </row>
    <row r="152" spans="2:2">
      <c r="B152" s="138">
        <v>1587</v>
      </c>
    </row>
    <row r="153" spans="2:2">
      <c r="B153" s="138">
        <v>1588</v>
      </c>
    </row>
    <row r="154" spans="2:2">
      <c r="B154" s="138">
        <v>1589</v>
      </c>
    </row>
    <row r="155" spans="2:2">
      <c r="B155" s="138">
        <v>1590</v>
      </c>
    </row>
    <row r="156" spans="2:2">
      <c r="B156" s="138">
        <v>1591</v>
      </c>
    </row>
    <row r="157" spans="2:2">
      <c r="B157" s="138">
        <v>1592</v>
      </c>
    </row>
    <row r="158" spans="2:2">
      <c r="B158" s="138">
        <v>1593</v>
      </c>
    </row>
    <row r="159" spans="2:2">
      <c r="B159" s="138">
        <v>1594</v>
      </c>
    </row>
    <row r="160" spans="2:2">
      <c r="B160" s="138">
        <v>1595</v>
      </c>
    </row>
    <row r="161" spans="2:2">
      <c r="B161" s="138">
        <v>1596</v>
      </c>
    </row>
    <row r="162" spans="2:2">
      <c r="B162" s="138">
        <v>1597</v>
      </c>
    </row>
    <row r="163" spans="2:2">
      <c r="B163" s="138">
        <v>1598</v>
      </c>
    </row>
    <row r="164" spans="2:2">
      <c r="B164" s="138">
        <v>1599</v>
      </c>
    </row>
    <row r="165" spans="2:2">
      <c r="B165" s="138">
        <v>1600</v>
      </c>
    </row>
    <row r="166" spans="2:2">
      <c r="B166" s="138">
        <v>1601</v>
      </c>
    </row>
    <row r="167" spans="2:2">
      <c r="B167" s="138">
        <v>1602</v>
      </c>
    </row>
    <row r="168" spans="2:2">
      <c r="B168" s="138">
        <v>1603</v>
      </c>
    </row>
    <row r="169" spans="2:2">
      <c r="B169" s="138">
        <v>1604</v>
      </c>
    </row>
  </sheetData>
  <sortState ref="B2:H100">
    <sortCondition ref="B2:B100"/>
  </sortState>
  <pageMargins left="0.13" right="0.15" top="0.49" bottom="0.45" header="0.4" footer="0.3"/>
  <pageSetup paperSize="256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43"/>
  <sheetViews>
    <sheetView zoomScale="140" zoomScaleNormal="140" workbookViewId="0">
      <pane xSplit="1" topLeftCell="B1" activePane="topRight" state="frozen"/>
      <selection pane="topRight" activeCell="B11" sqref="B11"/>
    </sheetView>
  </sheetViews>
  <sheetFormatPr defaultRowHeight="15"/>
  <cols>
    <col min="1" max="1" width="2.140625" style="68" customWidth="1"/>
    <col min="2" max="2" width="8" style="58" customWidth="1"/>
    <col min="3" max="3" width="31" customWidth="1"/>
    <col min="4" max="4" width="11.85546875" bestFit="1" customWidth="1"/>
    <col min="5" max="5" width="29.42578125" bestFit="1" customWidth="1"/>
    <col min="6" max="6" width="31.28515625" bestFit="1" customWidth="1"/>
    <col min="7" max="7" width="65.5703125" bestFit="1" customWidth="1"/>
  </cols>
  <sheetData>
    <row r="1" spans="1:8" ht="18.75">
      <c r="B1" s="367" t="s">
        <v>829</v>
      </c>
      <c r="C1" s="367"/>
      <c r="D1" s="367"/>
      <c r="E1" s="367"/>
      <c r="F1" s="367"/>
      <c r="G1" s="367"/>
    </row>
    <row r="2" spans="1:8" ht="18.75">
      <c r="B2" s="368" t="s">
        <v>830</v>
      </c>
      <c r="C2" s="369"/>
      <c r="D2" s="369"/>
      <c r="E2" s="369"/>
      <c r="F2" s="369"/>
      <c r="G2" s="369"/>
    </row>
    <row r="4" spans="1:8" ht="15.75">
      <c r="B4" s="16" t="s">
        <v>0</v>
      </c>
      <c r="C4" s="2" t="s">
        <v>1</v>
      </c>
      <c r="D4" s="2" t="s">
        <v>438</v>
      </c>
      <c r="E4" s="2" t="s">
        <v>441</v>
      </c>
      <c r="F4" s="2" t="s">
        <v>439</v>
      </c>
      <c r="G4" s="2" t="s">
        <v>440</v>
      </c>
    </row>
    <row r="5" spans="1:8" ht="15.75">
      <c r="B5" s="3" t="s">
        <v>2</v>
      </c>
      <c r="C5" s="2"/>
      <c r="D5" s="13"/>
      <c r="E5" s="13"/>
      <c r="F5" s="13"/>
      <c r="G5" s="13"/>
    </row>
    <row r="6" spans="1:8" s="58" customFormat="1">
      <c r="A6" s="107">
        <v>1</v>
      </c>
      <c r="B6" s="5">
        <v>1119</v>
      </c>
      <c r="C6" s="6" t="s">
        <v>449</v>
      </c>
      <c r="D6" s="38">
        <v>39303</v>
      </c>
      <c r="E6" s="268" t="s">
        <v>1966</v>
      </c>
      <c r="F6" s="14" t="s">
        <v>587</v>
      </c>
      <c r="G6" s="14" t="s">
        <v>1969</v>
      </c>
      <c r="H6" s="62"/>
    </row>
    <row r="7" spans="1:8" s="58" customFormat="1">
      <c r="A7" s="107">
        <v>2</v>
      </c>
      <c r="B7" s="5">
        <v>1347</v>
      </c>
      <c r="C7" s="14" t="s">
        <v>610</v>
      </c>
      <c r="D7" s="187">
        <v>39557</v>
      </c>
      <c r="E7" s="305" t="s">
        <v>2179</v>
      </c>
      <c r="F7" s="185" t="s">
        <v>611</v>
      </c>
      <c r="G7" s="18" t="s">
        <v>1965</v>
      </c>
      <c r="H7" s="62"/>
    </row>
    <row r="8" spans="1:8" s="58" customFormat="1">
      <c r="A8" s="107">
        <v>3</v>
      </c>
      <c r="B8" s="328" t="s">
        <v>2177</v>
      </c>
      <c r="C8" s="153" t="s">
        <v>1525</v>
      </c>
      <c r="D8" s="46">
        <v>39386</v>
      </c>
      <c r="E8" s="7" t="s">
        <v>1526</v>
      </c>
      <c r="F8" s="4" t="s">
        <v>1527</v>
      </c>
      <c r="G8" s="4" t="s">
        <v>1528</v>
      </c>
      <c r="H8" s="62"/>
    </row>
    <row r="9" spans="1:8" s="58" customFormat="1">
      <c r="A9" s="107">
        <v>4</v>
      </c>
      <c r="B9" s="5">
        <v>1289</v>
      </c>
      <c r="C9" s="14" t="s">
        <v>568</v>
      </c>
      <c r="D9" s="38">
        <v>39526</v>
      </c>
      <c r="E9" s="268" t="s">
        <v>566</v>
      </c>
      <c r="F9" s="14" t="s">
        <v>567</v>
      </c>
      <c r="G9" s="14" t="s">
        <v>569</v>
      </c>
      <c r="H9" s="62"/>
    </row>
    <row r="10" spans="1:8" s="58" customFormat="1">
      <c r="A10" s="107">
        <v>5</v>
      </c>
      <c r="B10" s="5">
        <v>1139</v>
      </c>
      <c r="C10" s="14" t="s">
        <v>575</v>
      </c>
      <c r="D10" s="39">
        <v>39319</v>
      </c>
      <c r="E10" s="268">
        <v>4575890</v>
      </c>
      <c r="F10" s="14" t="s">
        <v>573</v>
      </c>
      <c r="G10" s="14" t="s">
        <v>574</v>
      </c>
      <c r="H10" s="62"/>
    </row>
    <row r="11" spans="1:8" s="58" customFormat="1">
      <c r="A11" s="107">
        <v>6</v>
      </c>
      <c r="B11" s="9">
        <v>1013</v>
      </c>
      <c r="C11" s="8" t="s">
        <v>446</v>
      </c>
      <c r="D11" s="41">
        <v>39233</v>
      </c>
      <c r="E11" s="7">
        <v>6829492</v>
      </c>
      <c r="F11" s="4" t="s">
        <v>626</v>
      </c>
      <c r="G11" s="4" t="s">
        <v>627</v>
      </c>
      <c r="H11" s="62"/>
    </row>
    <row r="12" spans="1:8" s="58" customFormat="1">
      <c r="A12" s="107">
        <v>7</v>
      </c>
      <c r="B12" s="9">
        <v>1402</v>
      </c>
      <c r="C12" s="69" t="s">
        <v>382</v>
      </c>
      <c r="D12" s="187">
        <v>39297</v>
      </c>
      <c r="E12" s="305" t="s">
        <v>1970</v>
      </c>
      <c r="F12" s="185" t="s">
        <v>621</v>
      </c>
      <c r="G12" s="185" t="s">
        <v>622</v>
      </c>
      <c r="H12" s="62"/>
    </row>
    <row r="13" spans="1:8" s="58" customFormat="1">
      <c r="A13" s="107">
        <v>8</v>
      </c>
      <c r="B13" s="5">
        <v>1425</v>
      </c>
      <c r="C13" s="6" t="s">
        <v>447</v>
      </c>
      <c r="D13" s="187">
        <v>39392</v>
      </c>
      <c r="E13" s="352" t="s">
        <v>629</v>
      </c>
      <c r="F13" s="4" t="s">
        <v>630</v>
      </c>
      <c r="G13" s="185" t="s">
        <v>631</v>
      </c>
      <c r="H13" s="62"/>
    </row>
    <row r="14" spans="1:8" s="58" customFormat="1">
      <c r="A14" s="107">
        <v>9</v>
      </c>
      <c r="B14" s="5">
        <v>1207</v>
      </c>
      <c r="C14" s="14" t="s">
        <v>580</v>
      </c>
      <c r="D14" s="39">
        <v>38981</v>
      </c>
      <c r="E14" s="268" t="s">
        <v>2180</v>
      </c>
      <c r="F14" s="14" t="s">
        <v>578</v>
      </c>
      <c r="G14" s="14" t="s">
        <v>579</v>
      </c>
      <c r="H14" s="62"/>
    </row>
    <row r="15" spans="1:8" s="58" customFormat="1">
      <c r="A15" s="107">
        <v>10</v>
      </c>
      <c r="B15" s="5">
        <v>1111</v>
      </c>
      <c r="C15" s="6" t="s">
        <v>1631</v>
      </c>
      <c r="D15" s="38">
        <v>39067</v>
      </c>
      <c r="E15" s="268" t="s">
        <v>2181</v>
      </c>
      <c r="F15" s="14" t="s">
        <v>673</v>
      </c>
      <c r="G15" s="14" t="s">
        <v>674</v>
      </c>
      <c r="H15" s="62"/>
    </row>
    <row r="16" spans="1:8" s="58" customFormat="1">
      <c r="A16" s="107">
        <v>11</v>
      </c>
      <c r="B16" s="5">
        <v>1089</v>
      </c>
      <c r="C16" s="14" t="s">
        <v>583</v>
      </c>
      <c r="D16" s="38">
        <v>39282</v>
      </c>
      <c r="E16" s="268" t="s">
        <v>2182</v>
      </c>
      <c r="F16" s="14" t="s">
        <v>582</v>
      </c>
      <c r="G16" s="14" t="s">
        <v>581</v>
      </c>
      <c r="H16" s="62"/>
    </row>
    <row r="17" spans="1:8" s="58" customFormat="1">
      <c r="A17" s="107">
        <v>12</v>
      </c>
      <c r="B17" s="5">
        <v>1099</v>
      </c>
      <c r="C17" s="14" t="s">
        <v>586</v>
      </c>
      <c r="D17" s="38">
        <v>39267</v>
      </c>
      <c r="E17" s="268" t="s">
        <v>1960</v>
      </c>
      <c r="F17" s="14" t="s">
        <v>584</v>
      </c>
      <c r="G17" s="14" t="s">
        <v>585</v>
      </c>
      <c r="H17" s="62"/>
    </row>
    <row r="18" spans="1:8" s="58" customFormat="1" ht="15.75">
      <c r="A18" s="107"/>
      <c r="B18" s="21" t="s">
        <v>75</v>
      </c>
      <c r="C18" s="65"/>
      <c r="D18" s="39"/>
      <c r="E18" s="268"/>
      <c r="F18" s="14"/>
      <c r="G18" s="14"/>
      <c r="H18" s="62"/>
    </row>
    <row r="19" spans="1:8" s="58" customFormat="1">
      <c r="A19" s="107">
        <v>1</v>
      </c>
      <c r="B19" s="333">
        <v>960</v>
      </c>
      <c r="C19" s="87" t="s">
        <v>589</v>
      </c>
      <c r="D19" s="53">
        <v>39318</v>
      </c>
      <c r="E19" s="207" t="s">
        <v>590</v>
      </c>
      <c r="F19" s="10" t="s">
        <v>588</v>
      </c>
      <c r="G19" s="73" t="s">
        <v>1958</v>
      </c>
      <c r="H19" s="62"/>
    </row>
    <row r="20" spans="1:8" s="58" customFormat="1">
      <c r="A20" s="107">
        <v>2</v>
      </c>
      <c r="B20" s="336" t="s">
        <v>2178</v>
      </c>
      <c r="C20" s="173" t="s">
        <v>1457</v>
      </c>
      <c r="D20" s="51">
        <v>39400</v>
      </c>
      <c r="E20" s="207">
        <v>6558035</v>
      </c>
      <c r="F20" s="10" t="s">
        <v>1458</v>
      </c>
      <c r="G20" s="10" t="s">
        <v>1459</v>
      </c>
      <c r="H20" s="62"/>
    </row>
    <row r="21" spans="1:8" s="58" customFormat="1">
      <c r="A21" s="107">
        <v>3</v>
      </c>
      <c r="B21" s="334">
        <v>1146</v>
      </c>
      <c r="C21" s="111" t="s">
        <v>591</v>
      </c>
      <c r="D21" s="191">
        <v>39477</v>
      </c>
      <c r="E21" s="267" t="s">
        <v>592</v>
      </c>
      <c r="F21" s="111" t="s">
        <v>593</v>
      </c>
      <c r="G21" s="111" t="s">
        <v>594</v>
      </c>
      <c r="H21" s="62"/>
    </row>
    <row r="22" spans="1:8" s="58" customFormat="1">
      <c r="A22" s="107">
        <v>4</v>
      </c>
      <c r="B22" s="334">
        <v>1281</v>
      </c>
      <c r="C22" s="111" t="s">
        <v>385</v>
      </c>
      <c r="D22" s="186">
        <v>38906</v>
      </c>
      <c r="E22" s="267" t="s">
        <v>1955</v>
      </c>
      <c r="F22" s="111" t="s">
        <v>595</v>
      </c>
      <c r="G22" s="111" t="s">
        <v>596</v>
      </c>
      <c r="H22" s="62"/>
    </row>
    <row r="23" spans="1:8" s="58" customFormat="1">
      <c r="A23" s="107">
        <v>5</v>
      </c>
      <c r="B23" s="334">
        <v>1349</v>
      </c>
      <c r="C23" s="111" t="s">
        <v>374</v>
      </c>
      <c r="D23" s="169">
        <v>39404</v>
      </c>
      <c r="E23" s="271" t="s">
        <v>1961</v>
      </c>
      <c r="F23" s="10" t="s">
        <v>634</v>
      </c>
      <c r="G23" s="112" t="s">
        <v>635</v>
      </c>
      <c r="H23" s="62"/>
    </row>
    <row r="24" spans="1:8" s="58" customFormat="1">
      <c r="A24" s="107">
        <v>6</v>
      </c>
      <c r="B24" s="333">
        <v>933</v>
      </c>
      <c r="C24" s="87" t="s">
        <v>828</v>
      </c>
      <c r="D24" s="53">
        <v>39327</v>
      </c>
      <c r="E24" s="207" t="s">
        <v>1962</v>
      </c>
      <c r="F24" s="10" t="s">
        <v>599</v>
      </c>
      <c r="G24" s="10" t="s">
        <v>600</v>
      </c>
      <c r="H24" s="62"/>
    </row>
    <row r="25" spans="1:8" s="58" customFormat="1">
      <c r="A25" s="107">
        <v>7</v>
      </c>
      <c r="B25" s="333">
        <v>1413</v>
      </c>
      <c r="C25" s="87" t="s">
        <v>639</v>
      </c>
      <c r="D25" s="169">
        <v>39333</v>
      </c>
      <c r="E25" s="353" t="s">
        <v>1971</v>
      </c>
      <c r="F25" s="10" t="s">
        <v>540</v>
      </c>
      <c r="G25" s="112" t="s">
        <v>1972</v>
      </c>
      <c r="H25" s="62"/>
    </row>
    <row r="26" spans="1:8" s="58" customFormat="1">
      <c r="A26" s="107">
        <v>8</v>
      </c>
      <c r="B26" s="334">
        <v>1408</v>
      </c>
      <c r="C26" s="164" t="s">
        <v>642</v>
      </c>
      <c r="D26" s="169">
        <v>39503</v>
      </c>
      <c r="E26" s="271" t="s">
        <v>2183</v>
      </c>
      <c r="F26" s="10" t="s">
        <v>643</v>
      </c>
      <c r="G26" s="112" t="s">
        <v>644</v>
      </c>
      <c r="H26" s="62"/>
    </row>
    <row r="27" spans="1:8" s="58" customFormat="1">
      <c r="A27" s="107">
        <v>9</v>
      </c>
      <c r="B27" s="333">
        <v>1032</v>
      </c>
      <c r="C27" s="98" t="s">
        <v>607</v>
      </c>
      <c r="D27" s="51">
        <v>39088</v>
      </c>
      <c r="E27" s="207" t="s">
        <v>1956</v>
      </c>
      <c r="F27" s="10" t="s">
        <v>606</v>
      </c>
      <c r="G27" s="10" t="s">
        <v>1957</v>
      </c>
      <c r="H27" s="62"/>
    </row>
    <row r="32" spans="1:8" ht="15.75">
      <c r="B32" s="371" t="s">
        <v>1568</v>
      </c>
      <c r="C32" s="371"/>
    </row>
    <row r="33" spans="2:7">
      <c r="B33" s="372" t="s">
        <v>824</v>
      </c>
      <c r="C33" s="372"/>
    </row>
    <row r="37" spans="2:7" ht="14.25" customHeight="1">
      <c r="B37" s="150">
        <f>12+9</f>
        <v>21</v>
      </c>
    </row>
    <row r="42" spans="2:7" ht="15.75">
      <c r="B42" s="5">
        <v>1369</v>
      </c>
      <c r="C42" s="64" t="s">
        <v>377</v>
      </c>
      <c r="D42" s="47">
        <v>39618</v>
      </c>
      <c r="E42" s="48">
        <v>9177688999</v>
      </c>
      <c r="F42" s="18" t="s">
        <v>620</v>
      </c>
      <c r="G42" s="18" t="s">
        <v>619</v>
      </c>
    </row>
    <row r="43" spans="2:7" ht="15.75">
      <c r="B43" s="95">
        <v>1364</v>
      </c>
      <c r="C43" s="66" t="s">
        <v>376</v>
      </c>
      <c r="D43" s="47">
        <v>39517</v>
      </c>
      <c r="E43" s="48">
        <v>9274654978</v>
      </c>
      <c r="F43" s="18" t="s">
        <v>608</v>
      </c>
      <c r="G43" s="60" t="s">
        <v>609</v>
      </c>
    </row>
  </sheetData>
  <sortState ref="B6:G17">
    <sortCondition ref="C6:C17"/>
  </sortState>
  <mergeCells count="4">
    <mergeCell ref="B32:C32"/>
    <mergeCell ref="B33:C33"/>
    <mergeCell ref="B1:G1"/>
    <mergeCell ref="B2:G2"/>
  </mergeCells>
  <pageMargins left="0.14000000000000001" right="0.11" top="0.56000000000000005" bottom="0.25" header="0.3" footer="0.3"/>
  <pageSetup paperSize="256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7"/>
  <sheetViews>
    <sheetView zoomScale="110" zoomScaleNormal="110" workbookViewId="0">
      <selection sqref="A1:G32"/>
    </sheetView>
  </sheetViews>
  <sheetFormatPr defaultRowHeight="15"/>
  <cols>
    <col min="1" max="1" width="2.42578125" style="68" customWidth="1"/>
    <col min="2" max="2" width="8" style="58" customWidth="1"/>
    <col min="3" max="3" width="24.140625" customWidth="1"/>
    <col min="4" max="4" width="12" bestFit="1" customWidth="1"/>
    <col min="5" max="5" width="29.42578125" customWidth="1"/>
    <col min="6" max="6" width="30.85546875" bestFit="1" customWidth="1"/>
    <col min="7" max="7" width="62.140625" customWidth="1"/>
    <col min="11" max="11" width="9.28515625" bestFit="1" customWidth="1"/>
  </cols>
  <sheetData>
    <row r="1" spans="1:9" ht="18.75">
      <c r="B1" s="367" t="s">
        <v>829</v>
      </c>
      <c r="C1" s="367"/>
      <c r="D1" s="367"/>
      <c r="E1" s="367"/>
      <c r="F1" s="367"/>
      <c r="G1" s="367"/>
    </row>
    <row r="2" spans="1:9" ht="18.75">
      <c r="B2" s="368" t="s">
        <v>831</v>
      </c>
      <c r="C2" s="369"/>
      <c r="D2" s="369"/>
      <c r="E2" s="369"/>
      <c r="F2" s="369"/>
      <c r="G2" s="369"/>
    </row>
    <row r="4" spans="1:9" ht="15.75">
      <c r="B4" s="16" t="s">
        <v>0</v>
      </c>
      <c r="C4" s="2" t="s">
        <v>1</v>
      </c>
      <c r="D4" s="2" t="s">
        <v>438</v>
      </c>
      <c r="E4" s="2" t="s">
        <v>441</v>
      </c>
      <c r="F4" s="2" t="s">
        <v>439</v>
      </c>
      <c r="G4" s="2" t="s">
        <v>440</v>
      </c>
    </row>
    <row r="5" spans="1:9" ht="15.75">
      <c r="B5" s="3" t="s">
        <v>2</v>
      </c>
      <c r="C5" s="2"/>
      <c r="D5" s="13"/>
      <c r="E5" s="13"/>
      <c r="F5" s="13"/>
      <c r="G5" s="13"/>
    </row>
    <row r="6" spans="1:9" s="58" customFormat="1">
      <c r="A6" s="107">
        <v>1</v>
      </c>
      <c r="B6" s="328" t="s">
        <v>2172</v>
      </c>
      <c r="C6" s="153" t="s">
        <v>1524</v>
      </c>
      <c r="D6" s="46">
        <v>39484</v>
      </c>
      <c r="E6" s="7" t="s">
        <v>2174</v>
      </c>
      <c r="F6" s="4" t="s">
        <v>1522</v>
      </c>
      <c r="G6" s="4" t="s">
        <v>1523</v>
      </c>
      <c r="H6" s="62"/>
    </row>
    <row r="7" spans="1:9" s="58" customFormat="1">
      <c r="A7" s="107">
        <v>2</v>
      </c>
      <c r="B7" s="5">
        <v>1098</v>
      </c>
      <c r="C7" s="6" t="s">
        <v>386</v>
      </c>
      <c r="D7" s="38">
        <v>39558</v>
      </c>
      <c r="E7" s="34" t="s">
        <v>561</v>
      </c>
      <c r="F7" s="14" t="s">
        <v>560</v>
      </c>
      <c r="G7" s="14" t="s">
        <v>562</v>
      </c>
      <c r="H7" s="62"/>
    </row>
    <row r="8" spans="1:9" s="58" customFormat="1">
      <c r="A8" s="107">
        <v>3</v>
      </c>
      <c r="B8" s="9">
        <v>970</v>
      </c>
      <c r="C8" s="8" t="s">
        <v>565</v>
      </c>
      <c r="D8" s="44">
        <v>39252</v>
      </c>
      <c r="E8" s="42" t="s">
        <v>1959</v>
      </c>
      <c r="F8" s="4" t="s">
        <v>563</v>
      </c>
      <c r="G8" s="11" t="s">
        <v>564</v>
      </c>
      <c r="H8" s="62"/>
      <c r="I8" s="142" t="s">
        <v>1587</v>
      </c>
    </row>
    <row r="9" spans="1:9" s="58" customFormat="1">
      <c r="A9" s="107">
        <v>4</v>
      </c>
      <c r="B9" s="9">
        <v>1404</v>
      </c>
      <c r="C9" s="14" t="s">
        <v>384</v>
      </c>
      <c r="D9" s="192">
        <v>39542</v>
      </c>
      <c r="E9" s="193" t="s">
        <v>612</v>
      </c>
      <c r="F9" s="117" t="s">
        <v>613</v>
      </c>
      <c r="G9" s="18" t="s">
        <v>1973</v>
      </c>
      <c r="H9" s="62"/>
    </row>
    <row r="10" spans="1:9" s="58" customFormat="1">
      <c r="A10" s="107">
        <v>5</v>
      </c>
      <c r="B10" s="5">
        <v>1124</v>
      </c>
      <c r="C10" s="6" t="s">
        <v>572</v>
      </c>
      <c r="D10" s="38">
        <v>39347</v>
      </c>
      <c r="E10" s="34" t="s">
        <v>1461</v>
      </c>
      <c r="F10" s="14" t="s">
        <v>570</v>
      </c>
      <c r="G10" s="14" t="s">
        <v>571</v>
      </c>
      <c r="H10" s="62"/>
    </row>
    <row r="11" spans="1:9" s="58" customFormat="1">
      <c r="A11" s="107">
        <v>6</v>
      </c>
      <c r="B11" s="5">
        <v>1348</v>
      </c>
      <c r="C11" s="14" t="s">
        <v>373</v>
      </c>
      <c r="D11" s="192">
        <v>39195</v>
      </c>
      <c r="E11" s="193" t="s">
        <v>1894</v>
      </c>
      <c r="F11" s="117" t="s">
        <v>614</v>
      </c>
      <c r="G11" s="117" t="s">
        <v>615</v>
      </c>
      <c r="H11" s="62"/>
    </row>
    <row r="12" spans="1:9" s="58" customFormat="1">
      <c r="A12" s="107">
        <v>7</v>
      </c>
      <c r="B12" s="328" t="s">
        <v>2173</v>
      </c>
      <c r="C12" s="153" t="s">
        <v>1668</v>
      </c>
      <c r="D12" s="192">
        <v>39168</v>
      </c>
      <c r="E12" s="305" t="s">
        <v>2129</v>
      </c>
      <c r="F12" s="14" t="s">
        <v>1669</v>
      </c>
      <c r="G12" s="117" t="s">
        <v>1670</v>
      </c>
      <c r="H12" s="62"/>
    </row>
    <row r="13" spans="1:9" s="58" customFormat="1">
      <c r="A13" s="107">
        <v>8</v>
      </c>
      <c r="B13" s="5">
        <v>1350</v>
      </c>
      <c r="C13" s="14" t="s">
        <v>375</v>
      </c>
      <c r="D13" s="192">
        <v>39449</v>
      </c>
      <c r="E13" s="193">
        <v>9490589</v>
      </c>
      <c r="F13" s="117" t="s">
        <v>616</v>
      </c>
      <c r="G13" s="117" t="s">
        <v>617</v>
      </c>
      <c r="H13" s="62"/>
    </row>
    <row r="14" spans="1:9" s="58" customFormat="1">
      <c r="A14" s="107">
        <v>9</v>
      </c>
      <c r="B14" s="9">
        <v>1345</v>
      </c>
      <c r="C14" s="14" t="s">
        <v>383</v>
      </c>
      <c r="D14" s="192">
        <v>39456</v>
      </c>
      <c r="E14" s="305" t="s">
        <v>1989</v>
      </c>
      <c r="F14" s="117" t="s">
        <v>535</v>
      </c>
      <c r="G14" s="117" t="s">
        <v>618</v>
      </c>
      <c r="H14" s="62"/>
    </row>
    <row r="15" spans="1:9" s="58" customFormat="1">
      <c r="A15" s="107">
        <v>10</v>
      </c>
      <c r="B15" s="5">
        <v>1319</v>
      </c>
      <c r="C15" s="6" t="s">
        <v>577</v>
      </c>
      <c r="D15" s="38">
        <v>39398</v>
      </c>
      <c r="E15" s="34" t="s">
        <v>1967</v>
      </c>
      <c r="F15" s="14" t="s">
        <v>576</v>
      </c>
      <c r="G15" s="14" t="s">
        <v>1968</v>
      </c>
      <c r="H15" s="62"/>
    </row>
    <row r="16" spans="1:9" s="58" customFormat="1">
      <c r="A16" s="107">
        <v>11</v>
      </c>
      <c r="B16" s="9">
        <v>1389</v>
      </c>
      <c r="C16" s="8" t="s">
        <v>381</v>
      </c>
      <c r="D16" s="192">
        <v>39782</v>
      </c>
      <c r="E16" s="193" t="s">
        <v>623</v>
      </c>
      <c r="F16" s="117" t="s">
        <v>625</v>
      </c>
      <c r="G16" s="117" t="s">
        <v>624</v>
      </c>
      <c r="H16" s="62"/>
    </row>
    <row r="17" spans="1:8" s="58" customFormat="1" ht="15.75">
      <c r="A17" s="107"/>
      <c r="B17" s="21" t="s">
        <v>75</v>
      </c>
      <c r="C17" s="14"/>
      <c r="D17" s="47"/>
      <c r="E17" s="193"/>
      <c r="F17" s="18"/>
      <c r="G17" s="18"/>
      <c r="H17" s="62"/>
    </row>
    <row r="18" spans="1:8" s="58" customFormat="1">
      <c r="A18" s="107">
        <v>1</v>
      </c>
      <c r="B18" s="5">
        <v>1377</v>
      </c>
      <c r="C18" s="14" t="s">
        <v>379</v>
      </c>
      <c r="D18" s="187">
        <v>39318</v>
      </c>
      <c r="E18" s="193">
        <v>6455163</v>
      </c>
      <c r="F18" s="185" t="s">
        <v>632</v>
      </c>
      <c r="G18" s="185" t="s">
        <v>633</v>
      </c>
      <c r="H18" s="62"/>
    </row>
    <row r="19" spans="1:8" s="58" customFormat="1">
      <c r="A19" s="107">
        <v>2</v>
      </c>
      <c r="B19" s="9">
        <v>1064</v>
      </c>
      <c r="C19" s="4" t="s">
        <v>597</v>
      </c>
      <c r="D19" s="41">
        <v>39340</v>
      </c>
      <c r="E19" s="7" t="s">
        <v>2175</v>
      </c>
      <c r="F19" s="4" t="s">
        <v>598</v>
      </c>
      <c r="G19" s="4" t="s">
        <v>1963</v>
      </c>
      <c r="H19" s="62"/>
    </row>
    <row r="20" spans="1:8" s="58" customFormat="1">
      <c r="A20" s="107">
        <v>3</v>
      </c>
      <c r="B20" s="5">
        <v>1387</v>
      </c>
      <c r="C20" s="6" t="s">
        <v>380</v>
      </c>
      <c r="D20" s="187">
        <v>39339</v>
      </c>
      <c r="E20" s="351" t="s">
        <v>636</v>
      </c>
      <c r="F20" s="4" t="s">
        <v>637</v>
      </c>
      <c r="G20" s="185" t="s">
        <v>638</v>
      </c>
      <c r="H20" s="62"/>
    </row>
    <row r="21" spans="1:8" s="58" customFormat="1">
      <c r="A21" s="107">
        <v>4</v>
      </c>
      <c r="B21" s="5">
        <v>1373</v>
      </c>
      <c r="C21" s="69" t="s">
        <v>378</v>
      </c>
      <c r="D21" s="187">
        <v>39360</v>
      </c>
      <c r="E21" s="351" t="s">
        <v>1911</v>
      </c>
      <c r="F21" s="4" t="s">
        <v>640</v>
      </c>
      <c r="G21" s="185" t="s">
        <v>641</v>
      </c>
      <c r="H21" s="62"/>
    </row>
    <row r="22" spans="1:8" s="58" customFormat="1">
      <c r="A22" s="107">
        <v>5</v>
      </c>
      <c r="B22" s="94">
        <v>1550</v>
      </c>
      <c r="C22" s="188" t="s">
        <v>1698</v>
      </c>
      <c r="D22" s="47">
        <v>39617</v>
      </c>
      <c r="E22" s="271" t="s">
        <v>2176</v>
      </c>
      <c r="F22" s="112" t="s">
        <v>1700</v>
      </c>
      <c r="G22" s="112" t="s">
        <v>1701</v>
      </c>
      <c r="H22" s="62"/>
    </row>
    <row r="23" spans="1:8" s="58" customFormat="1">
      <c r="A23" s="107">
        <v>6</v>
      </c>
      <c r="B23" s="5">
        <v>1078</v>
      </c>
      <c r="C23" s="6" t="s">
        <v>387</v>
      </c>
      <c r="D23" s="38">
        <v>39533</v>
      </c>
      <c r="E23" s="34" t="s">
        <v>1964</v>
      </c>
      <c r="F23" s="20" t="s">
        <v>601</v>
      </c>
      <c r="G23" s="20" t="s">
        <v>602</v>
      </c>
      <c r="H23" s="62"/>
    </row>
    <row r="24" spans="1:8" s="58" customFormat="1">
      <c r="A24" s="107">
        <v>7</v>
      </c>
      <c r="B24" s="5">
        <v>1395</v>
      </c>
      <c r="C24" s="6" t="s">
        <v>878</v>
      </c>
      <c r="D24" s="187">
        <v>39757</v>
      </c>
      <c r="E24" s="193" t="s">
        <v>645</v>
      </c>
      <c r="F24" s="4" t="s">
        <v>646</v>
      </c>
      <c r="G24" s="185" t="s">
        <v>647</v>
      </c>
      <c r="H24" s="62"/>
    </row>
    <row r="25" spans="1:8" s="58" customFormat="1">
      <c r="A25" s="107">
        <v>8</v>
      </c>
      <c r="B25" s="5">
        <v>1205</v>
      </c>
      <c r="C25" s="14" t="s">
        <v>605</v>
      </c>
      <c r="D25" s="39">
        <v>39318</v>
      </c>
      <c r="E25" s="34">
        <v>6457508</v>
      </c>
      <c r="F25" s="14" t="s">
        <v>603</v>
      </c>
      <c r="G25" s="14" t="s">
        <v>604</v>
      </c>
      <c r="H25" s="62"/>
    </row>
    <row r="26" spans="1:8">
      <c r="A26" s="107">
        <v>9</v>
      </c>
      <c r="B26" s="5">
        <v>1418</v>
      </c>
      <c r="C26" s="14" t="s">
        <v>648</v>
      </c>
      <c r="D26" s="187">
        <v>40041</v>
      </c>
      <c r="E26" s="193" t="s">
        <v>1974</v>
      </c>
      <c r="F26" s="4" t="s">
        <v>2112</v>
      </c>
      <c r="G26" s="18" t="s">
        <v>2113</v>
      </c>
      <c r="H26" s="129"/>
    </row>
    <row r="27" spans="1:8" ht="26.25">
      <c r="C27" s="212"/>
    </row>
    <row r="31" spans="1:8" ht="15.75">
      <c r="B31" s="371" t="s">
        <v>1569</v>
      </c>
      <c r="C31" s="371"/>
    </row>
    <row r="32" spans="1:8">
      <c r="B32" s="372" t="s">
        <v>824</v>
      </c>
      <c r="C32" s="372"/>
    </row>
    <row r="35" spans="2:7">
      <c r="B35" s="150">
        <f>11+9</f>
        <v>20</v>
      </c>
    </row>
    <row r="37" spans="2:7" ht="15.75">
      <c r="B37" s="9">
        <v>1393</v>
      </c>
      <c r="C37" s="65" t="s">
        <v>448</v>
      </c>
      <c r="D37" s="47">
        <v>39417</v>
      </c>
      <c r="E37" s="48" t="s">
        <v>649</v>
      </c>
      <c r="F37" s="15" t="s">
        <v>650</v>
      </c>
      <c r="G37" s="18" t="s">
        <v>651</v>
      </c>
    </row>
  </sheetData>
  <sortState ref="B20:G28">
    <sortCondition ref="C20:C28"/>
  </sortState>
  <mergeCells count="4">
    <mergeCell ref="B31:C31"/>
    <mergeCell ref="B32:C32"/>
    <mergeCell ref="B1:G1"/>
    <mergeCell ref="B2:G2"/>
  </mergeCells>
  <pageMargins left="0.11" right="0.12" top="0.4" bottom="0.19" header="0.2" footer="0.13"/>
  <pageSetup paperSize="256" scale="95" orientation="landscape" horizontalDpi="0" verticalDpi="0" r:id="rId1"/>
  <colBreaks count="1" manualBreakCount="1">
    <brk id="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K45"/>
  <sheetViews>
    <sheetView topLeftCell="A10" zoomScale="140" zoomScaleNormal="140" workbookViewId="0">
      <selection sqref="A1:G35"/>
    </sheetView>
  </sheetViews>
  <sheetFormatPr defaultRowHeight="15"/>
  <cols>
    <col min="1" max="1" width="2.42578125" style="68" customWidth="1"/>
    <col min="2" max="2" width="6.7109375" style="58" customWidth="1"/>
    <col min="3" max="3" width="27.140625" customWidth="1"/>
    <col min="4" max="4" width="10.85546875" customWidth="1"/>
    <col min="5" max="5" width="27.5703125" bestFit="1" customWidth="1"/>
    <col min="6" max="6" width="33.28515625" customWidth="1"/>
    <col min="7" max="7" width="60.42578125" customWidth="1"/>
  </cols>
  <sheetData>
    <row r="1" spans="1:7" ht="18.75">
      <c r="B1" s="367" t="s">
        <v>829</v>
      </c>
      <c r="C1" s="367"/>
      <c r="D1" s="367"/>
      <c r="E1" s="367"/>
      <c r="F1" s="367"/>
      <c r="G1" s="367"/>
    </row>
    <row r="2" spans="1:7" ht="18.75">
      <c r="B2" s="368" t="s">
        <v>832</v>
      </c>
      <c r="C2" s="369"/>
      <c r="D2" s="369"/>
      <c r="E2" s="369"/>
      <c r="F2" s="369"/>
      <c r="G2" s="369"/>
    </row>
    <row r="4" spans="1:7" ht="15.75">
      <c r="B4" s="16" t="s">
        <v>0</v>
      </c>
      <c r="C4" s="2" t="s">
        <v>1</v>
      </c>
      <c r="D4" s="2" t="s">
        <v>438</v>
      </c>
      <c r="E4" s="2" t="s">
        <v>441</v>
      </c>
      <c r="F4" s="2" t="s">
        <v>439</v>
      </c>
      <c r="G4" s="2" t="s">
        <v>440</v>
      </c>
    </row>
    <row r="5" spans="1:7" ht="15.75">
      <c r="B5" s="3" t="s">
        <v>2</v>
      </c>
      <c r="C5" s="2"/>
      <c r="D5" s="13"/>
      <c r="E5" s="13"/>
      <c r="F5" s="13"/>
      <c r="G5" s="13"/>
    </row>
    <row r="6" spans="1:7" s="58" customFormat="1">
      <c r="A6" s="107">
        <v>1</v>
      </c>
      <c r="B6" s="9">
        <v>966</v>
      </c>
      <c r="C6" s="69" t="s">
        <v>372</v>
      </c>
      <c r="D6" s="46">
        <v>39075</v>
      </c>
      <c r="E6" s="7" t="s">
        <v>1983</v>
      </c>
      <c r="F6" s="8" t="s">
        <v>544</v>
      </c>
      <c r="G6" s="8" t="s">
        <v>657</v>
      </c>
    </row>
    <row r="7" spans="1:7" s="58" customFormat="1">
      <c r="A7" s="107">
        <v>2</v>
      </c>
      <c r="B7" s="5">
        <v>1240</v>
      </c>
      <c r="C7" s="37" t="s">
        <v>328</v>
      </c>
      <c r="D7" s="38">
        <v>38694</v>
      </c>
      <c r="E7" s="34" t="s">
        <v>1665</v>
      </c>
      <c r="F7" s="14" t="s">
        <v>658</v>
      </c>
      <c r="G7" s="14" t="s">
        <v>659</v>
      </c>
    </row>
    <row r="8" spans="1:7" s="58" customFormat="1">
      <c r="A8" s="107">
        <v>3</v>
      </c>
      <c r="B8" s="9">
        <v>1026</v>
      </c>
      <c r="C8" s="69" t="s">
        <v>329</v>
      </c>
      <c r="D8" s="41">
        <v>39129</v>
      </c>
      <c r="E8" s="42" t="s">
        <v>662</v>
      </c>
      <c r="F8" s="8" t="s">
        <v>660</v>
      </c>
      <c r="G8" s="8" t="s">
        <v>661</v>
      </c>
    </row>
    <row r="9" spans="1:7" s="58" customFormat="1">
      <c r="A9" s="107">
        <v>4</v>
      </c>
      <c r="B9" s="5">
        <v>1291</v>
      </c>
      <c r="C9" s="14" t="s">
        <v>342</v>
      </c>
      <c r="D9" s="39">
        <v>38962</v>
      </c>
      <c r="E9" s="268" t="s">
        <v>2167</v>
      </c>
      <c r="F9" s="14" t="s">
        <v>666</v>
      </c>
      <c r="G9" s="14" t="s">
        <v>1926</v>
      </c>
    </row>
    <row r="10" spans="1:7" s="58" customFormat="1">
      <c r="A10" s="107">
        <v>5</v>
      </c>
      <c r="B10" s="9">
        <v>944</v>
      </c>
      <c r="C10" s="69" t="s">
        <v>349</v>
      </c>
      <c r="D10" s="41">
        <v>38877</v>
      </c>
      <c r="E10" s="264" t="s">
        <v>1942</v>
      </c>
      <c r="F10" s="8" t="s">
        <v>707</v>
      </c>
      <c r="G10" s="8" t="s">
        <v>1943</v>
      </c>
    </row>
    <row r="11" spans="1:7" s="58" customFormat="1">
      <c r="A11" s="107">
        <v>6</v>
      </c>
      <c r="B11" s="5">
        <v>1300</v>
      </c>
      <c r="C11" s="6" t="s">
        <v>351</v>
      </c>
      <c r="D11" s="38">
        <v>39055</v>
      </c>
      <c r="E11" s="268" t="s">
        <v>2168</v>
      </c>
      <c r="F11" s="14" t="s">
        <v>711</v>
      </c>
      <c r="G11" s="14" t="s">
        <v>712</v>
      </c>
    </row>
    <row r="12" spans="1:7" s="58" customFormat="1">
      <c r="A12" s="107">
        <v>7</v>
      </c>
      <c r="B12" s="9">
        <v>941</v>
      </c>
      <c r="C12" s="8" t="s">
        <v>352</v>
      </c>
      <c r="D12" s="41">
        <v>38977</v>
      </c>
      <c r="E12" s="42" t="s">
        <v>1814</v>
      </c>
      <c r="F12" s="4" t="s">
        <v>713</v>
      </c>
      <c r="G12" s="4" t="s">
        <v>714</v>
      </c>
    </row>
    <row r="13" spans="1:7" s="58" customFormat="1" ht="16.5">
      <c r="A13" s="107"/>
      <c r="B13" s="21" t="s">
        <v>75</v>
      </c>
      <c r="C13" s="16"/>
      <c r="D13" s="18"/>
      <c r="E13" s="18"/>
      <c r="F13" s="18"/>
      <c r="G13" s="18"/>
    </row>
    <row r="14" spans="1:7" s="58" customFormat="1">
      <c r="A14" s="107">
        <v>1</v>
      </c>
      <c r="B14" s="5">
        <v>1314</v>
      </c>
      <c r="C14" s="37" t="s">
        <v>356</v>
      </c>
      <c r="D14" s="38">
        <v>39078</v>
      </c>
      <c r="E14" s="34" t="s">
        <v>1929</v>
      </c>
      <c r="F14" s="4" t="s">
        <v>722</v>
      </c>
      <c r="G14" s="14" t="s">
        <v>723</v>
      </c>
    </row>
    <row r="15" spans="1:7" s="58" customFormat="1">
      <c r="A15" s="107">
        <v>2</v>
      </c>
      <c r="B15" s="5">
        <v>1297</v>
      </c>
      <c r="C15" s="6" t="s">
        <v>357</v>
      </c>
      <c r="D15" s="38">
        <v>39247</v>
      </c>
      <c r="E15" s="34" t="s">
        <v>1930</v>
      </c>
      <c r="F15" s="14" t="s">
        <v>724</v>
      </c>
      <c r="G15" s="14" t="s">
        <v>1931</v>
      </c>
    </row>
    <row r="16" spans="1:7" s="58" customFormat="1">
      <c r="A16" s="107">
        <v>3</v>
      </c>
      <c r="B16" s="5">
        <v>1229</v>
      </c>
      <c r="C16" s="6" t="s">
        <v>333</v>
      </c>
      <c r="D16" s="331">
        <v>38852</v>
      </c>
      <c r="E16" s="34">
        <v>7918059</v>
      </c>
      <c r="F16" s="14" t="s">
        <v>499</v>
      </c>
      <c r="G16" s="14" t="s">
        <v>1623</v>
      </c>
    </row>
    <row r="17" spans="1:11" s="58" customFormat="1">
      <c r="A17" s="107">
        <v>4</v>
      </c>
      <c r="B17" s="5">
        <v>1105</v>
      </c>
      <c r="C17" s="6" t="s">
        <v>335</v>
      </c>
      <c r="D17" s="38">
        <v>39064</v>
      </c>
      <c r="E17" s="50" t="s">
        <v>1893</v>
      </c>
      <c r="F17" s="14" t="s">
        <v>679</v>
      </c>
      <c r="G17" s="14" t="s">
        <v>680</v>
      </c>
    </row>
    <row r="18" spans="1:11" s="58" customFormat="1">
      <c r="A18" s="107">
        <v>5</v>
      </c>
      <c r="B18" s="328" t="s">
        <v>2165</v>
      </c>
      <c r="C18" s="194" t="s">
        <v>1467</v>
      </c>
      <c r="D18" s="46">
        <v>38693</v>
      </c>
      <c r="E18" s="7" t="s">
        <v>2169</v>
      </c>
      <c r="F18" s="4" t="s">
        <v>1468</v>
      </c>
      <c r="G18" s="345" t="s">
        <v>1469</v>
      </c>
    </row>
    <row r="19" spans="1:11" s="58" customFormat="1">
      <c r="A19" s="107">
        <v>6</v>
      </c>
      <c r="B19" s="5">
        <v>1168</v>
      </c>
      <c r="C19" s="6" t="s">
        <v>336</v>
      </c>
      <c r="D19" s="38">
        <v>38937</v>
      </c>
      <c r="E19" s="34" t="s">
        <v>1946</v>
      </c>
      <c r="F19" s="14" t="s">
        <v>681</v>
      </c>
      <c r="G19" s="14" t="s">
        <v>682</v>
      </c>
    </row>
    <row r="20" spans="1:11" s="58" customFormat="1">
      <c r="A20" s="107">
        <v>7</v>
      </c>
      <c r="B20" s="5">
        <v>1273</v>
      </c>
      <c r="C20" s="14" t="s">
        <v>337</v>
      </c>
      <c r="D20" s="39">
        <v>39169</v>
      </c>
      <c r="E20" s="34" t="s">
        <v>685</v>
      </c>
      <c r="F20" s="14" t="s">
        <v>686</v>
      </c>
      <c r="G20" s="14" t="s">
        <v>1932</v>
      </c>
    </row>
    <row r="21" spans="1:11" s="58" customFormat="1">
      <c r="A21" s="107">
        <v>8</v>
      </c>
      <c r="B21" s="5">
        <v>1276</v>
      </c>
      <c r="C21" s="6" t="s">
        <v>338</v>
      </c>
      <c r="D21" s="38">
        <v>39263</v>
      </c>
      <c r="E21" s="268" t="s">
        <v>2170</v>
      </c>
      <c r="F21" s="14" t="s">
        <v>687</v>
      </c>
      <c r="G21" s="14" t="s">
        <v>688</v>
      </c>
    </row>
    <row r="22" spans="1:11" s="58" customFormat="1">
      <c r="A22" s="107">
        <v>9</v>
      </c>
      <c r="B22" s="5">
        <v>1275</v>
      </c>
      <c r="C22" s="14" t="s">
        <v>361</v>
      </c>
      <c r="D22" s="38">
        <v>38957</v>
      </c>
      <c r="E22" s="34" t="s">
        <v>1789</v>
      </c>
      <c r="F22" s="14" t="s">
        <v>730</v>
      </c>
      <c r="G22" s="14" t="s">
        <v>731</v>
      </c>
    </row>
    <row r="23" spans="1:11" s="58" customFormat="1">
      <c r="A23" s="107">
        <v>10</v>
      </c>
      <c r="B23" s="95">
        <v>998</v>
      </c>
      <c r="C23" s="4" t="s">
        <v>340</v>
      </c>
      <c r="D23" s="41">
        <v>39008</v>
      </c>
      <c r="E23" s="7" t="s">
        <v>691</v>
      </c>
      <c r="F23" s="4" t="s">
        <v>692</v>
      </c>
      <c r="G23" s="4" t="s">
        <v>693</v>
      </c>
    </row>
    <row r="24" spans="1:11" s="58" customFormat="1">
      <c r="A24" s="107">
        <v>11</v>
      </c>
      <c r="B24" s="5">
        <v>1329</v>
      </c>
      <c r="C24" s="14" t="s">
        <v>341</v>
      </c>
      <c r="D24" s="39">
        <v>39279</v>
      </c>
      <c r="E24" s="34" t="s">
        <v>1923</v>
      </c>
      <c r="F24" s="31" t="s">
        <v>694</v>
      </c>
      <c r="G24" s="14" t="s">
        <v>695</v>
      </c>
    </row>
    <row r="25" spans="1:11" s="58" customFormat="1">
      <c r="A25" s="107">
        <v>12</v>
      </c>
      <c r="B25" s="5">
        <v>1073</v>
      </c>
      <c r="C25" s="14" t="s">
        <v>345</v>
      </c>
      <c r="D25" s="38">
        <v>39116</v>
      </c>
      <c r="E25" s="270" t="s">
        <v>1925</v>
      </c>
      <c r="F25" s="14" t="s">
        <v>699</v>
      </c>
      <c r="G25" s="14" t="s">
        <v>700</v>
      </c>
      <c r="K25" s="58">
        <f>7+15</f>
        <v>22</v>
      </c>
    </row>
    <row r="26" spans="1:11" s="58" customFormat="1">
      <c r="A26" s="107">
        <v>13</v>
      </c>
      <c r="B26" s="95">
        <v>887</v>
      </c>
      <c r="C26" s="8" t="s">
        <v>362</v>
      </c>
      <c r="D26" s="46">
        <v>38838</v>
      </c>
      <c r="E26" s="42" t="s">
        <v>1948</v>
      </c>
      <c r="F26" s="4" t="s">
        <v>492</v>
      </c>
      <c r="G26" s="4" t="s">
        <v>734</v>
      </c>
    </row>
    <row r="27" spans="1:11" s="58" customFormat="1">
      <c r="A27" s="107">
        <v>14</v>
      </c>
      <c r="B27" s="5">
        <v>1204</v>
      </c>
      <c r="C27" s="14" t="s">
        <v>363</v>
      </c>
      <c r="D27" s="39">
        <v>38783</v>
      </c>
      <c r="E27" s="34" t="s">
        <v>1927</v>
      </c>
      <c r="F27" s="14" t="s">
        <v>735</v>
      </c>
      <c r="G27" s="14" t="s">
        <v>1928</v>
      </c>
    </row>
    <row r="28" spans="1:11" s="58" customFormat="1">
      <c r="A28" s="107">
        <v>15</v>
      </c>
      <c r="B28" s="328" t="s">
        <v>2166</v>
      </c>
      <c r="C28" s="153" t="s">
        <v>1588</v>
      </c>
      <c r="D28" s="46">
        <v>38958</v>
      </c>
      <c r="E28" s="7" t="s">
        <v>2171</v>
      </c>
      <c r="F28" s="4" t="s">
        <v>1385</v>
      </c>
      <c r="G28" s="304" t="s">
        <v>1386</v>
      </c>
    </row>
    <row r="29" spans="1:11">
      <c r="A29" s="107">
        <v>16</v>
      </c>
      <c r="B29" s="5">
        <v>1209</v>
      </c>
      <c r="C29" s="14" t="s">
        <v>364</v>
      </c>
      <c r="D29" s="38">
        <v>38972</v>
      </c>
      <c r="E29" s="34" t="s">
        <v>738</v>
      </c>
      <c r="F29" s="14" t="s">
        <v>736</v>
      </c>
      <c r="G29" s="14" t="s">
        <v>737</v>
      </c>
    </row>
    <row r="34" spans="2:7" ht="15.75">
      <c r="B34" s="371" t="s">
        <v>1570</v>
      </c>
      <c r="C34" s="371"/>
    </row>
    <row r="35" spans="2:7">
      <c r="B35" s="372" t="s">
        <v>824</v>
      </c>
      <c r="C35" s="372"/>
    </row>
    <row r="38" spans="2:7">
      <c r="B38" s="150">
        <f>7+16</f>
        <v>23</v>
      </c>
    </row>
    <row r="39" spans="2:7">
      <c r="G39" s="28"/>
    </row>
    <row r="40" spans="2:7">
      <c r="D40" s="140">
        <v>3</v>
      </c>
    </row>
    <row r="42" spans="2:7">
      <c r="B42" s="5">
        <v>1268</v>
      </c>
      <c r="C42" s="6" t="s">
        <v>331</v>
      </c>
      <c r="D42" s="35">
        <v>38924</v>
      </c>
      <c r="E42" s="36" t="s">
        <v>668</v>
      </c>
      <c r="F42" s="30" t="s">
        <v>667</v>
      </c>
      <c r="G42" s="30" t="s">
        <v>669</v>
      </c>
    </row>
    <row r="43" spans="2:7">
      <c r="B43" s="5">
        <v>1325</v>
      </c>
      <c r="C43" s="6" t="s">
        <v>332</v>
      </c>
      <c r="D43" s="35">
        <v>39066</v>
      </c>
      <c r="E43" s="36" t="s">
        <v>671</v>
      </c>
      <c r="F43" s="30" t="s">
        <v>670</v>
      </c>
      <c r="G43" s="71" t="s">
        <v>672</v>
      </c>
    </row>
    <row r="44" spans="2:7">
      <c r="D44" s="139"/>
    </row>
    <row r="45" spans="2:7">
      <c r="D45" s="139"/>
    </row>
  </sheetData>
  <sortState ref="B16:G31">
    <sortCondition ref="C16:C31"/>
  </sortState>
  <mergeCells count="4">
    <mergeCell ref="B34:C34"/>
    <mergeCell ref="B35:C35"/>
    <mergeCell ref="B1:G1"/>
    <mergeCell ref="B2:G2"/>
  </mergeCells>
  <pageMargins left="0.11" right="0.11" top="0.22" bottom="0.16" header="0.12" footer="0.11"/>
  <pageSetup paperSize="256" scale="96" orientation="landscape" horizontalDpi="0" verticalDpi="0" r:id="rId1"/>
  <colBreaks count="1" manualBreakCount="1">
    <brk id="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H43"/>
  <sheetViews>
    <sheetView zoomScale="130" zoomScaleNormal="130" workbookViewId="0">
      <selection activeCell="N31" sqref="N31"/>
    </sheetView>
  </sheetViews>
  <sheetFormatPr defaultRowHeight="15"/>
  <cols>
    <col min="1" max="1" width="2.42578125" style="68" customWidth="1"/>
    <col min="2" max="2" width="8" style="58" customWidth="1"/>
    <col min="3" max="3" width="28.140625" customWidth="1"/>
    <col min="4" max="4" width="10.42578125" customWidth="1"/>
    <col min="5" max="5" width="25.5703125" customWidth="1"/>
    <col min="6" max="6" width="31.7109375" customWidth="1"/>
    <col min="7" max="7" width="62.28515625" customWidth="1"/>
  </cols>
  <sheetData>
    <row r="1" spans="1:8" ht="18.75">
      <c r="B1" s="367" t="s">
        <v>829</v>
      </c>
      <c r="C1" s="367"/>
      <c r="D1" s="367"/>
      <c r="E1" s="367"/>
      <c r="F1" s="367"/>
      <c r="G1" s="367"/>
    </row>
    <row r="2" spans="1:8" ht="18.75">
      <c r="B2" s="368" t="s">
        <v>833</v>
      </c>
      <c r="C2" s="369"/>
      <c r="D2" s="369"/>
      <c r="E2" s="369"/>
      <c r="F2" s="369"/>
      <c r="G2" s="369"/>
    </row>
    <row r="4" spans="1:8" ht="15.75">
      <c r="B4" s="16" t="s">
        <v>0</v>
      </c>
      <c r="C4" s="2" t="s">
        <v>1</v>
      </c>
      <c r="D4" s="2" t="s">
        <v>438</v>
      </c>
      <c r="E4" s="2" t="s">
        <v>441</v>
      </c>
      <c r="F4" s="2" t="s">
        <v>439</v>
      </c>
      <c r="G4" s="2" t="s">
        <v>440</v>
      </c>
    </row>
    <row r="5" spans="1:8" ht="15.75">
      <c r="B5" s="3" t="s">
        <v>2</v>
      </c>
      <c r="C5" s="2"/>
      <c r="D5" s="13"/>
      <c r="E5" s="13"/>
      <c r="F5" s="13"/>
      <c r="G5" s="13"/>
    </row>
    <row r="6" spans="1:8" s="58" customFormat="1">
      <c r="A6" s="107">
        <v>1</v>
      </c>
      <c r="B6" s="5">
        <v>1159</v>
      </c>
      <c r="C6" s="14" t="s">
        <v>325</v>
      </c>
      <c r="D6" s="38">
        <v>39005</v>
      </c>
      <c r="E6" s="34" t="s">
        <v>470</v>
      </c>
      <c r="F6" s="14" t="s">
        <v>652</v>
      </c>
      <c r="G6" s="14" t="s">
        <v>653</v>
      </c>
      <c r="H6" s="62"/>
    </row>
    <row r="7" spans="1:8" s="58" customFormat="1">
      <c r="A7" s="107">
        <v>2</v>
      </c>
      <c r="B7" s="5">
        <v>1134</v>
      </c>
      <c r="C7" s="14" t="s">
        <v>346</v>
      </c>
      <c r="D7" s="38">
        <v>38805</v>
      </c>
      <c r="E7" s="34">
        <v>9228284241</v>
      </c>
      <c r="F7" s="14" t="s">
        <v>701</v>
      </c>
      <c r="G7" s="14" t="s">
        <v>1924</v>
      </c>
      <c r="H7" s="62"/>
    </row>
    <row r="8" spans="1:8" s="58" customFormat="1">
      <c r="A8" s="107">
        <v>3</v>
      </c>
      <c r="B8" s="5">
        <v>1296</v>
      </c>
      <c r="C8" s="14" t="s">
        <v>326</v>
      </c>
      <c r="D8" s="38">
        <v>39190</v>
      </c>
      <c r="E8" s="34">
        <v>9258828222</v>
      </c>
      <c r="F8" s="14" t="s">
        <v>654</v>
      </c>
      <c r="G8" s="14" t="s">
        <v>1935</v>
      </c>
      <c r="H8" s="62"/>
    </row>
    <row r="9" spans="1:8" s="58" customFormat="1">
      <c r="A9" s="107">
        <v>4</v>
      </c>
      <c r="B9" s="9">
        <v>936</v>
      </c>
      <c r="C9" s="69" t="s">
        <v>327</v>
      </c>
      <c r="D9" s="41">
        <v>39076</v>
      </c>
      <c r="E9" s="42" t="s">
        <v>1944</v>
      </c>
      <c r="F9" s="8" t="s">
        <v>656</v>
      </c>
      <c r="G9" s="8" t="s">
        <v>655</v>
      </c>
      <c r="H9" s="62"/>
    </row>
    <row r="10" spans="1:8" s="58" customFormat="1">
      <c r="A10" s="107">
        <v>5</v>
      </c>
      <c r="B10" s="5">
        <v>1232</v>
      </c>
      <c r="C10" s="14" t="s">
        <v>330</v>
      </c>
      <c r="D10" s="39">
        <v>39119</v>
      </c>
      <c r="E10" s="34" t="s">
        <v>663</v>
      </c>
      <c r="F10" s="14" t="s">
        <v>664</v>
      </c>
      <c r="G10" s="14" t="s">
        <v>665</v>
      </c>
      <c r="H10" s="62"/>
    </row>
    <row r="11" spans="1:8" s="58" customFormat="1">
      <c r="A11" s="107">
        <v>6</v>
      </c>
      <c r="B11" s="5">
        <v>1172</v>
      </c>
      <c r="C11" s="14" t="s">
        <v>347</v>
      </c>
      <c r="D11" s="39">
        <v>38742</v>
      </c>
      <c r="E11" s="34" t="s">
        <v>461</v>
      </c>
      <c r="F11" s="14" t="s">
        <v>702</v>
      </c>
      <c r="G11" s="14" t="s">
        <v>703</v>
      </c>
      <c r="H11" s="62"/>
    </row>
    <row r="12" spans="1:8" s="58" customFormat="1">
      <c r="A12" s="107">
        <v>7</v>
      </c>
      <c r="B12" s="9">
        <v>1372</v>
      </c>
      <c r="C12" s="14" t="s">
        <v>392</v>
      </c>
      <c r="D12" s="38">
        <v>38975</v>
      </c>
      <c r="E12" s="42" t="s">
        <v>1940</v>
      </c>
      <c r="F12" s="4" t="s">
        <v>704</v>
      </c>
      <c r="G12" s="4" t="s">
        <v>1941</v>
      </c>
      <c r="H12" s="62"/>
    </row>
    <row r="13" spans="1:8" s="58" customFormat="1">
      <c r="A13" s="107">
        <v>8</v>
      </c>
      <c r="B13" s="329" t="s">
        <v>2163</v>
      </c>
      <c r="C13" s="153" t="s">
        <v>1267</v>
      </c>
      <c r="D13" s="46">
        <v>39067</v>
      </c>
      <c r="E13" s="42">
        <v>9178811791</v>
      </c>
      <c r="F13" s="4" t="s">
        <v>1268</v>
      </c>
      <c r="G13" s="4" t="s">
        <v>1269</v>
      </c>
      <c r="H13" s="62"/>
    </row>
    <row r="14" spans="1:8" s="58" customFormat="1">
      <c r="A14" s="107">
        <v>9</v>
      </c>
      <c r="B14" s="5">
        <v>1251</v>
      </c>
      <c r="C14" s="6" t="s">
        <v>348</v>
      </c>
      <c r="D14" s="38">
        <v>38495</v>
      </c>
      <c r="E14" s="34">
        <v>6503824</v>
      </c>
      <c r="F14" s="14" t="s">
        <v>705</v>
      </c>
      <c r="G14" s="14" t="s">
        <v>706</v>
      </c>
      <c r="H14" s="62"/>
    </row>
    <row r="15" spans="1:8" s="58" customFormat="1">
      <c r="A15" s="107">
        <v>10</v>
      </c>
      <c r="B15" s="9">
        <v>1027</v>
      </c>
      <c r="C15" s="8" t="s">
        <v>350</v>
      </c>
      <c r="D15" s="41">
        <v>38979</v>
      </c>
      <c r="E15" s="42" t="s">
        <v>1921</v>
      </c>
      <c r="F15" s="4" t="s">
        <v>709</v>
      </c>
      <c r="G15" s="4" t="s">
        <v>710</v>
      </c>
      <c r="H15" s="62"/>
    </row>
    <row r="16" spans="1:8" s="58" customFormat="1">
      <c r="A16" s="107">
        <v>11</v>
      </c>
      <c r="B16" s="95">
        <v>929</v>
      </c>
      <c r="C16" s="4" t="s">
        <v>826</v>
      </c>
      <c r="D16" s="41">
        <v>38841</v>
      </c>
      <c r="E16" s="42" t="s">
        <v>1936</v>
      </c>
      <c r="F16" s="4" t="s">
        <v>496</v>
      </c>
      <c r="G16" s="4" t="s">
        <v>1937</v>
      </c>
      <c r="H16" s="62"/>
    </row>
    <row r="17" spans="1:8" s="58" customFormat="1" ht="15.75">
      <c r="A17" s="107"/>
      <c r="B17" s="21" t="s">
        <v>75</v>
      </c>
      <c r="C17" s="6"/>
      <c r="D17" s="38"/>
      <c r="E17" s="190"/>
      <c r="F17" s="185"/>
      <c r="G17" s="185"/>
      <c r="H17" s="62"/>
    </row>
    <row r="18" spans="1:8" s="58" customFormat="1">
      <c r="A18" s="107">
        <v>1</v>
      </c>
      <c r="B18" s="5">
        <v>1117</v>
      </c>
      <c r="C18" s="14" t="s">
        <v>353</v>
      </c>
      <c r="D18" s="39">
        <v>39056</v>
      </c>
      <c r="E18" s="34" t="s">
        <v>1920</v>
      </c>
      <c r="F18" s="14" t="s">
        <v>715</v>
      </c>
      <c r="G18" s="14" t="s">
        <v>716</v>
      </c>
      <c r="H18" s="62"/>
    </row>
    <row r="19" spans="1:8" s="58" customFormat="1">
      <c r="A19" s="107">
        <v>2</v>
      </c>
      <c r="B19" s="5">
        <v>1261</v>
      </c>
      <c r="C19" s="6" t="s">
        <v>354</v>
      </c>
      <c r="D19" s="38">
        <v>39218</v>
      </c>
      <c r="E19" s="38" t="s">
        <v>717</v>
      </c>
      <c r="F19" s="14" t="s">
        <v>718</v>
      </c>
      <c r="G19" s="14" t="s">
        <v>719</v>
      </c>
      <c r="H19" s="62"/>
    </row>
    <row r="20" spans="1:8" s="58" customFormat="1">
      <c r="A20" s="107">
        <v>3</v>
      </c>
      <c r="B20" s="9">
        <v>1370</v>
      </c>
      <c r="C20" s="14" t="s">
        <v>675</v>
      </c>
      <c r="D20" s="39">
        <v>38883</v>
      </c>
      <c r="E20" s="42">
        <v>9266666992</v>
      </c>
      <c r="F20" s="14" t="s">
        <v>676</v>
      </c>
      <c r="G20" s="4" t="s">
        <v>1945</v>
      </c>
      <c r="H20" s="62"/>
    </row>
    <row r="21" spans="1:8" s="58" customFormat="1">
      <c r="A21" s="107">
        <v>4</v>
      </c>
      <c r="B21" s="5">
        <v>1244</v>
      </c>
      <c r="C21" s="14" t="s">
        <v>355</v>
      </c>
      <c r="D21" s="38">
        <v>39245</v>
      </c>
      <c r="E21" s="34" t="s">
        <v>1922</v>
      </c>
      <c r="F21" s="14" t="s">
        <v>720</v>
      </c>
      <c r="G21" s="14" t="s">
        <v>721</v>
      </c>
      <c r="H21" s="62"/>
    </row>
    <row r="22" spans="1:8" s="58" customFormat="1">
      <c r="A22" s="107">
        <v>5</v>
      </c>
      <c r="B22" s="95">
        <v>826</v>
      </c>
      <c r="C22" s="8" t="s">
        <v>334</v>
      </c>
      <c r="D22" s="41">
        <v>38916</v>
      </c>
      <c r="E22" s="42">
        <v>2255330</v>
      </c>
      <c r="F22" s="4" t="s">
        <v>677</v>
      </c>
      <c r="G22" s="4" t="s">
        <v>678</v>
      </c>
      <c r="H22" s="62"/>
    </row>
    <row r="23" spans="1:8" s="58" customFormat="1">
      <c r="A23" s="107">
        <v>6</v>
      </c>
      <c r="B23" s="5">
        <v>1257</v>
      </c>
      <c r="C23" s="6" t="s">
        <v>358</v>
      </c>
      <c r="D23" s="38">
        <v>39277</v>
      </c>
      <c r="E23" s="34">
        <v>9175340056</v>
      </c>
      <c r="F23" s="14" t="s">
        <v>725</v>
      </c>
      <c r="G23" s="14" t="s">
        <v>726</v>
      </c>
      <c r="H23" s="62"/>
    </row>
    <row r="24" spans="1:8" s="58" customFormat="1">
      <c r="A24" s="107">
        <v>7</v>
      </c>
      <c r="B24" s="9">
        <v>1014</v>
      </c>
      <c r="C24" s="350" t="s">
        <v>437</v>
      </c>
      <c r="D24" s="41">
        <v>39257</v>
      </c>
      <c r="E24" s="42" t="s">
        <v>512</v>
      </c>
      <c r="F24" s="52" t="s">
        <v>683</v>
      </c>
      <c r="G24" s="18" t="s">
        <v>684</v>
      </c>
      <c r="H24" s="62"/>
    </row>
    <row r="25" spans="1:8" s="58" customFormat="1">
      <c r="A25" s="107">
        <v>8</v>
      </c>
      <c r="B25" s="5">
        <v>1228</v>
      </c>
      <c r="C25" s="6" t="s">
        <v>359</v>
      </c>
      <c r="D25" s="38">
        <v>39249</v>
      </c>
      <c r="E25" s="34" t="s">
        <v>1947</v>
      </c>
      <c r="F25" s="14" t="s">
        <v>727</v>
      </c>
      <c r="G25" s="14" t="s">
        <v>728</v>
      </c>
      <c r="H25" s="62"/>
    </row>
    <row r="26" spans="1:8" s="58" customFormat="1">
      <c r="A26" s="107">
        <v>9</v>
      </c>
      <c r="B26" s="9">
        <v>1020</v>
      </c>
      <c r="C26" s="69" t="s">
        <v>360</v>
      </c>
      <c r="D26" s="41">
        <v>38813</v>
      </c>
      <c r="E26" s="42" t="s">
        <v>1898</v>
      </c>
      <c r="F26" s="4" t="s">
        <v>729</v>
      </c>
      <c r="G26" s="4" t="s">
        <v>873</v>
      </c>
      <c r="H26" s="62"/>
    </row>
    <row r="27" spans="1:8" s="58" customFormat="1">
      <c r="A27" s="107">
        <v>10</v>
      </c>
      <c r="B27" s="349" t="s">
        <v>2164</v>
      </c>
      <c r="C27" s="194" t="s">
        <v>1494</v>
      </c>
      <c r="D27" s="46">
        <v>39257</v>
      </c>
      <c r="E27" s="42">
        <v>6456919</v>
      </c>
      <c r="F27" s="4" t="s">
        <v>1495</v>
      </c>
      <c r="G27" s="4" t="s">
        <v>1496</v>
      </c>
      <c r="H27" s="62"/>
    </row>
    <row r="28" spans="1:8" s="58" customFormat="1">
      <c r="A28" s="107">
        <v>11</v>
      </c>
      <c r="B28" s="9">
        <v>938</v>
      </c>
      <c r="C28" s="4" t="s">
        <v>339</v>
      </c>
      <c r="D28" s="41">
        <v>39139</v>
      </c>
      <c r="E28" s="42" t="s">
        <v>1949</v>
      </c>
      <c r="F28" s="4" t="s">
        <v>689</v>
      </c>
      <c r="G28" s="4" t="s">
        <v>690</v>
      </c>
      <c r="H28" s="62"/>
    </row>
    <row r="29" spans="1:8" s="58" customFormat="1">
      <c r="A29" s="107">
        <v>12</v>
      </c>
      <c r="B29" s="5">
        <v>1136</v>
      </c>
      <c r="C29" s="14" t="s">
        <v>343</v>
      </c>
      <c r="D29" s="38">
        <v>38987</v>
      </c>
      <c r="E29" s="34" t="s">
        <v>1938</v>
      </c>
      <c r="F29" s="14" t="s">
        <v>696</v>
      </c>
      <c r="G29" s="14" t="s">
        <v>697</v>
      </c>
      <c r="H29" s="62"/>
    </row>
    <row r="30" spans="1:8" s="58" customFormat="1">
      <c r="A30" s="107">
        <v>13</v>
      </c>
      <c r="B30" s="5">
        <v>1293</v>
      </c>
      <c r="C30" s="14" t="s">
        <v>344</v>
      </c>
      <c r="D30" s="39">
        <v>39370</v>
      </c>
      <c r="E30" s="34" t="s">
        <v>1933</v>
      </c>
      <c r="F30" s="14" t="s">
        <v>698</v>
      </c>
      <c r="G30" s="14" t="s">
        <v>1934</v>
      </c>
      <c r="H30" s="62"/>
    </row>
    <row r="31" spans="1:8">
      <c r="A31" s="107">
        <v>14</v>
      </c>
      <c r="B31" s="9">
        <v>1421</v>
      </c>
      <c r="C31" s="14" t="s">
        <v>365</v>
      </c>
      <c r="D31" s="38">
        <v>38995</v>
      </c>
      <c r="E31" s="48" t="s">
        <v>1939</v>
      </c>
      <c r="F31" s="14" t="s">
        <v>732</v>
      </c>
      <c r="G31" s="185" t="s">
        <v>733</v>
      </c>
    </row>
    <row r="37" spans="2:3" ht="15.75">
      <c r="B37" s="371" t="s">
        <v>1571</v>
      </c>
      <c r="C37" s="371"/>
    </row>
    <row r="38" spans="2:3">
      <c r="B38" s="372" t="s">
        <v>824</v>
      </c>
      <c r="C38" s="372"/>
    </row>
    <row r="43" spans="2:3">
      <c r="B43" s="150">
        <f>12+13</f>
        <v>25</v>
      </c>
    </row>
  </sheetData>
  <sortState ref="B19:G32">
    <sortCondition ref="C19:C32"/>
  </sortState>
  <mergeCells count="4">
    <mergeCell ref="B37:C37"/>
    <mergeCell ref="B38:C38"/>
    <mergeCell ref="B1:G1"/>
    <mergeCell ref="B2:G2"/>
  </mergeCells>
  <pageMargins left="0.16" right="0.12" top="0.22" bottom="0.11" header="0.16" footer="0.11"/>
  <pageSetup paperSize="256" scale="95" orientation="landscape" horizontalDpi="0" verticalDpi="0" r:id="rId1"/>
  <colBreaks count="1" manualBreakCount="1">
    <brk id="7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2"/>
  <sheetViews>
    <sheetView topLeftCell="A4" zoomScale="110" zoomScaleNormal="110" workbookViewId="0">
      <selection activeCell="G40" sqref="G40"/>
    </sheetView>
  </sheetViews>
  <sheetFormatPr defaultRowHeight="15"/>
  <cols>
    <col min="1" max="1" width="2.42578125" style="72" customWidth="1"/>
    <col min="2" max="2" width="6.85546875" style="58" customWidth="1"/>
    <col min="3" max="3" width="25.28515625" customWidth="1"/>
    <col min="4" max="4" width="10.140625" bestFit="1" customWidth="1"/>
    <col min="5" max="5" width="28.7109375" customWidth="1"/>
    <col min="6" max="6" width="32.85546875" customWidth="1"/>
    <col min="7" max="7" width="60.7109375" customWidth="1"/>
  </cols>
  <sheetData>
    <row r="1" spans="1:7" ht="18.75">
      <c r="B1" s="367" t="s">
        <v>829</v>
      </c>
      <c r="C1" s="367"/>
      <c r="D1" s="367"/>
      <c r="E1" s="367"/>
      <c r="F1" s="367"/>
      <c r="G1" s="367"/>
    </row>
    <row r="2" spans="1:7" ht="18.75">
      <c r="B2" s="368" t="s">
        <v>837</v>
      </c>
      <c r="C2" s="369"/>
      <c r="D2" s="369"/>
      <c r="E2" s="369"/>
      <c r="F2" s="369"/>
      <c r="G2" s="369"/>
    </row>
    <row r="4" spans="1:7" ht="15.75">
      <c r="B4" s="16" t="s">
        <v>0</v>
      </c>
      <c r="C4" s="2" t="s">
        <v>1</v>
      </c>
      <c r="D4" s="2" t="s">
        <v>438</v>
      </c>
      <c r="E4" s="2" t="s">
        <v>441</v>
      </c>
      <c r="F4" s="2" t="s">
        <v>439</v>
      </c>
      <c r="G4" s="2" t="s">
        <v>440</v>
      </c>
    </row>
    <row r="5" spans="1:7" ht="15.75">
      <c r="B5" s="3" t="s">
        <v>2</v>
      </c>
      <c r="C5" s="2"/>
      <c r="D5" s="13"/>
      <c r="E5" s="13"/>
      <c r="F5" s="13"/>
      <c r="G5" s="13"/>
    </row>
    <row r="6" spans="1:7">
      <c r="A6" s="72">
        <v>1</v>
      </c>
      <c r="B6" s="328" t="s">
        <v>2157</v>
      </c>
      <c r="C6" s="149" t="s">
        <v>1715</v>
      </c>
      <c r="D6" s="146">
        <v>38429</v>
      </c>
      <c r="E6" s="33">
        <v>9152193926</v>
      </c>
      <c r="F6" s="13" t="s">
        <v>1716</v>
      </c>
      <c r="G6" s="348" t="s">
        <v>1717</v>
      </c>
    </row>
    <row r="7" spans="1:7">
      <c r="A7" s="72">
        <v>2</v>
      </c>
      <c r="B7" s="95">
        <v>868</v>
      </c>
      <c r="C7" s="8" t="s">
        <v>270</v>
      </c>
      <c r="D7" s="46">
        <v>38806</v>
      </c>
      <c r="E7" s="42">
        <v>9228896495</v>
      </c>
      <c r="F7" s="4" t="s">
        <v>784</v>
      </c>
      <c r="G7" s="4" t="s">
        <v>785</v>
      </c>
    </row>
    <row r="8" spans="1:7">
      <c r="A8" s="72">
        <v>3</v>
      </c>
      <c r="B8" s="95">
        <v>1025</v>
      </c>
      <c r="C8" s="8" t="s">
        <v>295</v>
      </c>
      <c r="D8" s="46">
        <v>38643</v>
      </c>
      <c r="E8" s="42" t="s">
        <v>555</v>
      </c>
      <c r="F8" s="4" t="s">
        <v>789</v>
      </c>
      <c r="G8" s="4" t="s">
        <v>790</v>
      </c>
    </row>
    <row r="9" spans="1:7">
      <c r="A9" s="72">
        <v>4</v>
      </c>
      <c r="B9" s="5">
        <v>1280</v>
      </c>
      <c r="C9" s="14" t="s">
        <v>272</v>
      </c>
      <c r="D9" s="38">
        <v>38619</v>
      </c>
      <c r="E9" s="34" t="s">
        <v>793</v>
      </c>
      <c r="F9" s="14" t="s">
        <v>791</v>
      </c>
      <c r="G9" s="14" t="s">
        <v>792</v>
      </c>
    </row>
    <row r="10" spans="1:7">
      <c r="A10" s="72">
        <v>5</v>
      </c>
      <c r="B10" s="5">
        <v>1104</v>
      </c>
      <c r="C10" s="6" t="s">
        <v>296</v>
      </c>
      <c r="D10" s="38">
        <v>38619</v>
      </c>
      <c r="E10" s="49" t="s">
        <v>1915</v>
      </c>
      <c r="F10" s="14" t="s">
        <v>531</v>
      </c>
      <c r="G10" s="14" t="s">
        <v>532</v>
      </c>
    </row>
    <row r="11" spans="1:7">
      <c r="A11" s="72">
        <v>6</v>
      </c>
      <c r="B11" s="95">
        <v>678</v>
      </c>
      <c r="C11" s="4" t="s">
        <v>297</v>
      </c>
      <c r="D11" s="46">
        <v>38603</v>
      </c>
      <c r="E11" s="54" t="s">
        <v>795</v>
      </c>
      <c r="F11" s="4" t="s">
        <v>794</v>
      </c>
      <c r="G11" s="20" t="s">
        <v>1991</v>
      </c>
    </row>
    <row r="12" spans="1:7">
      <c r="A12" s="72">
        <v>7</v>
      </c>
      <c r="B12" s="95">
        <v>919</v>
      </c>
      <c r="C12" s="8" t="s">
        <v>273</v>
      </c>
      <c r="D12" s="46">
        <v>38653</v>
      </c>
      <c r="E12" s="7" t="s">
        <v>742</v>
      </c>
      <c r="F12" s="4" t="s">
        <v>740</v>
      </c>
      <c r="G12" s="4" t="s">
        <v>741</v>
      </c>
    </row>
    <row r="13" spans="1:7">
      <c r="A13" s="72">
        <v>8</v>
      </c>
      <c r="B13" s="5">
        <v>1151</v>
      </c>
      <c r="C13" s="14" t="s">
        <v>276</v>
      </c>
      <c r="D13" s="38">
        <v>38739</v>
      </c>
      <c r="E13" s="34" t="s">
        <v>1911</v>
      </c>
      <c r="F13" s="14" t="s">
        <v>640</v>
      </c>
      <c r="G13" s="20" t="s">
        <v>799</v>
      </c>
    </row>
    <row r="14" spans="1:7">
      <c r="A14" s="72">
        <v>9</v>
      </c>
      <c r="B14" s="95">
        <v>1365</v>
      </c>
      <c r="C14" s="4" t="s">
        <v>315</v>
      </c>
      <c r="D14" s="41">
        <v>38660</v>
      </c>
      <c r="E14" s="42" t="s">
        <v>1906</v>
      </c>
      <c r="F14" s="14" t="s">
        <v>750</v>
      </c>
      <c r="G14" s="4" t="s">
        <v>1907</v>
      </c>
    </row>
    <row r="15" spans="1:7">
      <c r="A15" s="72">
        <v>10</v>
      </c>
      <c r="B15" s="5">
        <v>1157</v>
      </c>
      <c r="C15" s="14" t="s">
        <v>278</v>
      </c>
      <c r="D15" s="38">
        <v>38524</v>
      </c>
      <c r="E15" s="7" t="s">
        <v>463</v>
      </c>
      <c r="F15" s="4" t="s">
        <v>1759</v>
      </c>
      <c r="G15" s="4" t="s">
        <v>800</v>
      </c>
    </row>
    <row r="16" spans="1:7">
      <c r="A16" s="72">
        <v>11</v>
      </c>
      <c r="B16" s="95">
        <v>1024</v>
      </c>
      <c r="C16" s="4" t="s">
        <v>301</v>
      </c>
      <c r="D16" s="41">
        <v>38244</v>
      </c>
      <c r="E16" s="42">
        <v>2133120</v>
      </c>
      <c r="F16" s="4" t="s">
        <v>751</v>
      </c>
      <c r="G16" s="4" t="s">
        <v>752</v>
      </c>
    </row>
    <row r="17" spans="1:13">
      <c r="A17" s="72">
        <v>12</v>
      </c>
      <c r="B17" s="5">
        <v>1110</v>
      </c>
      <c r="C17" s="14" t="s">
        <v>302</v>
      </c>
      <c r="D17" s="38">
        <v>38993</v>
      </c>
      <c r="E17" s="34" t="s">
        <v>1606</v>
      </c>
      <c r="F17" s="14" t="s">
        <v>543</v>
      </c>
      <c r="G17" s="14" t="s">
        <v>753</v>
      </c>
    </row>
    <row r="18" spans="1:13">
      <c r="A18" s="72">
        <v>13</v>
      </c>
      <c r="B18" s="9">
        <v>806</v>
      </c>
      <c r="C18" s="4" t="s">
        <v>279</v>
      </c>
      <c r="D18" s="46">
        <v>38442</v>
      </c>
      <c r="E18" s="42">
        <v>9999942496</v>
      </c>
      <c r="F18" s="4" t="s">
        <v>755</v>
      </c>
      <c r="G18" s="4" t="s">
        <v>756</v>
      </c>
    </row>
    <row r="19" spans="1:13">
      <c r="A19" s="72">
        <v>14</v>
      </c>
      <c r="B19" s="95">
        <v>751</v>
      </c>
      <c r="C19" s="4" t="s">
        <v>303</v>
      </c>
      <c r="D19" s="46">
        <v>38294</v>
      </c>
      <c r="E19" s="42">
        <v>9086005710</v>
      </c>
      <c r="F19" s="4" t="s">
        <v>757</v>
      </c>
      <c r="G19" s="11" t="s">
        <v>758</v>
      </c>
    </row>
    <row r="20" spans="1:13">
      <c r="A20" s="72">
        <v>15</v>
      </c>
      <c r="B20" s="5">
        <v>1142</v>
      </c>
      <c r="C20" s="14" t="s">
        <v>280</v>
      </c>
      <c r="D20" s="229">
        <v>38551</v>
      </c>
      <c r="E20" s="182">
        <v>9486168468</v>
      </c>
      <c r="F20" s="183" t="s">
        <v>801</v>
      </c>
      <c r="G20" s="14" t="s">
        <v>802</v>
      </c>
    </row>
    <row r="21" spans="1:13">
      <c r="A21" s="72">
        <v>16</v>
      </c>
      <c r="B21" s="95">
        <v>1044</v>
      </c>
      <c r="C21" s="154" t="s">
        <v>283</v>
      </c>
      <c r="D21" s="41">
        <v>38489</v>
      </c>
      <c r="E21" s="41" t="s">
        <v>476</v>
      </c>
      <c r="F21" s="4" t="s">
        <v>477</v>
      </c>
      <c r="G21" s="4" t="s">
        <v>804</v>
      </c>
      <c r="H21" s="24"/>
      <c r="I21" s="24"/>
      <c r="J21" s="24"/>
      <c r="K21" s="24"/>
      <c r="L21" s="24"/>
      <c r="M21" s="24"/>
    </row>
    <row r="22" spans="1:13">
      <c r="B22" s="19" t="s">
        <v>75</v>
      </c>
      <c r="C22" s="85"/>
      <c r="D22" s="226"/>
      <c r="E22" s="227"/>
      <c r="F22" s="228"/>
      <c r="G22" s="285"/>
      <c r="H22" s="24"/>
      <c r="I22" s="24"/>
      <c r="J22" s="24"/>
      <c r="K22" s="24"/>
      <c r="L22" s="24"/>
      <c r="M22" s="24"/>
    </row>
    <row r="23" spans="1:13">
      <c r="A23" s="72">
        <v>1</v>
      </c>
      <c r="B23" s="95">
        <v>859</v>
      </c>
      <c r="C23" s="8" t="s">
        <v>444</v>
      </c>
      <c r="D23" s="46">
        <v>38484</v>
      </c>
      <c r="E23" s="42" t="s">
        <v>1905</v>
      </c>
      <c r="F23" s="4" t="s">
        <v>805</v>
      </c>
      <c r="G23" s="4" t="s">
        <v>806</v>
      </c>
      <c r="H23" s="24"/>
      <c r="I23" s="24"/>
      <c r="J23" s="24"/>
      <c r="K23" s="24"/>
      <c r="L23" s="24"/>
      <c r="M23" s="24"/>
    </row>
    <row r="24" spans="1:13">
      <c r="A24" s="72">
        <v>2</v>
      </c>
      <c r="B24" s="328" t="s">
        <v>2158</v>
      </c>
      <c r="C24" s="153" t="s">
        <v>1672</v>
      </c>
      <c r="D24" s="184">
        <v>38784</v>
      </c>
      <c r="E24" s="190" t="s">
        <v>1658</v>
      </c>
      <c r="F24" s="185" t="s">
        <v>1659</v>
      </c>
      <c r="G24" s="185" t="s">
        <v>1673</v>
      </c>
      <c r="H24" s="24"/>
      <c r="I24" s="24"/>
      <c r="J24" s="24"/>
      <c r="K24" s="24"/>
      <c r="L24" s="24"/>
      <c r="M24" s="24"/>
    </row>
    <row r="25" spans="1:13">
      <c r="A25" s="72">
        <v>3</v>
      </c>
      <c r="B25" s="95">
        <v>927</v>
      </c>
      <c r="C25" s="8" t="s">
        <v>286</v>
      </c>
      <c r="D25" s="46">
        <v>38650</v>
      </c>
      <c r="E25" s="7" t="s">
        <v>811</v>
      </c>
      <c r="F25" s="4" t="s">
        <v>809</v>
      </c>
      <c r="G25" s="4" t="s">
        <v>810</v>
      </c>
      <c r="H25" s="24"/>
      <c r="I25" s="24"/>
      <c r="J25" s="24"/>
      <c r="K25" s="24"/>
      <c r="L25" s="24"/>
      <c r="M25" s="24"/>
    </row>
    <row r="26" spans="1:13">
      <c r="A26" s="72">
        <v>4</v>
      </c>
      <c r="B26" s="329" t="s">
        <v>2159</v>
      </c>
      <c r="C26" s="194" t="s">
        <v>1450</v>
      </c>
      <c r="D26" s="46">
        <v>38657</v>
      </c>
      <c r="E26" s="42" t="s">
        <v>1447</v>
      </c>
      <c r="F26" s="4" t="s">
        <v>1448</v>
      </c>
      <c r="G26" s="4" t="s">
        <v>1449</v>
      </c>
      <c r="H26" s="24"/>
      <c r="I26" s="24"/>
      <c r="J26" s="24"/>
      <c r="K26" s="24"/>
      <c r="L26" s="24"/>
      <c r="M26" s="24"/>
    </row>
    <row r="27" spans="1:13">
      <c r="A27" s="72">
        <v>5</v>
      </c>
      <c r="B27" s="5">
        <v>1282</v>
      </c>
      <c r="C27" s="6" t="s">
        <v>287</v>
      </c>
      <c r="D27" s="38">
        <v>38205</v>
      </c>
      <c r="E27" s="34" t="s">
        <v>1914</v>
      </c>
      <c r="F27" s="14" t="s">
        <v>595</v>
      </c>
      <c r="G27" s="14" t="s">
        <v>596</v>
      </c>
      <c r="H27" s="24"/>
      <c r="I27" s="24"/>
      <c r="J27" s="24"/>
      <c r="K27" s="24"/>
      <c r="L27" s="24"/>
      <c r="M27" s="24"/>
    </row>
    <row r="28" spans="1:13">
      <c r="A28" s="72">
        <v>6</v>
      </c>
      <c r="B28" s="328" t="s">
        <v>2160</v>
      </c>
      <c r="C28" s="153" t="s">
        <v>1532</v>
      </c>
      <c r="D28" s="46">
        <v>38623</v>
      </c>
      <c r="E28" s="42" t="s">
        <v>1533</v>
      </c>
      <c r="F28" s="11" t="s">
        <v>1534</v>
      </c>
      <c r="G28" s="4" t="s">
        <v>1535</v>
      </c>
      <c r="H28" s="24"/>
      <c r="I28" s="24"/>
      <c r="J28" s="24"/>
      <c r="K28" s="24"/>
      <c r="L28" s="24"/>
      <c r="M28" s="24"/>
    </row>
    <row r="29" spans="1:13" ht="15.75">
      <c r="A29" s="72">
        <v>7</v>
      </c>
      <c r="B29" s="347">
        <v>1114</v>
      </c>
      <c r="C29" s="6" t="s">
        <v>291</v>
      </c>
      <c r="D29" s="38">
        <v>38710</v>
      </c>
      <c r="E29" s="34" t="s">
        <v>1826</v>
      </c>
      <c r="F29" s="14" t="s">
        <v>817</v>
      </c>
      <c r="G29" s="14" t="s">
        <v>818</v>
      </c>
      <c r="H29" s="24"/>
      <c r="I29" s="24"/>
      <c r="J29" s="24"/>
      <c r="K29" s="24"/>
      <c r="L29" s="24"/>
      <c r="M29" s="24"/>
    </row>
    <row r="30" spans="1:13">
      <c r="A30" s="72">
        <v>8</v>
      </c>
      <c r="B30" s="5">
        <v>1141</v>
      </c>
      <c r="C30" s="14" t="s">
        <v>307</v>
      </c>
      <c r="D30" s="38">
        <v>38862</v>
      </c>
      <c r="E30" s="34">
        <v>9205129258</v>
      </c>
      <c r="F30" s="14" t="s">
        <v>767</v>
      </c>
      <c r="G30" s="14" t="s">
        <v>768</v>
      </c>
      <c r="H30" s="24"/>
      <c r="I30" s="24"/>
      <c r="J30" s="24"/>
      <c r="K30" s="24"/>
      <c r="L30" s="24"/>
      <c r="M30" s="24"/>
    </row>
    <row r="31" spans="1:13">
      <c r="A31" s="72">
        <v>9</v>
      </c>
      <c r="B31" s="328" t="s">
        <v>2161</v>
      </c>
      <c r="C31" s="153" t="s">
        <v>1674</v>
      </c>
      <c r="D31" s="184">
        <v>38673</v>
      </c>
      <c r="E31" s="190" t="s">
        <v>1675</v>
      </c>
      <c r="F31" s="185" t="s">
        <v>1676</v>
      </c>
      <c r="G31" s="185" t="s">
        <v>1677</v>
      </c>
      <c r="H31" s="24"/>
      <c r="I31" s="24"/>
      <c r="J31" s="24"/>
      <c r="K31" s="24"/>
      <c r="L31" s="24"/>
      <c r="M31" s="24"/>
    </row>
    <row r="32" spans="1:13">
      <c r="A32" s="72">
        <v>10</v>
      </c>
      <c r="B32" s="329" t="s">
        <v>2162</v>
      </c>
      <c r="C32" s="194" t="s">
        <v>1358</v>
      </c>
      <c r="D32" s="46">
        <v>38896</v>
      </c>
      <c r="E32" s="42">
        <v>9189643435</v>
      </c>
      <c r="F32" s="4" t="s">
        <v>1356</v>
      </c>
      <c r="G32" s="4" t="s">
        <v>1357</v>
      </c>
      <c r="H32" s="24"/>
      <c r="I32" s="24"/>
      <c r="J32" s="24"/>
      <c r="K32" s="24"/>
      <c r="L32" s="24"/>
      <c r="M32" s="24"/>
    </row>
    <row r="33" spans="1:13">
      <c r="A33" s="72">
        <v>11</v>
      </c>
      <c r="B33" s="5">
        <v>1131</v>
      </c>
      <c r="C33" s="14" t="s">
        <v>309</v>
      </c>
      <c r="D33" s="38">
        <v>38808</v>
      </c>
      <c r="E33" s="43" t="s">
        <v>771</v>
      </c>
      <c r="F33" s="14" t="s">
        <v>772</v>
      </c>
      <c r="G33" s="14" t="s">
        <v>773</v>
      </c>
      <c r="H33" s="24"/>
      <c r="I33" s="24"/>
      <c r="J33" s="24"/>
      <c r="K33" s="24"/>
      <c r="L33" s="24"/>
      <c r="M33" s="24"/>
    </row>
    <row r="34" spans="1:13">
      <c r="A34" s="72">
        <v>12</v>
      </c>
      <c r="B34" s="95">
        <v>923</v>
      </c>
      <c r="C34" s="8" t="s">
        <v>310</v>
      </c>
      <c r="D34" s="46">
        <v>38582</v>
      </c>
      <c r="E34" s="42" t="s">
        <v>1723</v>
      </c>
      <c r="F34" s="4" t="s">
        <v>774</v>
      </c>
      <c r="G34" s="11" t="s">
        <v>775</v>
      </c>
      <c r="H34" s="24"/>
      <c r="I34" s="24"/>
      <c r="J34" s="24"/>
      <c r="K34" s="24"/>
      <c r="L34" s="24"/>
      <c r="M34" s="24"/>
    </row>
    <row r="35" spans="1:13">
      <c r="A35" s="72">
        <v>13</v>
      </c>
      <c r="B35" s="5">
        <v>1112</v>
      </c>
      <c r="C35" s="6" t="s">
        <v>311</v>
      </c>
      <c r="D35" s="38">
        <v>38391</v>
      </c>
      <c r="E35" s="34">
        <v>9179325959</v>
      </c>
      <c r="F35" s="14" t="s">
        <v>673</v>
      </c>
      <c r="G35" s="14" t="s">
        <v>674</v>
      </c>
      <c r="H35" s="24"/>
      <c r="I35" s="24"/>
      <c r="J35" s="24"/>
      <c r="K35" s="24"/>
      <c r="L35" s="24"/>
      <c r="M35" s="24"/>
    </row>
    <row r="36" spans="1:13">
      <c r="H36" s="24"/>
      <c r="I36" s="24"/>
      <c r="J36" s="24"/>
      <c r="K36" s="24"/>
      <c r="L36" s="24"/>
      <c r="M36" s="24"/>
    </row>
    <row r="37" spans="1:13">
      <c r="H37" s="24"/>
      <c r="I37" s="24"/>
      <c r="J37" s="24"/>
      <c r="K37" s="24"/>
      <c r="L37" s="24"/>
      <c r="M37" s="24"/>
    </row>
    <row r="38" spans="1:13" ht="15.75">
      <c r="B38" s="371" t="s">
        <v>1697</v>
      </c>
      <c r="C38" s="371"/>
      <c r="H38" s="24"/>
      <c r="I38" s="24"/>
      <c r="J38" s="24"/>
      <c r="K38" s="24"/>
      <c r="L38" s="24"/>
      <c r="M38" s="24"/>
    </row>
    <row r="39" spans="1:13">
      <c r="B39" s="372" t="s">
        <v>824</v>
      </c>
      <c r="C39" s="372"/>
    </row>
    <row r="41" spans="1:13">
      <c r="D41">
        <v>4</v>
      </c>
    </row>
    <row r="43" spans="1:13">
      <c r="B43" s="150">
        <f>16+13</f>
        <v>29</v>
      </c>
    </row>
    <row r="47" spans="1:13">
      <c r="D47" s="213">
        <v>4</v>
      </c>
    </row>
    <row r="48" spans="1:13">
      <c r="D48" s="139"/>
    </row>
    <row r="49" spans="2:4">
      <c r="D49" s="139"/>
    </row>
    <row r="50" spans="2:4">
      <c r="D50" s="139"/>
    </row>
    <row r="51" spans="2:4">
      <c r="B51" s="230"/>
      <c r="C51" s="137"/>
      <c r="D51" s="139"/>
    </row>
    <row r="52" spans="2:4">
      <c r="D52" s="139"/>
    </row>
  </sheetData>
  <sortState ref="B6:G21">
    <sortCondition ref="C6:C21"/>
  </sortState>
  <mergeCells count="4">
    <mergeCell ref="B38:C38"/>
    <mergeCell ref="B39:C39"/>
    <mergeCell ref="B1:G1"/>
    <mergeCell ref="B2:G2"/>
  </mergeCells>
  <pageMargins left="0.11" right="0.11" top="0.2" bottom="0.13" header="0.24" footer="0.13"/>
  <pageSetup paperSize="256" scale="84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topLeftCell="A11" zoomScale="120" zoomScaleNormal="120" workbookViewId="0">
      <selection sqref="A1:G39"/>
    </sheetView>
  </sheetViews>
  <sheetFormatPr defaultRowHeight="15"/>
  <cols>
    <col min="1" max="1" width="1.85546875" style="72" customWidth="1"/>
    <col min="2" max="2" width="6.5703125" style="58" customWidth="1"/>
    <col min="3" max="3" width="28.85546875" customWidth="1"/>
    <col min="4" max="4" width="10" customWidth="1"/>
    <col min="5" max="5" width="27.42578125" customWidth="1"/>
    <col min="6" max="6" width="29.85546875" customWidth="1"/>
    <col min="7" max="7" width="57" customWidth="1"/>
    <col min="8" max="8" width="9.140625" style="124"/>
  </cols>
  <sheetData>
    <row r="1" spans="1:9" ht="18.75">
      <c r="B1" s="367" t="s">
        <v>829</v>
      </c>
      <c r="C1" s="367"/>
      <c r="D1" s="367"/>
      <c r="E1" s="367"/>
      <c r="F1" s="367"/>
      <c r="G1" s="367"/>
    </row>
    <row r="2" spans="1:9" ht="17.25" customHeight="1">
      <c r="B2" s="368" t="s">
        <v>867</v>
      </c>
      <c r="C2" s="369"/>
      <c r="D2" s="369"/>
      <c r="E2" s="369"/>
      <c r="F2" s="369"/>
      <c r="G2" s="369"/>
    </row>
    <row r="4" spans="1:9" ht="15.75">
      <c r="B4" s="16" t="s">
        <v>0</v>
      </c>
      <c r="C4" s="2" t="s">
        <v>1</v>
      </c>
      <c r="D4" s="2" t="s">
        <v>438</v>
      </c>
      <c r="E4" s="2" t="s">
        <v>441</v>
      </c>
      <c r="F4" s="2" t="s">
        <v>439</v>
      </c>
      <c r="G4" s="2" t="s">
        <v>440</v>
      </c>
    </row>
    <row r="5" spans="1:9" ht="15.75">
      <c r="B5" s="3" t="s">
        <v>2</v>
      </c>
      <c r="C5" s="83"/>
      <c r="D5" s="84"/>
      <c r="E5" s="84"/>
      <c r="F5" s="84"/>
      <c r="G5" s="84"/>
    </row>
    <row r="6" spans="1:9" s="58" customFormat="1">
      <c r="A6" s="209">
        <v>1</v>
      </c>
      <c r="B6" s="95">
        <v>750</v>
      </c>
      <c r="C6" s="4" t="s">
        <v>269</v>
      </c>
      <c r="D6" s="46">
        <v>38523</v>
      </c>
      <c r="E6" s="42" t="s">
        <v>781</v>
      </c>
      <c r="F6" s="4" t="s">
        <v>782</v>
      </c>
      <c r="G6" s="4" t="s">
        <v>783</v>
      </c>
      <c r="H6" s="62"/>
    </row>
    <row r="7" spans="1:9" s="142" customFormat="1">
      <c r="A7" s="209">
        <v>2</v>
      </c>
      <c r="B7" s="9">
        <v>1405</v>
      </c>
      <c r="C7" s="4" t="s">
        <v>786</v>
      </c>
      <c r="D7" s="41">
        <v>38833</v>
      </c>
      <c r="E7" s="42" t="s">
        <v>1851</v>
      </c>
      <c r="F7" s="4" t="s">
        <v>787</v>
      </c>
      <c r="G7" s="4" t="s">
        <v>788</v>
      </c>
      <c r="I7" s="210"/>
    </row>
    <row r="8" spans="1:9" s="58" customFormat="1">
      <c r="A8" s="209">
        <v>3</v>
      </c>
      <c r="B8" s="95">
        <v>672</v>
      </c>
      <c r="C8" s="4" t="s">
        <v>294</v>
      </c>
      <c r="D8" s="46">
        <v>38770</v>
      </c>
      <c r="E8" s="42" t="s">
        <v>1959</v>
      </c>
      <c r="F8" s="4" t="s">
        <v>563</v>
      </c>
      <c r="G8" s="178" t="s">
        <v>739</v>
      </c>
      <c r="H8" s="62"/>
    </row>
    <row r="9" spans="1:9" s="58" customFormat="1">
      <c r="A9" s="209">
        <v>4</v>
      </c>
      <c r="B9" s="5">
        <v>1123</v>
      </c>
      <c r="C9" s="6" t="s">
        <v>271</v>
      </c>
      <c r="D9" s="38">
        <v>38585</v>
      </c>
      <c r="E9" s="344" t="s">
        <v>1916</v>
      </c>
      <c r="F9" s="14" t="s">
        <v>634</v>
      </c>
      <c r="G9" s="14" t="s">
        <v>1917</v>
      </c>
      <c r="H9" s="62"/>
    </row>
    <row r="10" spans="1:9" s="58" customFormat="1">
      <c r="A10" s="209">
        <v>5</v>
      </c>
      <c r="B10" s="95">
        <v>668</v>
      </c>
      <c r="C10" s="4" t="s">
        <v>298</v>
      </c>
      <c r="D10" s="341">
        <v>38499</v>
      </c>
      <c r="E10" s="42" t="s">
        <v>1865</v>
      </c>
      <c r="F10" s="4" t="s">
        <v>743</v>
      </c>
      <c r="G10" s="4" t="s">
        <v>744</v>
      </c>
      <c r="H10" s="62"/>
    </row>
    <row r="11" spans="1:9" s="58" customFormat="1">
      <c r="A11" s="209">
        <v>6</v>
      </c>
      <c r="B11" s="95">
        <v>877</v>
      </c>
      <c r="C11" s="8" t="s">
        <v>274</v>
      </c>
      <c r="D11" s="46">
        <v>38394</v>
      </c>
      <c r="E11" s="42" t="s">
        <v>797</v>
      </c>
      <c r="F11" s="4" t="s">
        <v>796</v>
      </c>
      <c r="G11" s="4" t="s">
        <v>798</v>
      </c>
      <c r="H11" s="62"/>
    </row>
    <row r="12" spans="1:9" s="58" customFormat="1">
      <c r="A12" s="209">
        <v>7</v>
      </c>
      <c r="B12" s="95">
        <v>883</v>
      </c>
      <c r="C12" s="8" t="s">
        <v>275</v>
      </c>
      <c r="D12" s="46">
        <v>38580</v>
      </c>
      <c r="E12" s="34" t="s">
        <v>1762</v>
      </c>
      <c r="F12" s="37" t="s">
        <v>1243</v>
      </c>
      <c r="G12" s="346" t="s">
        <v>1763</v>
      </c>
      <c r="H12" s="62"/>
    </row>
    <row r="13" spans="1:9" s="58" customFormat="1">
      <c r="A13" s="209">
        <v>8</v>
      </c>
      <c r="B13" s="328" t="s">
        <v>2153</v>
      </c>
      <c r="C13" s="194" t="s">
        <v>1337</v>
      </c>
      <c r="D13" s="46">
        <v>38656</v>
      </c>
      <c r="E13" s="42" t="s">
        <v>1338</v>
      </c>
      <c r="F13" s="4" t="s">
        <v>1339</v>
      </c>
      <c r="G13" s="4" t="s">
        <v>1340</v>
      </c>
      <c r="H13" s="62"/>
    </row>
    <row r="14" spans="1:9" s="58" customFormat="1">
      <c r="A14" s="209">
        <v>9</v>
      </c>
      <c r="B14" s="95">
        <v>682</v>
      </c>
      <c r="C14" s="4" t="s">
        <v>299</v>
      </c>
      <c r="D14" s="46">
        <v>38471</v>
      </c>
      <c r="E14" s="42" t="s">
        <v>1910</v>
      </c>
      <c r="F14" s="11" t="s">
        <v>745</v>
      </c>
      <c r="G14" s="4" t="s">
        <v>746</v>
      </c>
      <c r="H14" s="62"/>
    </row>
    <row r="15" spans="1:9" s="58" customFormat="1">
      <c r="A15" s="209">
        <v>10</v>
      </c>
      <c r="B15" s="5">
        <v>1092</v>
      </c>
      <c r="C15" s="6" t="s">
        <v>300</v>
      </c>
      <c r="D15" s="38">
        <v>38288</v>
      </c>
      <c r="E15" s="34" t="s">
        <v>747</v>
      </c>
      <c r="F15" s="14" t="s">
        <v>748</v>
      </c>
      <c r="G15" s="14" t="s">
        <v>749</v>
      </c>
      <c r="H15" s="62"/>
    </row>
    <row r="16" spans="1:9" s="58" customFormat="1">
      <c r="A16" s="209">
        <v>11</v>
      </c>
      <c r="B16" s="95">
        <v>1028</v>
      </c>
      <c r="C16" s="8" t="s">
        <v>277</v>
      </c>
      <c r="D16" s="46">
        <v>38164</v>
      </c>
      <c r="E16" s="238" t="s">
        <v>1805</v>
      </c>
      <c r="F16" s="11" t="s">
        <v>2107</v>
      </c>
      <c r="G16" s="11" t="s">
        <v>1040</v>
      </c>
      <c r="H16" s="62"/>
    </row>
    <row r="17" spans="1:8" s="58" customFormat="1">
      <c r="A17" s="209">
        <v>12</v>
      </c>
      <c r="B17" s="95">
        <v>1351</v>
      </c>
      <c r="C17" s="4" t="s">
        <v>314</v>
      </c>
      <c r="D17" s="41">
        <v>38648</v>
      </c>
      <c r="E17" s="48" t="s">
        <v>1838</v>
      </c>
      <c r="F17" s="185" t="s">
        <v>754</v>
      </c>
      <c r="G17" s="18" t="s">
        <v>1839</v>
      </c>
      <c r="H17" s="62"/>
    </row>
    <row r="18" spans="1:8" s="58" customFormat="1">
      <c r="A18" s="209">
        <v>13</v>
      </c>
      <c r="B18" s="95">
        <v>884</v>
      </c>
      <c r="C18" s="8" t="s">
        <v>304</v>
      </c>
      <c r="D18" s="341">
        <v>38682</v>
      </c>
      <c r="E18" s="343" t="s">
        <v>1869</v>
      </c>
      <c r="F18" s="4" t="s">
        <v>759</v>
      </c>
      <c r="G18" s="4" t="s">
        <v>760</v>
      </c>
      <c r="H18" s="62"/>
    </row>
    <row r="19" spans="1:8" s="58" customFormat="1">
      <c r="A19" s="209">
        <v>14</v>
      </c>
      <c r="B19" s="95">
        <v>742</v>
      </c>
      <c r="C19" s="4" t="s">
        <v>305</v>
      </c>
      <c r="D19" s="46">
        <v>38643</v>
      </c>
      <c r="E19" s="42" t="s">
        <v>761</v>
      </c>
      <c r="F19" s="11" t="s">
        <v>762</v>
      </c>
      <c r="G19" s="4" t="s">
        <v>763</v>
      </c>
      <c r="H19" s="62"/>
    </row>
    <row r="20" spans="1:8" s="58" customFormat="1">
      <c r="A20" s="209">
        <v>15</v>
      </c>
      <c r="B20" s="5">
        <v>1197</v>
      </c>
      <c r="C20" s="14" t="s">
        <v>281</v>
      </c>
      <c r="D20" s="38">
        <v>38782</v>
      </c>
      <c r="E20" s="34" t="s">
        <v>1613</v>
      </c>
      <c r="F20" s="14" t="s">
        <v>803</v>
      </c>
      <c r="G20" s="14" t="s">
        <v>1614</v>
      </c>
      <c r="H20" s="62"/>
    </row>
    <row r="21" spans="1:8" s="58" customFormat="1">
      <c r="A21" s="209">
        <v>16</v>
      </c>
      <c r="B21" s="95">
        <v>849</v>
      </c>
      <c r="C21" s="8" t="s">
        <v>282</v>
      </c>
      <c r="D21" s="41">
        <v>38741</v>
      </c>
      <c r="E21" s="42" t="s">
        <v>764</v>
      </c>
      <c r="F21" s="4" t="s">
        <v>493</v>
      </c>
      <c r="G21" s="4" t="s">
        <v>494</v>
      </c>
      <c r="H21" s="62"/>
    </row>
    <row r="22" spans="1:8" s="58" customFormat="1">
      <c r="A22" s="209">
        <v>17</v>
      </c>
      <c r="B22" s="329" t="s">
        <v>2154</v>
      </c>
      <c r="C22" s="194" t="s">
        <v>1411</v>
      </c>
      <c r="D22" s="46">
        <v>38728</v>
      </c>
      <c r="E22" s="7" t="s">
        <v>2156</v>
      </c>
      <c r="F22" s="4" t="s">
        <v>1412</v>
      </c>
      <c r="G22" s="4" t="s">
        <v>1413</v>
      </c>
      <c r="H22" s="62"/>
    </row>
    <row r="23" spans="1:8" s="58" customFormat="1" ht="15.75">
      <c r="A23" s="209"/>
      <c r="B23" s="21" t="s">
        <v>75</v>
      </c>
      <c r="C23" s="6"/>
      <c r="D23" s="47"/>
      <c r="E23" s="48"/>
      <c r="F23" s="18"/>
      <c r="G23" s="18"/>
      <c r="H23" s="62"/>
    </row>
    <row r="24" spans="1:8" s="58" customFormat="1">
      <c r="A24" s="209">
        <v>1</v>
      </c>
      <c r="B24" s="96">
        <v>961</v>
      </c>
      <c r="C24" s="4" t="s">
        <v>284</v>
      </c>
      <c r="D24" s="53">
        <v>38698</v>
      </c>
      <c r="E24" s="207" t="s">
        <v>590</v>
      </c>
      <c r="F24" s="10" t="s">
        <v>588</v>
      </c>
      <c r="G24" s="211" t="s">
        <v>1958</v>
      </c>
      <c r="H24" s="62"/>
    </row>
    <row r="25" spans="1:8" s="58" customFormat="1">
      <c r="A25" s="209">
        <v>2</v>
      </c>
      <c r="B25" s="5">
        <v>1090</v>
      </c>
      <c r="C25" s="14" t="s">
        <v>306</v>
      </c>
      <c r="D25" s="331">
        <v>38861</v>
      </c>
      <c r="E25" s="34" t="s">
        <v>479</v>
      </c>
      <c r="F25" s="14" t="s">
        <v>765</v>
      </c>
      <c r="G25" s="14" t="s">
        <v>766</v>
      </c>
      <c r="H25" s="62"/>
    </row>
    <row r="26" spans="1:8" s="58" customFormat="1">
      <c r="A26" s="209">
        <v>3</v>
      </c>
      <c r="B26" s="95">
        <v>852</v>
      </c>
      <c r="C26" s="8" t="s">
        <v>285</v>
      </c>
      <c r="D26" s="46">
        <v>38341</v>
      </c>
      <c r="E26" s="42" t="s">
        <v>1913</v>
      </c>
      <c r="F26" s="4" t="s">
        <v>807</v>
      </c>
      <c r="G26" s="4" t="s">
        <v>808</v>
      </c>
      <c r="H26" s="62"/>
    </row>
    <row r="27" spans="1:8" s="58" customFormat="1">
      <c r="A27" s="209">
        <v>4</v>
      </c>
      <c r="B27" s="95">
        <v>869</v>
      </c>
      <c r="C27" s="8" t="s">
        <v>288</v>
      </c>
      <c r="D27" s="46">
        <v>38688</v>
      </c>
      <c r="E27" s="42" t="s">
        <v>1919</v>
      </c>
      <c r="F27" s="4" t="s">
        <v>812</v>
      </c>
      <c r="G27" s="4" t="s">
        <v>813</v>
      </c>
      <c r="H27" s="62"/>
    </row>
    <row r="28" spans="1:8" s="58" customFormat="1">
      <c r="A28" s="209">
        <v>5</v>
      </c>
      <c r="B28" s="5">
        <v>1182</v>
      </c>
      <c r="C28" s="14" t="s">
        <v>289</v>
      </c>
      <c r="D28" s="39">
        <v>38626</v>
      </c>
      <c r="E28" s="305" t="s">
        <v>2155</v>
      </c>
      <c r="F28" s="14" t="s">
        <v>814</v>
      </c>
      <c r="G28" s="14" t="s">
        <v>1909</v>
      </c>
      <c r="H28" s="62"/>
    </row>
    <row r="29" spans="1:8" s="58" customFormat="1">
      <c r="A29" s="209">
        <v>6</v>
      </c>
      <c r="B29" s="96">
        <v>992</v>
      </c>
      <c r="C29" s="4" t="s">
        <v>290</v>
      </c>
      <c r="D29" s="53">
        <v>38561</v>
      </c>
      <c r="E29" s="342" t="s">
        <v>1908</v>
      </c>
      <c r="F29" s="10" t="s">
        <v>815</v>
      </c>
      <c r="G29" s="10" t="s">
        <v>816</v>
      </c>
      <c r="H29" s="62"/>
    </row>
    <row r="30" spans="1:8" s="58" customFormat="1">
      <c r="A30" s="209">
        <v>7</v>
      </c>
      <c r="B30" s="95">
        <v>907</v>
      </c>
      <c r="C30" s="8" t="s">
        <v>308</v>
      </c>
      <c r="D30" s="46">
        <v>38747</v>
      </c>
      <c r="E30" s="42" t="s">
        <v>1912</v>
      </c>
      <c r="F30" s="4" t="s">
        <v>769</v>
      </c>
      <c r="G30" s="52" t="s">
        <v>770</v>
      </c>
      <c r="H30" s="62"/>
    </row>
    <row r="31" spans="1:8" s="58" customFormat="1">
      <c r="A31" s="209">
        <v>8</v>
      </c>
      <c r="B31" s="95">
        <v>799</v>
      </c>
      <c r="C31" s="8" t="s">
        <v>292</v>
      </c>
      <c r="D31" s="46">
        <v>38447</v>
      </c>
      <c r="E31" s="54" t="s">
        <v>1788</v>
      </c>
      <c r="F31" s="4" t="s">
        <v>819</v>
      </c>
      <c r="G31" s="11" t="s">
        <v>820</v>
      </c>
      <c r="H31" s="62"/>
    </row>
    <row r="32" spans="1:8" s="58" customFormat="1">
      <c r="A32" s="209">
        <v>9</v>
      </c>
      <c r="B32" s="96">
        <v>906</v>
      </c>
      <c r="C32" s="8" t="s">
        <v>293</v>
      </c>
      <c r="D32" s="339">
        <v>38802</v>
      </c>
      <c r="E32" s="50" t="s">
        <v>822</v>
      </c>
      <c r="F32" s="211" t="s">
        <v>821</v>
      </c>
      <c r="G32" s="73" t="s">
        <v>823</v>
      </c>
      <c r="H32" s="62"/>
    </row>
    <row r="33" spans="1:10" s="58" customFormat="1">
      <c r="A33" s="209">
        <v>10</v>
      </c>
      <c r="B33" s="5">
        <v>1115</v>
      </c>
      <c r="C33" s="6" t="s">
        <v>312</v>
      </c>
      <c r="D33" s="38">
        <v>38545</v>
      </c>
      <c r="E33" s="34" t="s">
        <v>1918</v>
      </c>
      <c r="F33" s="37" t="s">
        <v>776</v>
      </c>
      <c r="G33" s="14" t="s">
        <v>777</v>
      </c>
      <c r="H33" s="62"/>
      <c r="J33" s="58">
        <f>29+28</f>
        <v>57</v>
      </c>
    </row>
    <row r="34" spans="1:10" s="58" customFormat="1">
      <c r="A34" s="209">
        <v>11</v>
      </c>
      <c r="B34" s="5">
        <v>1264</v>
      </c>
      <c r="C34" s="14" t="s">
        <v>313</v>
      </c>
      <c r="D34" s="39">
        <v>38626</v>
      </c>
      <c r="E34" s="34" t="s">
        <v>780</v>
      </c>
      <c r="F34" s="14" t="s">
        <v>778</v>
      </c>
      <c r="G34" s="14" t="s">
        <v>779</v>
      </c>
      <c r="H34" s="62"/>
    </row>
    <row r="35" spans="1:10">
      <c r="B35" s="23"/>
      <c r="C35" s="28"/>
      <c r="D35" s="113"/>
      <c r="E35" s="114"/>
      <c r="F35" s="28"/>
      <c r="G35" s="28"/>
      <c r="H35" s="129"/>
    </row>
    <row r="36" spans="1:10">
      <c r="B36" s="23"/>
      <c r="C36" s="28"/>
      <c r="D36" s="113"/>
      <c r="E36" s="114"/>
      <c r="F36" s="28"/>
      <c r="G36" s="28"/>
      <c r="H36" s="129"/>
    </row>
    <row r="37" spans="1:10">
      <c r="B37" s="23"/>
      <c r="C37" s="28"/>
      <c r="D37" s="113"/>
      <c r="E37" s="114"/>
      <c r="F37" s="28"/>
      <c r="G37" s="28"/>
      <c r="H37" s="129"/>
    </row>
    <row r="38" spans="1:10" ht="15.75">
      <c r="B38" s="371" t="s">
        <v>1572</v>
      </c>
      <c r="C38" s="371"/>
    </row>
    <row r="39" spans="1:10">
      <c r="B39" s="372" t="s">
        <v>824</v>
      </c>
      <c r="C39" s="372"/>
    </row>
    <row r="40" spans="1:10">
      <c r="B40" s="150">
        <f>17+11</f>
        <v>28</v>
      </c>
    </row>
  </sheetData>
  <sortState ref="B27:G37">
    <sortCondition ref="C27:C37"/>
  </sortState>
  <mergeCells count="4">
    <mergeCell ref="B38:C38"/>
    <mergeCell ref="B1:G1"/>
    <mergeCell ref="B2:G2"/>
    <mergeCell ref="B39:C39"/>
  </mergeCells>
  <pageMargins left="0.11" right="0.11" top="0.12" bottom="0.11" header="0.12" footer="0.11"/>
  <pageSetup paperSize="256" scale="86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49"/>
  <sheetViews>
    <sheetView topLeftCell="A13" zoomScale="130" zoomScaleNormal="130" workbookViewId="0">
      <selection sqref="A1:G35"/>
    </sheetView>
  </sheetViews>
  <sheetFormatPr defaultRowHeight="15"/>
  <cols>
    <col min="1" max="1" width="2.5703125" style="68" customWidth="1"/>
    <col min="2" max="2" width="8.140625" style="58" customWidth="1"/>
    <col min="3" max="3" width="34.85546875" customWidth="1"/>
    <col min="4" max="4" width="11.140625" customWidth="1"/>
    <col min="5" max="5" width="23.5703125" customWidth="1"/>
    <col min="6" max="6" width="29.140625" customWidth="1"/>
    <col min="7" max="7" width="70.140625" customWidth="1"/>
    <col min="12" max="12" width="10.5703125" bestFit="1" customWidth="1"/>
  </cols>
  <sheetData>
    <row r="1" spans="1:7" ht="18.75">
      <c r="B1" s="367" t="s">
        <v>829</v>
      </c>
      <c r="C1" s="367"/>
      <c r="D1" s="367"/>
      <c r="E1" s="367"/>
      <c r="F1" s="367"/>
      <c r="G1" s="367"/>
    </row>
    <row r="2" spans="1:7" ht="18.75">
      <c r="B2" s="368" t="s">
        <v>951</v>
      </c>
      <c r="C2" s="369"/>
      <c r="D2" s="369"/>
      <c r="E2" s="369"/>
      <c r="F2" s="369"/>
      <c r="G2" s="369"/>
    </row>
    <row r="5" spans="1:7" ht="15.75">
      <c r="B5" s="1" t="s">
        <v>0</v>
      </c>
      <c r="C5" s="2" t="s">
        <v>1</v>
      </c>
      <c r="D5" s="2" t="s">
        <v>438</v>
      </c>
      <c r="E5" s="2" t="s">
        <v>441</v>
      </c>
      <c r="F5" s="2" t="s">
        <v>439</v>
      </c>
      <c r="G5" s="2" t="s">
        <v>440</v>
      </c>
    </row>
    <row r="6" spans="1:7" ht="15.75">
      <c r="B6" s="3" t="s">
        <v>2</v>
      </c>
      <c r="C6" s="2"/>
      <c r="D6" s="13"/>
      <c r="E6" s="13"/>
      <c r="F6" s="13"/>
      <c r="G6" s="13"/>
    </row>
    <row r="7" spans="1:7" s="58" customFormat="1">
      <c r="A7" s="107">
        <v>1</v>
      </c>
      <c r="B7" s="336" t="s">
        <v>2150</v>
      </c>
      <c r="C7" s="173" t="s">
        <v>1590</v>
      </c>
      <c r="D7" s="53">
        <v>38059</v>
      </c>
      <c r="E7" s="50">
        <v>9073227538</v>
      </c>
      <c r="F7" s="10" t="s">
        <v>1589</v>
      </c>
      <c r="G7" s="10" t="s">
        <v>1591</v>
      </c>
    </row>
    <row r="8" spans="1:7" s="58" customFormat="1">
      <c r="A8" s="107">
        <v>2</v>
      </c>
      <c r="B8" s="207" t="s">
        <v>32</v>
      </c>
      <c r="C8" s="10" t="s">
        <v>33</v>
      </c>
      <c r="D8" s="51">
        <v>38273</v>
      </c>
      <c r="E8" s="207" t="s">
        <v>1888</v>
      </c>
      <c r="F8" s="10" t="s">
        <v>871</v>
      </c>
      <c r="G8" s="10" t="s">
        <v>872</v>
      </c>
    </row>
    <row r="9" spans="1:7" s="58" customFormat="1">
      <c r="A9" s="107">
        <v>3</v>
      </c>
      <c r="B9" s="334">
        <v>1167</v>
      </c>
      <c r="C9" s="164" t="s">
        <v>34</v>
      </c>
      <c r="D9" s="191">
        <v>38518</v>
      </c>
      <c r="E9" s="218" t="s">
        <v>1889</v>
      </c>
      <c r="F9" s="111" t="s">
        <v>836</v>
      </c>
      <c r="G9" s="111" t="s">
        <v>838</v>
      </c>
    </row>
    <row r="10" spans="1:7" s="58" customFormat="1">
      <c r="A10" s="107">
        <v>4</v>
      </c>
      <c r="B10" s="340">
        <v>828</v>
      </c>
      <c r="C10" s="121" t="s">
        <v>4</v>
      </c>
      <c r="D10" s="219">
        <v>38288</v>
      </c>
      <c r="E10" s="263" t="s">
        <v>1895</v>
      </c>
      <c r="F10" s="82" t="s">
        <v>842</v>
      </c>
      <c r="G10" s="82" t="s">
        <v>843</v>
      </c>
    </row>
    <row r="11" spans="1:7" s="58" customFormat="1">
      <c r="A11" s="107">
        <v>5</v>
      </c>
      <c r="B11" s="7" t="s">
        <v>1708</v>
      </c>
      <c r="C11" s="4" t="s">
        <v>7</v>
      </c>
      <c r="D11" s="51">
        <v>38238</v>
      </c>
      <c r="E11" s="220" t="s">
        <v>1897</v>
      </c>
      <c r="F11" s="10" t="s">
        <v>845</v>
      </c>
      <c r="G11" s="10" t="s">
        <v>846</v>
      </c>
    </row>
    <row r="12" spans="1:7" s="58" customFormat="1">
      <c r="A12" s="107">
        <v>6</v>
      </c>
      <c r="B12" s="96">
        <v>775</v>
      </c>
      <c r="C12" s="10" t="s">
        <v>8</v>
      </c>
      <c r="D12" s="51">
        <v>37992</v>
      </c>
      <c r="E12" s="50" t="s">
        <v>1884</v>
      </c>
      <c r="F12" s="10" t="s">
        <v>876</v>
      </c>
      <c r="G12" s="10" t="s">
        <v>877</v>
      </c>
    </row>
    <row r="13" spans="1:7" s="58" customFormat="1" ht="23.25" customHeight="1">
      <c r="A13" s="107">
        <v>7</v>
      </c>
      <c r="B13" s="335">
        <v>935</v>
      </c>
      <c r="C13" s="98" t="s">
        <v>9</v>
      </c>
      <c r="D13" s="53">
        <v>38269</v>
      </c>
      <c r="E13" s="261" t="s">
        <v>1882</v>
      </c>
      <c r="F13" s="10" t="s">
        <v>516</v>
      </c>
      <c r="G13" s="10" t="s">
        <v>1883</v>
      </c>
    </row>
    <row r="14" spans="1:7" s="58" customFormat="1">
      <c r="A14" s="107">
        <v>8</v>
      </c>
      <c r="B14" s="334">
        <v>1169</v>
      </c>
      <c r="C14" s="164" t="s">
        <v>39</v>
      </c>
      <c r="D14" s="186">
        <v>38327</v>
      </c>
      <c r="E14" s="155">
        <v>9156919961</v>
      </c>
      <c r="F14" s="111" t="s">
        <v>1681</v>
      </c>
      <c r="G14" s="111" t="s">
        <v>879</v>
      </c>
    </row>
    <row r="15" spans="1:7" s="58" customFormat="1">
      <c r="A15" s="107">
        <v>9</v>
      </c>
      <c r="B15" s="207" t="s">
        <v>10</v>
      </c>
      <c r="C15" s="98" t="s">
        <v>11</v>
      </c>
      <c r="D15" s="51">
        <v>38048</v>
      </c>
      <c r="E15" s="50" t="s">
        <v>1899</v>
      </c>
      <c r="F15" s="10" t="s">
        <v>847</v>
      </c>
      <c r="G15" s="73" t="s">
        <v>848</v>
      </c>
    </row>
    <row r="16" spans="1:7" s="58" customFormat="1">
      <c r="A16" s="107">
        <v>10</v>
      </c>
      <c r="B16" s="207" t="s">
        <v>40</v>
      </c>
      <c r="C16" s="10" t="s">
        <v>41</v>
      </c>
      <c r="D16" s="51">
        <v>37852</v>
      </c>
      <c r="E16" s="50">
        <v>9202678646</v>
      </c>
      <c r="F16" s="10" t="s">
        <v>851</v>
      </c>
      <c r="G16" s="211" t="s">
        <v>852</v>
      </c>
    </row>
    <row r="17" spans="1:12" s="58" customFormat="1">
      <c r="A17" s="107">
        <v>11</v>
      </c>
      <c r="B17" s="337" t="s">
        <v>2151</v>
      </c>
      <c r="C17" s="163" t="s">
        <v>1592</v>
      </c>
      <c r="D17" s="51">
        <v>38375</v>
      </c>
      <c r="E17" s="50">
        <v>6460185</v>
      </c>
      <c r="F17" s="10" t="s">
        <v>1593</v>
      </c>
      <c r="G17" s="10" t="s">
        <v>1594</v>
      </c>
    </row>
    <row r="18" spans="1:12" s="58" customFormat="1">
      <c r="A18" s="107">
        <v>12</v>
      </c>
      <c r="B18" s="332" t="s">
        <v>42</v>
      </c>
      <c r="C18" s="10" t="s">
        <v>43</v>
      </c>
      <c r="D18" s="51">
        <v>37999</v>
      </c>
      <c r="E18" s="50">
        <v>9156363390</v>
      </c>
      <c r="F18" s="10" t="s">
        <v>880</v>
      </c>
      <c r="G18" s="10" t="s">
        <v>881</v>
      </c>
    </row>
    <row r="19" spans="1:12" s="58" customFormat="1">
      <c r="A19" s="107">
        <v>13</v>
      </c>
      <c r="B19" s="337" t="s">
        <v>2152</v>
      </c>
      <c r="C19" s="173" t="s">
        <v>1383</v>
      </c>
      <c r="D19" s="51">
        <v>38433</v>
      </c>
      <c r="E19" s="87" t="s">
        <v>1384</v>
      </c>
      <c r="F19" s="10" t="s">
        <v>1385</v>
      </c>
      <c r="G19" s="10" t="s">
        <v>1386</v>
      </c>
    </row>
    <row r="20" spans="1:12" s="58" customFormat="1">
      <c r="A20" s="107">
        <v>14</v>
      </c>
      <c r="B20" s="333">
        <v>965</v>
      </c>
      <c r="C20" s="98" t="s">
        <v>15</v>
      </c>
      <c r="D20" s="51">
        <v>38214</v>
      </c>
      <c r="E20" s="89" t="s">
        <v>858</v>
      </c>
      <c r="F20" s="10" t="s">
        <v>856</v>
      </c>
      <c r="G20" s="211" t="s">
        <v>857</v>
      </c>
    </row>
    <row r="21" spans="1:12" s="58" customFormat="1">
      <c r="A21" s="107">
        <v>15</v>
      </c>
      <c r="B21" s="335">
        <v>942</v>
      </c>
      <c r="C21" s="98" t="s">
        <v>16</v>
      </c>
      <c r="D21" s="53">
        <v>37763</v>
      </c>
      <c r="E21" s="42" t="s">
        <v>1814</v>
      </c>
      <c r="F21" s="10" t="s">
        <v>713</v>
      </c>
      <c r="G21" s="73" t="s">
        <v>708</v>
      </c>
    </row>
    <row r="22" spans="1:12" s="58" customFormat="1">
      <c r="A22" s="107"/>
      <c r="B22" s="3" t="s">
        <v>75</v>
      </c>
      <c r="C22" s="6"/>
      <c r="D22" s="38"/>
      <c r="E22" s="43"/>
      <c r="F22" s="14"/>
      <c r="G22" s="14"/>
      <c r="L22" s="208"/>
    </row>
    <row r="23" spans="1:12" s="58" customFormat="1">
      <c r="A23" s="107">
        <v>1</v>
      </c>
      <c r="B23" s="5">
        <v>1144</v>
      </c>
      <c r="C23" s="14" t="s">
        <v>46</v>
      </c>
      <c r="D23" s="38">
        <v>38230</v>
      </c>
      <c r="E23" s="34" t="s">
        <v>470</v>
      </c>
      <c r="F23" s="14" t="s">
        <v>652</v>
      </c>
      <c r="G23" s="14" t="s">
        <v>653</v>
      </c>
    </row>
    <row r="24" spans="1:12" s="58" customFormat="1">
      <c r="A24" s="107">
        <v>2</v>
      </c>
      <c r="B24" s="96">
        <v>777</v>
      </c>
      <c r="C24" s="10" t="s">
        <v>19</v>
      </c>
      <c r="D24" s="51">
        <v>38090</v>
      </c>
      <c r="E24" s="50" t="s">
        <v>1607</v>
      </c>
      <c r="F24" s="10" t="s">
        <v>551</v>
      </c>
      <c r="G24" s="10" t="s">
        <v>860</v>
      </c>
    </row>
    <row r="25" spans="1:12" s="58" customFormat="1">
      <c r="A25" s="107">
        <v>3</v>
      </c>
      <c r="B25" s="333">
        <v>950</v>
      </c>
      <c r="C25" s="10" t="s">
        <v>20</v>
      </c>
      <c r="D25" s="53">
        <v>38138</v>
      </c>
      <c r="E25" s="50" t="s">
        <v>861</v>
      </c>
      <c r="F25" s="4" t="s">
        <v>1761</v>
      </c>
      <c r="G25" s="10" t="s">
        <v>862</v>
      </c>
    </row>
    <row r="26" spans="1:12" s="58" customFormat="1">
      <c r="A26" s="107">
        <v>4</v>
      </c>
      <c r="B26" s="207" t="s">
        <v>49</v>
      </c>
      <c r="C26" s="98" t="s">
        <v>50</v>
      </c>
      <c r="D26" s="51">
        <v>38252</v>
      </c>
      <c r="E26" s="50" t="s">
        <v>1887</v>
      </c>
      <c r="F26" s="10" t="s">
        <v>889</v>
      </c>
      <c r="G26" s="10" t="s">
        <v>869</v>
      </c>
    </row>
    <row r="27" spans="1:12" s="58" customFormat="1">
      <c r="A27" s="107">
        <v>5</v>
      </c>
      <c r="B27" s="332" t="s">
        <v>51</v>
      </c>
      <c r="C27" s="10" t="s">
        <v>52</v>
      </c>
      <c r="D27" s="74">
        <v>38289</v>
      </c>
      <c r="E27" s="75" t="s">
        <v>890</v>
      </c>
      <c r="F27" s="76" t="s">
        <v>891</v>
      </c>
      <c r="G27" s="80" t="s">
        <v>892</v>
      </c>
    </row>
    <row r="28" spans="1:12" s="58" customFormat="1">
      <c r="A28" s="107">
        <v>6</v>
      </c>
      <c r="B28" s="340">
        <v>875</v>
      </c>
      <c r="C28" s="121" t="s">
        <v>53</v>
      </c>
      <c r="D28" s="81">
        <v>38087</v>
      </c>
      <c r="E28" s="42" t="s">
        <v>1796</v>
      </c>
      <c r="F28" s="82" t="s">
        <v>893</v>
      </c>
      <c r="G28" s="82" t="s">
        <v>894</v>
      </c>
    </row>
    <row r="29" spans="1:12" s="58" customFormat="1">
      <c r="A29" s="107">
        <v>7</v>
      </c>
      <c r="B29" s="333">
        <v>1375</v>
      </c>
      <c r="C29" s="10" t="s">
        <v>318</v>
      </c>
      <c r="D29" s="41">
        <v>38178</v>
      </c>
      <c r="E29" s="42" t="s">
        <v>1900</v>
      </c>
      <c r="F29" s="82" t="s">
        <v>895</v>
      </c>
      <c r="G29" s="4" t="s">
        <v>896</v>
      </c>
    </row>
    <row r="30" spans="1:12" s="58" customFormat="1">
      <c r="A30" s="107">
        <v>8</v>
      </c>
      <c r="B30" s="207" t="s">
        <v>24</v>
      </c>
      <c r="C30" s="10" t="s">
        <v>25</v>
      </c>
      <c r="D30" s="74">
        <v>38136</v>
      </c>
      <c r="E30" s="75" t="s">
        <v>1903</v>
      </c>
      <c r="F30" s="76" t="s">
        <v>484</v>
      </c>
      <c r="G30" s="76" t="s">
        <v>864</v>
      </c>
    </row>
    <row r="31" spans="1:12" s="58" customFormat="1">
      <c r="A31" s="107"/>
    </row>
    <row r="32" spans="1:12" s="58" customFormat="1">
      <c r="A32" s="107"/>
    </row>
    <row r="33" spans="1:4" s="58" customFormat="1">
      <c r="A33" s="107"/>
    </row>
    <row r="34" spans="1:4" s="58" customFormat="1" ht="15.75">
      <c r="A34" s="107"/>
      <c r="B34" s="375" t="s">
        <v>1574</v>
      </c>
      <c r="C34" s="375"/>
    </row>
    <row r="35" spans="1:4">
      <c r="B35" s="372" t="s">
        <v>824</v>
      </c>
      <c r="C35" s="372"/>
    </row>
    <row r="41" spans="1:4">
      <c r="B41" s="150">
        <f>15+8</f>
        <v>23</v>
      </c>
    </row>
    <row r="45" spans="1:4">
      <c r="D45" s="139"/>
    </row>
    <row r="46" spans="1:4">
      <c r="D46" s="139"/>
    </row>
    <row r="47" spans="1:4">
      <c r="D47" s="139"/>
    </row>
    <row r="48" spans="1:4">
      <c r="D48" s="139"/>
    </row>
    <row r="49" spans="4:4">
      <c r="D49" s="139"/>
    </row>
  </sheetData>
  <sortState ref="B7:G21">
    <sortCondition ref="C7:C21"/>
  </sortState>
  <mergeCells count="4">
    <mergeCell ref="B34:C34"/>
    <mergeCell ref="B35:C35"/>
    <mergeCell ref="B1:G1"/>
    <mergeCell ref="B2:G2"/>
  </mergeCells>
  <pageMargins left="0.11" right="0.12" top="0.25" bottom="0.11" header="0.15" footer="0.11"/>
  <pageSetup paperSize="256" scale="90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3"/>
  <sheetViews>
    <sheetView topLeftCell="A5" zoomScale="130" zoomScaleNormal="130" workbookViewId="0">
      <selection sqref="A1:G38"/>
    </sheetView>
  </sheetViews>
  <sheetFormatPr defaultRowHeight="15"/>
  <cols>
    <col min="1" max="1" width="2.5703125" style="68" customWidth="1"/>
    <col min="2" max="2" width="7" style="58" customWidth="1"/>
    <col min="3" max="3" width="27.5703125" customWidth="1"/>
    <col min="4" max="4" width="12" customWidth="1"/>
    <col min="5" max="5" width="25.7109375" customWidth="1"/>
    <col min="6" max="6" width="32" customWidth="1"/>
    <col min="7" max="7" width="58.5703125" customWidth="1"/>
  </cols>
  <sheetData>
    <row r="1" spans="1:11" ht="18.75">
      <c r="B1" s="367" t="s">
        <v>829</v>
      </c>
      <c r="C1" s="367"/>
      <c r="D1" s="367"/>
      <c r="E1" s="367"/>
      <c r="F1" s="367"/>
      <c r="G1" s="367"/>
    </row>
    <row r="2" spans="1:11" ht="18.75">
      <c r="B2" s="368" t="s">
        <v>952</v>
      </c>
      <c r="C2" s="369"/>
      <c r="D2" s="369"/>
      <c r="E2" s="369"/>
      <c r="F2" s="369"/>
      <c r="G2" s="369"/>
    </row>
    <row r="5" spans="1:11" ht="15.75">
      <c r="B5" s="1" t="s">
        <v>0</v>
      </c>
      <c r="C5" s="2" t="s">
        <v>1</v>
      </c>
      <c r="D5" s="2" t="s">
        <v>438</v>
      </c>
      <c r="E5" s="2" t="s">
        <v>441</v>
      </c>
      <c r="F5" s="2" t="s">
        <v>439</v>
      </c>
      <c r="G5" s="2" t="s">
        <v>440</v>
      </c>
    </row>
    <row r="6" spans="1:11" ht="15.75">
      <c r="B6" s="12" t="s">
        <v>2</v>
      </c>
      <c r="C6" s="2"/>
      <c r="D6" s="13"/>
      <c r="E6" s="13"/>
      <c r="F6" s="13"/>
      <c r="G6" s="13"/>
    </row>
    <row r="7" spans="1:11" s="58" customFormat="1">
      <c r="A7" s="107">
        <v>1</v>
      </c>
      <c r="B7" s="336" t="s">
        <v>2145</v>
      </c>
      <c r="C7" s="173" t="s">
        <v>1442</v>
      </c>
      <c r="D7" s="51">
        <v>38319</v>
      </c>
      <c r="E7" s="87" t="s">
        <v>1443</v>
      </c>
      <c r="F7" s="10" t="s">
        <v>1444</v>
      </c>
      <c r="G7" s="10" t="s">
        <v>1445</v>
      </c>
      <c r="H7" s="62"/>
    </row>
    <row r="8" spans="1:11" s="58" customFormat="1">
      <c r="A8" s="107">
        <v>2</v>
      </c>
      <c r="B8" s="336" t="s">
        <v>2146</v>
      </c>
      <c r="C8" s="173" t="s">
        <v>1451</v>
      </c>
      <c r="D8" s="51">
        <v>38140</v>
      </c>
      <c r="E8" s="87" t="s">
        <v>1452</v>
      </c>
      <c r="F8" s="10" t="s">
        <v>1455</v>
      </c>
      <c r="G8" s="10" t="s">
        <v>1456</v>
      </c>
      <c r="H8" s="62"/>
    </row>
    <row r="9" spans="1:11" s="58" customFormat="1">
      <c r="A9" s="107">
        <v>3</v>
      </c>
      <c r="B9" s="207" t="s">
        <v>28</v>
      </c>
      <c r="C9" s="98" t="s">
        <v>29</v>
      </c>
      <c r="D9" s="51">
        <v>38325</v>
      </c>
      <c r="E9" s="50" t="s">
        <v>1890</v>
      </c>
      <c r="F9" s="10" t="s">
        <v>868</v>
      </c>
      <c r="G9" s="10" t="s">
        <v>1886</v>
      </c>
      <c r="H9" s="62"/>
    </row>
    <row r="10" spans="1:11" s="58" customFormat="1">
      <c r="A10" s="107">
        <v>4</v>
      </c>
      <c r="B10" s="332" t="s">
        <v>30</v>
      </c>
      <c r="C10" s="10" t="s">
        <v>31</v>
      </c>
      <c r="D10" s="51">
        <v>37935</v>
      </c>
      <c r="E10" s="50" t="s">
        <v>500</v>
      </c>
      <c r="F10" s="10" t="s">
        <v>870</v>
      </c>
      <c r="G10" s="10" t="s">
        <v>1891</v>
      </c>
      <c r="H10" s="62"/>
    </row>
    <row r="11" spans="1:11" s="58" customFormat="1">
      <c r="A11" s="107">
        <v>5</v>
      </c>
      <c r="B11" s="96">
        <v>729</v>
      </c>
      <c r="C11" s="10" t="s">
        <v>3</v>
      </c>
      <c r="D11" s="339">
        <v>38126</v>
      </c>
      <c r="E11" s="50" t="s">
        <v>1892</v>
      </c>
      <c r="F11" s="10" t="s">
        <v>835</v>
      </c>
      <c r="G11" s="10" t="s">
        <v>834</v>
      </c>
      <c r="H11" s="62"/>
    </row>
    <row r="12" spans="1:11" s="58" customFormat="1">
      <c r="A12" s="107">
        <v>6</v>
      </c>
      <c r="B12" s="96">
        <v>899</v>
      </c>
      <c r="C12" s="98" t="s">
        <v>35</v>
      </c>
      <c r="D12" s="51">
        <v>38296</v>
      </c>
      <c r="E12" s="50" t="s">
        <v>566</v>
      </c>
      <c r="F12" s="10" t="s">
        <v>567</v>
      </c>
      <c r="G12" s="10" t="s">
        <v>839</v>
      </c>
      <c r="H12" s="62"/>
    </row>
    <row r="13" spans="1:11" s="58" customFormat="1">
      <c r="A13" s="107">
        <v>7</v>
      </c>
      <c r="B13" s="333">
        <v>969</v>
      </c>
      <c r="C13" s="10" t="s">
        <v>36</v>
      </c>
      <c r="D13" s="53">
        <v>38179</v>
      </c>
      <c r="E13" s="50" t="s">
        <v>1837</v>
      </c>
      <c r="F13" s="10" t="s">
        <v>840</v>
      </c>
      <c r="G13" s="10" t="s">
        <v>841</v>
      </c>
      <c r="H13" s="62"/>
      <c r="K13" s="58">
        <f>17+6</f>
        <v>23</v>
      </c>
    </row>
    <row r="14" spans="1:11" s="58" customFormat="1">
      <c r="A14" s="107">
        <v>8</v>
      </c>
      <c r="B14" s="334">
        <v>1120</v>
      </c>
      <c r="C14" s="164" t="s">
        <v>5</v>
      </c>
      <c r="D14" s="191">
        <v>38518</v>
      </c>
      <c r="E14" s="155">
        <v>6558508</v>
      </c>
      <c r="F14" s="111" t="s">
        <v>844</v>
      </c>
      <c r="G14" s="111" t="s">
        <v>1896</v>
      </c>
      <c r="H14" s="62"/>
    </row>
    <row r="15" spans="1:11" s="58" customFormat="1">
      <c r="A15" s="107">
        <v>9</v>
      </c>
      <c r="B15" s="96">
        <v>783</v>
      </c>
      <c r="C15" s="10" t="s">
        <v>6</v>
      </c>
      <c r="D15" s="51">
        <v>38238</v>
      </c>
      <c r="E15" s="50" t="s">
        <v>1898</v>
      </c>
      <c r="F15" s="10" t="s">
        <v>729</v>
      </c>
      <c r="G15" s="10" t="s">
        <v>873</v>
      </c>
      <c r="H15" s="62"/>
    </row>
    <row r="16" spans="1:11" s="58" customFormat="1">
      <c r="A16" s="107">
        <v>10</v>
      </c>
      <c r="B16" s="332" t="s">
        <v>37</v>
      </c>
      <c r="C16" s="10" t="s">
        <v>38</v>
      </c>
      <c r="D16" s="51">
        <v>38152</v>
      </c>
      <c r="E16" s="50" t="s">
        <v>1901</v>
      </c>
      <c r="F16" s="10" t="s">
        <v>874</v>
      </c>
      <c r="G16" s="10" t="s">
        <v>875</v>
      </c>
      <c r="H16" s="62"/>
      <c r="K16" s="58">
        <f>15+17</f>
        <v>32</v>
      </c>
    </row>
    <row r="17" spans="1:8" s="58" customFormat="1">
      <c r="A17" s="107">
        <v>11</v>
      </c>
      <c r="B17" s="336" t="s">
        <v>2147</v>
      </c>
      <c r="C17" s="173" t="s">
        <v>1341</v>
      </c>
      <c r="D17" s="339">
        <v>38128</v>
      </c>
      <c r="E17" s="87" t="s">
        <v>1338</v>
      </c>
      <c r="F17" s="10" t="s">
        <v>1339</v>
      </c>
      <c r="G17" s="10" t="s">
        <v>1340</v>
      </c>
      <c r="H17" s="62"/>
    </row>
    <row r="18" spans="1:8" s="58" customFormat="1">
      <c r="A18" s="107">
        <v>12</v>
      </c>
      <c r="B18" s="96">
        <v>687</v>
      </c>
      <c r="C18" s="10" t="s">
        <v>12</v>
      </c>
      <c r="D18" s="51">
        <v>38010</v>
      </c>
      <c r="E18" s="50">
        <v>9276520341</v>
      </c>
      <c r="F18" s="10" t="s">
        <v>849</v>
      </c>
      <c r="G18" s="10" t="s">
        <v>850</v>
      </c>
      <c r="H18" s="62"/>
    </row>
    <row r="19" spans="1:8" s="58" customFormat="1">
      <c r="A19" s="107">
        <v>13</v>
      </c>
      <c r="B19" s="338">
        <v>1055</v>
      </c>
      <c r="C19" s="98" t="s">
        <v>13</v>
      </c>
      <c r="D19" s="53">
        <v>38062</v>
      </c>
      <c r="E19" s="50" t="s">
        <v>883</v>
      </c>
      <c r="F19" s="10" t="s">
        <v>882</v>
      </c>
      <c r="G19" s="211" t="s">
        <v>1902</v>
      </c>
      <c r="H19" s="62"/>
    </row>
    <row r="20" spans="1:8" s="58" customFormat="1">
      <c r="A20" s="107">
        <v>14</v>
      </c>
      <c r="B20" s="337" t="s">
        <v>2148</v>
      </c>
      <c r="C20" s="163" t="s">
        <v>1365</v>
      </c>
      <c r="D20" s="51">
        <v>38142</v>
      </c>
      <c r="E20" s="87" t="s">
        <v>1366</v>
      </c>
      <c r="F20" s="10" t="s">
        <v>1367</v>
      </c>
      <c r="G20" s="10" t="s">
        <v>1326</v>
      </c>
      <c r="H20" s="62"/>
    </row>
    <row r="21" spans="1:8" s="58" customFormat="1">
      <c r="A21" s="107">
        <v>15</v>
      </c>
      <c r="B21" s="96">
        <v>735</v>
      </c>
      <c r="C21" s="10" t="s">
        <v>14</v>
      </c>
      <c r="D21" s="51">
        <v>37894</v>
      </c>
      <c r="E21" s="50" t="s">
        <v>853</v>
      </c>
      <c r="F21" s="10" t="s">
        <v>854</v>
      </c>
      <c r="G21" s="10" t="s">
        <v>855</v>
      </c>
      <c r="H21" s="62"/>
    </row>
    <row r="22" spans="1:8" s="58" customFormat="1">
      <c r="A22" s="107">
        <v>16</v>
      </c>
      <c r="B22" s="207" t="s">
        <v>317</v>
      </c>
      <c r="C22" s="10" t="s">
        <v>316</v>
      </c>
      <c r="D22" s="53">
        <v>38234</v>
      </c>
      <c r="E22" s="50" t="s">
        <v>884</v>
      </c>
      <c r="F22" s="10" t="s">
        <v>885</v>
      </c>
      <c r="G22" s="10" t="s">
        <v>886</v>
      </c>
      <c r="H22" s="62"/>
    </row>
    <row r="23" spans="1:8" s="58" customFormat="1">
      <c r="A23" s="107">
        <v>17</v>
      </c>
      <c r="B23" s="332" t="s">
        <v>44</v>
      </c>
      <c r="C23" s="10" t="s">
        <v>45</v>
      </c>
      <c r="D23" s="51">
        <v>38154</v>
      </c>
      <c r="E23" s="42">
        <v>9228590904</v>
      </c>
      <c r="F23" s="4" t="s">
        <v>1803</v>
      </c>
      <c r="G23" s="4" t="s">
        <v>1176</v>
      </c>
      <c r="H23" s="62"/>
    </row>
    <row r="24" spans="1:8" s="58" customFormat="1">
      <c r="A24" s="107"/>
      <c r="B24" s="12" t="s">
        <v>17</v>
      </c>
      <c r="C24" s="4"/>
      <c r="D24" s="4"/>
      <c r="E24" s="42"/>
      <c r="F24" s="4"/>
      <c r="G24" s="4"/>
      <c r="H24" s="62"/>
    </row>
    <row r="25" spans="1:8" s="58" customFormat="1">
      <c r="A25" s="107">
        <v>1</v>
      </c>
      <c r="B25" s="333">
        <v>991</v>
      </c>
      <c r="C25" s="10" t="s">
        <v>18</v>
      </c>
      <c r="D25" s="53">
        <v>38445</v>
      </c>
      <c r="E25" s="50" t="s">
        <v>717</v>
      </c>
      <c r="F25" s="10" t="s">
        <v>718</v>
      </c>
      <c r="G25" s="10" t="s">
        <v>859</v>
      </c>
      <c r="H25" s="62"/>
    </row>
    <row r="26" spans="1:8" s="58" customFormat="1">
      <c r="A26" s="107">
        <v>2</v>
      </c>
      <c r="B26" s="207" t="s">
        <v>47</v>
      </c>
      <c r="C26" s="10" t="s">
        <v>48</v>
      </c>
      <c r="D26" s="51">
        <v>38256</v>
      </c>
      <c r="E26" s="262" t="s">
        <v>1885</v>
      </c>
      <c r="F26" s="10" t="s">
        <v>887</v>
      </c>
      <c r="G26" s="10" t="s">
        <v>888</v>
      </c>
      <c r="H26" s="62"/>
    </row>
    <row r="27" spans="1:8" s="58" customFormat="1">
      <c r="A27" s="107">
        <v>3</v>
      </c>
      <c r="B27" s="337" t="s">
        <v>2149</v>
      </c>
      <c r="C27" s="163" t="s">
        <v>1521</v>
      </c>
      <c r="D27" s="51">
        <v>38298</v>
      </c>
      <c r="E27" s="50">
        <v>9179272422</v>
      </c>
      <c r="F27" s="10" t="s">
        <v>1522</v>
      </c>
      <c r="G27" s="10" t="s">
        <v>1523</v>
      </c>
      <c r="H27" s="62"/>
    </row>
    <row r="28" spans="1:8" s="58" customFormat="1">
      <c r="A28" s="107">
        <v>4</v>
      </c>
      <c r="B28" s="332" t="s">
        <v>21</v>
      </c>
      <c r="C28" s="98" t="s">
        <v>22</v>
      </c>
      <c r="D28" s="51">
        <v>38440</v>
      </c>
      <c r="E28" s="50" t="s">
        <v>1893</v>
      </c>
      <c r="F28" s="10" t="s">
        <v>679</v>
      </c>
      <c r="G28" s="10" t="s">
        <v>863</v>
      </c>
      <c r="H28" s="62"/>
    </row>
    <row r="29" spans="1:8" s="58" customFormat="1">
      <c r="A29" s="107">
        <v>5</v>
      </c>
      <c r="B29" s="333">
        <v>947</v>
      </c>
      <c r="C29" s="10" t="s">
        <v>23</v>
      </c>
      <c r="D29" s="53">
        <v>38156</v>
      </c>
      <c r="E29" s="50" t="s">
        <v>1894</v>
      </c>
      <c r="F29" s="10" t="s">
        <v>614</v>
      </c>
      <c r="G29" s="10" t="s">
        <v>615</v>
      </c>
    </row>
    <row r="30" spans="1:8" s="58" customFormat="1">
      <c r="A30" s="107">
        <v>6</v>
      </c>
      <c r="B30" s="332" t="s">
        <v>26</v>
      </c>
      <c r="C30" s="10" t="s">
        <v>27</v>
      </c>
      <c r="D30" s="51">
        <v>38316</v>
      </c>
      <c r="E30" s="50" t="s">
        <v>865</v>
      </c>
      <c r="F30" s="10" t="s">
        <v>866</v>
      </c>
      <c r="G30" s="10" t="s">
        <v>1904</v>
      </c>
    </row>
    <row r="37" spans="1:3" ht="15.75">
      <c r="B37" s="375" t="s">
        <v>1581</v>
      </c>
      <c r="C37" s="375"/>
    </row>
    <row r="38" spans="1:3">
      <c r="B38" s="372" t="s">
        <v>824</v>
      </c>
      <c r="C38" s="372"/>
    </row>
    <row r="41" spans="1:3">
      <c r="A41" s="88"/>
    </row>
    <row r="43" spans="1:3">
      <c r="B43" s="150">
        <f>17+6</f>
        <v>23</v>
      </c>
    </row>
  </sheetData>
  <sortState ref="B7:G23">
    <sortCondition ref="C7:C23"/>
  </sortState>
  <mergeCells count="4">
    <mergeCell ref="B38:C38"/>
    <mergeCell ref="B1:G1"/>
    <mergeCell ref="B2:G2"/>
    <mergeCell ref="B37:C37"/>
  </mergeCells>
  <pageMargins left="0.14000000000000001" right="0.23" top="0.4" bottom="0.48" header="0.3" footer="0.3"/>
  <pageSetup paperSize="256" scale="7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4"/>
  <sheetViews>
    <sheetView zoomScale="120" zoomScaleNormal="120" workbookViewId="0">
      <selection activeCell="I6" sqref="I6:K6"/>
    </sheetView>
  </sheetViews>
  <sheetFormatPr defaultRowHeight="15"/>
  <cols>
    <col min="1" max="1" width="2.7109375" style="68" customWidth="1"/>
    <col min="2" max="2" width="8" style="58" customWidth="1"/>
    <col min="3" max="3" width="27.5703125" customWidth="1"/>
    <col min="4" max="4" width="10.28515625" bestFit="1" customWidth="1"/>
    <col min="5" max="5" width="27.28515625" customWidth="1"/>
    <col min="6" max="6" width="29.28515625" bestFit="1" customWidth="1"/>
    <col min="7" max="7" width="55.85546875" bestFit="1" customWidth="1"/>
  </cols>
  <sheetData>
    <row r="1" spans="1:11" ht="18.75">
      <c r="B1" s="367" t="s">
        <v>829</v>
      </c>
      <c r="C1" s="367"/>
      <c r="D1" s="367"/>
      <c r="E1" s="367"/>
      <c r="F1" s="367"/>
      <c r="G1" s="367"/>
    </row>
    <row r="2" spans="1:11" ht="18.75">
      <c r="B2" s="368" t="s">
        <v>1002</v>
      </c>
      <c r="C2" s="369"/>
      <c r="D2" s="369"/>
      <c r="E2" s="369"/>
      <c r="F2" s="369"/>
      <c r="G2" s="369"/>
    </row>
    <row r="4" spans="1:11" ht="15.75">
      <c r="B4" s="16" t="s">
        <v>0</v>
      </c>
      <c r="C4" s="2" t="s">
        <v>1</v>
      </c>
      <c r="D4" s="2" t="s">
        <v>438</v>
      </c>
      <c r="E4" s="2" t="s">
        <v>441</v>
      </c>
      <c r="F4" s="2" t="s">
        <v>439</v>
      </c>
      <c r="G4" s="2" t="s">
        <v>440</v>
      </c>
    </row>
    <row r="5" spans="1:11" ht="15.75">
      <c r="B5" s="3" t="s">
        <v>2</v>
      </c>
      <c r="C5" s="2"/>
      <c r="D5" s="13"/>
      <c r="E5" s="13"/>
      <c r="F5" s="13"/>
      <c r="G5" s="13"/>
    </row>
    <row r="6" spans="1:11" s="58" customFormat="1">
      <c r="A6" s="107">
        <v>1</v>
      </c>
      <c r="B6" s="99" t="s">
        <v>1254</v>
      </c>
      <c r="C6" s="10" t="s">
        <v>1255</v>
      </c>
      <c r="D6" s="51">
        <v>37792</v>
      </c>
      <c r="E6" s="50" t="s">
        <v>1877</v>
      </c>
      <c r="F6" s="10" t="s">
        <v>1256</v>
      </c>
      <c r="G6" s="10" t="s">
        <v>2108</v>
      </c>
      <c r="H6" s="62"/>
      <c r="I6" s="366" t="str">
        <f>LEFT(C6,FIND(",",C6)-1)</f>
        <v>Angam</v>
      </c>
      <c r="J6" s="366" t="str">
        <f>RIGHT(C6,LEN(C6)-FIND(",",C6))</f>
        <v xml:space="preserve"> Mig Jansen A.</v>
      </c>
      <c r="K6" s="58" t="str">
        <f>CONCATENATE(J6," ",I6)</f>
        <v xml:space="preserve"> Mig Jansen A. Angam</v>
      </c>
    </row>
    <row r="7" spans="1:11" s="58" customFormat="1">
      <c r="A7" s="107">
        <v>2</v>
      </c>
      <c r="B7" s="95">
        <v>831</v>
      </c>
      <c r="C7" s="98" t="s">
        <v>55</v>
      </c>
      <c r="D7" s="53">
        <v>37818</v>
      </c>
      <c r="E7" s="50" t="s">
        <v>897</v>
      </c>
      <c r="F7" s="10" t="s">
        <v>898</v>
      </c>
      <c r="G7" s="10" t="s">
        <v>899</v>
      </c>
      <c r="H7" s="62"/>
      <c r="I7" s="366" t="str">
        <f t="shared" ref="I7:I34" si="0">LEFT(C7,FIND(",",C7)-1)</f>
        <v>Arcoy</v>
      </c>
      <c r="J7" s="366" t="str">
        <f t="shared" ref="J7:J34" si="1">RIGHT(C7,LEN(C7)-FIND(",",C7))</f>
        <v xml:space="preserve"> Eduard Luis A.</v>
      </c>
      <c r="K7" s="58" t="str">
        <f t="shared" ref="K7:K34" si="2">CONCATENATE(J7," ",I7)</f>
        <v xml:space="preserve"> Eduard Luis A. Arcoy</v>
      </c>
    </row>
    <row r="8" spans="1:11" s="58" customFormat="1">
      <c r="A8" s="107">
        <v>3</v>
      </c>
      <c r="B8" s="99" t="s">
        <v>90</v>
      </c>
      <c r="C8" s="4" t="s">
        <v>91</v>
      </c>
      <c r="D8" s="77">
        <v>37576</v>
      </c>
      <c r="E8" s="78" t="s">
        <v>1857</v>
      </c>
      <c r="F8" s="79" t="s">
        <v>955</v>
      </c>
      <c r="G8" s="79" t="s">
        <v>1858</v>
      </c>
      <c r="H8" s="62"/>
      <c r="I8" s="366" t="str">
        <f t="shared" si="0"/>
        <v>Armedilla</v>
      </c>
      <c r="J8" s="366" t="str">
        <f t="shared" si="1"/>
        <v xml:space="preserve"> Maverick Andrei P.</v>
      </c>
      <c r="K8" s="58" t="str">
        <f t="shared" si="2"/>
        <v xml:space="preserve"> Maverick Andrei P. Armedilla</v>
      </c>
    </row>
    <row r="9" spans="1:11" s="58" customFormat="1">
      <c r="A9" s="107">
        <v>4</v>
      </c>
      <c r="B9" s="5">
        <v>1084</v>
      </c>
      <c r="C9" s="6" t="s">
        <v>92</v>
      </c>
      <c r="D9" s="38">
        <v>37896</v>
      </c>
      <c r="E9" s="34" t="s">
        <v>901</v>
      </c>
      <c r="F9" s="14" t="s">
        <v>902</v>
      </c>
      <c r="G9" s="86" t="s">
        <v>903</v>
      </c>
      <c r="H9" s="62"/>
      <c r="I9" s="366" t="str">
        <f t="shared" si="0"/>
        <v>Bailon</v>
      </c>
      <c r="J9" s="366" t="str">
        <f t="shared" si="1"/>
        <v xml:space="preserve"> Gian Carlo A.</v>
      </c>
      <c r="K9" s="58" t="str">
        <f t="shared" si="2"/>
        <v xml:space="preserve"> Gian Carlo A. Bailon</v>
      </c>
    </row>
    <row r="10" spans="1:11" s="58" customFormat="1">
      <c r="A10" s="107">
        <v>5</v>
      </c>
      <c r="B10" s="95">
        <v>975</v>
      </c>
      <c r="C10" s="4" t="s">
        <v>57</v>
      </c>
      <c r="D10" s="41">
        <v>37801</v>
      </c>
      <c r="E10" s="42">
        <v>9062222466</v>
      </c>
      <c r="F10" s="4" t="s">
        <v>904</v>
      </c>
      <c r="G10" s="4" t="s">
        <v>905</v>
      </c>
      <c r="H10" s="62"/>
      <c r="I10" s="366" t="str">
        <f t="shared" si="0"/>
        <v>Balderama</v>
      </c>
      <c r="J10" s="366" t="str">
        <f t="shared" si="1"/>
        <v xml:space="preserve"> Carlitos Wackine S.</v>
      </c>
      <c r="K10" s="58" t="str">
        <f t="shared" si="2"/>
        <v xml:space="preserve"> Carlitos Wackine S. Balderama</v>
      </c>
    </row>
    <row r="11" spans="1:11" s="58" customFormat="1">
      <c r="A11" s="107">
        <v>6</v>
      </c>
      <c r="B11" s="5">
        <v>891</v>
      </c>
      <c r="C11" s="6" t="s">
        <v>93</v>
      </c>
      <c r="D11" s="119">
        <v>38195</v>
      </c>
      <c r="E11" s="90">
        <v>9424923400</v>
      </c>
      <c r="F11" s="91" t="s">
        <v>956</v>
      </c>
      <c r="G11" s="91" t="s">
        <v>957</v>
      </c>
      <c r="H11" s="62"/>
      <c r="I11" s="366" t="str">
        <f t="shared" si="0"/>
        <v>Banihit</v>
      </c>
      <c r="J11" s="366" t="str">
        <f t="shared" si="1"/>
        <v xml:space="preserve"> Kurt Russel L.</v>
      </c>
      <c r="K11" s="58" t="str">
        <f t="shared" si="2"/>
        <v xml:space="preserve"> Kurt Russel L. Banihit</v>
      </c>
    </row>
    <row r="12" spans="1:11" s="58" customFormat="1">
      <c r="A12" s="107">
        <v>7</v>
      </c>
      <c r="B12" s="207" t="s">
        <v>992</v>
      </c>
      <c r="C12" s="10" t="s">
        <v>993</v>
      </c>
      <c r="D12" s="51">
        <v>37678</v>
      </c>
      <c r="E12" s="50" t="s">
        <v>1876</v>
      </c>
      <c r="F12" s="10" t="s">
        <v>549</v>
      </c>
      <c r="G12" s="73" t="s">
        <v>994</v>
      </c>
      <c r="H12" s="62"/>
      <c r="I12" s="366" t="str">
        <f t="shared" si="0"/>
        <v>Dy</v>
      </c>
      <c r="J12" s="366" t="str">
        <f t="shared" si="1"/>
        <v xml:space="preserve"> William M.</v>
      </c>
      <c r="K12" s="58" t="str">
        <f t="shared" si="2"/>
        <v xml:space="preserve"> William M. Dy</v>
      </c>
    </row>
    <row r="13" spans="1:11" s="58" customFormat="1">
      <c r="A13" s="107">
        <v>8</v>
      </c>
      <c r="B13" s="99" t="s">
        <v>61</v>
      </c>
      <c r="C13" s="87" t="s">
        <v>62</v>
      </c>
      <c r="D13" s="51">
        <v>37817</v>
      </c>
      <c r="E13" s="89" t="s">
        <v>910</v>
      </c>
      <c r="F13" s="87" t="s">
        <v>794</v>
      </c>
      <c r="G13" s="20" t="s">
        <v>1991</v>
      </c>
      <c r="H13" s="62"/>
      <c r="I13" s="366" t="str">
        <f t="shared" si="0"/>
        <v>Evangelista</v>
      </c>
      <c r="J13" s="366" t="str">
        <f t="shared" si="1"/>
        <v xml:space="preserve"> Russ Matthew C.</v>
      </c>
      <c r="K13" s="58" t="str">
        <f t="shared" si="2"/>
        <v xml:space="preserve"> Russ Matthew C. Evangelista</v>
      </c>
    </row>
    <row r="14" spans="1:11" s="58" customFormat="1">
      <c r="A14" s="107">
        <v>9</v>
      </c>
      <c r="B14" s="95">
        <v>978</v>
      </c>
      <c r="C14" s="8" t="s">
        <v>64</v>
      </c>
      <c r="D14" s="46">
        <v>37952</v>
      </c>
      <c r="E14" s="42" t="s">
        <v>962</v>
      </c>
      <c r="F14" s="4" t="s">
        <v>1253</v>
      </c>
      <c r="G14" s="4" t="s">
        <v>963</v>
      </c>
      <c r="H14" s="62"/>
      <c r="I14" s="366" t="str">
        <f t="shared" si="0"/>
        <v>Guevara</v>
      </c>
      <c r="J14" s="366" t="str">
        <f t="shared" si="1"/>
        <v xml:space="preserve"> Kenneth Christian E.</v>
      </c>
      <c r="K14" s="58" t="str">
        <f t="shared" si="2"/>
        <v xml:space="preserve"> Kenneth Christian E. Guevara</v>
      </c>
    </row>
    <row r="15" spans="1:11" s="58" customFormat="1">
      <c r="A15" s="107">
        <v>10</v>
      </c>
      <c r="B15" s="94">
        <v>1247</v>
      </c>
      <c r="C15" s="104" t="s">
        <v>1702</v>
      </c>
      <c r="D15" s="39">
        <v>37883</v>
      </c>
      <c r="E15" s="34" t="s">
        <v>1703</v>
      </c>
      <c r="F15" s="31" t="s">
        <v>1704</v>
      </c>
      <c r="G15" s="14" t="s">
        <v>1705</v>
      </c>
      <c r="H15" s="62"/>
      <c r="I15" s="366" t="str">
        <f t="shared" si="0"/>
        <v>Kangleon</v>
      </c>
      <c r="J15" s="366" t="str">
        <f t="shared" si="1"/>
        <v xml:space="preserve"> Prince John B.</v>
      </c>
      <c r="K15" s="58" t="str">
        <f t="shared" si="2"/>
        <v xml:space="preserve"> Prince John B. Kangleon</v>
      </c>
    </row>
    <row r="16" spans="1:11" s="58" customFormat="1">
      <c r="A16" s="107">
        <v>11</v>
      </c>
      <c r="B16" s="95">
        <v>1052</v>
      </c>
      <c r="C16" s="4" t="s">
        <v>65</v>
      </c>
      <c r="D16" s="46">
        <v>37990</v>
      </c>
      <c r="E16" s="42" t="s">
        <v>964</v>
      </c>
      <c r="F16" s="4" t="s">
        <v>965</v>
      </c>
      <c r="G16" s="4" t="s">
        <v>966</v>
      </c>
      <c r="H16" s="62"/>
      <c r="I16" s="366" t="str">
        <f t="shared" si="0"/>
        <v>Lao</v>
      </c>
      <c r="J16" s="366" t="str">
        <f t="shared" si="1"/>
        <v xml:space="preserve"> Mikel Aldrich S.</v>
      </c>
      <c r="K16" s="58" t="str">
        <f t="shared" si="2"/>
        <v xml:space="preserve"> Mikel Aldrich S. Lao</v>
      </c>
    </row>
    <row r="17" spans="1:11" s="58" customFormat="1" ht="15.75" customHeight="1">
      <c r="A17" s="107">
        <v>12</v>
      </c>
      <c r="B17" s="95">
        <v>870</v>
      </c>
      <c r="C17" s="98" t="s">
        <v>66</v>
      </c>
      <c r="D17" s="51">
        <v>37741</v>
      </c>
      <c r="E17" s="257" t="s">
        <v>1790</v>
      </c>
      <c r="F17" s="10" t="s">
        <v>914</v>
      </c>
      <c r="G17" s="10" t="s">
        <v>915</v>
      </c>
      <c r="H17" s="62"/>
      <c r="I17" s="366" t="str">
        <f t="shared" si="0"/>
        <v>Mapua</v>
      </c>
      <c r="J17" s="366" t="str">
        <f t="shared" si="1"/>
        <v xml:space="preserve"> Marcus Ben-Hur B.</v>
      </c>
      <c r="K17" s="58" t="str">
        <f t="shared" si="2"/>
        <v xml:space="preserve"> Marcus Ben-Hur B. Mapua</v>
      </c>
    </row>
    <row r="18" spans="1:11" s="58" customFormat="1">
      <c r="A18" s="107">
        <v>13</v>
      </c>
      <c r="B18" s="95">
        <v>858</v>
      </c>
      <c r="C18" s="98" t="s">
        <v>70</v>
      </c>
      <c r="D18" s="51">
        <v>38159</v>
      </c>
      <c r="E18" s="50">
        <v>9088843485</v>
      </c>
      <c r="F18" s="10" t="s">
        <v>542</v>
      </c>
      <c r="G18" s="10" t="s">
        <v>920</v>
      </c>
      <c r="H18" s="62"/>
      <c r="I18" s="366" t="str">
        <f t="shared" si="0"/>
        <v>Ngo</v>
      </c>
      <c r="J18" s="366" t="str">
        <f t="shared" si="1"/>
        <v xml:space="preserve"> Simon Jorel B.</v>
      </c>
      <c r="K18" s="58" t="str">
        <f t="shared" si="2"/>
        <v xml:space="preserve"> Simon Jorel B. Ngo</v>
      </c>
    </row>
    <row r="19" spans="1:11" s="58" customFormat="1">
      <c r="A19" s="107">
        <v>14</v>
      </c>
      <c r="B19" s="5">
        <v>1137</v>
      </c>
      <c r="C19" s="14" t="s">
        <v>98</v>
      </c>
      <c r="D19" s="331">
        <v>37760</v>
      </c>
      <c r="E19" s="34" t="s">
        <v>1870</v>
      </c>
      <c r="F19" s="14" t="s">
        <v>969</v>
      </c>
      <c r="G19" s="14" t="s">
        <v>970</v>
      </c>
      <c r="H19" s="62"/>
      <c r="I19" s="366" t="str">
        <f t="shared" si="0"/>
        <v>Reyes</v>
      </c>
      <c r="J19" s="366" t="str">
        <f t="shared" si="1"/>
        <v xml:space="preserve"> Fiel Kairo B.</v>
      </c>
      <c r="K19" s="58" t="str">
        <f t="shared" si="2"/>
        <v xml:space="preserve"> Fiel Kairo B. Reyes</v>
      </c>
    </row>
    <row r="20" spans="1:11" s="58" customFormat="1">
      <c r="A20" s="107">
        <v>15</v>
      </c>
      <c r="B20" s="95">
        <v>833</v>
      </c>
      <c r="C20" s="98" t="s">
        <v>73</v>
      </c>
      <c r="D20" s="53">
        <v>38072</v>
      </c>
      <c r="E20" s="260" t="s">
        <v>1871</v>
      </c>
      <c r="F20" s="10" t="s">
        <v>923</v>
      </c>
      <c r="G20" s="10" t="s">
        <v>924</v>
      </c>
      <c r="H20" s="62"/>
      <c r="I20" s="366" t="str">
        <f t="shared" si="0"/>
        <v>Santo</v>
      </c>
      <c r="J20" s="366" t="str">
        <f t="shared" si="1"/>
        <v xml:space="preserve"> Paolo Joshua G.</v>
      </c>
      <c r="K20" s="58" t="str">
        <f t="shared" si="2"/>
        <v xml:space="preserve"> Paolo Joshua G. Santo</v>
      </c>
    </row>
    <row r="21" spans="1:11" s="58" customFormat="1">
      <c r="A21" s="107"/>
      <c r="B21" s="3" t="s">
        <v>75</v>
      </c>
      <c r="C21" s="8"/>
      <c r="D21" s="46"/>
      <c r="E21" s="42"/>
      <c r="F21" s="4"/>
      <c r="G21" s="4"/>
      <c r="H21" s="62"/>
      <c r="I21" s="366"/>
      <c r="J21" s="366"/>
    </row>
    <row r="22" spans="1:11" s="58" customFormat="1">
      <c r="A22" s="107">
        <v>1</v>
      </c>
      <c r="B22" s="95">
        <v>671</v>
      </c>
      <c r="C22" s="4" t="s">
        <v>79</v>
      </c>
      <c r="D22" s="46">
        <v>38228</v>
      </c>
      <c r="E22" s="54" t="s">
        <v>930</v>
      </c>
      <c r="F22" s="4" t="s">
        <v>560</v>
      </c>
      <c r="G22" s="52" t="s">
        <v>931</v>
      </c>
      <c r="H22" s="62"/>
      <c r="I22" s="366" t="str">
        <f t="shared" si="0"/>
        <v>Blanche</v>
      </c>
      <c r="J22" s="366" t="str">
        <f t="shared" si="1"/>
        <v xml:space="preserve"> Erin Nicole P.</v>
      </c>
      <c r="K22" s="58" t="str">
        <f t="shared" si="2"/>
        <v xml:space="preserve"> Erin Nicole P. Blanche</v>
      </c>
    </row>
    <row r="23" spans="1:11" s="58" customFormat="1">
      <c r="A23" s="107">
        <v>2</v>
      </c>
      <c r="B23" s="95">
        <v>863</v>
      </c>
      <c r="C23" s="8" t="s">
        <v>103</v>
      </c>
      <c r="D23" s="46">
        <v>38016</v>
      </c>
      <c r="E23" s="42">
        <v>9085821430</v>
      </c>
      <c r="F23" s="4" t="s">
        <v>453</v>
      </c>
      <c r="G23" s="4" t="s">
        <v>1864</v>
      </c>
      <c r="H23" s="62"/>
      <c r="I23" s="366" t="str">
        <f t="shared" si="0"/>
        <v>Cruz</v>
      </c>
      <c r="J23" s="366" t="str">
        <f t="shared" si="1"/>
        <v xml:space="preserve"> Princess Kyle M.</v>
      </c>
      <c r="K23" s="58" t="str">
        <f t="shared" si="2"/>
        <v xml:space="preserve"> Princess Kyle M. Cruz</v>
      </c>
    </row>
    <row r="24" spans="1:11" s="58" customFormat="1">
      <c r="A24" s="107">
        <v>3</v>
      </c>
      <c r="B24" s="5">
        <v>1279</v>
      </c>
      <c r="C24" s="14" t="s">
        <v>104</v>
      </c>
      <c r="D24" s="38">
        <v>37883</v>
      </c>
      <c r="E24" s="34" t="s">
        <v>1861</v>
      </c>
      <c r="F24" s="14" t="s">
        <v>980</v>
      </c>
      <c r="G24" s="14" t="s">
        <v>981</v>
      </c>
      <c r="H24" s="62"/>
      <c r="I24" s="366" t="str">
        <f t="shared" si="0"/>
        <v>Estanislao</v>
      </c>
      <c r="J24" s="366" t="str">
        <f t="shared" si="1"/>
        <v xml:space="preserve"> Jodie Misha D. </v>
      </c>
      <c r="K24" s="58" t="str">
        <f t="shared" si="2"/>
        <v xml:space="preserve"> Jodie Misha D.  Estanislao</v>
      </c>
    </row>
    <row r="25" spans="1:11" s="58" customFormat="1">
      <c r="A25" s="107">
        <v>4</v>
      </c>
      <c r="B25" s="99" t="s">
        <v>81</v>
      </c>
      <c r="C25" s="4" t="s">
        <v>82</v>
      </c>
      <c r="D25" s="46">
        <v>37639</v>
      </c>
      <c r="E25" s="42" t="s">
        <v>1859</v>
      </c>
      <c r="F25" s="4" t="s">
        <v>934</v>
      </c>
      <c r="G25" s="4" t="s">
        <v>935</v>
      </c>
      <c r="H25" s="62"/>
      <c r="I25" s="366" t="str">
        <f t="shared" si="0"/>
        <v>Estanislao</v>
      </c>
      <c r="J25" s="366" t="str">
        <f t="shared" si="1"/>
        <v xml:space="preserve"> Kanola Dee S.</v>
      </c>
      <c r="K25" s="58" t="str">
        <f t="shared" si="2"/>
        <v xml:space="preserve"> Kanola Dee S. Estanislao</v>
      </c>
    </row>
    <row r="26" spans="1:11" s="58" customFormat="1">
      <c r="A26" s="107">
        <v>5</v>
      </c>
      <c r="B26" s="99" t="s">
        <v>106</v>
      </c>
      <c r="C26" s="4" t="s">
        <v>107</v>
      </c>
      <c r="D26" s="46">
        <v>37874</v>
      </c>
      <c r="E26" s="42">
        <v>6682488</v>
      </c>
      <c r="F26" s="4" t="s">
        <v>982</v>
      </c>
      <c r="G26" s="4" t="s">
        <v>983</v>
      </c>
      <c r="H26" s="62"/>
      <c r="I26" s="366" t="str">
        <f t="shared" si="0"/>
        <v>Hernandez</v>
      </c>
      <c r="J26" s="366" t="str">
        <f t="shared" si="1"/>
        <v xml:space="preserve"> Clodete Reign L.</v>
      </c>
      <c r="K26" s="58" t="str">
        <f t="shared" si="2"/>
        <v xml:space="preserve"> Clodete Reign L. Hernandez</v>
      </c>
    </row>
    <row r="27" spans="1:11" s="58" customFormat="1">
      <c r="A27" s="107">
        <v>6</v>
      </c>
      <c r="B27" s="5">
        <v>1354</v>
      </c>
      <c r="C27" s="14" t="s">
        <v>319</v>
      </c>
      <c r="D27" s="41">
        <v>37826</v>
      </c>
      <c r="E27" s="42">
        <v>6503824</v>
      </c>
      <c r="F27" s="4" t="s">
        <v>984</v>
      </c>
      <c r="G27" s="11" t="s">
        <v>985</v>
      </c>
      <c r="H27" s="62"/>
      <c r="I27" s="366" t="str">
        <f t="shared" si="0"/>
        <v>Ojeda</v>
      </c>
      <c r="J27" s="366" t="str">
        <f t="shared" si="1"/>
        <v xml:space="preserve"> Crystal Kate A.</v>
      </c>
      <c r="K27" s="58" t="str">
        <f t="shared" si="2"/>
        <v xml:space="preserve"> Crystal Kate A. Ojeda</v>
      </c>
    </row>
    <row r="28" spans="1:11" s="58" customFormat="1">
      <c r="A28" s="107">
        <v>7</v>
      </c>
      <c r="B28" s="95">
        <v>872</v>
      </c>
      <c r="C28" s="8" t="s">
        <v>85</v>
      </c>
      <c r="D28" s="46">
        <v>38339</v>
      </c>
      <c r="E28" s="42" t="s">
        <v>942</v>
      </c>
      <c r="F28" s="11" t="s">
        <v>940</v>
      </c>
      <c r="G28" s="11" t="s">
        <v>941</v>
      </c>
      <c r="H28" s="62"/>
      <c r="I28" s="366" t="str">
        <f t="shared" si="0"/>
        <v>Penuela</v>
      </c>
      <c r="J28" s="366" t="str">
        <f t="shared" si="1"/>
        <v xml:space="preserve"> Janna Elijah A.</v>
      </c>
      <c r="K28" s="58" t="str">
        <f t="shared" si="2"/>
        <v xml:space="preserve"> Janna Elijah A. Penuela</v>
      </c>
    </row>
    <row r="29" spans="1:11" s="58" customFormat="1">
      <c r="A29" s="107">
        <v>8</v>
      </c>
      <c r="B29" s="330">
        <v>1355</v>
      </c>
      <c r="C29" s="14" t="s">
        <v>320</v>
      </c>
      <c r="D29" s="41">
        <v>37928</v>
      </c>
      <c r="E29" s="42" t="s">
        <v>1880</v>
      </c>
      <c r="F29" s="4" t="s">
        <v>988</v>
      </c>
      <c r="G29" s="4" t="s">
        <v>1881</v>
      </c>
      <c r="H29" s="62"/>
      <c r="I29" s="366" t="str">
        <f t="shared" si="0"/>
        <v>Poquiz</v>
      </c>
      <c r="J29" s="366" t="str">
        <f t="shared" si="1"/>
        <v xml:space="preserve"> Hannah Alfae S.</v>
      </c>
      <c r="K29" s="58" t="str">
        <f t="shared" si="2"/>
        <v xml:space="preserve"> Hannah Alfae S. Poquiz</v>
      </c>
    </row>
    <row r="30" spans="1:11" s="58" customFormat="1">
      <c r="A30" s="107">
        <v>9</v>
      </c>
      <c r="B30" s="99" t="s">
        <v>86</v>
      </c>
      <c r="C30" s="4" t="s">
        <v>87</v>
      </c>
      <c r="D30" s="46">
        <v>37794</v>
      </c>
      <c r="E30" s="7" t="s">
        <v>945</v>
      </c>
      <c r="F30" s="4" t="s">
        <v>943</v>
      </c>
      <c r="G30" s="4" t="s">
        <v>944</v>
      </c>
      <c r="H30" s="62"/>
      <c r="I30" s="366" t="str">
        <f t="shared" si="0"/>
        <v>Rey</v>
      </c>
      <c r="J30" s="366" t="str">
        <f t="shared" si="1"/>
        <v xml:space="preserve"> Julia Lizete R.</v>
      </c>
      <c r="K30" s="58" t="str">
        <f t="shared" si="2"/>
        <v xml:space="preserve"> Julia Lizete R. Rey</v>
      </c>
    </row>
    <row r="31" spans="1:11" s="58" customFormat="1">
      <c r="A31" s="107">
        <v>10</v>
      </c>
      <c r="B31" s="5">
        <v>1126</v>
      </c>
      <c r="C31" s="14" t="s">
        <v>88</v>
      </c>
      <c r="D31" s="38">
        <v>37865</v>
      </c>
      <c r="E31" s="34">
        <v>9228760707</v>
      </c>
      <c r="F31" s="14" t="s">
        <v>947</v>
      </c>
      <c r="G31" s="14" t="s">
        <v>946</v>
      </c>
      <c r="H31" s="62"/>
      <c r="I31" s="366" t="str">
        <f t="shared" si="0"/>
        <v>Reyes</v>
      </c>
      <c r="J31" s="366" t="str">
        <f t="shared" si="1"/>
        <v xml:space="preserve"> Nathazhya Felipa Marie S.</v>
      </c>
      <c r="K31" s="58" t="str">
        <f t="shared" si="2"/>
        <v xml:space="preserve"> Nathazhya Felipa Marie S. Reyes</v>
      </c>
    </row>
    <row r="32" spans="1:11" s="58" customFormat="1">
      <c r="A32" s="107">
        <v>11</v>
      </c>
      <c r="B32" s="7" t="s">
        <v>109</v>
      </c>
      <c r="C32" s="4" t="s">
        <v>110</v>
      </c>
      <c r="D32" s="77">
        <v>37852</v>
      </c>
      <c r="E32" s="42">
        <v>9999942496</v>
      </c>
      <c r="F32" s="4" t="s">
        <v>755</v>
      </c>
      <c r="G32" s="4" t="s">
        <v>1855</v>
      </c>
      <c r="I32" s="366" t="str">
        <f t="shared" si="0"/>
        <v>Romabon</v>
      </c>
      <c r="J32" s="366" t="str">
        <f t="shared" si="1"/>
        <v xml:space="preserve"> Marianne Fern L.</v>
      </c>
      <c r="K32" s="58" t="str">
        <f t="shared" si="2"/>
        <v xml:space="preserve"> Marianne Fern L. Romabon</v>
      </c>
    </row>
    <row r="33" spans="1:11" s="58" customFormat="1">
      <c r="A33" s="107">
        <v>12</v>
      </c>
      <c r="B33" s="95">
        <v>817</v>
      </c>
      <c r="C33" s="8" t="s">
        <v>89</v>
      </c>
      <c r="D33" s="46">
        <v>37896</v>
      </c>
      <c r="E33" s="42" t="s">
        <v>948</v>
      </c>
      <c r="F33" s="4" t="s">
        <v>949</v>
      </c>
      <c r="G33" s="4" t="s">
        <v>950</v>
      </c>
      <c r="I33" s="366" t="str">
        <f t="shared" si="0"/>
        <v>Tria</v>
      </c>
      <c r="J33" s="366" t="str">
        <f t="shared" si="1"/>
        <v xml:space="preserve"> Juliana Reign S.</v>
      </c>
      <c r="K33" s="58" t="str">
        <f t="shared" si="2"/>
        <v xml:space="preserve"> Juliana Reign S. Tria</v>
      </c>
    </row>
    <row r="34" spans="1:11">
      <c r="A34" s="107">
        <v>13</v>
      </c>
      <c r="B34" s="95">
        <v>861</v>
      </c>
      <c r="C34" s="8" t="s">
        <v>111</v>
      </c>
      <c r="D34" s="46">
        <v>38261</v>
      </c>
      <c r="E34" s="42">
        <v>9566533</v>
      </c>
      <c r="F34" s="4" t="s">
        <v>990</v>
      </c>
      <c r="G34" s="4" t="s">
        <v>991</v>
      </c>
      <c r="I34" s="366" t="str">
        <f t="shared" si="0"/>
        <v>Watiwat</v>
      </c>
      <c r="J34" s="366" t="str">
        <f t="shared" si="1"/>
        <v xml:space="preserve"> Samantha D.</v>
      </c>
      <c r="K34" s="58" t="str">
        <f t="shared" si="2"/>
        <v xml:space="preserve"> Samantha D. Watiwat</v>
      </c>
    </row>
    <row r="38" spans="1:11" ht="15.75">
      <c r="B38" s="371" t="s">
        <v>1615</v>
      </c>
      <c r="C38" s="371"/>
    </row>
    <row r="39" spans="1:11">
      <c r="B39" s="372" t="s">
        <v>824</v>
      </c>
      <c r="C39" s="372"/>
    </row>
    <row r="42" spans="1:11">
      <c r="B42" s="150">
        <f>15+13</f>
        <v>28</v>
      </c>
    </row>
    <row r="44" spans="1:11">
      <c r="A44" s="88"/>
    </row>
  </sheetData>
  <sortState ref="B6:G21">
    <sortCondition ref="C6:C21"/>
  </sortState>
  <mergeCells count="4">
    <mergeCell ref="B38:C38"/>
    <mergeCell ref="B39:C39"/>
    <mergeCell ref="B1:G1"/>
    <mergeCell ref="B2:G2"/>
  </mergeCells>
  <pageMargins left="0.14000000000000001" right="0.15" top="0.12" bottom="0.11" header="0.14000000000000001" footer="0.11"/>
  <pageSetup paperSize="256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1"/>
  <sheetViews>
    <sheetView topLeftCell="A19" zoomScale="130" zoomScaleNormal="130" workbookViewId="0">
      <selection activeCell="F34" sqref="F34"/>
    </sheetView>
  </sheetViews>
  <sheetFormatPr defaultRowHeight="15"/>
  <cols>
    <col min="1" max="1" width="2.140625" style="68" customWidth="1"/>
    <col min="2" max="2" width="7.42578125" style="58" customWidth="1"/>
    <col min="3" max="3" width="24.7109375" customWidth="1"/>
    <col min="4" max="4" width="11.140625" customWidth="1"/>
    <col min="5" max="5" width="25.140625" customWidth="1"/>
    <col min="6" max="6" width="31.42578125" bestFit="1" customWidth="1"/>
    <col min="7" max="7" width="57.140625" customWidth="1"/>
  </cols>
  <sheetData>
    <row r="1" spans="1:7" ht="18.75">
      <c r="B1" s="367" t="s">
        <v>829</v>
      </c>
      <c r="C1" s="367"/>
      <c r="D1" s="367"/>
      <c r="E1" s="367"/>
      <c r="F1" s="367"/>
      <c r="G1" s="367"/>
    </row>
    <row r="2" spans="1:7" ht="18.75">
      <c r="B2" s="368" t="s">
        <v>1003</v>
      </c>
      <c r="C2" s="369"/>
      <c r="D2" s="369"/>
      <c r="E2" s="369"/>
      <c r="F2" s="369"/>
      <c r="G2" s="369"/>
    </row>
    <row r="4" spans="1:7" ht="15.75">
      <c r="B4" s="16" t="s">
        <v>0</v>
      </c>
      <c r="C4" s="2" t="s">
        <v>1</v>
      </c>
      <c r="D4" s="2" t="s">
        <v>438</v>
      </c>
      <c r="E4" s="2" t="s">
        <v>441</v>
      </c>
      <c r="F4" s="2" t="s">
        <v>439</v>
      </c>
      <c r="G4" s="2" t="s">
        <v>440</v>
      </c>
    </row>
    <row r="5" spans="1:7" ht="15.75">
      <c r="B5" s="3" t="s">
        <v>2</v>
      </c>
      <c r="C5" s="2"/>
      <c r="D5" s="13"/>
      <c r="E5" s="13"/>
      <c r="F5" s="13"/>
      <c r="G5" s="13"/>
    </row>
    <row r="6" spans="1:7" s="58" customFormat="1">
      <c r="A6" s="107">
        <v>1</v>
      </c>
      <c r="B6" s="95">
        <v>796</v>
      </c>
      <c r="C6" s="4" t="s">
        <v>54</v>
      </c>
      <c r="D6" s="46">
        <v>37912</v>
      </c>
      <c r="E6" s="42" t="s">
        <v>1860</v>
      </c>
      <c r="F6" s="4" t="s">
        <v>953</v>
      </c>
      <c r="G6" s="4" t="s">
        <v>954</v>
      </c>
    </row>
    <row r="7" spans="1:7" s="58" customFormat="1">
      <c r="A7" s="107">
        <v>2</v>
      </c>
      <c r="B7" s="95">
        <v>744</v>
      </c>
      <c r="C7" s="4" t="s">
        <v>56</v>
      </c>
      <c r="D7" s="46">
        <v>37767</v>
      </c>
      <c r="E7" s="7" t="s">
        <v>2139</v>
      </c>
      <c r="F7" s="4" t="s">
        <v>701</v>
      </c>
      <c r="G7" s="4" t="s">
        <v>900</v>
      </c>
    </row>
    <row r="8" spans="1:7" s="58" customFormat="1">
      <c r="A8" s="107">
        <v>3</v>
      </c>
      <c r="B8" s="99" t="s">
        <v>58</v>
      </c>
      <c r="C8" s="93" t="s">
        <v>59</v>
      </c>
      <c r="D8" s="46">
        <v>37750</v>
      </c>
      <c r="E8" s="7" t="s">
        <v>2140</v>
      </c>
      <c r="F8" s="4" t="s">
        <v>906</v>
      </c>
      <c r="G8" s="4" t="s">
        <v>907</v>
      </c>
    </row>
    <row r="9" spans="1:7" s="58" customFormat="1">
      <c r="A9" s="107">
        <v>4</v>
      </c>
      <c r="B9" s="95">
        <v>895</v>
      </c>
      <c r="C9" s="8" t="s">
        <v>94</v>
      </c>
      <c r="D9" s="46">
        <v>37803</v>
      </c>
      <c r="E9" s="7" t="s">
        <v>1888</v>
      </c>
      <c r="F9" s="4" t="s">
        <v>958</v>
      </c>
      <c r="G9" s="4" t="s">
        <v>872</v>
      </c>
    </row>
    <row r="10" spans="1:7" s="58" customFormat="1">
      <c r="A10" s="107">
        <v>5</v>
      </c>
      <c r="B10" s="95">
        <v>939</v>
      </c>
      <c r="C10" s="69" t="s">
        <v>95</v>
      </c>
      <c r="D10" s="46">
        <v>38034</v>
      </c>
      <c r="E10" s="42" t="s">
        <v>1879</v>
      </c>
      <c r="F10" s="4" t="s">
        <v>959</v>
      </c>
      <c r="G10" s="4" t="s">
        <v>960</v>
      </c>
    </row>
    <row r="11" spans="1:7" s="58" customFormat="1">
      <c r="A11" s="107">
        <v>6</v>
      </c>
      <c r="B11" s="5">
        <v>1287</v>
      </c>
      <c r="C11" s="14" t="s">
        <v>60</v>
      </c>
      <c r="D11" s="39">
        <v>38195</v>
      </c>
      <c r="E11" s="49" t="s">
        <v>1856</v>
      </c>
      <c r="F11" s="14" t="s">
        <v>908</v>
      </c>
      <c r="G11" s="14" t="s">
        <v>909</v>
      </c>
    </row>
    <row r="12" spans="1:7" s="58" customFormat="1">
      <c r="A12" s="107">
        <v>7</v>
      </c>
      <c r="B12" s="329" t="s">
        <v>2144</v>
      </c>
      <c r="C12" s="194" t="s">
        <v>1438</v>
      </c>
      <c r="D12" s="46">
        <v>37827</v>
      </c>
      <c r="E12" s="69" t="s">
        <v>1439</v>
      </c>
      <c r="F12" s="4" t="s">
        <v>1440</v>
      </c>
      <c r="G12" s="4" t="s">
        <v>1441</v>
      </c>
    </row>
    <row r="13" spans="1:7" s="58" customFormat="1">
      <c r="A13" s="107">
        <v>8</v>
      </c>
      <c r="B13" s="95">
        <v>667</v>
      </c>
      <c r="C13" s="4" t="s">
        <v>63</v>
      </c>
      <c r="D13" s="46">
        <v>37860</v>
      </c>
      <c r="E13" s="42" t="s">
        <v>1865</v>
      </c>
      <c r="F13" s="4" t="s">
        <v>743</v>
      </c>
      <c r="G13" s="4" t="s">
        <v>961</v>
      </c>
    </row>
    <row r="14" spans="1:7" s="58" customFormat="1">
      <c r="A14" s="107">
        <v>9</v>
      </c>
      <c r="B14" s="95">
        <v>781</v>
      </c>
      <c r="C14" s="4" t="s">
        <v>96</v>
      </c>
      <c r="D14" s="46">
        <v>37984</v>
      </c>
      <c r="E14" s="42" t="s">
        <v>913</v>
      </c>
      <c r="F14" s="4" t="s">
        <v>911</v>
      </c>
      <c r="G14" s="4" t="s">
        <v>912</v>
      </c>
    </row>
    <row r="15" spans="1:7" s="58" customFormat="1">
      <c r="A15" s="107">
        <v>10</v>
      </c>
      <c r="B15" s="95">
        <v>934</v>
      </c>
      <c r="C15" s="8" t="s">
        <v>97</v>
      </c>
      <c r="D15" s="46">
        <v>37807</v>
      </c>
      <c r="E15" s="42" t="s">
        <v>1874</v>
      </c>
      <c r="F15" s="4" t="s">
        <v>967</v>
      </c>
      <c r="G15" s="4" t="s">
        <v>968</v>
      </c>
    </row>
    <row r="16" spans="1:7" s="58" customFormat="1">
      <c r="A16" s="107">
        <v>11</v>
      </c>
      <c r="B16" s="95">
        <v>888</v>
      </c>
      <c r="C16" s="8" t="s">
        <v>67</v>
      </c>
      <c r="D16" s="46">
        <v>38060</v>
      </c>
      <c r="E16" s="42" t="s">
        <v>1863</v>
      </c>
      <c r="F16" s="4" t="s">
        <v>916</v>
      </c>
      <c r="G16" s="4" t="s">
        <v>917</v>
      </c>
    </row>
    <row r="17" spans="1:9" s="58" customFormat="1">
      <c r="A17" s="107">
        <v>12</v>
      </c>
      <c r="B17" s="99" t="s">
        <v>68</v>
      </c>
      <c r="C17" s="4" t="s">
        <v>69</v>
      </c>
      <c r="D17" s="46">
        <v>37936</v>
      </c>
      <c r="E17" s="42" t="s">
        <v>918</v>
      </c>
      <c r="F17" s="4" t="s">
        <v>919</v>
      </c>
      <c r="G17" s="4" t="s">
        <v>1868</v>
      </c>
    </row>
    <row r="18" spans="1:9" s="58" customFormat="1">
      <c r="A18" s="107">
        <v>13</v>
      </c>
      <c r="B18" s="99" t="s">
        <v>71</v>
      </c>
      <c r="C18" s="4" t="s">
        <v>72</v>
      </c>
      <c r="D18" s="46">
        <v>37784</v>
      </c>
      <c r="E18" s="57" t="s">
        <v>1869</v>
      </c>
      <c r="F18" s="4" t="s">
        <v>921</v>
      </c>
      <c r="G18" s="4" t="s">
        <v>922</v>
      </c>
    </row>
    <row r="19" spans="1:9" s="58" customFormat="1">
      <c r="A19" s="107">
        <v>14</v>
      </c>
      <c r="B19" s="328" t="s">
        <v>2143</v>
      </c>
      <c r="C19" s="153" t="s">
        <v>1548</v>
      </c>
      <c r="D19" s="46">
        <v>38648</v>
      </c>
      <c r="E19" s="42" t="s">
        <v>1545</v>
      </c>
      <c r="F19" s="4" t="s">
        <v>1546</v>
      </c>
      <c r="G19" s="4" t="s">
        <v>1547</v>
      </c>
    </row>
    <row r="20" spans="1:9" s="58" customFormat="1">
      <c r="A20" s="107">
        <v>15</v>
      </c>
      <c r="B20" s="95">
        <v>959</v>
      </c>
      <c r="C20" s="4" t="s">
        <v>99</v>
      </c>
      <c r="D20" s="41">
        <v>38127</v>
      </c>
      <c r="E20" s="42" t="s">
        <v>971</v>
      </c>
      <c r="F20" s="4" t="s">
        <v>972</v>
      </c>
      <c r="G20" s="4" t="s">
        <v>1862</v>
      </c>
    </row>
    <row r="21" spans="1:9" s="58" customFormat="1">
      <c r="A21" s="107">
        <v>16</v>
      </c>
      <c r="B21" s="95">
        <v>955</v>
      </c>
      <c r="C21" s="8" t="s">
        <v>74</v>
      </c>
      <c r="D21" s="46">
        <v>38059</v>
      </c>
      <c r="E21" s="54" t="s">
        <v>1953</v>
      </c>
      <c r="F21" s="4" t="s">
        <v>925</v>
      </c>
      <c r="G21" s="4" t="s">
        <v>1954</v>
      </c>
    </row>
    <row r="22" spans="1:9" s="58" customFormat="1" ht="15.75">
      <c r="A22" s="107"/>
      <c r="B22" s="17" t="s">
        <v>75</v>
      </c>
      <c r="C22" s="174"/>
      <c r="D22" s="192"/>
      <c r="E22" s="48"/>
      <c r="F22" s="18"/>
      <c r="G22" s="206"/>
    </row>
    <row r="23" spans="1:9" s="58" customFormat="1">
      <c r="A23" s="107">
        <v>1</v>
      </c>
      <c r="B23" s="99" t="s">
        <v>76</v>
      </c>
      <c r="C23" s="4" t="s">
        <v>77</v>
      </c>
      <c r="D23" s="46">
        <v>37754</v>
      </c>
      <c r="E23" s="42" t="s">
        <v>928</v>
      </c>
      <c r="F23" s="4" t="s">
        <v>926</v>
      </c>
      <c r="G23" s="11" t="s">
        <v>927</v>
      </c>
    </row>
    <row r="24" spans="1:9" s="58" customFormat="1">
      <c r="A24" s="107">
        <v>2</v>
      </c>
      <c r="B24" s="99" t="s">
        <v>100</v>
      </c>
      <c r="C24" s="92" t="s">
        <v>101</v>
      </c>
      <c r="D24" s="46">
        <v>37882</v>
      </c>
      <c r="E24" s="42" t="s">
        <v>1867</v>
      </c>
      <c r="F24" s="4" t="s">
        <v>973</v>
      </c>
      <c r="G24" s="4" t="s">
        <v>974</v>
      </c>
    </row>
    <row r="25" spans="1:9" s="58" customFormat="1">
      <c r="A25" s="107">
        <v>3</v>
      </c>
      <c r="B25" s="95">
        <v>860</v>
      </c>
      <c r="C25" s="8" t="s">
        <v>78</v>
      </c>
      <c r="D25" s="46">
        <v>37870</v>
      </c>
      <c r="E25" s="7" t="s">
        <v>2141</v>
      </c>
      <c r="F25" s="4" t="s">
        <v>784</v>
      </c>
      <c r="G25" s="4" t="s">
        <v>929</v>
      </c>
    </row>
    <row r="26" spans="1:9" s="58" customFormat="1">
      <c r="A26" s="107">
        <v>4</v>
      </c>
      <c r="B26" s="95">
        <v>748</v>
      </c>
      <c r="C26" s="4" t="s">
        <v>80</v>
      </c>
      <c r="D26" s="46">
        <v>38019</v>
      </c>
      <c r="E26" s="42" t="s">
        <v>1873</v>
      </c>
      <c r="F26" s="4" t="s">
        <v>932</v>
      </c>
      <c r="G26" s="4" t="s">
        <v>933</v>
      </c>
    </row>
    <row r="27" spans="1:9" s="58" customFormat="1">
      <c r="A27" s="107">
        <v>5</v>
      </c>
      <c r="B27" s="5">
        <v>1220</v>
      </c>
      <c r="C27" s="8" t="s">
        <v>102</v>
      </c>
      <c r="D27" s="46">
        <v>38122</v>
      </c>
      <c r="E27" s="42" t="s">
        <v>1878</v>
      </c>
      <c r="F27" s="4" t="s">
        <v>975</v>
      </c>
      <c r="G27" s="4" t="s">
        <v>976</v>
      </c>
    </row>
    <row r="28" spans="1:9" s="154" customFormat="1">
      <c r="A28" s="107">
        <v>6</v>
      </c>
      <c r="B28" s="5">
        <v>1410</v>
      </c>
      <c r="C28" s="14" t="s">
        <v>977</v>
      </c>
      <c r="D28" s="41">
        <v>37994</v>
      </c>
      <c r="E28" s="54" t="s">
        <v>1875</v>
      </c>
      <c r="F28" s="4" t="s">
        <v>978</v>
      </c>
      <c r="G28" s="4" t="s">
        <v>979</v>
      </c>
    </row>
    <row r="29" spans="1:9" s="58" customFormat="1">
      <c r="A29" s="107">
        <v>7</v>
      </c>
      <c r="B29" s="95">
        <v>904</v>
      </c>
      <c r="C29" s="8" t="s">
        <v>105</v>
      </c>
      <c r="D29" s="46">
        <v>38302</v>
      </c>
      <c r="E29" s="7" t="s">
        <v>742</v>
      </c>
      <c r="F29" s="4" t="s">
        <v>1866</v>
      </c>
      <c r="G29" s="4" t="s">
        <v>936</v>
      </c>
    </row>
    <row r="30" spans="1:9" s="58" customFormat="1">
      <c r="A30" s="107">
        <v>8</v>
      </c>
      <c r="B30" s="95">
        <v>839</v>
      </c>
      <c r="C30" s="8" t="s">
        <v>83</v>
      </c>
      <c r="D30" s="41">
        <v>37868</v>
      </c>
      <c r="E30" s="42" t="s">
        <v>1897</v>
      </c>
      <c r="F30" s="11" t="s">
        <v>845</v>
      </c>
      <c r="G30" s="4" t="s">
        <v>937</v>
      </c>
    </row>
    <row r="31" spans="1:9" s="58" customFormat="1">
      <c r="A31" s="107">
        <v>9</v>
      </c>
      <c r="B31" s="5">
        <v>1103</v>
      </c>
      <c r="C31" s="6" t="s">
        <v>84</v>
      </c>
      <c r="D31" s="38">
        <v>38188</v>
      </c>
      <c r="E31" s="43" t="s">
        <v>1872</v>
      </c>
      <c r="F31" s="14" t="s">
        <v>938</v>
      </c>
      <c r="G31" s="14" t="s">
        <v>939</v>
      </c>
    </row>
    <row r="32" spans="1:9" s="58" customFormat="1">
      <c r="A32" s="107">
        <v>10</v>
      </c>
      <c r="B32" s="99" t="s">
        <v>321</v>
      </c>
      <c r="C32" s="4" t="s">
        <v>322</v>
      </c>
      <c r="D32" s="41">
        <v>37768</v>
      </c>
      <c r="E32" s="7" t="s">
        <v>2142</v>
      </c>
      <c r="F32" s="4" t="s">
        <v>986</v>
      </c>
      <c r="G32" s="45" t="s">
        <v>987</v>
      </c>
      <c r="I32" s="58">
        <f>29+27</f>
        <v>56</v>
      </c>
    </row>
    <row r="33" spans="1:7" s="58" customFormat="1">
      <c r="A33" s="107">
        <v>11</v>
      </c>
      <c r="B33" s="95">
        <v>800</v>
      </c>
      <c r="C33" s="4" t="s">
        <v>108</v>
      </c>
      <c r="D33" s="46">
        <v>37974</v>
      </c>
      <c r="E33" s="54" t="s">
        <v>1788</v>
      </c>
      <c r="F33" s="4" t="s">
        <v>819</v>
      </c>
      <c r="G33" s="4" t="s">
        <v>989</v>
      </c>
    </row>
    <row r="38" spans="1:7" ht="15.75">
      <c r="B38" s="371" t="s">
        <v>1575</v>
      </c>
      <c r="C38" s="371"/>
    </row>
    <row r="39" spans="1:7">
      <c r="B39" s="372" t="s">
        <v>824</v>
      </c>
      <c r="C39" s="372"/>
    </row>
    <row r="41" spans="1:7">
      <c r="B41" s="150">
        <f>16+11</f>
        <v>27</v>
      </c>
    </row>
  </sheetData>
  <sortState ref="B6:G21">
    <sortCondition ref="C6:C21"/>
  </sortState>
  <mergeCells count="4">
    <mergeCell ref="B38:C38"/>
    <mergeCell ref="B39:C39"/>
    <mergeCell ref="B1:G1"/>
    <mergeCell ref="B2:G2"/>
  </mergeCells>
  <pageMargins left="0.24" right="0.12" top="0.12" bottom="0.13" header="0.13" footer="0.11"/>
  <pageSetup paperSize="256" scale="9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4"/>
  <sheetViews>
    <sheetView tabSelected="1" zoomScale="140" zoomScaleNormal="140" workbookViewId="0">
      <selection activeCell="E12" sqref="E12"/>
    </sheetView>
  </sheetViews>
  <sheetFormatPr defaultRowHeight="15"/>
  <cols>
    <col min="1" max="1" width="2.140625" style="22" customWidth="1"/>
    <col min="2" max="2" width="7.140625" style="58" customWidth="1"/>
    <col min="3" max="3" width="23.42578125" customWidth="1"/>
    <col min="4" max="4" width="10.5703125" customWidth="1"/>
    <col min="5" max="5" width="25.140625" customWidth="1"/>
    <col min="6" max="6" width="31.85546875" customWidth="1"/>
    <col min="7" max="7" width="64.140625" customWidth="1"/>
  </cols>
  <sheetData>
    <row r="1" spans="1:8" ht="18.75">
      <c r="A1" s="22" t="s">
        <v>1729</v>
      </c>
      <c r="B1" s="367" t="s">
        <v>829</v>
      </c>
      <c r="C1" s="367"/>
      <c r="D1" s="367"/>
      <c r="E1" s="367"/>
      <c r="F1" s="367"/>
      <c r="G1" s="367"/>
    </row>
    <row r="2" spans="1:8" ht="18.75">
      <c r="B2" s="368" t="s">
        <v>390</v>
      </c>
      <c r="C2" s="369"/>
      <c r="D2" s="369"/>
      <c r="E2" s="369"/>
      <c r="F2" s="369"/>
      <c r="G2" s="369"/>
    </row>
    <row r="3" spans="1:8" ht="18.75">
      <c r="B3" s="368"/>
      <c r="C3" s="369"/>
      <c r="D3" s="369"/>
      <c r="E3" s="369"/>
      <c r="F3" s="369"/>
      <c r="G3" s="369"/>
    </row>
    <row r="4" spans="1:8" ht="18.75">
      <c r="B4" s="370"/>
      <c r="C4" s="370"/>
    </row>
    <row r="5" spans="1:8" ht="18.75">
      <c r="B5" s="16" t="s">
        <v>0</v>
      </c>
      <c r="C5" s="56" t="s">
        <v>1</v>
      </c>
      <c r="D5" s="2" t="s">
        <v>438</v>
      </c>
      <c r="E5" s="2" t="s">
        <v>441</v>
      </c>
      <c r="F5" s="2" t="s">
        <v>439</v>
      </c>
      <c r="G5" s="2" t="s">
        <v>440</v>
      </c>
    </row>
    <row r="6" spans="1:8">
      <c r="B6" s="3" t="s">
        <v>2</v>
      </c>
      <c r="C6" s="115"/>
      <c r="D6" s="13"/>
      <c r="E6" s="13"/>
      <c r="F6" s="13"/>
      <c r="G6" s="13"/>
    </row>
    <row r="7" spans="1:8" s="145" customFormat="1">
      <c r="A7" s="157">
        <v>1</v>
      </c>
      <c r="B7" s="271" t="s">
        <v>2056</v>
      </c>
      <c r="C7" s="112" t="s">
        <v>1505</v>
      </c>
      <c r="D7" s="161">
        <v>40316</v>
      </c>
      <c r="E7" s="240" t="s">
        <v>1506</v>
      </c>
      <c r="F7" s="112" t="s">
        <v>1507</v>
      </c>
      <c r="G7" s="112" t="s">
        <v>2069</v>
      </c>
      <c r="H7" s="58"/>
    </row>
    <row r="8" spans="1:8" s="58" customFormat="1">
      <c r="A8" s="61">
        <v>2</v>
      </c>
      <c r="B8" s="271" t="s">
        <v>2057</v>
      </c>
      <c r="C8" s="165" t="s">
        <v>1486</v>
      </c>
      <c r="D8" s="161">
        <v>40879</v>
      </c>
      <c r="E8" s="170" t="s">
        <v>1487</v>
      </c>
      <c r="F8" s="112" t="s">
        <v>1488</v>
      </c>
      <c r="G8" s="112" t="s">
        <v>1489</v>
      </c>
    </row>
    <row r="9" spans="1:8" s="58" customFormat="1">
      <c r="A9" s="157">
        <v>3</v>
      </c>
      <c r="B9" s="355" t="s">
        <v>2058</v>
      </c>
      <c r="C9" s="165" t="s">
        <v>1564</v>
      </c>
      <c r="D9" s="161">
        <v>40575</v>
      </c>
      <c r="E9" s="239" t="s">
        <v>1481</v>
      </c>
      <c r="F9" s="112" t="s">
        <v>533</v>
      </c>
      <c r="G9" s="167" t="s">
        <v>1482</v>
      </c>
    </row>
    <row r="10" spans="1:8" s="58" customFormat="1">
      <c r="A10" s="61">
        <v>4</v>
      </c>
      <c r="B10" s="7" t="s">
        <v>2098</v>
      </c>
      <c r="C10" s="18" t="s">
        <v>2092</v>
      </c>
      <c r="D10" s="284">
        <v>41042</v>
      </c>
      <c r="E10" s="48" t="s">
        <v>2093</v>
      </c>
      <c r="F10" s="18" t="s">
        <v>2094</v>
      </c>
      <c r="G10" s="18" t="s">
        <v>2095</v>
      </c>
    </row>
    <row r="11" spans="1:8" s="58" customFormat="1">
      <c r="A11" s="157">
        <v>5</v>
      </c>
      <c r="B11" s="355" t="s">
        <v>2059</v>
      </c>
      <c r="C11" s="165" t="s">
        <v>1352</v>
      </c>
      <c r="D11" s="161">
        <v>40601</v>
      </c>
      <c r="E11" s="240" t="s">
        <v>1353</v>
      </c>
      <c r="F11" s="112" t="s">
        <v>938</v>
      </c>
      <c r="G11" s="112" t="s">
        <v>1354</v>
      </c>
    </row>
    <row r="12" spans="1:8" s="58" customFormat="1">
      <c r="A12" s="61">
        <v>6</v>
      </c>
      <c r="B12" s="207" t="s">
        <v>2060</v>
      </c>
      <c r="C12" s="10" t="s">
        <v>1733</v>
      </c>
      <c r="D12" s="51">
        <v>40389</v>
      </c>
      <c r="E12" s="207" t="s">
        <v>2055</v>
      </c>
      <c r="F12" s="10" t="s">
        <v>1732</v>
      </c>
      <c r="G12" s="10" t="s">
        <v>1514</v>
      </c>
    </row>
    <row r="13" spans="1:8" s="58" customFormat="1">
      <c r="A13" s="157">
        <v>7</v>
      </c>
      <c r="B13" s="355" t="s">
        <v>2061</v>
      </c>
      <c r="C13" s="165" t="s">
        <v>1368</v>
      </c>
      <c r="D13" s="51">
        <v>40797</v>
      </c>
      <c r="E13" s="50" t="s">
        <v>1369</v>
      </c>
      <c r="F13" s="10" t="s">
        <v>1370</v>
      </c>
      <c r="G13" s="10" t="s">
        <v>1371</v>
      </c>
    </row>
    <row r="14" spans="1:8" s="58" customFormat="1" ht="13.5" customHeight="1">
      <c r="A14" s="61">
        <v>8</v>
      </c>
      <c r="B14" s="355" t="s">
        <v>2062</v>
      </c>
      <c r="C14" s="165" t="s">
        <v>1380</v>
      </c>
      <c r="D14" s="161">
        <v>40540</v>
      </c>
      <c r="E14" s="170" t="s">
        <v>1381</v>
      </c>
      <c r="F14" s="112" t="s">
        <v>762</v>
      </c>
      <c r="G14" s="112" t="s">
        <v>1382</v>
      </c>
    </row>
    <row r="15" spans="1:8" s="58" customFormat="1" ht="15.75">
      <c r="A15" s="61"/>
      <c r="B15" s="280" t="s">
        <v>75</v>
      </c>
      <c r="C15" s="164"/>
      <c r="D15" s="169"/>
      <c r="E15" s="170"/>
      <c r="F15" s="112"/>
      <c r="G15" s="112"/>
    </row>
    <row r="16" spans="1:8" s="154" customFormat="1">
      <c r="A16" s="160">
        <v>1</v>
      </c>
      <c r="B16" s="355" t="s">
        <v>2063</v>
      </c>
      <c r="C16" s="281" t="s">
        <v>1414</v>
      </c>
      <c r="D16" s="161">
        <v>40842</v>
      </c>
      <c r="E16" s="170" t="s">
        <v>1415</v>
      </c>
      <c r="F16" s="279" t="s">
        <v>1416</v>
      </c>
      <c r="G16" s="112" t="s">
        <v>1417</v>
      </c>
    </row>
    <row r="17" spans="1:14" s="58" customFormat="1">
      <c r="A17" s="61">
        <v>2</v>
      </c>
      <c r="B17" s="355" t="s">
        <v>2064</v>
      </c>
      <c r="C17" s="165" t="s">
        <v>1460</v>
      </c>
      <c r="D17" s="161">
        <v>40499</v>
      </c>
      <c r="E17" s="170" t="s">
        <v>1461</v>
      </c>
      <c r="F17" s="112" t="s">
        <v>570</v>
      </c>
      <c r="G17" s="112" t="s">
        <v>1462</v>
      </c>
    </row>
    <row r="18" spans="1:14" s="58" customFormat="1">
      <c r="A18" s="160">
        <v>3</v>
      </c>
      <c r="B18" s="355" t="s">
        <v>2065</v>
      </c>
      <c r="C18" s="172" t="s">
        <v>1483</v>
      </c>
      <c r="D18" s="161">
        <v>40763</v>
      </c>
      <c r="E18" s="270" t="s">
        <v>1484</v>
      </c>
      <c r="F18" s="112" t="s">
        <v>1485</v>
      </c>
      <c r="G18" s="112" t="s">
        <v>482</v>
      </c>
    </row>
    <row r="19" spans="1:14" s="58" customFormat="1">
      <c r="A19" s="61">
        <v>4</v>
      </c>
      <c r="B19" s="271" t="s">
        <v>2066</v>
      </c>
      <c r="C19" s="112" t="s">
        <v>1289</v>
      </c>
      <c r="D19" s="161">
        <v>40518</v>
      </c>
      <c r="E19" s="271" t="s">
        <v>1984</v>
      </c>
      <c r="F19" s="112" t="s">
        <v>546</v>
      </c>
      <c r="G19" s="112" t="s">
        <v>1291</v>
      </c>
    </row>
    <row r="20" spans="1:14">
      <c r="A20" s="160">
        <v>5</v>
      </c>
      <c r="B20" s="355" t="s">
        <v>2067</v>
      </c>
      <c r="C20" s="165" t="s">
        <v>1346</v>
      </c>
      <c r="D20" s="166">
        <v>40702</v>
      </c>
      <c r="E20" s="272" t="s">
        <v>2068</v>
      </c>
      <c r="F20" s="167" t="s">
        <v>1347</v>
      </c>
      <c r="G20" s="167" t="s">
        <v>2070</v>
      </c>
      <c r="N20" t="s">
        <v>1731</v>
      </c>
    </row>
    <row r="21" spans="1:14">
      <c r="A21" s="61"/>
    </row>
    <row r="22" spans="1:14">
      <c r="A22" s="61"/>
    </row>
    <row r="23" spans="1:14">
      <c r="A23" s="61"/>
    </row>
    <row r="24" spans="1:14">
      <c r="A24" s="61"/>
      <c r="D24" s="265"/>
    </row>
    <row r="25" spans="1:14">
      <c r="A25" s="61"/>
    </row>
    <row r="26" spans="1:14">
      <c r="A26" s="61"/>
    </row>
    <row r="27" spans="1:14" ht="15.75">
      <c r="B27" s="371" t="s">
        <v>2115</v>
      </c>
      <c r="C27" s="371"/>
      <c r="D27" s="371"/>
    </row>
    <row r="28" spans="1:14">
      <c r="B28" s="372" t="s">
        <v>824</v>
      </c>
      <c r="C28" s="372"/>
      <c r="D28" s="372"/>
    </row>
    <row r="30" spans="1:14" s="175" customFormat="1">
      <c r="A30" s="357"/>
      <c r="B30" s="358"/>
      <c r="C30" s="359"/>
      <c r="D30" s="360"/>
      <c r="E30" s="361"/>
      <c r="F30" s="195"/>
      <c r="G30" s="195"/>
      <c r="H30" s="362"/>
      <c r="I30" s="362"/>
      <c r="J30" s="362"/>
    </row>
    <row r="33" spans="2:7">
      <c r="B33" s="150">
        <f>8+5</f>
        <v>13</v>
      </c>
    </row>
    <row r="34" spans="2:7">
      <c r="G34" t="s">
        <v>1730</v>
      </c>
    </row>
  </sheetData>
  <sortState ref="B7:G14">
    <sortCondition ref="C7:C14"/>
  </sortState>
  <mergeCells count="6">
    <mergeCell ref="B1:G1"/>
    <mergeCell ref="B2:G2"/>
    <mergeCell ref="B4:C4"/>
    <mergeCell ref="B27:D27"/>
    <mergeCell ref="B28:D28"/>
    <mergeCell ref="B3:G3"/>
  </mergeCells>
  <pageMargins left="0.13" right="0.15" top="0.49" bottom="0.45" header="0.4" footer="0.3"/>
  <pageSetup paperSize="256" scale="68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9"/>
  <sheetViews>
    <sheetView topLeftCell="B1" zoomScale="130" zoomScaleNormal="130" workbookViewId="0">
      <selection activeCell="B1" sqref="B1:H29"/>
    </sheetView>
  </sheetViews>
  <sheetFormatPr defaultRowHeight="15"/>
  <cols>
    <col min="2" max="2" width="2.42578125" style="68" customWidth="1"/>
    <col min="3" max="3" width="7.7109375" style="58" customWidth="1"/>
    <col min="4" max="4" width="25.28515625" customWidth="1"/>
    <col min="5" max="5" width="10.140625" bestFit="1" customWidth="1"/>
    <col min="6" max="6" width="22.140625" customWidth="1"/>
    <col min="7" max="7" width="31" bestFit="1" customWidth="1"/>
    <col min="8" max="8" width="62.42578125" customWidth="1"/>
  </cols>
  <sheetData>
    <row r="1" spans="2:8" ht="18.75">
      <c r="C1" s="367" t="s">
        <v>829</v>
      </c>
      <c r="D1" s="367"/>
      <c r="E1" s="367"/>
      <c r="F1" s="367"/>
      <c r="G1" s="367"/>
      <c r="H1" s="367"/>
    </row>
    <row r="2" spans="2:8" ht="18.75">
      <c r="C2" s="368" t="s">
        <v>1020</v>
      </c>
      <c r="D2" s="369"/>
      <c r="E2" s="369"/>
      <c r="F2" s="369"/>
      <c r="G2" s="369"/>
      <c r="H2" s="369"/>
    </row>
    <row r="5" spans="2:8" ht="15.75">
      <c r="C5" s="16" t="s">
        <v>0</v>
      </c>
      <c r="D5" s="2" t="s">
        <v>1</v>
      </c>
      <c r="E5" s="2" t="s">
        <v>438</v>
      </c>
      <c r="F5" s="2" t="s">
        <v>441</v>
      </c>
      <c r="G5" s="2" t="s">
        <v>439</v>
      </c>
      <c r="H5" s="2" t="s">
        <v>440</v>
      </c>
    </row>
    <row r="6" spans="2:8" ht="15.75">
      <c r="C6" s="3" t="s">
        <v>2</v>
      </c>
      <c r="D6" s="2"/>
      <c r="E6" s="13"/>
      <c r="F6" s="13"/>
      <c r="G6" s="13"/>
      <c r="H6" s="13"/>
    </row>
    <row r="7" spans="2:8" s="58" customFormat="1">
      <c r="B7" s="107">
        <v>1</v>
      </c>
      <c r="C7" s="99" t="s">
        <v>121</v>
      </c>
      <c r="D7" s="4" t="s">
        <v>122</v>
      </c>
      <c r="E7" s="46">
        <v>37540</v>
      </c>
      <c r="F7" s="54" t="s">
        <v>1004</v>
      </c>
      <c r="G7" s="45" t="s">
        <v>1005</v>
      </c>
      <c r="H7" s="4" t="s">
        <v>1854</v>
      </c>
    </row>
    <row r="8" spans="2:8" s="58" customFormat="1">
      <c r="B8" s="107">
        <v>2</v>
      </c>
      <c r="C8" s="95">
        <v>1406</v>
      </c>
      <c r="D8" s="6" t="s">
        <v>1006</v>
      </c>
      <c r="E8" s="132">
        <v>37603</v>
      </c>
      <c r="F8" s="42" t="s">
        <v>1851</v>
      </c>
      <c r="G8" s="73" t="s">
        <v>787</v>
      </c>
      <c r="H8" s="4" t="s">
        <v>1007</v>
      </c>
    </row>
    <row r="9" spans="2:8" s="58" customFormat="1">
      <c r="B9" s="107">
        <v>3</v>
      </c>
      <c r="C9" s="95">
        <v>847</v>
      </c>
      <c r="D9" s="8" t="s">
        <v>112</v>
      </c>
      <c r="E9" s="41">
        <v>37736</v>
      </c>
      <c r="F9" s="42" t="s">
        <v>1010</v>
      </c>
      <c r="G9" s="4" t="s">
        <v>1008</v>
      </c>
      <c r="H9" s="4" t="s">
        <v>1009</v>
      </c>
    </row>
    <row r="10" spans="2:8" s="58" customFormat="1">
      <c r="B10" s="107">
        <v>4</v>
      </c>
      <c r="C10" s="95">
        <v>979</v>
      </c>
      <c r="D10" s="4" t="s">
        <v>113</v>
      </c>
      <c r="E10" s="41">
        <v>37370</v>
      </c>
      <c r="F10" s="42" t="s">
        <v>962</v>
      </c>
      <c r="G10" s="4" t="s">
        <v>1253</v>
      </c>
      <c r="H10" s="4" t="s">
        <v>963</v>
      </c>
    </row>
    <row r="11" spans="2:8" s="58" customFormat="1">
      <c r="B11" s="107">
        <v>5</v>
      </c>
      <c r="C11" s="99" t="s">
        <v>114</v>
      </c>
      <c r="D11" s="4" t="s">
        <v>115</v>
      </c>
      <c r="E11" s="46">
        <v>37258</v>
      </c>
      <c r="F11" s="42" t="s">
        <v>1853</v>
      </c>
      <c r="G11" s="4" t="s">
        <v>996</v>
      </c>
      <c r="H11" s="120" t="s">
        <v>997</v>
      </c>
    </row>
    <row r="12" spans="2:8" s="58" customFormat="1">
      <c r="B12" s="107">
        <v>6</v>
      </c>
      <c r="C12" s="103" t="s">
        <v>123</v>
      </c>
      <c r="D12" s="4" t="s">
        <v>124</v>
      </c>
      <c r="E12" s="51">
        <v>37146</v>
      </c>
      <c r="F12" s="50">
        <v>9175173920</v>
      </c>
      <c r="G12" s="10" t="s">
        <v>1011</v>
      </c>
      <c r="H12" s="10" t="s">
        <v>1012</v>
      </c>
    </row>
    <row r="13" spans="2:8" s="58" customFormat="1">
      <c r="B13" s="107">
        <v>7</v>
      </c>
      <c r="C13" s="326">
        <v>801</v>
      </c>
      <c r="D13" s="4" t="s">
        <v>125</v>
      </c>
      <c r="E13" s="51">
        <v>37567</v>
      </c>
      <c r="F13" s="54" t="s">
        <v>1788</v>
      </c>
      <c r="G13" s="4" t="s">
        <v>819</v>
      </c>
      <c r="H13" s="11" t="s">
        <v>820</v>
      </c>
    </row>
    <row r="14" spans="2:8" s="58" customFormat="1">
      <c r="B14" s="107">
        <v>8</v>
      </c>
      <c r="C14" s="99" t="s">
        <v>116</v>
      </c>
      <c r="D14" s="4" t="s">
        <v>117</v>
      </c>
      <c r="E14" s="46">
        <v>37605</v>
      </c>
      <c r="F14" s="42">
        <v>9086005710</v>
      </c>
      <c r="G14" s="4" t="s">
        <v>757</v>
      </c>
      <c r="H14" s="45" t="s">
        <v>998</v>
      </c>
    </row>
    <row r="15" spans="2:8" s="58" customFormat="1">
      <c r="B15" s="107">
        <v>9</v>
      </c>
      <c r="C15" s="327">
        <v>754</v>
      </c>
      <c r="D15" s="4" t="s">
        <v>118</v>
      </c>
      <c r="E15" s="51">
        <v>37598</v>
      </c>
      <c r="F15" s="50">
        <v>9629667026</v>
      </c>
      <c r="G15" s="73" t="s">
        <v>1013</v>
      </c>
      <c r="H15" s="73" t="s">
        <v>1850</v>
      </c>
    </row>
    <row r="16" spans="2:8" s="58" customFormat="1">
      <c r="B16" s="107"/>
      <c r="C16" s="3" t="s">
        <v>75</v>
      </c>
      <c r="D16" s="4"/>
      <c r="E16" s="18"/>
      <c r="F16" s="18"/>
      <c r="G16" s="18"/>
      <c r="H16" s="18"/>
    </row>
    <row r="17" spans="1:13" s="58" customFormat="1">
      <c r="B17" s="107">
        <v>1</v>
      </c>
      <c r="C17" s="99" t="s">
        <v>126</v>
      </c>
      <c r="D17" s="4" t="s">
        <v>127</v>
      </c>
      <c r="E17" s="46">
        <v>37366</v>
      </c>
      <c r="F17" s="34" t="s">
        <v>1130</v>
      </c>
      <c r="G17" s="14" t="s">
        <v>1014</v>
      </c>
      <c r="H17" s="14" t="s">
        <v>1015</v>
      </c>
    </row>
    <row r="18" spans="1:13" s="58" customFormat="1">
      <c r="B18" s="107">
        <v>2</v>
      </c>
      <c r="C18" s="95">
        <v>778</v>
      </c>
      <c r="D18" s="4" t="s">
        <v>128</v>
      </c>
      <c r="E18" s="46">
        <v>37679</v>
      </c>
      <c r="F18" s="42" t="s">
        <v>1018</v>
      </c>
      <c r="G18" s="4" t="s">
        <v>1016</v>
      </c>
      <c r="H18" s="4" t="s">
        <v>1017</v>
      </c>
      <c r="M18" s="58">
        <f>8+3</f>
        <v>11</v>
      </c>
    </row>
    <row r="19" spans="1:13" s="58" customFormat="1">
      <c r="A19" s="58" t="s">
        <v>1610</v>
      </c>
      <c r="B19" s="107">
        <v>3</v>
      </c>
      <c r="C19" s="95">
        <v>730</v>
      </c>
      <c r="D19" s="4" t="s">
        <v>119</v>
      </c>
      <c r="E19" s="46">
        <v>37494</v>
      </c>
      <c r="F19" s="42" t="s">
        <v>1825</v>
      </c>
      <c r="G19" s="4" t="s">
        <v>1167</v>
      </c>
      <c r="H19" s="4" t="s">
        <v>1831</v>
      </c>
    </row>
    <row r="20" spans="1:13" s="58" customFormat="1">
      <c r="B20" s="107">
        <v>4</v>
      </c>
      <c r="C20" s="95">
        <v>882</v>
      </c>
      <c r="D20" s="8" t="s">
        <v>129</v>
      </c>
      <c r="E20" s="46">
        <v>37233</v>
      </c>
      <c r="F20" s="34" t="s">
        <v>1762</v>
      </c>
      <c r="G20" s="37" t="s">
        <v>1243</v>
      </c>
      <c r="H20" s="37" t="s">
        <v>1763</v>
      </c>
    </row>
    <row r="21" spans="1:13" s="58" customFormat="1">
      <c r="B21" s="107">
        <v>5</v>
      </c>
      <c r="C21" s="95">
        <v>910</v>
      </c>
      <c r="D21" s="8" t="s">
        <v>130</v>
      </c>
      <c r="E21" s="46">
        <v>37593</v>
      </c>
      <c r="F21" s="42" t="s">
        <v>1951</v>
      </c>
      <c r="G21" s="4" t="s">
        <v>1019</v>
      </c>
      <c r="H21" s="4" t="s">
        <v>1952</v>
      </c>
    </row>
    <row r="22" spans="1:13" s="58" customFormat="1">
      <c r="B22" s="107">
        <v>6</v>
      </c>
      <c r="C22" s="95">
        <v>677</v>
      </c>
      <c r="D22" s="4" t="s">
        <v>131</v>
      </c>
      <c r="E22" s="46">
        <v>37371</v>
      </c>
      <c r="F22" s="42" t="s">
        <v>1211</v>
      </c>
      <c r="G22" s="4" t="s">
        <v>1210</v>
      </c>
      <c r="H22" s="45" t="s">
        <v>1212</v>
      </c>
    </row>
    <row r="23" spans="1:13" s="58" customFormat="1">
      <c r="B23" s="107">
        <v>7</v>
      </c>
      <c r="C23" s="95">
        <v>902</v>
      </c>
      <c r="D23" s="4" t="s">
        <v>120</v>
      </c>
      <c r="E23" s="46">
        <v>37687</v>
      </c>
      <c r="F23" s="42" t="s">
        <v>1852</v>
      </c>
      <c r="G23" s="4" t="s">
        <v>1000</v>
      </c>
      <c r="H23" s="4" t="s">
        <v>1001</v>
      </c>
    </row>
    <row r="28" spans="1:13" ht="15.75">
      <c r="C28" s="371" t="s">
        <v>1583</v>
      </c>
      <c r="D28" s="371"/>
    </row>
    <row r="29" spans="1:13">
      <c r="A29" s="143">
        <f>9+7</f>
        <v>16</v>
      </c>
      <c r="C29" s="372" t="s">
        <v>824</v>
      </c>
      <c r="D29" s="372"/>
    </row>
  </sheetData>
  <sortState ref="C18:H24">
    <sortCondition ref="D18:D24"/>
  </sortState>
  <mergeCells count="4">
    <mergeCell ref="C1:H1"/>
    <mergeCell ref="C2:H2"/>
    <mergeCell ref="C28:D28"/>
    <mergeCell ref="C29:D29"/>
  </mergeCells>
  <pageMargins left="0.11" right="0.19" top="0.26" bottom="0.35" header="0.16" footer="0.3"/>
  <pageSetup paperSize="256" scale="74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F21" sqref="F21"/>
    </sheetView>
  </sheetViews>
  <sheetFormatPr defaultRowHeight="15"/>
  <cols>
    <col min="1" max="1" width="2.5703125" style="68" customWidth="1"/>
    <col min="2" max="2" width="7.85546875" style="58" customWidth="1"/>
    <col min="3" max="3" width="23.140625" customWidth="1"/>
    <col min="4" max="4" width="10" customWidth="1"/>
    <col min="5" max="5" width="21.28515625" customWidth="1"/>
    <col min="6" max="6" width="29.85546875" customWidth="1"/>
    <col min="7" max="7" width="58.5703125" customWidth="1"/>
  </cols>
  <sheetData>
    <row r="1" spans="1:7" ht="18.75">
      <c r="B1" s="367" t="s">
        <v>829</v>
      </c>
      <c r="C1" s="367"/>
      <c r="D1" s="367"/>
      <c r="E1" s="367"/>
      <c r="F1" s="367"/>
      <c r="G1" s="367"/>
    </row>
    <row r="2" spans="1:7" ht="18.75">
      <c r="B2" s="368" t="s">
        <v>1087</v>
      </c>
      <c r="C2" s="369"/>
      <c r="D2" s="369"/>
      <c r="E2" s="369"/>
      <c r="F2" s="369"/>
      <c r="G2" s="369"/>
    </row>
    <row r="5" spans="1:7" ht="15.75">
      <c r="B5" s="16" t="s">
        <v>0</v>
      </c>
      <c r="C5" s="2" t="s">
        <v>1</v>
      </c>
      <c r="D5" s="2" t="s">
        <v>438</v>
      </c>
      <c r="E5" s="2" t="s">
        <v>441</v>
      </c>
      <c r="F5" s="2" t="s">
        <v>439</v>
      </c>
      <c r="G5" s="2" t="s">
        <v>440</v>
      </c>
    </row>
    <row r="6" spans="1:7" ht="15.75">
      <c r="B6" s="3" t="s">
        <v>2</v>
      </c>
      <c r="C6" s="2"/>
      <c r="D6" s="13"/>
      <c r="E6" s="13"/>
      <c r="F6" s="13"/>
      <c r="G6" s="13"/>
    </row>
    <row r="7" spans="1:7" s="58" customFormat="1">
      <c r="A7" s="107">
        <v>1</v>
      </c>
      <c r="B7" s="147">
        <v>1514</v>
      </c>
      <c r="C7" s="18" t="s">
        <v>2185</v>
      </c>
      <c r="D7" s="214">
        <v>37569</v>
      </c>
      <c r="E7" s="193" t="s">
        <v>1502</v>
      </c>
      <c r="F7" s="117" t="s">
        <v>1503</v>
      </c>
      <c r="G7" s="18" t="s">
        <v>2109</v>
      </c>
    </row>
    <row r="8" spans="1:7" s="58" customFormat="1">
      <c r="A8" s="107">
        <v>2</v>
      </c>
      <c r="B8" s="200">
        <v>1481</v>
      </c>
      <c r="C8" s="215" t="s">
        <v>1446</v>
      </c>
      <c r="D8" s="214">
        <v>37820</v>
      </c>
      <c r="E8" s="193" t="s">
        <v>1447</v>
      </c>
      <c r="F8" s="117" t="s">
        <v>1448</v>
      </c>
      <c r="G8" s="117" t="s">
        <v>1449</v>
      </c>
    </row>
    <row r="9" spans="1:7" s="58" customFormat="1">
      <c r="A9" s="107">
        <v>3</v>
      </c>
      <c r="B9" s="193">
        <v>424</v>
      </c>
      <c r="C9" s="117" t="s">
        <v>1595</v>
      </c>
      <c r="D9" s="214">
        <v>37456</v>
      </c>
      <c r="E9" s="193" t="s">
        <v>1596</v>
      </c>
      <c r="F9" s="117" t="s">
        <v>1597</v>
      </c>
      <c r="G9" s="18" t="s">
        <v>2110</v>
      </c>
    </row>
    <row r="10" spans="1:7" s="58" customFormat="1">
      <c r="A10" s="107">
        <v>4</v>
      </c>
      <c r="B10" s="200">
        <v>1486</v>
      </c>
      <c r="C10" s="215" t="s">
        <v>1334</v>
      </c>
      <c r="D10" s="214">
        <v>36966</v>
      </c>
      <c r="E10" s="193" t="s">
        <v>1335</v>
      </c>
      <c r="F10" s="4" t="s">
        <v>2103</v>
      </c>
      <c r="G10" s="4" t="s">
        <v>2102</v>
      </c>
    </row>
    <row r="11" spans="1:7" s="58" customFormat="1">
      <c r="A11" s="107">
        <v>5</v>
      </c>
      <c r="B11" s="200">
        <v>1470</v>
      </c>
      <c r="C11" s="215" t="s">
        <v>1359</v>
      </c>
      <c r="D11" s="214">
        <v>37384</v>
      </c>
      <c r="E11" s="193">
        <v>9234365327</v>
      </c>
      <c r="F11" s="117" t="s">
        <v>1360</v>
      </c>
      <c r="G11" s="117" t="s">
        <v>1361</v>
      </c>
    </row>
    <row r="12" spans="1:7" s="58" customFormat="1">
      <c r="A12" s="107">
        <v>6</v>
      </c>
      <c r="B12" s="200">
        <v>1440</v>
      </c>
      <c r="C12" s="215" t="s">
        <v>1362</v>
      </c>
      <c r="D12" s="216">
        <v>37557</v>
      </c>
      <c r="E12" s="259" t="s">
        <v>1363</v>
      </c>
      <c r="F12" s="217" t="s">
        <v>1120</v>
      </c>
      <c r="G12" s="217" t="s">
        <v>1364</v>
      </c>
    </row>
    <row r="13" spans="1:7" s="58" customFormat="1">
      <c r="A13" s="107">
        <v>7</v>
      </c>
      <c r="B13" s="147">
        <v>1545</v>
      </c>
      <c r="C13" s="117" t="s">
        <v>1682</v>
      </c>
      <c r="D13" s="214">
        <v>37714</v>
      </c>
      <c r="E13" s="193" t="s">
        <v>1675</v>
      </c>
      <c r="F13" s="117" t="s">
        <v>1683</v>
      </c>
      <c r="G13" s="117" t="s">
        <v>1677</v>
      </c>
    </row>
    <row r="14" spans="1:7" s="58" customFormat="1">
      <c r="A14" s="107"/>
      <c r="B14" s="19" t="s">
        <v>75</v>
      </c>
      <c r="C14" s="4"/>
      <c r="D14" s="117"/>
      <c r="E14" s="193"/>
      <c r="F14" s="117"/>
      <c r="G14" s="117"/>
    </row>
    <row r="15" spans="1:7" s="58" customFormat="1">
      <c r="A15" s="107">
        <v>1</v>
      </c>
      <c r="B15" s="200">
        <v>1465</v>
      </c>
      <c r="C15" s="117" t="s">
        <v>1272</v>
      </c>
      <c r="D15" s="192">
        <v>37669</v>
      </c>
      <c r="E15" s="193" t="s">
        <v>1273</v>
      </c>
      <c r="F15" s="117" t="s">
        <v>1274</v>
      </c>
      <c r="G15" s="117" t="s">
        <v>1275</v>
      </c>
    </row>
    <row r="16" spans="1:7" s="58" customFormat="1">
      <c r="A16" s="107">
        <v>2</v>
      </c>
      <c r="B16" s="200">
        <v>1482</v>
      </c>
      <c r="C16" s="215" t="s">
        <v>1429</v>
      </c>
      <c r="D16" s="214">
        <v>37471</v>
      </c>
      <c r="E16" s="193" t="s">
        <v>1430</v>
      </c>
      <c r="F16" s="117" t="s">
        <v>1431</v>
      </c>
      <c r="G16" s="117" t="s">
        <v>1432</v>
      </c>
    </row>
    <row r="17" spans="1:7" s="58" customFormat="1">
      <c r="A17" s="107">
        <v>3</v>
      </c>
      <c r="B17" s="200">
        <v>1468</v>
      </c>
      <c r="C17" s="215" t="s">
        <v>1470</v>
      </c>
      <c r="D17" s="192">
        <v>37350</v>
      </c>
      <c r="E17" s="193" t="s">
        <v>1471</v>
      </c>
      <c r="F17" s="117" t="s">
        <v>1132</v>
      </c>
      <c r="G17" s="117" t="s">
        <v>1472</v>
      </c>
    </row>
    <row r="18" spans="1:7" s="58" customFormat="1">
      <c r="A18" s="107">
        <v>4</v>
      </c>
      <c r="B18" s="200">
        <v>1551</v>
      </c>
      <c r="C18" s="117" t="s">
        <v>1699</v>
      </c>
      <c r="D18" s="192">
        <v>37800</v>
      </c>
      <c r="E18" s="193">
        <v>9153148996</v>
      </c>
      <c r="F18" s="18" t="s">
        <v>1713</v>
      </c>
      <c r="G18" s="117" t="s">
        <v>1701</v>
      </c>
    </row>
    <row r="19" spans="1:7" s="24" customFormat="1">
      <c r="A19" s="110"/>
      <c r="B19" s="195"/>
      <c r="C19" s="196"/>
      <c r="D19" s="196"/>
      <c r="E19" s="196"/>
      <c r="F19" s="196"/>
      <c r="G19" s="196"/>
    </row>
    <row r="20" spans="1:7" s="24" customFormat="1">
      <c r="A20" s="110"/>
      <c r="B20" s="195"/>
      <c r="C20" s="196"/>
      <c r="D20" s="196"/>
      <c r="E20" s="196"/>
      <c r="F20" s="196"/>
      <c r="G20" s="196"/>
    </row>
    <row r="21" spans="1:7" s="24" customFormat="1">
      <c r="A21" s="110"/>
      <c r="B21" s="195"/>
      <c r="C21" s="196"/>
      <c r="D21" s="196"/>
      <c r="E21" s="196"/>
      <c r="F21" s="196"/>
      <c r="G21" s="196"/>
    </row>
    <row r="22" spans="1:7" s="24" customFormat="1">
      <c r="A22" s="110"/>
      <c r="B22" s="197"/>
      <c r="C22" s="196"/>
      <c r="D22" s="196"/>
      <c r="E22" s="196"/>
      <c r="F22" s="196"/>
      <c r="G22" s="196"/>
    </row>
    <row r="23" spans="1:7">
      <c r="B23" s="23"/>
      <c r="C23" s="24"/>
    </row>
    <row r="24" spans="1:7">
      <c r="B24" s="23"/>
      <c r="C24" s="24"/>
    </row>
    <row r="25" spans="1:7" ht="15.75">
      <c r="B25" s="371" t="s">
        <v>1582</v>
      </c>
      <c r="C25" s="371"/>
    </row>
    <row r="26" spans="1:7">
      <c r="B26" s="372" t="s">
        <v>824</v>
      </c>
      <c r="C26" s="372"/>
    </row>
    <row r="27" spans="1:7">
      <c r="A27" s="159">
        <v>9</v>
      </c>
      <c r="B27" s="25"/>
      <c r="C27" s="26"/>
    </row>
    <row r="28" spans="1:7">
      <c r="B28" s="25"/>
      <c r="C28" s="26"/>
    </row>
    <row r="29" spans="1:7">
      <c r="B29" s="25"/>
      <c r="C29" s="26"/>
    </row>
    <row r="30" spans="1:7">
      <c r="D30" s="136"/>
    </row>
    <row r="31" spans="1:7">
      <c r="A31" s="88"/>
      <c r="D31" s="139"/>
    </row>
    <row r="32" spans="1:7">
      <c r="D32" s="139"/>
    </row>
    <row r="33" spans="4:4">
      <c r="D33" s="139"/>
    </row>
    <row r="34" spans="4:4">
      <c r="D34" s="139"/>
    </row>
    <row r="35" spans="4:4">
      <c r="D35" s="139"/>
    </row>
    <row r="36" spans="4:4">
      <c r="D36" s="139"/>
    </row>
    <row r="37" spans="4:4">
      <c r="D37" s="139"/>
    </row>
  </sheetData>
  <sortState ref="B16:G18">
    <sortCondition ref="C16:C18"/>
  </sortState>
  <mergeCells count="4">
    <mergeCell ref="B25:C25"/>
    <mergeCell ref="B26:C26"/>
    <mergeCell ref="B1:G1"/>
    <mergeCell ref="B2:G2"/>
  </mergeCells>
  <pageMargins left="0.15" right="0.11" top="0.28999999999999998" bottom="0.44" header="0.12" footer="0.3"/>
  <pageSetup paperSize="256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44"/>
  <sheetViews>
    <sheetView topLeftCell="A5" zoomScale="120" zoomScaleNormal="120" workbookViewId="0">
      <selection activeCell="K25" sqref="K25"/>
    </sheetView>
  </sheetViews>
  <sheetFormatPr defaultRowHeight="15"/>
  <cols>
    <col min="1" max="1" width="2" style="68" customWidth="1"/>
    <col min="2" max="2" width="6.85546875" style="300" customWidth="1"/>
    <col min="3" max="3" width="24.140625" customWidth="1"/>
    <col min="4" max="4" width="10.140625" customWidth="1"/>
    <col min="5" max="5" width="28.7109375" customWidth="1"/>
    <col min="6" max="6" width="31.140625" customWidth="1"/>
    <col min="7" max="7" width="58.140625" customWidth="1"/>
  </cols>
  <sheetData>
    <row r="1" spans="1:7" ht="18.75">
      <c r="A1" s="107"/>
      <c r="B1" s="376" t="s">
        <v>829</v>
      </c>
      <c r="C1" s="376"/>
      <c r="D1" s="376"/>
      <c r="E1" s="376"/>
      <c r="F1" s="376"/>
      <c r="G1" s="376"/>
    </row>
    <row r="2" spans="1:7" ht="18.75">
      <c r="A2" s="107"/>
      <c r="B2" s="377" t="s">
        <v>1127</v>
      </c>
      <c r="C2" s="378"/>
      <c r="D2" s="378"/>
      <c r="E2" s="378"/>
      <c r="F2" s="378"/>
      <c r="G2" s="378"/>
    </row>
    <row r="3" spans="1:7">
      <c r="A3" s="107"/>
      <c r="C3" s="58"/>
      <c r="D3" s="58"/>
      <c r="E3" s="58"/>
      <c r="F3" s="58"/>
      <c r="G3" s="58"/>
    </row>
    <row r="4" spans="1:7">
      <c r="A4" s="107"/>
      <c r="C4" s="58"/>
      <c r="D4" s="58"/>
      <c r="E4" s="58"/>
      <c r="F4" s="58"/>
      <c r="G4" s="58"/>
    </row>
    <row r="5" spans="1:7" ht="15.75">
      <c r="A5" s="107"/>
      <c r="B5" s="290" t="s">
        <v>0</v>
      </c>
      <c r="C5" s="16" t="s">
        <v>1</v>
      </c>
      <c r="D5" s="16" t="s">
        <v>438</v>
      </c>
      <c r="E5" s="16" t="s">
        <v>441</v>
      </c>
      <c r="F5" s="16" t="s">
        <v>439</v>
      </c>
      <c r="G5" s="16" t="s">
        <v>440</v>
      </c>
    </row>
    <row r="6" spans="1:7" ht="15.75">
      <c r="A6" s="107"/>
      <c r="B6" s="291" t="s">
        <v>2</v>
      </c>
      <c r="C6" s="16"/>
      <c r="D6" s="18"/>
      <c r="E6" s="18"/>
      <c r="F6" s="18"/>
      <c r="G6" s="18"/>
    </row>
    <row r="7" spans="1:7">
      <c r="A7" s="107">
        <v>1</v>
      </c>
      <c r="B7" s="292" t="s">
        <v>132</v>
      </c>
      <c r="C7" s="10" t="s">
        <v>133</v>
      </c>
      <c r="D7" s="51">
        <v>37168</v>
      </c>
      <c r="E7" s="42" t="s">
        <v>1771</v>
      </c>
      <c r="F7" s="4" t="s">
        <v>1023</v>
      </c>
      <c r="G7" s="4" t="s">
        <v>1199</v>
      </c>
    </row>
    <row r="8" spans="1:7">
      <c r="A8" s="107">
        <v>2</v>
      </c>
      <c r="B8" s="320" t="s">
        <v>389</v>
      </c>
      <c r="C8" s="117" t="s">
        <v>370</v>
      </c>
      <c r="D8" s="47">
        <v>37087</v>
      </c>
      <c r="E8" s="48" t="s">
        <v>1065</v>
      </c>
      <c r="F8" s="10" t="s">
        <v>1066</v>
      </c>
      <c r="G8" s="117" t="s">
        <v>1067</v>
      </c>
    </row>
    <row r="9" spans="1:7">
      <c r="A9" s="107">
        <v>3</v>
      </c>
      <c r="B9" s="292" t="s">
        <v>1706</v>
      </c>
      <c r="C9" s="4" t="s">
        <v>1707</v>
      </c>
      <c r="D9" s="46">
        <v>37026</v>
      </c>
      <c r="E9" s="42" t="s">
        <v>1832</v>
      </c>
      <c r="F9" s="4" t="s">
        <v>1027</v>
      </c>
      <c r="G9" s="4" t="s">
        <v>1221</v>
      </c>
    </row>
    <row r="10" spans="1:7">
      <c r="A10" s="107">
        <v>4</v>
      </c>
      <c r="B10" s="292" t="s">
        <v>148</v>
      </c>
      <c r="C10" s="4" t="s">
        <v>149</v>
      </c>
      <c r="D10" s="46">
        <v>37154</v>
      </c>
      <c r="E10" s="42" t="s">
        <v>1028</v>
      </c>
      <c r="F10" s="4" t="s">
        <v>1029</v>
      </c>
      <c r="G10" s="4" t="s">
        <v>1833</v>
      </c>
    </row>
    <row r="11" spans="1:7">
      <c r="A11" s="107">
        <v>5</v>
      </c>
      <c r="B11" s="292" t="s">
        <v>150</v>
      </c>
      <c r="C11" s="4" t="s">
        <v>151</v>
      </c>
      <c r="D11" s="46">
        <v>37084</v>
      </c>
      <c r="E11" s="42" t="s">
        <v>1979</v>
      </c>
      <c r="F11" s="4" t="s">
        <v>1980</v>
      </c>
      <c r="G11" s="97" t="s">
        <v>1030</v>
      </c>
    </row>
    <row r="12" spans="1:7">
      <c r="A12" s="107">
        <v>6</v>
      </c>
      <c r="B12" s="295">
        <v>1298</v>
      </c>
      <c r="C12" s="14" t="s">
        <v>140</v>
      </c>
      <c r="D12" s="39">
        <v>36956</v>
      </c>
      <c r="E12" s="34" t="s">
        <v>1789</v>
      </c>
      <c r="F12" s="14" t="s">
        <v>730</v>
      </c>
      <c r="G12" s="14" t="s">
        <v>731</v>
      </c>
    </row>
    <row r="13" spans="1:7">
      <c r="A13" s="107">
        <v>7</v>
      </c>
      <c r="B13" s="292" t="s">
        <v>1260</v>
      </c>
      <c r="C13" s="93" t="s">
        <v>1259</v>
      </c>
      <c r="D13" s="46">
        <v>37449</v>
      </c>
      <c r="E13" s="42" t="s">
        <v>1843</v>
      </c>
      <c r="F13" s="4" t="s">
        <v>1261</v>
      </c>
      <c r="G13" s="4" t="s">
        <v>1844</v>
      </c>
    </row>
    <row r="14" spans="1:7">
      <c r="A14" s="107">
        <v>8</v>
      </c>
      <c r="B14" s="293">
        <v>758</v>
      </c>
      <c r="C14" s="4" t="s">
        <v>152</v>
      </c>
      <c r="D14" s="46">
        <v>37290</v>
      </c>
      <c r="E14" s="42" t="s">
        <v>1031</v>
      </c>
      <c r="F14" s="11" t="s">
        <v>1032</v>
      </c>
      <c r="G14" s="11" t="s">
        <v>1033</v>
      </c>
    </row>
    <row r="15" spans="1:7">
      <c r="A15" s="107">
        <v>9</v>
      </c>
      <c r="B15" s="293">
        <v>761</v>
      </c>
      <c r="C15" s="10" t="s">
        <v>141</v>
      </c>
      <c r="D15" s="51">
        <v>37084</v>
      </c>
      <c r="E15" s="50" t="s">
        <v>1036</v>
      </c>
      <c r="F15" s="10" t="s">
        <v>1034</v>
      </c>
      <c r="G15" s="10" t="s">
        <v>1035</v>
      </c>
    </row>
    <row r="16" spans="1:7">
      <c r="A16" s="107">
        <v>10</v>
      </c>
      <c r="B16" s="292" t="s">
        <v>142</v>
      </c>
      <c r="C16" s="93" t="s">
        <v>143</v>
      </c>
      <c r="D16" s="46">
        <v>37410</v>
      </c>
      <c r="E16" s="42" t="s">
        <v>1101</v>
      </c>
      <c r="F16" s="4" t="s">
        <v>1037</v>
      </c>
      <c r="G16" s="4" t="s">
        <v>1038</v>
      </c>
    </row>
    <row r="17" spans="1:12">
      <c r="A17" s="107"/>
      <c r="B17" s="292"/>
      <c r="C17" s="93"/>
      <c r="D17" s="46"/>
      <c r="E17" s="42"/>
      <c r="F17" s="4"/>
      <c r="G17" s="4"/>
    </row>
    <row r="18" spans="1:12">
      <c r="A18" s="107"/>
      <c r="B18" s="291" t="s">
        <v>75</v>
      </c>
      <c r="C18" s="4"/>
      <c r="D18" s="46"/>
      <c r="E18" s="42"/>
      <c r="F18" s="4"/>
      <c r="G18" s="4"/>
    </row>
    <row r="19" spans="1:12">
      <c r="A19" s="107">
        <v>1</v>
      </c>
      <c r="B19" s="292" t="s">
        <v>158</v>
      </c>
      <c r="C19" s="4" t="s">
        <v>159</v>
      </c>
      <c r="D19" s="46">
        <v>37526</v>
      </c>
      <c r="E19" s="220" t="s">
        <v>1769</v>
      </c>
      <c r="F19" s="10" t="s">
        <v>1218</v>
      </c>
      <c r="G19" s="10" t="s">
        <v>1768</v>
      </c>
    </row>
    <row r="20" spans="1:12">
      <c r="A20" s="107">
        <v>2</v>
      </c>
      <c r="B20" s="99" t="s">
        <v>2135</v>
      </c>
      <c r="C20" s="4" t="s">
        <v>1624</v>
      </c>
      <c r="D20" s="46">
        <v>37196</v>
      </c>
      <c r="E20" s="42">
        <v>9473552392</v>
      </c>
      <c r="F20" s="4" t="s">
        <v>1625</v>
      </c>
      <c r="G20" s="4" t="s">
        <v>1626</v>
      </c>
      <c r="L20">
        <f>9+8</f>
        <v>17</v>
      </c>
    </row>
    <row r="21" spans="1:12">
      <c r="A21" s="107">
        <v>3</v>
      </c>
      <c r="B21" s="294" t="s">
        <v>2136</v>
      </c>
      <c r="C21" s="153" t="s">
        <v>1303</v>
      </c>
      <c r="D21" s="46">
        <v>37261</v>
      </c>
      <c r="E21" s="42" t="s">
        <v>1304</v>
      </c>
      <c r="F21" s="4" t="s">
        <v>1305</v>
      </c>
      <c r="G21" s="4" t="s">
        <v>1313</v>
      </c>
    </row>
    <row r="22" spans="1:12">
      <c r="A22" s="107">
        <v>4</v>
      </c>
      <c r="B22" s="296" t="s">
        <v>2137</v>
      </c>
      <c r="C22" s="105" t="s">
        <v>1299</v>
      </c>
      <c r="D22" s="46">
        <v>37242</v>
      </c>
      <c r="E22" s="258" t="s">
        <v>1300</v>
      </c>
      <c r="F22" s="4" t="s">
        <v>1301</v>
      </c>
      <c r="G22" s="4" t="s">
        <v>1847</v>
      </c>
    </row>
    <row r="23" spans="1:12">
      <c r="A23" s="107">
        <v>5</v>
      </c>
      <c r="B23" s="292" t="s">
        <v>160</v>
      </c>
      <c r="C23" s="4" t="s">
        <v>161</v>
      </c>
      <c r="D23" s="46">
        <v>36918</v>
      </c>
      <c r="E23" s="42" t="s">
        <v>1773</v>
      </c>
      <c r="F23" s="4" t="s">
        <v>1039</v>
      </c>
      <c r="G23" s="4" t="s">
        <v>1227</v>
      </c>
    </row>
    <row r="24" spans="1:12">
      <c r="A24" s="107">
        <v>6</v>
      </c>
      <c r="B24" s="292" t="s">
        <v>162</v>
      </c>
      <c r="C24" s="4" t="s">
        <v>163</v>
      </c>
      <c r="D24" s="46">
        <v>36886</v>
      </c>
      <c r="E24" s="238" t="s">
        <v>1805</v>
      </c>
      <c r="F24" s="27" t="s">
        <v>1098</v>
      </c>
      <c r="G24" s="4" t="s">
        <v>1040</v>
      </c>
      <c r="K24">
        <f>500*16</f>
        <v>8000</v>
      </c>
    </row>
    <row r="25" spans="1:12">
      <c r="A25" s="107">
        <v>7</v>
      </c>
      <c r="B25" s="293">
        <v>802</v>
      </c>
      <c r="C25" s="4" t="s">
        <v>164</v>
      </c>
      <c r="D25" s="46">
        <v>37185</v>
      </c>
      <c r="E25" s="54" t="s">
        <v>1788</v>
      </c>
      <c r="F25" s="4" t="s">
        <v>819</v>
      </c>
      <c r="G25" s="4" t="s">
        <v>989</v>
      </c>
    </row>
    <row r="26" spans="1:12">
      <c r="A26" s="107">
        <v>8</v>
      </c>
      <c r="B26" s="293">
        <v>773</v>
      </c>
      <c r="C26" s="4" t="s">
        <v>155</v>
      </c>
      <c r="D26" s="46">
        <v>37197</v>
      </c>
      <c r="E26" s="42" t="s">
        <v>1041</v>
      </c>
      <c r="F26" s="4" t="s">
        <v>1042</v>
      </c>
      <c r="G26" s="4" t="s">
        <v>1043</v>
      </c>
    </row>
    <row r="27" spans="1:12">
      <c r="A27" s="107">
        <v>9</v>
      </c>
      <c r="B27" s="292" t="s">
        <v>156</v>
      </c>
      <c r="C27" s="4" t="s">
        <v>157</v>
      </c>
      <c r="D27" s="46">
        <v>37320</v>
      </c>
      <c r="E27" s="42" t="s">
        <v>1841</v>
      </c>
      <c r="F27" s="4" t="s">
        <v>803</v>
      </c>
      <c r="G27" s="4" t="s">
        <v>1614</v>
      </c>
    </row>
    <row r="28" spans="1:12">
      <c r="A28" s="107">
        <v>10</v>
      </c>
      <c r="B28" s="294" t="s">
        <v>2138</v>
      </c>
      <c r="C28" s="194" t="s">
        <v>1406</v>
      </c>
      <c r="D28" s="46">
        <v>37057</v>
      </c>
      <c r="E28" s="205" t="s">
        <v>1407</v>
      </c>
      <c r="F28" s="4" t="s">
        <v>1408</v>
      </c>
      <c r="G28" s="4" t="s">
        <v>1409</v>
      </c>
    </row>
    <row r="29" spans="1:12">
      <c r="B29" s="301"/>
      <c r="C29" s="27"/>
    </row>
    <row r="30" spans="1:12">
      <c r="B30" s="301"/>
      <c r="C30" s="27"/>
    </row>
    <row r="31" spans="1:12">
      <c r="B31" s="301"/>
      <c r="C31" s="27"/>
    </row>
    <row r="32" spans="1:12">
      <c r="B32" s="301"/>
      <c r="C32" s="27"/>
    </row>
    <row r="33" spans="2:4" ht="15.75">
      <c r="B33" s="371" t="s">
        <v>1573</v>
      </c>
      <c r="C33" s="371"/>
      <c r="D33" s="371"/>
    </row>
    <row r="34" spans="2:4">
      <c r="B34" s="372" t="s">
        <v>824</v>
      </c>
      <c r="C34" s="372"/>
      <c r="D34" s="372"/>
    </row>
    <row r="35" spans="2:4">
      <c r="B35" s="301"/>
      <c r="C35" s="27"/>
    </row>
    <row r="36" spans="2:4">
      <c r="B36" s="323"/>
      <c r="C36" s="28"/>
    </row>
    <row r="37" spans="2:4">
      <c r="B37" s="325"/>
      <c r="C37" s="29"/>
    </row>
    <row r="40" spans="2:4">
      <c r="B40" s="312">
        <f>10+10</f>
        <v>20</v>
      </c>
    </row>
    <row r="44" spans="2:4">
      <c r="D44" s="139">
        <v>8</v>
      </c>
    </row>
  </sheetData>
  <sortState ref="B20:G29">
    <sortCondition ref="C20:C29"/>
  </sortState>
  <mergeCells count="4">
    <mergeCell ref="B1:G1"/>
    <mergeCell ref="B2:G2"/>
    <mergeCell ref="B33:D33"/>
    <mergeCell ref="B34:D34"/>
  </mergeCells>
  <pageMargins left="0.14000000000000001" right="0.12" top="0.23" bottom="0.24" header="0.12" footer="0.3"/>
  <pageSetup paperSize="256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1"/>
  <sheetViews>
    <sheetView topLeftCell="A5" zoomScale="140" zoomScaleNormal="140" workbookViewId="0">
      <selection sqref="A1:G35"/>
    </sheetView>
  </sheetViews>
  <sheetFormatPr defaultRowHeight="15"/>
  <cols>
    <col min="1" max="1" width="1.85546875" style="68" customWidth="1"/>
    <col min="2" max="2" width="7" style="300" customWidth="1"/>
    <col min="3" max="3" width="26.140625" customWidth="1"/>
    <col min="4" max="4" width="11.140625" customWidth="1"/>
    <col min="5" max="5" width="27.85546875" customWidth="1"/>
    <col min="6" max="6" width="33.140625" customWidth="1"/>
    <col min="7" max="7" width="59.140625" customWidth="1"/>
  </cols>
  <sheetData>
    <row r="1" spans="1:7" ht="18.75">
      <c r="B1" s="367" t="s">
        <v>829</v>
      </c>
      <c r="C1" s="367"/>
      <c r="D1" s="367"/>
      <c r="E1" s="367"/>
      <c r="F1" s="367"/>
      <c r="G1" s="367"/>
    </row>
    <row r="2" spans="1:7" ht="18.75">
      <c r="B2" s="368" t="s">
        <v>1177</v>
      </c>
      <c r="C2" s="368"/>
      <c r="D2" s="368"/>
      <c r="E2" s="368"/>
      <c r="F2" s="368"/>
      <c r="G2" s="368"/>
    </row>
    <row r="5" spans="1:7" ht="15.75">
      <c r="B5" s="290" t="s">
        <v>0</v>
      </c>
      <c r="C5" s="2" t="s">
        <v>1</v>
      </c>
      <c r="D5" s="2" t="s">
        <v>438</v>
      </c>
      <c r="E5" s="2" t="s">
        <v>441</v>
      </c>
      <c r="F5" s="2" t="s">
        <v>439</v>
      </c>
      <c r="G5" s="2" t="s">
        <v>440</v>
      </c>
    </row>
    <row r="6" spans="1:7" ht="15.75">
      <c r="B6" s="291" t="s">
        <v>2</v>
      </c>
      <c r="C6" s="2"/>
      <c r="D6" s="13"/>
      <c r="E6" s="13"/>
      <c r="F6" s="13"/>
      <c r="G6" s="13"/>
    </row>
    <row r="7" spans="1:7" s="58" customFormat="1">
      <c r="A7" s="107">
        <v>1</v>
      </c>
      <c r="B7" s="292" t="s">
        <v>144</v>
      </c>
      <c r="C7" s="10" t="s">
        <v>145</v>
      </c>
      <c r="D7" s="51">
        <v>36922</v>
      </c>
      <c r="E7" s="50">
        <v>9202701500</v>
      </c>
      <c r="F7" s="10" t="s">
        <v>1021</v>
      </c>
      <c r="G7" s="10" t="s">
        <v>1022</v>
      </c>
    </row>
    <row r="8" spans="1:7" s="58" customFormat="1">
      <c r="A8" s="107">
        <v>2</v>
      </c>
      <c r="B8" s="292" t="s">
        <v>1257</v>
      </c>
      <c r="C8" s="10" t="s">
        <v>1051</v>
      </c>
      <c r="D8" s="169">
        <v>37142</v>
      </c>
      <c r="E8" s="170" t="s">
        <v>1048</v>
      </c>
      <c r="F8" s="112" t="s">
        <v>1049</v>
      </c>
      <c r="G8" s="112" t="s">
        <v>1050</v>
      </c>
    </row>
    <row r="9" spans="1:7" s="58" customFormat="1">
      <c r="A9" s="107">
        <v>3</v>
      </c>
      <c r="B9" s="295">
        <v>1366</v>
      </c>
      <c r="C9" s="111" t="s">
        <v>368</v>
      </c>
      <c r="D9" s="169">
        <v>37517</v>
      </c>
      <c r="E9" s="170" t="s">
        <v>1052</v>
      </c>
      <c r="F9" s="112" t="s">
        <v>1053</v>
      </c>
      <c r="G9" s="112" t="s">
        <v>1054</v>
      </c>
    </row>
    <row r="10" spans="1:7" s="58" customFormat="1">
      <c r="A10" s="107">
        <v>4</v>
      </c>
      <c r="B10" s="292" t="s">
        <v>1055</v>
      </c>
      <c r="C10" s="10" t="s">
        <v>1056</v>
      </c>
      <c r="D10" s="169">
        <v>37243</v>
      </c>
      <c r="E10" s="170" t="s">
        <v>1845</v>
      </c>
      <c r="F10" s="112" t="s">
        <v>1057</v>
      </c>
      <c r="G10" s="112" t="s">
        <v>1058</v>
      </c>
    </row>
    <row r="11" spans="1:7" s="58" customFormat="1">
      <c r="A11" s="107">
        <v>5</v>
      </c>
      <c r="B11" s="319">
        <v>385</v>
      </c>
      <c r="C11" s="162" t="s">
        <v>146</v>
      </c>
      <c r="D11" s="51">
        <v>36662</v>
      </c>
      <c r="E11" s="50">
        <v>9056619890</v>
      </c>
      <c r="F11" s="98" t="s">
        <v>1060</v>
      </c>
      <c r="G11" s="98" t="s">
        <v>1059</v>
      </c>
    </row>
    <row r="12" spans="1:7" s="58" customFormat="1">
      <c r="A12" s="107">
        <v>6</v>
      </c>
      <c r="B12" s="320" t="s">
        <v>134</v>
      </c>
      <c r="C12" s="266" t="s">
        <v>135</v>
      </c>
      <c r="D12" s="186">
        <v>37381</v>
      </c>
      <c r="E12" s="155" t="s">
        <v>1842</v>
      </c>
      <c r="F12" s="111" t="s">
        <v>1061</v>
      </c>
      <c r="G12" s="111" t="s">
        <v>1062</v>
      </c>
    </row>
    <row r="13" spans="1:7" s="58" customFormat="1">
      <c r="A13" s="107">
        <v>7</v>
      </c>
      <c r="B13" s="319">
        <v>767</v>
      </c>
      <c r="C13" s="112" t="s">
        <v>136</v>
      </c>
      <c r="D13" s="51">
        <v>37364</v>
      </c>
      <c r="E13" s="50">
        <v>9193299972</v>
      </c>
      <c r="F13" s="10" t="s">
        <v>1063</v>
      </c>
      <c r="G13" s="73" t="s">
        <v>1064</v>
      </c>
    </row>
    <row r="14" spans="1:7" s="58" customFormat="1">
      <c r="A14" s="107">
        <v>8</v>
      </c>
      <c r="B14" s="292" t="s">
        <v>137</v>
      </c>
      <c r="C14" s="10" t="s">
        <v>138</v>
      </c>
      <c r="D14" s="51">
        <v>37001</v>
      </c>
      <c r="E14" s="50" t="s">
        <v>1837</v>
      </c>
      <c r="F14" s="10" t="s">
        <v>840</v>
      </c>
      <c r="G14" s="10" t="s">
        <v>1024</v>
      </c>
    </row>
    <row r="15" spans="1:7" s="58" customFormat="1">
      <c r="A15" s="107">
        <v>9</v>
      </c>
      <c r="B15" s="319">
        <v>673</v>
      </c>
      <c r="C15" s="112" t="s">
        <v>139</v>
      </c>
      <c r="D15" s="51">
        <v>36946</v>
      </c>
      <c r="E15" s="42" t="s">
        <v>1787</v>
      </c>
      <c r="F15" s="4" t="s">
        <v>1068</v>
      </c>
      <c r="G15" s="4" t="s">
        <v>1069</v>
      </c>
    </row>
    <row r="16" spans="1:7" s="58" customFormat="1">
      <c r="A16" s="107">
        <v>10</v>
      </c>
      <c r="B16" s="319">
        <v>743</v>
      </c>
      <c r="C16" s="112" t="s">
        <v>147</v>
      </c>
      <c r="D16" s="51">
        <v>36936</v>
      </c>
      <c r="E16" s="50" t="s">
        <v>1846</v>
      </c>
      <c r="F16" s="10" t="s">
        <v>1070</v>
      </c>
      <c r="G16" s="10" t="s">
        <v>1071</v>
      </c>
    </row>
    <row r="17" spans="1:11" s="58" customFormat="1">
      <c r="A17" s="107">
        <v>11</v>
      </c>
      <c r="B17" s="320" t="s">
        <v>153</v>
      </c>
      <c r="C17" s="112" t="s">
        <v>154</v>
      </c>
      <c r="D17" s="51">
        <v>37084</v>
      </c>
      <c r="E17" s="50" t="s">
        <v>1834</v>
      </c>
      <c r="F17" s="87" t="s">
        <v>1072</v>
      </c>
      <c r="G17" s="98" t="s">
        <v>1835</v>
      </c>
    </row>
    <row r="18" spans="1:11" s="58" customFormat="1">
      <c r="A18" s="107"/>
      <c r="B18" s="321" t="s">
        <v>75</v>
      </c>
      <c r="C18" s="112"/>
      <c r="D18" s="47"/>
      <c r="E18" s="48"/>
      <c r="F18" s="18"/>
      <c r="G18" s="117"/>
      <c r="K18" s="58">
        <f>17+20</f>
        <v>37</v>
      </c>
    </row>
    <row r="19" spans="1:11" s="58" customFormat="1">
      <c r="A19" s="107">
        <v>1</v>
      </c>
      <c r="B19" s="322">
        <v>1356</v>
      </c>
      <c r="C19" s="203" t="s">
        <v>366</v>
      </c>
      <c r="D19" s="47">
        <v>37194</v>
      </c>
      <c r="E19" s="48">
        <v>9176460021</v>
      </c>
      <c r="F19" s="14" t="s">
        <v>1073</v>
      </c>
      <c r="G19" s="185" t="s">
        <v>1074</v>
      </c>
    </row>
    <row r="20" spans="1:11" s="58" customFormat="1">
      <c r="A20" s="107">
        <v>2</v>
      </c>
      <c r="B20" s="294" t="s">
        <v>2133</v>
      </c>
      <c r="C20" s="153" t="s">
        <v>1848</v>
      </c>
      <c r="D20" s="146">
        <v>37427</v>
      </c>
      <c r="E20" s="48">
        <v>9185612153</v>
      </c>
      <c r="F20" s="18" t="s">
        <v>1849</v>
      </c>
      <c r="G20" s="185" t="s">
        <v>1531</v>
      </c>
    </row>
    <row r="21" spans="1:11" s="58" customFormat="1">
      <c r="A21" s="107">
        <v>3</v>
      </c>
      <c r="B21" s="322">
        <v>1353</v>
      </c>
      <c r="C21" s="204" t="s">
        <v>1025</v>
      </c>
      <c r="D21" s="47">
        <v>37345</v>
      </c>
      <c r="E21" s="48" t="s">
        <v>1075</v>
      </c>
      <c r="F21" s="14" t="s">
        <v>1076</v>
      </c>
      <c r="G21" s="185" t="s">
        <v>1077</v>
      </c>
    </row>
    <row r="22" spans="1:11" s="58" customFormat="1">
      <c r="A22" s="107">
        <v>4</v>
      </c>
      <c r="B22" s="320" t="s">
        <v>388</v>
      </c>
      <c r="C22" s="112" t="s">
        <v>1840</v>
      </c>
      <c r="D22" s="47">
        <v>37142</v>
      </c>
      <c r="E22" s="48">
        <v>9306241637</v>
      </c>
      <c r="F22" s="14" t="s">
        <v>1078</v>
      </c>
      <c r="G22" s="185" t="s">
        <v>1079</v>
      </c>
    </row>
    <row r="23" spans="1:11" s="58" customFormat="1">
      <c r="A23" s="107">
        <v>5</v>
      </c>
      <c r="B23" s="322">
        <v>1367</v>
      </c>
      <c r="C23" s="203" t="s">
        <v>369</v>
      </c>
      <c r="D23" s="47">
        <v>37149</v>
      </c>
      <c r="E23" s="48">
        <v>9178100575</v>
      </c>
      <c r="F23" s="14" t="s">
        <v>1080</v>
      </c>
      <c r="G23" s="185" t="s">
        <v>1081</v>
      </c>
    </row>
    <row r="24" spans="1:11" s="58" customFormat="1">
      <c r="A24" s="107">
        <v>6</v>
      </c>
      <c r="B24" s="322">
        <v>1398</v>
      </c>
      <c r="C24" s="122" t="s">
        <v>371</v>
      </c>
      <c r="D24" s="47">
        <v>37140</v>
      </c>
      <c r="E24" s="42" t="s">
        <v>1774</v>
      </c>
      <c r="F24" s="4" t="s">
        <v>1202</v>
      </c>
      <c r="G24" s="4" t="s">
        <v>1203</v>
      </c>
    </row>
    <row r="25" spans="1:11" s="58" customFormat="1">
      <c r="A25" s="107">
        <v>7</v>
      </c>
      <c r="B25" s="322">
        <v>1360</v>
      </c>
      <c r="C25" s="203" t="s">
        <v>1026</v>
      </c>
      <c r="D25" s="47">
        <v>37177</v>
      </c>
      <c r="E25" s="48" t="s">
        <v>1838</v>
      </c>
      <c r="F25" s="185" t="s">
        <v>754</v>
      </c>
      <c r="G25" s="18" t="s">
        <v>1839</v>
      </c>
    </row>
    <row r="26" spans="1:11" s="58" customFormat="1">
      <c r="A26" s="107">
        <v>8</v>
      </c>
      <c r="B26" s="292" t="s">
        <v>1082</v>
      </c>
      <c r="C26" s="4" t="s">
        <v>1083</v>
      </c>
      <c r="D26" s="47">
        <v>37059</v>
      </c>
      <c r="E26" s="48" t="s">
        <v>1836</v>
      </c>
      <c r="F26" s="14" t="s">
        <v>1084</v>
      </c>
      <c r="G26" s="185" t="s">
        <v>1085</v>
      </c>
    </row>
    <row r="27" spans="1:11" s="58" customFormat="1">
      <c r="A27" s="107">
        <v>9</v>
      </c>
      <c r="B27" s="295">
        <v>1359</v>
      </c>
      <c r="C27" s="14" t="s">
        <v>367</v>
      </c>
      <c r="D27" s="47">
        <v>37038</v>
      </c>
      <c r="E27" s="48" t="s">
        <v>884</v>
      </c>
      <c r="F27" s="14" t="s">
        <v>1086</v>
      </c>
      <c r="G27" s="185" t="s">
        <v>886</v>
      </c>
    </row>
    <row r="28" spans="1:11" s="58" customFormat="1">
      <c r="A28" s="107">
        <v>10</v>
      </c>
      <c r="B28" s="294" t="s">
        <v>2134</v>
      </c>
      <c r="C28" s="153" t="s">
        <v>1498</v>
      </c>
      <c r="D28" s="146">
        <v>37433</v>
      </c>
      <c r="E28" s="48">
        <v>9397941169</v>
      </c>
      <c r="F28" s="185" t="s">
        <v>1499</v>
      </c>
      <c r="G28" s="185" t="s">
        <v>1500</v>
      </c>
    </row>
    <row r="29" spans="1:11">
      <c r="B29" s="323"/>
      <c r="C29" s="28"/>
    </row>
    <row r="30" spans="1:11">
      <c r="B30" s="323"/>
      <c r="C30" s="28"/>
    </row>
    <row r="31" spans="1:11">
      <c r="B31" s="323"/>
      <c r="C31" s="28"/>
    </row>
    <row r="32" spans="1:11">
      <c r="B32" s="323"/>
      <c r="C32" s="28"/>
    </row>
    <row r="33" spans="1:3">
      <c r="B33" s="323"/>
      <c r="C33" s="28"/>
    </row>
    <row r="34" spans="1:3" ht="15.75">
      <c r="B34" s="371" t="s">
        <v>1577</v>
      </c>
      <c r="C34" s="371"/>
    </row>
    <row r="35" spans="1:3">
      <c r="B35" s="372" t="s">
        <v>824</v>
      </c>
      <c r="C35" s="372"/>
    </row>
    <row r="36" spans="1:3">
      <c r="B36" s="323"/>
      <c r="C36" s="28"/>
    </row>
    <row r="37" spans="1:3">
      <c r="B37" s="323"/>
      <c r="C37" s="28"/>
    </row>
    <row r="38" spans="1:3" ht="15.75">
      <c r="A38" s="110"/>
      <c r="B38" s="324">
        <f>11+10</f>
        <v>21</v>
      </c>
      <c r="C38" s="29"/>
    </row>
    <row r="41" spans="1:3">
      <c r="A41" s="123"/>
    </row>
  </sheetData>
  <sortState ref="B7:G17">
    <sortCondition ref="C7:C17"/>
  </sortState>
  <mergeCells count="4">
    <mergeCell ref="B34:C34"/>
    <mergeCell ref="B35:C35"/>
    <mergeCell ref="B1:G1"/>
    <mergeCell ref="B2:G2"/>
  </mergeCells>
  <pageMargins left="0.11" right="0.12" top="0.36" bottom="0.24" header="0.13" footer="0.3"/>
  <pageSetup paperSize="256" scale="80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9"/>
  <sheetViews>
    <sheetView topLeftCell="A7" zoomScale="130" zoomScaleNormal="130" workbookViewId="0">
      <selection activeCell="E27" sqref="E27:E28"/>
    </sheetView>
  </sheetViews>
  <sheetFormatPr defaultRowHeight="15"/>
  <cols>
    <col min="1" max="1" width="2.140625" style="68" customWidth="1"/>
    <col min="2" max="2" width="6.85546875" style="300" customWidth="1"/>
    <col min="3" max="3" width="25.85546875" customWidth="1"/>
    <col min="4" max="4" width="10.140625" customWidth="1"/>
    <col min="5" max="5" width="28.28515625" customWidth="1"/>
    <col min="6" max="6" width="29.28515625" customWidth="1"/>
    <col min="7" max="7" width="60.5703125" bestFit="1" customWidth="1"/>
  </cols>
  <sheetData>
    <row r="1" spans="1:7" ht="18.75">
      <c r="B1" s="367" t="s">
        <v>829</v>
      </c>
      <c r="C1" s="367"/>
      <c r="D1" s="367"/>
      <c r="E1" s="367"/>
      <c r="F1" s="367"/>
      <c r="G1" s="367"/>
    </row>
    <row r="2" spans="1:7" ht="18.75">
      <c r="B2" s="368" t="s">
        <v>1213</v>
      </c>
      <c r="C2" s="368"/>
      <c r="D2" s="368"/>
      <c r="E2" s="368"/>
      <c r="F2" s="368"/>
      <c r="G2" s="368"/>
    </row>
    <row r="3" spans="1:7" ht="18.75">
      <c r="B3" s="289"/>
      <c r="C3" s="59"/>
    </row>
    <row r="4" spans="1:7" ht="15.75">
      <c r="B4" s="290" t="s">
        <v>0</v>
      </c>
      <c r="C4" s="2" t="s">
        <v>1</v>
      </c>
      <c r="D4" s="2" t="s">
        <v>438</v>
      </c>
      <c r="E4" s="2" t="s">
        <v>441</v>
      </c>
      <c r="F4" s="2" t="s">
        <v>439</v>
      </c>
      <c r="G4" s="2" t="s">
        <v>440</v>
      </c>
    </row>
    <row r="5" spans="1:7" ht="15.75">
      <c r="B5" s="291" t="s">
        <v>2</v>
      </c>
      <c r="C5" s="2"/>
      <c r="D5" s="13"/>
      <c r="E5" s="13"/>
      <c r="F5" s="13"/>
      <c r="G5" s="13"/>
    </row>
    <row r="6" spans="1:7" s="58" customFormat="1">
      <c r="A6" s="107">
        <v>1</v>
      </c>
      <c r="B6" s="292" t="s">
        <v>1088</v>
      </c>
      <c r="C6" s="101" t="s">
        <v>252</v>
      </c>
      <c r="D6" s="102">
        <v>36632</v>
      </c>
      <c r="E6" s="42" t="s">
        <v>928</v>
      </c>
      <c r="F6" s="4" t="s">
        <v>1815</v>
      </c>
      <c r="G6" s="4" t="s">
        <v>1089</v>
      </c>
    </row>
    <row r="7" spans="1:7" s="58" customFormat="1">
      <c r="A7" s="107">
        <v>2</v>
      </c>
      <c r="B7" s="293">
        <v>880</v>
      </c>
      <c r="C7" s="4" t="s">
        <v>266</v>
      </c>
      <c r="D7" s="46">
        <v>36435</v>
      </c>
      <c r="E7" s="42">
        <v>9508823</v>
      </c>
      <c r="F7" s="198" t="s">
        <v>1128</v>
      </c>
      <c r="G7" s="4" t="s">
        <v>1129</v>
      </c>
    </row>
    <row r="8" spans="1:7" s="58" customFormat="1">
      <c r="A8" s="107">
        <v>3</v>
      </c>
      <c r="B8" s="293">
        <v>940</v>
      </c>
      <c r="C8" s="4" t="s">
        <v>238</v>
      </c>
      <c r="D8" s="41">
        <v>36852</v>
      </c>
      <c r="E8" s="42" t="s">
        <v>1879</v>
      </c>
      <c r="F8" s="69" t="s">
        <v>959</v>
      </c>
      <c r="G8" s="69" t="s">
        <v>960</v>
      </c>
    </row>
    <row r="9" spans="1:7" s="58" customFormat="1">
      <c r="A9" s="107">
        <v>4</v>
      </c>
      <c r="B9" s="294" t="s">
        <v>2122</v>
      </c>
      <c r="C9" s="153" t="s">
        <v>1725</v>
      </c>
      <c r="D9" s="236">
        <v>36063</v>
      </c>
      <c r="E9" s="48" t="s">
        <v>1726</v>
      </c>
      <c r="F9" s="18" t="s">
        <v>1727</v>
      </c>
      <c r="G9" s="18" t="s">
        <v>1728</v>
      </c>
    </row>
    <row r="10" spans="1:7" s="58" customFormat="1">
      <c r="A10" s="107">
        <v>5</v>
      </c>
      <c r="B10" s="295">
        <v>1288</v>
      </c>
      <c r="C10" s="14" t="s">
        <v>265</v>
      </c>
      <c r="D10" s="39">
        <v>37006</v>
      </c>
      <c r="E10" s="34" t="s">
        <v>1802</v>
      </c>
      <c r="F10" s="14" t="s">
        <v>965</v>
      </c>
      <c r="G10" s="14" t="s">
        <v>1093</v>
      </c>
    </row>
    <row r="11" spans="1:7" s="58" customFormat="1">
      <c r="A11" s="107">
        <v>6</v>
      </c>
      <c r="B11" s="296" t="s">
        <v>2123</v>
      </c>
      <c r="C11" s="194" t="s">
        <v>1333</v>
      </c>
      <c r="D11" s="46">
        <v>36986</v>
      </c>
      <c r="E11" s="42">
        <v>9542104</v>
      </c>
      <c r="F11" s="4" t="s">
        <v>1828</v>
      </c>
      <c r="G11" s="4" t="s">
        <v>1497</v>
      </c>
    </row>
    <row r="12" spans="1:7" s="58" customFormat="1">
      <c r="A12" s="107">
        <v>7</v>
      </c>
      <c r="B12" s="292" t="s">
        <v>1096</v>
      </c>
      <c r="C12" s="101" t="s">
        <v>259</v>
      </c>
      <c r="D12" s="102">
        <v>36616</v>
      </c>
      <c r="E12" s="42" t="s">
        <v>504</v>
      </c>
      <c r="F12" s="4" t="s">
        <v>505</v>
      </c>
      <c r="G12" s="4" t="s">
        <v>506</v>
      </c>
    </row>
    <row r="13" spans="1:7" s="58" customFormat="1">
      <c r="A13" s="107">
        <v>8</v>
      </c>
      <c r="B13" s="292" t="s">
        <v>1097</v>
      </c>
      <c r="C13" s="4" t="s">
        <v>263</v>
      </c>
      <c r="D13" s="237">
        <v>36457</v>
      </c>
      <c r="E13" s="42" t="s">
        <v>1805</v>
      </c>
      <c r="F13" s="27" t="s">
        <v>1098</v>
      </c>
      <c r="G13" s="4" t="s">
        <v>1040</v>
      </c>
    </row>
    <row r="14" spans="1:7" s="58" customFormat="1">
      <c r="A14" s="107">
        <v>9</v>
      </c>
      <c r="B14" s="295">
        <v>1292</v>
      </c>
      <c r="C14" s="14" t="s">
        <v>264</v>
      </c>
      <c r="D14" s="38">
        <v>36599</v>
      </c>
      <c r="E14" s="34" t="s">
        <v>1816</v>
      </c>
      <c r="F14" s="14" t="s">
        <v>1099</v>
      </c>
      <c r="G14" s="14" t="s">
        <v>1817</v>
      </c>
    </row>
    <row r="15" spans="1:7" s="58" customFormat="1">
      <c r="A15" s="107">
        <v>10</v>
      </c>
      <c r="B15" s="292" t="s">
        <v>1100</v>
      </c>
      <c r="C15" s="93" t="s">
        <v>258</v>
      </c>
      <c r="D15" s="46">
        <v>37083</v>
      </c>
      <c r="E15" s="42" t="s">
        <v>1101</v>
      </c>
      <c r="F15" s="4" t="s">
        <v>1037</v>
      </c>
      <c r="G15" s="4" t="s">
        <v>1102</v>
      </c>
    </row>
    <row r="16" spans="1:7" s="58" customFormat="1">
      <c r="A16" s="107">
        <v>11</v>
      </c>
      <c r="B16" s="295">
        <v>1254</v>
      </c>
      <c r="C16" s="6" t="s">
        <v>245</v>
      </c>
      <c r="D16" s="38">
        <v>36864</v>
      </c>
      <c r="E16" s="34" t="s">
        <v>1141</v>
      </c>
      <c r="F16" s="14" t="s">
        <v>1142</v>
      </c>
      <c r="G16" s="14" t="s">
        <v>1143</v>
      </c>
    </row>
    <row r="17" spans="1:8" s="58" customFormat="1">
      <c r="A17" s="107"/>
      <c r="B17" s="297"/>
      <c r="C17" s="151"/>
      <c r="D17" s="4"/>
      <c r="E17" s="4"/>
      <c r="F17" s="4"/>
      <c r="G17" s="4"/>
    </row>
    <row r="18" spans="1:8" s="58" customFormat="1">
      <c r="A18" s="107"/>
      <c r="B18" s="298" t="s">
        <v>75</v>
      </c>
      <c r="C18" s="18"/>
      <c r="D18" s="4"/>
      <c r="E18" s="4"/>
      <c r="F18" s="4"/>
      <c r="G18" s="4"/>
    </row>
    <row r="19" spans="1:8" s="58" customFormat="1">
      <c r="A19" s="107">
        <v>1</v>
      </c>
      <c r="B19" s="295">
        <v>1269</v>
      </c>
      <c r="C19" s="14" t="s">
        <v>243</v>
      </c>
      <c r="D19" s="38">
        <v>36752</v>
      </c>
      <c r="E19" s="268" t="s">
        <v>2127</v>
      </c>
      <c r="F19" s="14" t="s">
        <v>1155</v>
      </c>
      <c r="G19" s="14" t="s">
        <v>1156</v>
      </c>
    </row>
    <row r="20" spans="1:8" s="58" customFormat="1">
      <c r="A20" s="107">
        <v>2</v>
      </c>
      <c r="B20" s="299">
        <v>1221</v>
      </c>
      <c r="C20" s="152" t="s">
        <v>1584</v>
      </c>
      <c r="D20" s="39">
        <v>36411</v>
      </c>
      <c r="E20" s="34" t="s">
        <v>1807</v>
      </c>
      <c r="F20" s="20" t="s">
        <v>1585</v>
      </c>
      <c r="G20" s="20" t="s">
        <v>1586</v>
      </c>
    </row>
    <row r="21" spans="1:8" s="58" customFormat="1">
      <c r="A21" s="107">
        <v>3</v>
      </c>
      <c r="B21" s="292" t="s">
        <v>1106</v>
      </c>
      <c r="C21" s="101" t="s">
        <v>251</v>
      </c>
      <c r="D21" s="102">
        <v>36807</v>
      </c>
      <c r="E21" s="42" t="s">
        <v>592</v>
      </c>
      <c r="F21" s="4" t="s">
        <v>593</v>
      </c>
      <c r="G21" s="304" t="s">
        <v>2111</v>
      </c>
    </row>
    <row r="22" spans="1:8" s="58" customFormat="1">
      <c r="A22" s="107">
        <v>4</v>
      </c>
      <c r="B22" s="294" t="s">
        <v>2124</v>
      </c>
      <c r="C22" s="153" t="s">
        <v>1754</v>
      </c>
      <c r="D22" s="236">
        <v>37098</v>
      </c>
      <c r="E22" s="273" t="s">
        <v>2128</v>
      </c>
      <c r="F22" s="18" t="s">
        <v>1755</v>
      </c>
      <c r="G22" s="18" t="s">
        <v>1756</v>
      </c>
      <c r="H22" s="142" t="s">
        <v>1757</v>
      </c>
    </row>
    <row r="23" spans="1:8" s="58" customFormat="1">
      <c r="A23" s="107">
        <v>5</v>
      </c>
      <c r="B23" s="294" t="s">
        <v>2125</v>
      </c>
      <c r="C23" s="153" t="s">
        <v>1684</v>
      </c>
      <c r="D23" s="184">
        <v>36544</v>
      </c>
      <c r="E23" s="305" t="s">
        <v>2129</v>
      </c>
      <c r="F23" s="185" t="s">
        <v>1685</v>
      </c>
      <c r="G23" s="185" t="s">
        <v>1686</v>
      </c>
    </row>
    <row r="24" spans="1:8" s="58" customFormat="1">
      <c r="A24" s="107">
        <v>6</v>
      </c>
      <c r="B24" s="295">
        <v>1245</v>
      </c>
      <c r="C24" s="14" t="s">
        <v>256</v>
      </c>
      <c r="D24" s="39">
        <v>36973</v>
      </c>
      <c r="E24" s="34" t="s">
        <v>1821</v>
      </c>
      <c r="F24" s="14" t="s">
        <v>1107</v>
      </c>
      <c r="G24" s="14" t="s">
        <v>1108</v>
      </c>
    </row>
    <row r="25" spans="1:8" s="58" customFormat="1">
      <c r="A25" s="107">
        <v>7</v>
      </c>
      <c r="B25" s="295">
        <v>1390</v>
      </c>
      <c r="C25" s="4" t="s">
        <v>323</v>
      </c>
      <c r="D25" s="39">
        <v>37057</v>
      </c>
      <c r="E25" s="42" t="s">
        <v>1109</v>
      </c>
      <c r="F25" s="14" t="s">
        <v>1110</v>
      </c>
      <c r="G25" s="4" t="s">
        <v>1809</v>
      </c>
    </row>
    <row r="26" spans="1:8" s="58" customFormat="1">
      <c r="A26" s="107">
        <v>8</v>
      </c>
      <c r="B26" s="292" t="s">
        <v>1112</v>
      </c>
      <c r="C26" s="69" t="s">
        <v>231</v>
      </c>
      <c r="D26" s="46">
        <v>36696</v>
      </c>
      <c r="E26" s="42" t="s">
        <v>1808</v>
      </c>
      <c r="F26" s="69" t="s">
        <v>1113</v>
      </c>
      <c r="G26" s="69" t="s">
        <v>1114</v>
      </c>
    </row>
    <row r="27" spans="1:8" s="58" customFormat="1">
      <c r="A27" s="107">
        <v>9</v>
      </c>
      <c r="B27" s="295">
        <v>1248</v>
      </c>
      <c r="C27" s="6" t="s">
        <v>229</v>
      </c>
      <c r="D27" s="38">
        <v>36727</v>
      </c>
      <c r="E27" s="268">
        <v>9328650104</v>
      </c>
      <c r="F27" s="14" t="s">
        <v>1119</v>
      </c>
      <c r="G27" s="14" t="s">
        <v>1820</v>
      </c>
    </row>
    <row r="28" spans="1:8" s="58" customFormat="1">
      <c r="A28" s="107">
        <v>10</v>
      </c>
      <c r="B28" s="295">
        <v>1243</v>
      </c>
      <c r="C28" s="14" t="s">
        <v>249</v>
      </c>
      <c r="D28" s="39">
        <v>36717</v>
      </c>
      <c r="E28" s="268">
        <v>9185068906</v>
      </c>
      <c r="F28" s="14" t="s">
        <v>1121</v>
      </c>
      <c r="G28" s="14" t="s">
        <v>1122</v>
      </c>
    </row>
    <row r="29" spans="1:8" s="58" customFormat="1">
      <c r="A29" s="107">
        <v>11</v>
      </c>
      <c r="B29" s="292" t="s">
        <v>1172</v>
      </c>
      <c r="C29" s="4" t="s">
        <v>262</v>
      </c>
      <c r="D29" s="46">
        <v>36850</v>
      </c>
      <c r="E29" s="42" t="s">
        <v>1824</v>
      </c>
      <c r="F29" s="4" t="s">
        <v>1173</v>
      </c>
      <c r="G29" s="4" t="s">
        <v>1174</v>
      </c>
    </row>
    <row r="30" spans="1:8" s="58" customFormat="1">
      <c r="A30" s="107">
        <v>12</v>
      </c>
      <c r="B30" s="295">
        <v>1249</v>
      </c>
      <c r="C30" s="14" t="s">
        <v>254</v>
      </c>
      <c r="D30" s="39">
        <v>37012</v>
      </c>
      <c r="E30" s="43" t="s">
        <v>1823</v>
      </c>
      <c r="F30" s="14" t="s">
        <v>1123</v>
      </c>
      <c r="G30" s="14" t="s">
        <v>1124</v>
      </c>
    </row>
    <row r="31" spans="1:8" s="58" customFormat="1">
      <c r="A31" s="107">
        <v>13</v>
      </c>
      <c r="B31" s="292" t="s">
        <v>1175</v>
      </c>
      <c r="C31" s="101" t="s">
        <v>235</v>
      </c>
      <c r="D31" s="102">
        <v>36591</v>
      </c>
      <c r="E31" s="42">
        <v>9228590904</v>
      </c>
      <c r="F31" s="4" t="s">
        <v>1803</v>
      </c>
      <c r="G31" s="4" t="s">
        <v>1176</v>
      </c>
    </row>
    <row r="32" spans="1:8" s="58" customFormat="1">
      <c r="A32" s="107">
        <v>14</v>
      </c>
      <c r="B32" s="292" t="s">
        <v>1125</v>
      </c>
      <c r="C32" s="4" t="s">
        <v>260</v>
      </c>
      <c r="D32" s="46">
        <v>36801</v>
      </c>
      <c r="E32" s="42" t="s">
        <v>1607</v>
      </c>
      <c r="F32" s="4" t="s">
        <v>1810</v>
      </c>
      <c r="G32" s="69" t="s">
        <v>1126</v>
      </c>
    </row>
    <row r="33" spans="1:12" s="58" customFormat="1">
      <c r="A33" s="107">
        <v>15</v>
      </c>
      <c r="B33" s="293">
        <v>943</v>
      </c>
      <c r="C33" s="4" t="s">
        <v>242</v>
      </c>
      <c r="D33" s="41">
        <v>36995</v>
      </c>
      <c r="E33" s="42" t="s">
        <v>1814</v>
      </c>
      <c r="F33" s="4" t="s">
        <v>713</v>
      </c>
      <c r="G33" s="4" t="s">
        <v>714</v>
      </c>
    </row>
    <row r="34" spans="1:12">
      <c r="A34" s="107">
        <v>16</v>
      </c>
      <c r="B34" s="296" t="s">
        <v>2126</v>
      </c>
      <c r="C34" s="194" t="s">
        <v>1410</v>
      </c>
      <c r="D34" s="46">
        <v>36623</v>
      </c>
      <c r="E34" s="205" t="s">
        <v>1407</v>
      </c>
      <c r="F34" s="4" t="s">
        <v>1408</v>
      </c>
      <c r="G34" s="4" t="s">
        <v>1409</v>
      </c>
    </row>
    <row r="35" spans="1:12">
      <c r="D35" s="62"/>
    </row>
    <row r="36" spans="1:12">
      <c r="B36" s="301"/>
      <c r="C36" s="27"/>
    </row>
    <row r="37" spans="1:12" ht="15.75">
      <c r="B37" s="371" t="s">
        <v>1578</v>
      </c>
      <c r="C37" s="371"/>
      <c r="D37" s="371"/>
      <c r="L37">
        <f>24+26</f>
        <v>50</v>
      </c>
    </row>
    <row r="38" spans="1:12">
      <c r="B38" s="372" t="s">
        <v>824</v>
      </c>
      <c r="C38" s="372"/>
      <c r="D38" s="372"/>
    </row>
    <row r="39" spans="1:12">
      <c r="B39" s="302"/>
      <c r="C39" s="27"/>
    </row>
    <row r="40" spans="1:12">
      <c r="B40" s="303">
        <f>11+16</f>
        <v>27</v>
      </c>
      <c r="C40" s="27"/>
    </row>
    <row r="41" spans="1:12">
      <c r="B41" s="302"/>
      <c r="C41" s="27"/>
    </row>
    <row r="45" spans="1:12">
      <c r="D45" s="144"/>
    </row>
    <row r="46" spans="1:12">
      <c r="D46" s="139"/>
    </row>
    <row r="47" spans="1:12">
      <c r="D47" s="139"/>
    </row>
    <row r="48" spans="1:12">
      <c r="D48" s="139"/>
    </row>
    <row r="49" spans="4:4">
      <c r="D49" s="139"/>
    </row>
  </sheetData>
  <sortState ref="B19:G34">
    <sortCondition ref="C19:C34"/>
  </sortState>
  <mergeCells count="4">
    <mergeCell ref="B1:G1"/>
    <mergeCell ref="B2:G2"/>
    <mergeCell ref="B37:D37"/>
    <mergeCell ref="B38:D38"/>
  </mergeCells>
  <pageMargins left="0.14000000000000001" right="0.12" top="0.28000000000000003" bottom="0.24" header="0.2" footer="0.3"/>
  <pageSetup paperSize="256" scale="77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3"/>
  <sheetViews>
    <sheetView zoomScale="130" zoomScaleNormal="130" workbookViewId="0">
      <selection sqref="A1:G39"/>
    </sheetView>
  </sheetViews>
  <sheetFormatPr defaultRowHeight="15"/>
  <cols>
    <col min="1" max="1" width="3.28515625" style="109" customWidth="1"/>
    <col min="2" max="2" width="7.7109375" style="316" customWidth="1"/>
    <col min="3" max="3" width="25.42578125" customWidth="1"/>
    <col min="4" max="4" width="10.28515625" customWidth="1"/>
    <col min="5" max="5" width="27.85546875" customWidth="1"/>
    <col min="6" max="6" width="30.42578125" customWidth="1"/>
    <col min="7" max="7" width="63.5703125" customWidth="1"/>
  </cols>
  <sheetData>
    <row r="1" spans="1:10" ht="18.75">
      <c r="B1" s="313"/>
      <c r="C1" s="367" t="s">
        <v>829</v>
      </c>
      <c r="D1" s="367"/>
      <c r="E1" s="367"/>
      <c r="F1" s="367"/>
      <c r="G1" s="367"/>
    </row>
    <row r="2" spans="1:10" ht="18.75">
      <c r="B2" s="368" t="s">
        <v>1252</v>
      </c>
      <c r="C2" s="368"/>
      <c r="D2" s="368"/>
      <c r="E2" s="368"/>
      <c r="F2" s="368"/>
      <c r="G2" s="368"/>
    </row>
    <row r="3" spans="1:10" ht="18.75">
      <c r="B3" s="313"/>
      <c r="C3" s="100"/>
      <c r="D3" s="100"/>
    </row>
    <row r="4" spans="1:10" ht="15.75">
      <c r="B4" s="290" t="s">
        <v>0</v>
      </c>
      <c r="C4" s="2" t="s">
        <v>1</v>
      </c>
      <c r="D4" s="2" t="s">
        <v>438</v>
      </c>
      <c r="E4" s="2" t="s">
        <v>441</v>
      </c>
      <c r="F4" s="2" t="s">
        <v>439</v>
      </c>
      <c r="G4" s="2" t="s">
        <v>440</v>
      </c>
    </row>
    <row r="5" spans="1:10" ht="15.75">
      <c r="B5" s="291" t="s">
        <v>2</v>
      </c>
      <c r="C5" s="2"/>
      <c r="D5" s="13"/>
      <c r="E5" s="13"/>
      <c r="F5" s="13"/>
      <c r="G5" s="13"/>
    </row>
    <row r="6" spans="1:10" s="58" customFormat="1">
      <c r="A6" s="110">
        <v>1</v>
      </c>
      <c r="B6" s="295">
        <v>1170</v>
      </c>
      <c r="C6" s="14" t="s">
        <v>267</v>
      </c>
      <c r="D6" s="39">
        <v>36696</v>
      </c>
      <c r="E6" s="34" t="s">
        <v>1130</v>
      </c>
      <c r="F6" s="14" t="s">
        <v>1014</v>
      </c>
      <c r="G6" s="14" t="s">
        <v>1015</v>
      </c>
    </row>
    <row r="7" spans="1:10" s="58" customFormat="1">
      <c r="A7" s="110">
        <v>2</v>
      </c>
      <c r="B7" s="295">
        <v>1266</v>
      </c>
      <c r="C7" s="6" t="s">
        <v>250</v>
      </c>
      <c r="D7" s="39">
        <v>36677</v>
      </c>
      <c r="E7" s="34" t="s">
        <v>1131</v>
      </c>
      <c r="F7" s="14" t="s">
        <v>1132</v>
      </c>
      <c r="G7" s="14" t="s">
        <v>1806</v>
      </c>
    </row>
    <row r="8" spans="1:10" s="58" customFormat="1">
      <c r="A8" s="110">
        <v>3</v>
      </c>
      <c r="B8" s="295">
        <v>1267</v>
      </c>
      <c r="C8" s="14" t="s">
        <v>255</v>
      </c>
      <c r="D8" s="39">
        <v>36696</v>
      </c>
      <c r="E8" s="34" t="s">
        <v>1799</v>
      </c>
      <c r="F8" s="37" t="s">
        <v>1133</v>
      </c>
      <c r="G8" s="14" t="s">
        <v>1134</v>
      </c>
    </row>
    <row r="9" spans="1:10" s="58" customFormat="1">
      <c r="A9" s="110">
        <v>4</v>
      </c>
      <c r="B9" s="294" t="s">
        <v>2130</v>
      </c>
      <c r="C9" s="153" t="s">
        <v>1827</v>
      </c>
      <c r="D9" s="46">
        <v>36678</v>
      </c>
      <c r="E9" s="42" t="s">
        <v>1304</v>
      </c>
      <c r="F9" s="4" t="s">
        <v>1305</v>
      </c>
      <c r="G9" s="4" t="s">
        <v>1313</v>
      </c>
    </row>
    <row r="10" spans="1:10" s="58" customFormat="1">
      <c r="A10" s="110">
        <v>5</v>
      </c>
      <c r="B10" s="292" t="s">
        <v>1135</v>
      </c>
      <c r="C10" s="101" t="s">
        <v>257</v>
      </c>
      <c r="D10" s="102">
        <v>36714</v>
      </c>
      <c r="E10" s="256" t="s">
        <v>1137</v>
      </c>
      <c r="F10" s="4" t="s">
        <v>1813</v>
      </c>
      <c r="G10" s="4" t="s">
        <v>1136</v>
      </c>
    </row>
    <row r="11" spans="1:10" s="58" customFormat="1">
      <c r="A11" s="110">
        <v>6</v>
      </c>
      <c r="B11" s="295">
        <v>1320</v>
      </c>
      <c r="C11" s="6" t="s">
        <v>268</v>
      </c>
      <c r="D11" s="38">
        <v>36950</v>
      </c>
      <c r="E11" s="34" t="s">
        <v>1800</v>
      </c>
      <c r="F11" s="14" t="s">
        <v>1094</v>
      </c>
      <c r="G11" s="14" t="s">
        <v>1095</v>
      </c>
    </row>
    <row r="12" spans="1:10" s="58" customFormat="1">
      <c r="A12" s="110">
        <v>7</v>
      </c>
      <c r="B12" s="292" t="s">
        <v>1138</v>
      </c>
      <c r="C12" s="4" t="s">
        <v>827</v>
      </c>
      <c r="D12" s="102">
        <v>37060</v>
      </c>
      <c r="E12" s="190"/>
      <c r="F12" s="4" t="s">
        <v>1139</v>
      </c>
      <c r="G12" s="4" t="s">
        <v>1140</v>
      </c>
    </row>
    <row r="13" spans="1:10" s="58" customFormat="1">
      <c r="A13" s="110">
        <v>8</v>
      </c>
      <c r="B13" s="293">
        <v>747</v>
      </c>
      <c r="C13" s="101" t="s">
        <v>261</v>
      </c>
      <c r="D13" s="102">
        <v>36692</v>
      </c>
      <c r="E13" s="42" t="s">
        <v>1144</v>
      </c>
      <c r="F13" s="4" t="s">
        <v>1145</v>
      </c>
      <c r="G13" s="4" t="s">
        <v>1801</v>
      </c>
    </row>
    <row r="14" spans="1:10" s="58" customFormat="1">
      <c r="A14" s="110">
        <v>9</v>
      </c>
      <c r="B14" s="292" t="s">
        <v>1146</v>
      </c>
      <c r="C14" s="101" t="s">
        <v>230</v>
      </c>
      <c r="D14" s="102">
        <v>36742</v>
      </c>
      <c r="E14" s="42" t="s">
        <v>1147</v>
      </c>
      <c r="F14" s="4" t="s">
        <v>1148</v>
      </c>
      <c r="G14" s="4" t="s">
        <v>1149</v>
      </c>
    </row>
    <row r="15" spans="1:10" s="58" customFormat="1">
      <c r="A15" s="110">
        <v>10</v>
      </c>
      <c r="B15" s="293">
        <v>274</v>
      </c>
      <c r="C15" s="101" t="s">
        <v>240</v>
      </c>
      <c r="D15" s="102">
        <v>36563</v>
      </c>
      <c r="E15" s="256" t="s">
        <v>1105</v>
      </c>
      <c r="F15" s="4" t="s">
        <v>1103</v>
      </c>
      <c r="G15" s="4" t="s">
        <v>1104</v>
      </c>
    </row>
    <row r="16" spans="1:10" s="58" customFormat="1">
      <c r="A16" s="110"/>
      <c r="B16" s="293"/>
      <c r="C16" s="101"/>
      <c r="D16" s="102"/>
      <c r="E16" s="42"/>
      <c r="F16" s="4"/>
      <c r="G16" s="4"/>
      <c r="J16" s="58">
        <f>15+9</f>
        <v>24</v>
      </c>
    </row>
    <row r="17" spans="1:7" s="58" customFormat="1" ht="15.75">
      <c r="A17" s="110"/>
      <c r="B17" s="298" t="s">
        <v>75</v>
      </c>
      <c r="C17" s="202"/>
      <c r="D17" s="102"/>
      <c r="E17" s="18"/>
      <c r="F17" s="18"/>
      <c r="G17" s="18"/>
    </row>
    <row r="18" spans="1:7" s="58" customFormat="1">
      <c r="A18" s="110">
        <v>1</v>
      </c>
      <c r="B18" s="293">
        <v>878</v>
      </c>
      <c r="C18" s="108" t="s">
        <v>236</v>
      </c>
      <c r="D18" s="102">
        <v>36514</v>
      </c>
      <c r="E18" s="42" t="s">
        <v>1152</v>
      </c>
      <c r="F18" s="4" t="s">
        <v>1150</v>
      </c>
      <c r="G18" s="4" t="s">
        <v>1151</v>
      </c>
    </row>
    <row r="19" spans="1:7" s="58" customFormat="1">
      <c r="A19" s="110">
        <v>2</v>
      </c>
      <c r="B19" s="293">
        <v>879</v>
      </c>
      <c r="C19" s="108" t="s">
        <v>244</v>
      </c>
      <c r="D19" s="102">
        <v>36514</v>
      </c>
      <c r="E19" s="42" t="s">
        <v>1152</v>
      </c>
      <c r="F19" s="4" t="s">
        <v>1150</v>
      </c>
      <c r="G19" s="4" t="s">
        <v>1151</v>
      </c>
    </row>
    <row r="20" spans="1:7" s="58" customFormat="1">
      <c r="A20" s="110">
        <v>3</v>
      </c>
      <c r="B20" s="296" t="s">
        <v>2131</v>
      </c>
      <c r="C20" s="194" t="s">
        <v>1314</v>
      </c>
      <c r="D20" s="46">
        <v>36750</v>
      </c>
      <c r="E20" s="42" t="s">
        <v>1315</v>
      </c>
      <c r="F20" s="4" t="s">
        <v>1316</v>
      </c>
      <c r="G20" s="4" t="s">
        <v>1317</v>
      </c>
    </row>
    <row r="21" spans="1:7" s="58" customFormat="1">
      <c r="A21" s="110">
        <v>4</v>
      </c>
      <c r="B21" s="295">
        <v>1256</v>
      </c>
      <c r="C21" s="6" t="s">
        <v>237</v>
      </c>
      <c r="D21" s="39">
        <v>36726</v>
      </c>
      <c r="E21" s="34">
        <v>9179356348</v>
      </c>
      <c r="F21" s="14" t="s">
        <v>1153</v>
      </c>
      <c r="G21" s="14" t="s">
        <v>1154</v>
      </c>
    </row>
    <row r="22" spans="1:7" s="58" customFormat="1">
      <c r="A22" s="110">
        <v>5</v>
      </c>
      <c r="B22" s="293">
        <v>951</v>
      </c>
      <c r="C22" s="4" t="s">
        <v>233</v>
      </c>
      <c r="D22" s="41">
        <v>36752</v>
      </c>
      <c r="E22" s="42" t="s">
        <v>861</v>
      </c>
      <c r="F22" s="4" t="s">
        <v>1761</v>
      </c>
      <c r="G22" s="4" t="s">
        <v>862</v>
      </c>
    </row>
    <row r="23" spans="1:7" s="58" customFormat="1">
      <c r="A23" s="110">
        <v>6</v>
      </c>
      <c r="B23" s="293">
        <v>710</v>
      </c>
      <c r="C23" s="318" t="s">
        <v>253</v>
      </c>
      <c r="D23" s="102">
        <v>36506</v>
      </c>
      <c r="E23" s="42">
        <v>9184635244</v>
      </c>
      <c r="F23" s="4" t="s">
        <v>1157</v>
      </c>
      <c r="G23" s="4" t="s">
        <v>1822</v>
      </c>
    </row>
    <row r="24" spans="1:7" s="58" customFormat="1">
      <c r="A24" s="110">
        <v>7</v>
      </c>
      <c r="B24" s="296" t="s">
        <v>2132</v>
      </c>
      <c r="C24" s="194" t="s">
        <v>1463</v>
      </c>
      <c r="D24" s="41">
        <v>36765</v>
      </c>
      <c r="E24" s="42" t="s">
        <v>1464</v>
      </c>
      <c r="F24" s="4" t="s">
        <v>1465</v>
      </c>
      <c r="G24" s="4" t="s">
        <v>1466</v>
      </c>
    </row>
    <row r="25" spans="1:7" s="58" customFormat="1">
      <c r="A25" s="110">
        <v>8</v>
      </c>
      <c r="B25" s="292" t="s">
        <v>1158</v>
      </c>
      <c r="C25" s="317" t="s">
        <v>232</v>
      </c>
      <c r="D25" s="102">
        <v>36649</v>
      </c>
      <c r="E25" s="42" t="s">
        <v>1818</v>
      </c>
      <c r="F25" s="69" t="s">
        <v>1159</v>
      </c>
      <c r="G25" s="69" t="s">
        <v>1819</v>
      </c>
    </row>
    <row r="26" spans="1:7" s="58" customFormat="1">
      <c r="A26" s="110">
        <v>9</v>
      </c>
      <c r="B26" s="295">
        <v>1302</v>
      </c>
      <c r="C26" s="6" t="s">
        <v>246</v>
      </c>
      <c r="D26" s="38">
        <v>36896</v>
      </c>
      <c r="E26" s="34" t="s">
        <v>1798</v>
      </c>
      <c r="F26" s="14" t="s">
        <v>1160</v>
      </c>
      <c r="G26" s="14" t="s">
        <v>1161</v>
      </c>
    </row>
    <row r="27" spans="1:7" s="58" customFormat="1">
      <c r="A27" s="110">
        <v>10</v>
      </c>
      <c r="B27" s="292" t="s">
        <v>1162</v>
      </c>
      <c r="C27" s="101" t="s">
        <v>228</v>
      </c>
      <c r="D27" s="102">
        <v>36800</v>
      </c>
      <c r="E27" s="42" t="s">
        <v>1163</v>
      </c>
      <c r="F27" s="69" t="s">
        <v>1164</v>
      </c>
      <c r="G27" s="69" t="s">
        <v>1165</v>
      </c>
    </row>
    <row r="28" spans="1:7" s="58" customFormat="1">
      <c r="A28" s="110">
        <v>11</v>
      </c>
      <c r="B28" s="292" t="s">
        <v>1166</v>
      </c>
      <c r="C28" s="4" t="s">
        <v>241</v>
      </c>
      <c r="D28" s="46">
        <v>37074</v>
      </c>
      <c r="E28" s="42" t="s">
        <v>1825</v>
      </c>
      <c r="F28" s="4" t="s">
        <v>1167</v>
      </c>
      <c r="G28" s="4" t="s">
        <v>1831</v>
      </c>
    </row>
    <row r="29" spans="1:7" s="58" customFormat="1">
      <c r="A29" s="110">
        <v>12</v>
      </c>
      <c r="B29" s="295">
        <v>1272</v>
      </c>
      <c r="C29" s="6" t="s">
        <v>248</v>
      </c>
      <c r="D29" s="38">
        <v>36722</v>
      </c>
      <c r="E29" s="34" t="s">
        <v>1950</v>
      </c>
      <c r="F29" s="14" t="s">
        <v>1168</v>
      </c>
      <c r="G29" s="14" t="s">
        <v>1169</v>
      </c>
    </row>
    <row r="30" spans="1:7" s="58" customFormat="1">
      <c r="A30" s="110">
        <v>13</v>
      </c>
      <c r="B30" s="295">
        <v>1399</v>
      </c>
      <c r="C30" s="4" t="s">
        <v>324</v>
      </c>
      <c r="D30" s="39">
        <v>36845</v>
      </c>
      <c r="E30" s="190">
        <v>5338645</v>
      </c>
      <c r="F30" s="14" t="s">
        <v>1111</v>
      </c>
      <c r="G30" s="18" t="s">
        <v>1804</v>
      </c>
    </row>
    <row r="31" spans="1:7" s="58" customFormat="1">
      <c r="A31" s="110">
        <v>14</v>
      </c>
      <c r="B31" s="292" t="s">
        <v>1115</v>
      </c>
      <c r="C31" s="4" t="s">
        <v>239</v>
      </c>
      <c r="D31" s="46">
        <v>36608</v>
      </c>
      <c r="E31" s="42" t="s">
        <v>1118</v>
      </c>
      <c r="F31" s="4" t="s">
        <v>1116</v>
      </c>
      <c r="G31" s="4" t="s">
        <v>1117</v>
      </c>
    </row>
    <row r="32" spans="1:7" s="58" customFormat="1">
      <c r="A32" s="110">
        <v>15</v>
      </c>
      <c r="B32" s="295">
        <v>1315</v>
      </c>
      <c r="C32" s="14" t="s">
        <v>247</v>
      </c>
      <c r="D32" s="38">
        <v>36693</v>
      </c>
      <c r="E32" s="49" t="s">
        <v>1812</v>
      </c>
      <c r="F32" s="14" t="s">
        <v>1170</v>
      </c>
      <c r="G32" s="14" t="s">
        <v>1171</v>
      </c>
    </row>
    <row r="33" spans="1:7" s="58" customFormat="1">
      <c r="A33" s="110">
        <v>16</v>
      </c>
      <c r="B33" s="295">
        <v>1237</v>
      </c>
      <c r="C33" s="6" t="s">
        <v>234</v>
      </c>
      <c r="D33" s="38">
        <v>36596</v>
      </c>
      <c r="E33" s="42" t="s">
        <v>1811</v>
      </c>
      <c r="F33" s="4" t="s">
        <v>1120</v>
      </c>
      <c r="G33" s="4" t="s">
        <v>1364</v>
      </c>
    </row>
    <row r="34" spans="1:7">
      <c r="B34" s="314"/>
      <c r="C34" s="141"/>
    </row>
    <row r="36" spans="1:7">
      <c r="B36" s="314"/>
      <c r="C36" s="141"/>
    </row>
    <row r="37" spans="1:7">
      <c r="B37" s="314"/>
      <c r="C37" s="141"/>
    </row>
    <row r="38" spans="1:7" ht="15.75">
      <c r="B38" s="371" t="s">
        <v>1579</v>
      </c>
      <c r="C38" s="371"/>
    </row>
    <row r="39" spans="1:7">
      <c r="B39" s="372" t="s">
        <v>824</v>
      </c>
      <c r="C39" s="372"/>
    </row>
    <row r="43" spans="1:7">
      <c r="B43" s="315">
        <f>10+16</f>
        <v>26</v>
      </c>
    </row>
  </sheetData>
  <sortState ref="B19:G34">
    <sortCondition ref="C19:C34"/>
  </sortState>
  <mergeCells count="4">
    <mergeCell ref="B38:C38"/>
    <mergeCell ref="B39:C39"/>
    <mergeCell ref="C1:G1"/>
    <mergeCell ref="B2:G2"/>
  </mergeCells>
  <pageMargins left="0.11" right="0.12" top="0.16" bottom="0.24" header="0.12" footer="0.3"/>
  <pageSetup paperSize="256" scale="82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39"/>
  <sheetViews>
    <sheetView zoomScale="130" zoomScaleNormal="130" workbookViewId="0">
      <selection activeCell="C15" sqref="C15"/>
    </sheetView>
  </sheetViews>
  <sheetFormatPr defaultRowHeight="15"/>
  <cols>
    <col min="1" max="1" width="2.7109375" style="68" customWidth="1"/>
    <col min="2" max="2" width="8.140625" style="300" customWidth="1"/>
    <col min="3" max="3" width="25.5703125" customWidth="1"/>
    <col min="4" max="4" width="11.85546875" customWidth="1"/>
    <col min="5" max="5" width="28.85546875" customWidth="1"/>
    <col min="6" max="6" width="27" customWidth="1"/>
    <col min="7" max="7" width="56.28515625" customWidth="1"/>
  </cols>
  <sheetData>
    <row r="1" spans="1:11" ht="18.75">
      <c r="B1" s="367" t="s">
        <v>829</v>
      </c>
      <c r="C1" s="367"/>
      <c r="D1" s="367"/>
      <c r="E1" s="367"/>
      <c r="F1" s="367"/>
      <c r="G1" s="367"/>
    </row>
    <row r="2" spans="1:11" ht="18.75">
      <c r="B2" s="368" t="s">
        <v>1263</v>
      </c>
      <c r="C2" s="368"/>
      <c r="D2" s="368"/>
      <c r="E2" s="368"/>
      <c r="F2" s="368"/>
      <c r="G2" s="368"/>
    </row>
    <row r="3" spans="1:11" ht="18.75">
      <c r="B3" s="309"/>
      <c r="C3" s="40"/>
    </row>
    <row r="4" spans="1:11" ht="15.75">
      <c r="B4" s="290" t="s">
        <v>0</v>
      </c>
      <c r="C4" s="2" t="s">
        <v>1</v>
      </c>
      <c r="D4" s="2" t="s">
        <v>438</v>
      </c>
      <c r="E4" s="2" t="s">
        <v>441</v>
      </c>
      <c r="F4" s="2" t="s">
        <v>439</v>
      </c>
      <c r="G4" s="2" t="s">
        <v>440</v>
      </c>
    </row>
    <row r="5" spans="1:11" ht="15.75">
      <c r="B5" s="310" t="s">
        <v>2</v>
      </c>
      <c r="C5" s="2"/>
      <c r="D5" s="13"/>
      <c r="E5" s="13"/>
      <c r="F5" s="13"/>
      <c r="G5" s="13"/>
    </row>
    <row r="6" spans="1:11" s="58" customFormat="1">
      <c r="A6" s="107">
        <v>1</v>
      </c>
      <c r="B6" s="292" t="s">
        <v>165</v>
      </c>
      <c r="C6" s="4" t="s">
        <v>166</v>
      </c>
      <c r="D6" s="46">
        <v>36516</v>
      </c>
      <c r="E6" s="54" t="s">
        <v>1784</v>
      </c>
      <c r="F6" s="69" t="s">
        <v>782</v>
      </c>
      <c r="G6" s="69" t="s">
        <v>783</v>
      </c>
      <c r="I6" s="366" t="str">
        <f>LEFT(C6,FIND(",",C6)-1)</f>
        <v>Alberto</v>
      </c>
      <c r="J6" s="366" t="str">
        <f>RIGHT(C6,LEN(C6)-FIND(",",C6))</f>
        <v xml:space="preserve"> Jeremy Jimree C.</v>
      </c>
      <c r="K6" s="58" t="str">
        <f>CONCATENATE(J6," ",I6)</f>
        <v xml:space="preserve"> Jeremy Jimree C. Alberto</v>
      </c>
    </row>
    <row r="7" spans="1:11" s="58" customFormat="1">
      <c r="A7" s="107">
        <v>2</v>
      </c>
      <c r="B7" s="295">
        <v>349</v>
      </c>
      <c r="C7" s="14" t="s">
        <v>198</v>
      </c>
      <c r="D7" s="38">
        <v>36542</v>
      </c>
      <c r="E7" s="34" t="s">
        <v>1780</v>
      </c>
      <c r="F7" s="14" t="s">
        <v>1214</v>
      </c>
      <c r="G7" s="14" t="s">
        <v>1215</v>
      </c>
      <c r="I7" s="366" t="str">
        <f t="shared" ref="I7:I30" si="0">LEFT(C7,FIND(",",C7)-1)</f>
        <v>Carpio</v>
      </c>
      <c r="J7" s="366" t="str">
        <f t="shared" ref="J7:J30" si="1">RIGHT(C7,LEN(C7)-FIND(",",C7))</f>
        <v xml:space="preserve"> Jeremiah R.</v>
      </c>
      <c r="K7" s="58" t="str">
        <f t="shared" ref="K7:K30" si="2">CONCATENATE(J7," ",I7)</f>
        <v xml:space="preserve"> Jeremiah R. Carpio</v>
      </c>
    </row>
    <row r="8" spans="1:11" s="58" customFormat="1">
      <c r="A8" s="107">
        <v>3</v>
      </c>
      <c r="B8" s="311">
        <v>1125</v>
      </c>
      <c r="C8" s="4" t="s">
        <v>199</v>
      </c>
      <c r="D8" s="41">
        <v>36549</v>
      </c>
      <c r="E8" s="42" t="s">
        <v>1778</v>
      </c>
      <c r="F8" s="4" t="s">
        <v>1216</v>
      </c>
      <c r="G8" s="4" t="s">
        <v>1217</v>
      </c>
      <c r="I8" s="366" t="str">
        <f t="shared" si="0"/>
        <v>Cayron</v>
      </c>
      <c r="J8" s="366" t="str">
        <f t="shared" si="1"/>
        <v xml:space="preserve"> Ivan Jerome C.</v>
      </c>
      <c r="K8" s="58" t="str">
        <f t="shared" si="2"/>
        <v xml:space="preserve"> Ivan Jerome C. Cayron</v>
      </c>
    </row>
    <row r="9" spans="1:11" s="58" customFormat="1">
      <c r="A9" s="107">
        <v>4</v>
      </c>
      <c r="B9" s="293">
        <v>766</v>
      </c>
      <c r="C9" s="4" t="s">
        <v>167</v>
      </c>
      <c r="D9" s="46">
        <v>36383</v>
      </c>
      <c r="E9" s="42">
        <v>9193299972</v>
      </c>
      <c r="F9" s="11" t="s">
        <v>1063</v>
      </c>
      <c r="G9" s="45" t="s">
        <v>1178</v>
      </c>
      <c r="I9" s="366" t="str">
        <f t="shared" si="0"/>
        <v>Destacamento</v>
      </c>
      <c r="J9" s="366" t="str">
        <f t="shared" si="1"/>
        <v xml:space="preserve"> Red A.</v>
      </c>
      <c r="K9" s="58" t="str">
        <f t="shared" si="2"/>
        <v xml:space="preserve"> Red A. Destacamento</v>
      </c>
    </row>
    <row r="10" spans="1:11" s="58" customFormat="1">
      <c r="A10" s="107">
        <v>5</v>
      </c>
      <c r="B10" s="293">
        <v>674</v>
      </c>
      <c r="C10" s="4" t="s">
        <v>168</v>
      </c>
      <c r="D10" s="46">
        <v>36391</v>
      </c>
      <c r="E10" s="42" t="s">
        <v>1787</v>
      </c>
      <c r="F10" s="4" t="s">
        <v>1068</v>
      </c>
      <c r="G10" s="4" t="s">
        <v>1069</v>
      </c>
      <c r="I10" s="366" t="str">
        <f t="shared" si="0"/>
        <v>Eustaquio</v>
      </c>
      <c r="J10" s="366" t="str">
        <f t="shared" si="1"/>
        <v xml:space="preserve"> Jigsaw Anthony A.</v>
      </c>
      <c r="K10" s="58" t="str">
        <f t="shared" si="2"/>
        <v xml:space="preserve"> Jigsaw Anthony A. Eustaquio</v>
      </c>
    </row>
    <row r="11" spans="1:11" s="58" customFormat="1">
      <c r="A11" s="107">
        <v>6</v>
      </c>
      <c r="B11" s="295">
        <v>1179</v>
      </c>
      <c r="C11" s="14" t="s">
        <v>207</v>
      </c>
      <c r="D11" s="39">
        <v>36514</v>
      </c>
      <c r="E11" s="34" t="s">
        <v>1179</v>
      </c>
      <c r="F11" s="14" t="s">
        <v>1180</v>
      </c>
      <c r="G11" s="14" t="s">
        <v>1181</v>
      </c>
      <c r="I11" s="366" t="str">
        <f t="shared" si="0"/>
        <v>Go</v>
      </c>
      <c r="J11" s="366" t="str">
        <f t="shared" si="1"/>
        <v xml:space="preserve"> Edil Vence R.</v>
      </c>
      <c r="K11" s="58" t="str">
        <f t="shared" si="2"/>
        <v xml:space="preserve"> Edil Vence R. Go</v>
      </c>
    </row>
    <row r="12" spans="1:11" s="58" customFormat="1">
      <c r="A12" s="107">
        <v>7</v>
      </c>
      <c r="B12" s="292" t="s">
        <v>174</v>
      </c>
      <c r="C12" s="4" t="s">
        <v>175</v>
      </c>
      <c r="D12" s="46">
        <v>36285</v>
      </c>
      <c r="E12" s="257" t="s">
        <v>1790</v>
      </c>
      <c r="F12" s="4" t="s">
        <v>914</v>
      </c>
      <c r="G12" s="4" t="s">
        <v>1184</v>
      </c>
      <c r="I12" s="366" t="str">
        <f t="shared" si="0"/>
        <v>Mapua</v>
      </c>
      <c r="J12" s="366" t="str">
        <f t="shared" si="1"/>
        <v xml:space="preserve"> Dan Miguel B.</v>
      </c>
      <c r="K12" s="58" t="str">
        <f t="shared" si="2"/>
        <v xml:space="preserve"> Dan Miguel B. Mapua</v>
      </c>
    </row>
    <row r="13" spans="1:11" s="58" customFormat="1">
      <c r="A13" s="107">
        <v>8</v>
      </c>
      <c r="B13" s="295">
        <v>1211</v>
      </c>
      <c r="C13" s="14" t="s">
        <v>210</v>
      </c>
      <c r="D13" s="38">
        <v>36400</v>
      </c>
      <c r="E13" s="70" t="s">
        <v>1765</v>
      </c>
      <c r="F13" s="14" t="s">
        <v>1226</v>
      </c>
      <c r="G13" s="31" t="s">
        <v>1766</v>
      </c>
      <c r="I13" s="366" t="str">
        <f t="shared" si="0"/>
        <v>Nebres</v>
      </c>
      <c r="J13" s="366" t="str">
        <f t="shared" si="1"/>
        <v xml:space="preserve"> Mark Andrei N.</v>
      </c>
      <c r="K13" s="58" t="str">
        <f t="shared" si="2"/>
        <v xml:space="preserve"> Mark Andrei N. Nebres</v>
      </c>
    </row>
    <row r="14" spans="1:11" s="58" customFormat="1">
      <c r="A14" s="107">
        <v>9</v>
      </c>
      <c r="B14" s="295">
        <v>727</v>
      </c>
      <c r="C14" s="14" t="s">
        <v>177</v>
      </c>
      <c r="D14" s="39">
        <v>36192</v>
      </c>
      <c r="E14" s="34" t="s">
        <v>1792</v>
      </c>
      <c r="F14" s="91" t="s">
        <v>1185</v>
      </c>
      <c r="G14" s="14" t="s">
        <v>1186</v>
      </c>
      <c r="I14" s="366" t="str">
        <f t="shared" si="0"/>
        <v>Ong</v>
      </c>
      <c r="J14" s="366" t="str">
        <f t="shared" si="1"/>
        <v xml:space="preserve"> Jamson Howell C.</v>
      </c>
      <c r="K14" s="58" t="str">
        <f t="shared" si="2"/>
        <v xml:space="preserve"> Jamson Howell C. Ong</v>
      </c>
    </row>
    <row r="15" spans="1:11" s="58" customFormat="1">
      <c r="A15" s="107">
        <v>10</v>
      </c>
      <c r="B15" s="292" t="s">
        <v>214</v>
      </c>
      <c r="C15" s="4" t="s">
        <v>215</v>
      </c>
      <c r="D15" s="46">
        <v>36189</v>
      </c>
      <c r="E15" s="63" t="s">
        <v>1230</v>
      </c>
      <c r="F15" s="4" t="s">
        <v>1231</v>
      </c>
      <c r="G15" s="4" t="s">
        <v>1232</v>
      </c>
      <c r="I15" s="366" t="str">
        <f t="shared" si="0"/>
        <v>Sabayo</v>
      </c>
      <c r="J15" s="366" t="str">
        <f t="shared" si="1"/>
        <v xml:space="preserve"> Renato Jr. C.</v>
      </c>
      <c r="K15" s="58" t="str">
        <f t="shared" si="2"/>
        <v xml:space="preserve"> Renato Jr. C. Sabayo</v>
      </c>
    </row>
    <row r="16" spans="1:11" s="58" customFormat="1">
      <c r="A16" s="107">
        <v>11</v>
      </c>
      <c r="B16" s="292" t="s">
        <v>178</v>
      </c>
      <c r="C16" s="4" t="s">
        <v>179</v>
      </c>
      <c r="D16" s="46">
        <v>36407</v>
      </c>
      <c r="E16" s="42" t="s">
        <v>1041</v>
      </c>
      <c r="F16" s="4" t="s">
        <v>1042</v>
      </c>
      <c r="G16" s="11" t="s">
        <v>1187</v>
      </c>
      <c r="I16" s="366" t="str">
        <f t="shared" si="0"/>
        <v>Sagle</v>
      </c>
      <c r="J16" s="366" t="str">
        <f t="shared" si="1"/>
        <v xml:space="preserve"> Norking Ace A.</v>
      </c>
      <c r="K16" s="58" t="str">
        <f t="shared" si="2"/>
        <v xml:space="preserve"> Norking Ace A. Sagle</v>
      </c>
    </row>
    <row r="17" spans="1:11" s="58" customFormat="1">
      <c r="A17" s="107">
        <v>12</v>
      </c>
      <c r="B17" s="295">
        <v>1140</v>
      </c>
      <c r="C17" s="6" t="s">
        <v>180</v>
      </c>
      <c r="D17" s="39">
        <v>36420</v>
      </c>
      <c r="E17" s="201" t="s">
        <v>1797</v>
      </c>
      <c r="F17" s="14" t="s">
        <v>1188</v>
      </c>
      <c r="G17" s="14" t="s">
        <v>1189</v>
      </c>
      <c r="I17" s="366" t="str">
        <f t="shared" si="0"/>
        <v>Santos</v>
      </c>
      <c r="J17" s="366" t="str">
        <f t="shared" si="1"/>
        <v xml:space="preserve"> John Alber C.</v>
      </c>
      <c r="K17" s="58" t="str">
        <f t="shared" si="2"/>
        <v xml:space="preserve"> John Alber C. Santos</v>
      </c>
    </row>
    <row r="18" spans="1:11" s="58" customFormat="1">
      <c r="A18" s="107">
        <v>13</v>
      </c>
      <c r="B18" s="295">
        <v>1163</v>
      </c>
      <c r="C18" s="6" t="s">
        <v>218</v>
      </c>
      <c r="D18" s="39">
        <v>36658</v>
      </c>
      <c r="E18" s="34" t="s">
        <v>1233</v>
      </c>
      <c r="F18" s="14" t="s">
        <v>1234</v>
      </c>
      <c r="G18" s="67" t="s">
        <v>1235</v>
      </c>
      <c r="I18" s="366" t="str">
        <f t="shared" si="0"/>
        <v>Valerio</v>
      </c>
      <c r="J18" s="366" t="str">
        <f t="shared" si="1"/>
        <v xml:space="preserve"> Patrick Joshua Shane B.</v>
      </c>
      <c r="K18" s="58" t="str">
        <f t="shared" si="2"/>
        <v xml:space="preserve"> Patrick Joshua Shane B. Valerio</v>
      </c>
    </row>
    <row r="19" spans="1:11" s="58" customFormat="1">
      <c r="A19" s="107"/>
      <c r="B19" s="298" t="s">
        <v>75</v>
      </c>
      <c r="C19" s="18"/>
      <c r="D19" s="18"/>
      <c r="E19" s="18"/>
      <c r="F19" s="18"/>
      <c r="G19" s="18"/>
      <c r="I19" s="366"/>
      <c r="J19" s="366"/>
    </row>
    <row r="20" spans="1:11" s="58" customFormat="1">
      <c r="A20" s="107">
        <v>1</v>
      </c>
      <c r="B20" s="292" t="s">
        <v>182</v>
      </c>
      <c r="C20" s="4" t="s">
        <v>183</v>
      </c>
      <c r="D20" s="46">
        <v>36439</v>
      </c>
      <c r="E20" s="42" t="s">
        <v>1195</v>
      </c>
      <c r="F20" s="4" t="s">
        <v>1194</v>
      </c>
      <c r="G20" s="4" t="s">
        <v>1196</v>
      </c>
      <c r="I20" s="366" t="str">
        <f t="shared" si="0"/>
        <v>Besido</v>
      </c>
      <c r="J20" s="366" t="str">
        <f t="shared" si="1"/>
        <v xml:space="preserve"> Rochelle Anne DT.</v>
      </c>
      <c r="K20" s="58" t="str">
        <f t="shared" si="2"/>
        <v xml:space="preserve"> Rochelle Anne DT. Besido</v>
      </c>
    </row>
    <row r="21" spans="1:11" s="58" customFormat="1">
      <c r="A21" s="107">
        <v>2</v>
      </c>
      <c r="B21" s="292" t="s">
        <v>184</v>
      </c>
      <c r="C21" s="4" t="s">
        <v>185</v>
      </c>
      <c r="D21" s="46">
        <v>36134</v>
      </c>
      <c r="E21" s="42" t="s">
        <v>1771</v>
      </c>
      <c r="F21" s="4" t="s">
        <v>1023</v>
      </c>
      <c r="G21" s="4" t="s">
        <v>1199</v>
      </c>
      <c r="I21" s="366" t="str">
        <f t="shared" si="0"/>
        <v>Chu</v>
      </c>
      <c r="J21" s="366" t="str">
        <f t="shared" si="1"/>
        <v xml:space="preserve"> Abigail Eunice Q.</v>
      </c>
      <c r="K21" s="58" t="str">
        <f t="shared" si="2"/>
        <v xml:space="preserve"> Abigail Eunice Q. Chu</v>
      </c>
    </row>
    <row r="22" spans="1:11" s="58" customFormat="1">
      <c r="A22" s="107">
        <v>3</v>
      </c>
      <c r="B22" s="311">
        <v>1067</v>
      </c>
      <c r="C22" s="4" t="s">
        <v>186</v>
      </c>
      <c r="D22" s="41">
        <v>36452</v>
      </c>
      <c r="E22" s="42">
        <v>9199517555</v>
      </c>
      <c r="F22" s="4" t="s">
        <v>1200</v>
      </c>
      <c r="G22" s="4" t="s">
        <v>1201</v>
      </c>
      <c r="I22" s="366" t="str">
        <f t="shared" si="0"/>
        <v>Cruz</v>
      </c>
      <c r="J22" s="366" t="str">
        <f t="shared" si="1"/>
        <v xml:space="preserve"> Michaela R.</v>
      </c>
      <c r="K22" s="58" t="str">
        <f t="shared" si="2"/>
        <v xml:space="preserve"> Michaela R. Cruz</v>
      </c>
    </row>
    <row r="23" spans="1:11" s="58" customFormat="1">
      <c r="A23" s="107">
        <v>4</v>
      </c>
      <c r="B23" s="311">
        <v>1127</v>
      </c>
      <c r="C23" s="4" t="s">
        <v>187</v>
      </c>
      <c r="D23" s="46">
        <v>36498</v>
      </c>
      <c r="E23" s="42" t="s">
        <v>1774</v>
      </c>
      <c r="F23" s="4" t="s">
        <v>1202</v>
      </c>
      <c r="G23" s="4" t="s">
        <v>1203</v>
      </c>
      <c r="I23" s="366" t="str">
        <f t="shared" si="0"/>
        <v>Francisco</v>
      </c>
      <c r="J23" s="366" t="str">
        <f t="shared" si="1"/>
        <v xml:space="preserve"> Maria Bianca Louise G.</v>
      </c>
      <c r="K23" s="58" t="str">
        <f t="shared" si="2"/>
        <v xml:space="preserve"> Maria Bianca Louise G. Francisco</v>
      </c>
    </row>
    <row r="24" spans="1:11" s="58" customFormat="1">
      <c r="A24" s="107">
        <v>5</v>
      </c>
      <c r="B24" s="293">
        <v>696</v>
      </c>
      <c r="C24" s="4" t="s">
        <v>188</v>
      </c>
      <c r="D24" s="46">
        <v>36295</v>
      </c>
      <c r="E24" s="42" t="s">
        <v>1795</v>
      </c>
      <c r="F24" s="4" t="s">
        <v>1204</v>
      </c>
      <c r="G24" s="4" t="s">
        <v>1205</v>
      </c>
      <c r="I24" s="366" t="str">
        <f t="shared" si="0"/>
        <v>Gonzales</v>
      </c>
      <c r="J24" s="366" t="str">
        <f t="shared" si="1"/>
        <v xml:space="preserve"> Kaye Kimberly S.</v>
      </c>
      <c r="K24" s="58" t="str">
        <f t="shared" si="2"/>
        <v xml:space="preserve"> Kaye Kimberly S. Gonzales</v>
      </c>
    </row>
    <row r="25" spans="1:11" s="58" customFormat="1">
      <c r="A25" s="107">
        <v>6</v>
      </c>
      <c r="B25" s="295">
        <v>1076</v>
      </c>
      <c r="C25" s="6" t="s">
        <v>223</v>
      </c>
      <c r="D25" s="38">
        <v>36226</v>
      </c>
      <c r="E25" s="34" t="s">
        <v>1770</v>
      </c>
      <c r="F25" s="14" t="s">
        <v>1241</v>
      </c>
      <c r="G25" s="14" t="s">
        <v>1242</v>
      </c>
      <c r="I25" s="366" t="str">
        <f t="shared" si="0"/>
        <v>Gonzales</v>
      </c>
      <c r="J25" s="366" t="str">
        <f t="shared" si="1"/>
        <v xml:space="preserve"> Shaira Maine P.</v>
      </c>
      <c r="K25" s="58" t="str">
        <f t="shared" si="2"/>
        <v xml:space="preserve"> Shaira Maine P. Gonzales</v>
      </c>
    </row>
    <row r="26" spans="1:11" s="58" customFormat="1">
      <c r="A26" s="107">
        <v>7</v>
      </c>
      <c r="B26" s="295">
        <v>1097</v>
      </c>
      <c r="C26" s="6" t="s">
        <v>189</v>
      </c>
      <c r="D26" s="39">
        <v>36432</v>
      </c>
      <c r="E26" s="34" t="s">
        <v>1791</v>
      </c>
      <c r="F26" s="37" t="s">
        <v>1206</v>
      </c>
      <c r="G26" s="14" t="s">
        <v>1207</v>
      </c>
      <c r="I26" s="366" t="str">
        <f t="shared" si="0"/>
        <v>Mandap</v>
      </c>
      <c r="J26" s="366" t="str">
        <f t="shared" si="1"/>
        <v xml:space="preserve"> Deceryl S.</v>
      </c>
      <c r="K26" s="58" t="str">
        <f t="shared" si="2"/>
        <v xml:space="preserve"> Deceryl S. Mandap</v>
      </c>
    </row>
    <row r="27" spans="1:11" s="58" customFormat="1">
      <c r="A27" s="107">
        <v>8</v>
      </c>
      <c r="B27" s="292" t="s">
        <v>193</v>
      </c>
      <c r="C27" s="4" t="s">
        <v>194</v>
      </c>
      <c r="D27" s="46">
        <v>36316</v>
      </c>
      <c r="E27" s="256" t="s">
        <v>1781</v>
      </c>
      <c r="F27" s="11" t="s">
        <v>1208</v>
      </c>
      <c r="G27" s="4" t="s">
        <v>1209</v>
      </c>
      <c r="I27" s="366" t="str">
        <f t="shared" si="0"/>
        <v>Reyes</v>
      </c>
      <c r="J27" s="366" t="str">
        <f t="shared" si="1"/>
        <v xml:space="preserve"> Kate Clarence O.</v>
      </c>
      <c r="K27" s="58" t="str">
        <f t="shared" si="2"/>
        <v xml:space="preserve"> Kate Clarence O. Reyes</v>
      </c>
    </row>
    <row r="28" spans="1:11" s="58" customFormat="1">
      <c r="A28" s="107">
        <v>9</v>
      </c>
      <c r="B28" s="293">
        <v>803</v>
      </c>
      <c r="C28" s="4" t="s">
        <v>195</v>
      </c>
      <c r="D28" s="46">
        <v>36393</v>
      </c>
      <c r="E28" s="54" t="s">
        <v>1788</v>
      </c>
      <c r="F28" s="4" t="s">
        <v>819</v>
      </c>
      <c r="G28" s="11" t="s">
        <v>820</v>
      </c>
      <c r="I28" s="366" t="str">
        <f t="shared" si="0"/>
        <v>Rivera</v>
      </c>
      <c r="J28" s="366" t="str">
        <f t="shared" si="1"/>
        <v xml:space="preserve"> Merilou Mytrix D.R.</v>
      </c>
      <c r="K28" s="58" t="str">
        <f t="shared" si="2"/>
        <v xml:space="preserve"> Merilou Mytrix D.R. Rivera</v>
      </c>
    </row>
    <row r="29" spans="1:11" s="58" customFormat="1">
      <c r="A29" s="107">
        <v>10</v>
      </c>
      <c r="B29" s="293">
        <v>911</v>
      </c>
      <c r="C29" s="4" t="s">
        <v>1629</v>
      </c>
      <c r="D29" s="46">
        <v>36303</v>
      </c>
      <c r="E29" s="306" t="s">
        <v>1951</v>
      </c>
      <c r="F29" s="307" t="s">
        <v>1019</v>
      </c>
      <c r="G29" s="308" t="s">
        <v>1952</v>
      </c>
      <c r="I29" s="366" t="str">
        <f t="shared" si="0"/>
        <v>Ryan</v>
      </c>
      <c r="J29" s="366" t="str">
        <f t="shared" si="1"/>
        <v xml:space="preserve"> Candice C.</v>
      </c>
      <c r="K29" s="58" t="str">
        <f t="shared" si="2"/>
        <v xml:space="preserve"> Candice C. Ryan</v>
      </c>
    </row>
    <row r="30" spans="1:11" s="58" customFormat="1">
      <c r="A30" s="107">
        <v>11</v>
      </c>
      <c r="B30" s="292" t="s">
        <v>196</v>
      </c>
      <c r="C30" s="4" t="s">
        <v>197</v>
      </c>
      <c r="D30" s="46">
        <v>36351</v>
      </c>
      <c r="E30" s="42" t="s">
        <v>1211</v>
      </c>
      <c r="F30" s="4" t="s">
        <v>1210</v>
      </c>
      <c r="G30" s="45" t="s">
        <v>1212</v>
      </c>
      <c r="I30" s="366" t="str">
        <f t="shared" si="0"/>
        <v>Sulit</v>
      </c>
      <c r="J30" s="366" t="str">
        <f t="shared" si="1"/>
        <v xml:space="preserve"> Nicole Louise M.</v>
      </c>
      <c r="K30" s="58" t="str">
        <f t="shared" si="2"/>
        <v xml:space="preserve"> Nicole Louise M. Sulit</v>
      </c>
    </row>
    <row r="36" spans="2:4" ht="15.75">
      <c r="B36" s="371" t="s">
        <v>1576</v>
      </c>
      <c r="C36" s="371"/>
      <c r="D36" s="371"/>
    </row>
    <row r="37" spans="2:4">
      <c r="B37" s="372" t="s">
        <v>824</v>
      </c>
      <c r="C37" s="372"/>
      <c r="D37" s="372"/>
    </row>
    <row r="39" spans="2:4">
      <c r="B39" s="312">
        <f>13+11</f>
        <v>24</v>
      </c>
    </row>
  </sheetData>
  <sortState ref="B20:G30">
    <sortCondition ref="C20:C30"/>
  </sortState>
  <mergeCells count="4">
    <mergeCell ref="B1:G1"/>
    <mergeCell ref="B2:G2"/>
    <mergeCell ref="B36:D36"/>
    <mergeCell ref="B37:D37"/>
  </mergeCells>
  <pageMargins left="0.11" right="0.17" top="0.17" bottom="0.11" header="0.12" footer="0.17"/>
  <pageSetup paperSize="256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9"/>
  <sheetViews>
    <sheetView topLeftCell="A4" zoomScale="120" zoomScaleNormal="120" workbookViewId="0">
      <selection activeCell="C22" sqref="C22"/>
    </sheetView>
  </sheetViews>
  <sheetFormatPr defaultRowHeight="15"/>
  <cols>
    <col min="1" max="1" width="2.140625" style="68" customWidth="1"/>
    <col min="2" max="2" width="7.140625" style="58" customWidth="1"/>
    <col min="3" max="3" width="27.42578125" customWidth="1"/>
    <col min="4" max="4" width="10.28515625" customWidth="1"/>
    <col min="5" max="5" width="29.28515625" customWidth="1"/>
    <col min="6" max="6" width="27.42578125" customWidth="1"/>
    <col min="7" max="7" width="62.85546875" bestFit="1" customWidth="1"/>
    <col min="9" max="9" width="11.28515625" bestFit="1" customWidth="1"/>
    <col min="10" max="10" width="26.42578125" bestFit="1" customWidth="1"/>
    <col min="11" max="11" width="27" bestFit="1" customWidth="1"/>
  </cols>
  <sheetData>
    <row r="1" spans="1:11" ht="18.75">
      <c r="B1" s="367" t="s">
        <v>829</v>
      </c>
      <c r="C1" s="367"/>
      <c r="D1" s="367"/>
      <c r="E1" s="367"/>
      <c r="F1" s="367"/>
      <c r="G1" s="367"/>
    </row>
    <row r="2" spans="1:11" ht="18.75">
      <c r="B2" s="368" t="s">
        <v>1262</v>
      </c>
      <c r="C2" s="368"/>
      <c r="D2" s="368"/>
      <c r="E2" s="368"/>
      <c r="F2" s="368"/>
      <c r="G2" s="368"/>
    </row>
    <row r="4" spans="1:11" ht="18.75">
      <c r="B4" s="1" t="s">
        <v>0</v>
      </c>
      <c r="C4" s="56" t="s">
        <v>1</v>
      </c>
      <c r="D4" s="2" t="s">
        <v>438</v>
      </c>
      <c r="E4" s="2" t="s">
        <v>441</v>
      </c>
      <c r="F4" s="2" t="s">
        <v>439</v>
      </c>
      <c r="G4" s="2" t="s">
        <v>440</v>
      </c>
    </row>
    <row r="5" spans="1:11" ht="18.75">
      <c r="B5" s="3" t="s">
        <v>2</v>
      </c>
      <c r="C5" s="56"/>
      <c r="D5" s="13"/>
      <c r="E5" s="13"/>
      <c r="F5" s="13"/>
      <c r="G5" s="13"/>
    </row>
    <row r="6" spans="1:11" s="58" customFormat="1">
      <c r="A6" s="107">
        <v>1</v>
      </c>
      <c r="B6" s="5">
        <v>366</v>
      </c>
      <c r="C6" s="6" t="s">
        <v>200</v>
      </c>
      <c r="D6" s="38">
        <v>36523</v>
      </c>
      <c r="E6" s="268" t="s">
        <v>2121</v>
      </c>
      <c r="F6" s="14" t="s">
        <v>1829</v>
      </c>
      <c r="G6" s="14" t="s">
        <v>1830</v>
      </c>
      <c r="I6" s="366" t="str">
        <f>LEFT(C6,FIND(",",C6)-1)</f>
        <v>Corpuz</v>
      </c>
      <c r="J6" s="366" t="str">
        <f>RIGHT(C6,LEN(C6)-FIND(",",C6))</f>
        <v xml:space="preserve"> Emmanuel Vernard L.</v>
      </c>
      <c r="K6" s="58" t="str">
        <f>CONCATENATE(J6," ",I6)</f>
        <v xml:space="preserve"> Emmanuel Vernard L. Corpuz</v>
      </c>
    </row>
    <row r="7" spans="1:11" s="58" customFormat="1">
      <c r="A7" s="107">
        <v>2</v>
      </c>
      <c r="B7" s="103" t="s">
        <v>201</v>
      </c>
      <c r="C7" s="4" t="s">
        <v>202</v>
      </c>
      <c r="D7" s="46">
        <v>36464</v>
      </c>
      <c r="E7" s="220" t="s">
        <v>1769</v>
      </c>
      <c r="F7" s="10" t="s">
        <v>1218</v>
      </c>
      <c r="G7" s="10" t="s">
        <v>1768</v>
      </c>
      <c r="I7" s="366" t="str">
        <f t="shared" ref="I7:I31" si="0">LEFT(C7,FIND(",",C7)-1)</f>
        <v>Cruz</v>
      </c>
      <c r="J7" s="366" t="str">
        <f t="shared" ref="J7:J31" si="1">RIGHT(C7,LEN(C7)-FIND(",",C7))</f>
        <v xml:space="preserve"> Jared C.</v>
      </c>
      <c r="K7" s="58" t="str">
        <f t="shared" ref="K7:K31" si="2">CONCATENATE(J7," ",I7)</f>
        <v xml:space="preserve"> Jared C. Cruz</v>
      </c>
    </row>
    <row r="8" spans="1:11" s="58" customFormat="1">
      <c r="A8" s="107">
        <v>3</v>
      </c>
      <c r="B8" s="5">
        <v>1180</v>
      </c>
      <c r="C8" s="14" t="s">
        <v>203</v>
      </c>
      <c r="D8" s="39">
        <v>36248</v>
      </c>
      <c r="E8" s="34">
        <v>4775609</v>
      </c>
      <c r="F8" s="14" t="s">
        <v>1219</v>
      </c>
      <c r="G8" s="14" t="s">
        <v>1767</v>
      </c>
      <c r="I8" s="366" t="str">
        <f t="shared" si="0"/>
        <v>Cruz</v>
      </c>
      <c r="J8" s="366" t="str">
        <f t="shared" si="1"/>
        <v xml:space="preserve"> Mark Bryan E.</v>
      </c>
      <c r="K8" s="58" t="str">
        <f t="shared" si="2"/>
        <v xml:space="preserve"> Mark Bryan E. Cruz</v>
      </c>
    </row>
    <row r="9" spans="1:11" s="58" customFormat="1">
      <c r="A9" s="107">
        <v>4</v>
      </c>
      <c r="B9" s="5">
        <v>1075</v>
      </c>
      <c r="C9" s="6" t="s">
        <v>204</v>
      </c>
      <c r="D9" s="38">
        <v>36247</v>
      </c>
      <c r="E9" s="34" t="s">
        <v>1785</v>
      </c>
      <c r="F9" s="14" t="s">
        <v>1220</v>
      </c>
      <c r="G9" s="14" t="s">
        <v>1786</v>
      </c>
      <c r="I9" s="366" t="str">
        <f t="shared" si="0"/>
        <v>Enriquez</v>
      </c>
      <c r="J9" s="366" t="str">
        <f t="shared" si="1"/>
        <v xml:space="preserve"> Joshua T.</v>
      </c>
      <c r="K9" s="58" t="str">
        <f t="shared" si="2"/>
        <v xml:space="preserve"> Joshua T. Enriquez</v>
      </c>
    </row>
    <row r="10" spans="1:11" s="58" customFormat="1">
      <c r="A10" s="107">
        <v>5</v>
      </c>
      <c r="B10" s="103" t="s">
        <v>205</v>
      </c>
      <c r="C10" s="4" t="s">
        <v>206</v>
      </c>
      <c r="D10" s="46">
        <v>35363</v>
      </c>
      <c r="E10" s="42" t="s">
        <v>1832</v>
      </c>
      <c r="F10" s="4" t="s">
        <v>1027</v>
      </c>
      <c r="G10" s="4" t="s">
        <v>1221</v>
      </c>
      <c r="I10" s="366" t="str">
        <f t="shared" si="0"/>
        <v>Espolong</v>
      </c>
      <c r="J10" s="366" t="str">
        <f t="shared" si="1"/>
        <v xml:space="preserve"> Prince Michael M.</v>
      </c>
      <c r="K10" s="58" t="str">
        <f t="shared" si="2"/>
        <v xml:space="preserve"> Prince Michael M. Espolong</v>
      </c>
    </row>
    <row r="11" spans="1:11" s="58" customFormat="1">
      <c r="A11" s="107">
        <v>6</v>
      </c>
      <c r="B11" s="5">
        <v>1411</v>
      </c>
      <c r="C11" s="6" t="s">
        <v>995</v>
      </c>
      <c r="D11" s="41">
        <v>36780</v>
      </c>
      <c r="E11" s="42" t="s">
        <v>1190</v>
      </c>
      <c r="F11" s="4" t="s">
        <v>1191</v>
      </c>
      <c r="G11" s="69" t="s">
        <v>1779</v>
      </c>
      <c r="I11" s="366" t="str">
        <f t="shared" si="0"/>
        <v>Galvez</v>
      </c>
      <c r="J11" s="366" t="str">
        <f t="shared" si="1"/>
        <v xml:space="preserve"> John Patrick</v>
      </c>
      <c r="K11" s="58" t="str">
        <f>CONCATENATE(J11," ",I11)</f>
        <v xml:space="preserve"> John Patrick Galvez</v>
      </c>
    </row>
    <row r="12" spans="1:11" s="58" customFormat="1">
      <c r="A12" s="107">
        <v>7</v>
      </c>
      <c r="B12" s="99" t="s">
        <v>169</v>
      </c>
      <c r="C12" s="4" t="s">
        <v>170</v>
      </c>
      <c r="D12" s="46">
        <v>36462</v>
      </c>
      <c r="E12" s="42" t="s">
        <v>636</v>
      </c>
      <c r="F12" s="4" t="s">
        <v>637</v>
      </c>
      <c r="G12" s="4" t="s">
        <v>638</v>
      </c>
      <c r="I12" s="366" t="str">
        <f t="shared" si="0"/>
        <v>Hizon</v>
      </c>
      <c r="J12" s="366" t="str">
        <f t="shared" si="1"/>
        <v xml:space="preserve"> Hadrian Mark V.</v>
      </c>
      <c r="K12" s="58" t="str">
        <f t="shared" si="2"/>
        <v xml:space="preserve"> Hadrian Mark V. Hizon</v>
      </c>
    </row>
    <row r="13" spans="1:11" s="58" customFormat="1">
      <c r="A13" s="107">
        <v>8</v>
      </c>
      <c r="B13" s="9">
        <v>1122</v>
      </c>
      <c r="C13" s="4" t="s">
        <v>171</v>
      </c>
      <c r="D13" s="41">
        <v>36662</v>
      </c>
      <c r="E13" s="42" t="s">
        <v>1783</v>
      </c>
      <c r="F13" s="4" t="s">
        <v>1182</v>
      </c>
      <c r="G13" s="4" t="s">
        <v>1183</v>
      </c>
      <c r="I13" s="366" t="str">
        <f t="shared" si="0"/>
        <v>Joaquin</v>
      </c>
      <c r="J13" s="366" t="str">
        <f t="shared" si="1"/>
        <v xml:space="preserve"> John Gabriel G.</v>
      </c>
      <c r="K13" s="58" t="str">
        <f t="shared" si="2"/>
        <v xml:space="preserve"> John Gabriel G. Joaquin</v>
      </c>
    </row>
    <row r="14" spans="1:11" s="58" customFormat="1">
      <c r="A14" s="107">
        <v>9</v>
      </c>
      <c r="B14" s="99" t="s">
        <v>172</v>
      </c>
      <c r="C14" s="4" t="s">
        <v>173</v>
      </c>
      <c r="D14" s="46">
        <v>35768</v>
      </c>
      <c r="E14" s="42" t="s">
        <v>1794</v>
      </c>
      <c r="F14" s="4" t="s">
        <v>1222</v>
      </c>
      <c r="G14" s="4" t="s">
        <v>1223</v>
      </c>
      <c r="I14" s="366" t="str">
        <f t="shared" si="0"/>
        <v>Labuguen</v>
      </c>
      <c r="J14" s="366" t="str">
        <f t="shared" si="1"/>
        <v xml:space="preserve"> Viktor Franco DL.</v>
      </c>
      <c r="K14" s="58" t="str">
        <f t="shared" si="2"/>
        <v xml:space="preserve"> Viktor Franco DL. Labuguen</v>
      </c>
    </row>
    <row r="15" spans="1:11" s="58" customFormat="1">
      <c r="A15" s="107">
        <v>10</v>
      </c>
      <c r="B15" s="99" t="s">
        <v>208</v>
      </c>
      <c r="C15" s="4" t="s">
        <v>209</v>
      </c>
      <c r="D15" s="46">
        <v>36698</v>
      </c>
      <c r="E15" s="42" t="s">
        <v>1796</v>
      </c>
      <c r="F15" s="4" t="s">
        <v>893</v>
      </c>
      <c r="G15" s="4" t="s">
        <v>894</v>
      </c>
      <c r="I15" s="366" t="str">
        <f t="shared" si="0"/>
        <v>Malibiran</v>
      </c>
      <c r="J15" s="366" t="str">
        <f t="shared" si="1"/>
        <v xml:space="preserve"> Anjelvix C.</v>
      </c>
      <c r="K15" s="58" t="str">
        <f t="shared" si="2"/>
        <v xml:space="preserve"> Anjelvix C. Malibiran</v>
      </c>
    </row>
    <row r="16" spans="1:11" s="58" customFormat="1">
      <c r="A16" s="107">
        <v>11</v>
      </c>
      <c r="B16" s="5">
        <v>1202</v>
      </c>
      <c r="C16" s="14" t="s">
        <v>176</v>
      </c>
      <c r="D16" s="39">
        <v>36594</v>
      </c>
      <c r="E16" s="34" t="s">
        <v>1776</v>
      </c>
      <c r="F16" s="14" t="s">
        <v>1225</v>
      </c>
      <c r="G16" s="14" t="s">
        <v>1224</v>
      </c>
      <c r="I16" s="366" t="str">
        <f t="shared" si="0"/>
        <v>Marcelo</v>
      </c>
      <c r="J16" s="366" t="str">
        <f t="shared" si="1"/>
        <v xml:space="preserve"> Janiel Cynth P.</v>
      </c>
      <c r="K16" s="58" t="str">
        <f t="shared" si="2"/>
        <v xml:space="preserve"> Janiel Cynth P. Marcelo</v>
      </c>
    </row>
    <row r="17" spans="1:11" s="58" customFormat="1">
      <c r="A17" s="107">
        <v>12</v>
      </c>
      <c r="B17" s="103" t="s">
        <v>211</v>
      </c>
      <c r="C17" s="4" t="s">
        <v>212</v>
      </c>
      <c r="D17" s="46">
        <v>36379</v>
      </c>
      <c r="E17" s="42" t="s">
        <v>1773</v>
      </c>
      <c r="F17" s="4" t="s">
        <v>1039</v>
      </c>
      <c r="G17" s="4" t="s">
        <v>1227</v>
      </c>
      <c r="I17" s="366" t="str">
        <f t="shared" si="0"/>
        <v>Nierva</v>
      </c>
      <c r="J17" s="366" t="str">
        <f t="shared" si="1"/>
        <v xml:space="preserve"> James R.</v>
      </c>
      <c r="K17" s="58" t="str">
        <f t="shared" si="2"/>
        <v xml:space="preserve"> James R. Nierva</v>
      </c>
    </row>
    <row r="18" spans="1:11" s="58" customFormat="1">
      <c r="A18" s="107">
        <v>13</v>
      </c>
      <c r="B18" s="287">
        <v>1004</v>
      </c>
      <c r="C18" s="4" t="s">
        <v>213</v>
      </c>
      <c r="D18" s="41">
        <v>36694</v>
      </c>
      <c r="E18" s="7" t="s">
        <v>2100</v>
      </c>
      <c r="F18" s="4" t="s">
        <v>1228</v>
      </c>
      <c r="G18" s="4" t="s">
        <v>1229</v>
      </c>
      <c r="I18" s="366" t="str">
        <f t="shared" si="0"/>
        <v>Roque</v>
      </c>
      <c r="J18" s="366" t="str">
        <f t="shared" si="1"/>
        <v xml:space="preserve"> Gene Dlaenor B.</v>
      </c>
      <c r="K18" s="58" t="str">
        <f t="shared" si="2"/>
        <v xml:space="preserve"> Gene Dlaenor B. Roque</v>
      </c>
    </row>
    <row r="19" spans="1:11" s="58" customFormat="1">
      <c r="A19" s="107">
        <v>14</v>
      </c>
      <c r="B19" s="103" t="s">
        <v>216</v>
      </c>
      <c r="C19" s="4" t="s">
        <v>217</v>
      </c>
      <c r="D19" s="46">
        <v>36528</v>
      </c>
      <c r="E19" s="42" t="s">
        <v>1101</v>
      </c>
      <c r="F19" s="4" t="s">
        <v>1037</v>
      </c>
      <c r="G19" s="4" t="s">
        <v>1038</v>
      </c>
      <c r="I19" s="366" t="str">
        <f t="shared" si="0"/>
        <v>Samonte</v>
      </c>
      <c r="J19" s="366" t="str">
        <f t="shared" si="1"/>
        <v xml:space="preserve"> Han</v>
      </c>
      <c r="K19" s="58" t="str">
        <f t="shared" si="2"/>
        <v xml:space="preserve"> Han Samonte</v>
      </c>
    </row>
    <row r="20" spans="1:11" s="58" customFormat="1">
      <c r="A20" s="107"/>
      <c r="B20" s="3" t="s">
        <v>75</v>
      </c>
      <c r="C20" s="14"/>
      <c r="D20" s="18"/>
      <c r="E20" s="18"/>
      <c r="F20" s="18"/>
      <c r="G20" s="18"/>
      <c r="I20" s="366"/>
      <c r="J20" s="366"/>
      <c r="K20" s="58" t="str">
        <f t="shared" si="2"/>
        <v xml:space="preserve"> </v>
      </c>
    </row>
    <row r="21" spans="1:11" s="58" customFormat="1">
      <c r="A21" s="107">
        <v>1</v>
      </c>
      <c r="B21" s="5">
        <v>1415</v>
      </c>
      <c r="C21" s="4" t="s">
        <v>1236</v>
      </c>
      <c r="D21" s="47">
        <v>36307</v>
      </c>
      <c r="E21" s="7" t="s">
        <v>2099</v>
      </c>
      <c r="F21" s="14" t="s">
        <v>1772</v>
      </c>
      <c r="G21" s="18" t="s">
        <v>1237</v>
      </c>
      <c r="I21" s="366" t="str">
        <f t="shared" si="0"/>
        <v>Adano</v>
      </c>
      <c r="J21" s="366" t="str">
        <f t="shared" si="1"/>
        <v xml:space="preserve"> Rhian Kim C.</v>
      </c>
      <c r="K21" s="58" t="str">
        <f>CONCATENATE(J21," ",I21)</f>
        <v xml:space="preserve"> Rhian Kim C. Adano</v>
      </c>
    </row>
    <row r="22" spans="1:11" s="58" customFormat="1">
      <c r="A22" s="107">
        <v>2</v>
      </c>
      <c r="B22" s="95">
        <v>791</v>
      </c>
      <c r="C22" s="4" t="s">
        <v>219</v>
      </c>
      <c r="D22" s="46">
        <v>36207</v>
      </c>
      <c r="E22" s="42" t="s">
        <v>1782</v>
      </c>
      <c r="F22" s="4" t="s">
        <v>1238</v>
      </c>
      <c r="G22" s="4" t="s">
        <v>974</v>
      </c>
      <c r="I22" s="366" t="str">
        <f t="shared" si="0"/>
        <v>Advincula</v>
      </c>
      <c r="J22" s="366" t="str">
        <f t="shared" si="1"/>
        <v xml:space="preserve"> Claudine Therese T.</v>
      </c>
      <c r="K22" s="58" t="str">
        <f t="shared" si="2"/>
        <v xml:space="preserve"> Claudine Therese T. Advincula</v>
      </c>
    </row>
    <row r="23" spans="1:11" s="58" customFormat="1">
      <c r="A23" s="107">
        <v>3</v>
      </c>
      <c r="B23" s="95">
        <v>212</v>
      </c>
      <c r="C23" s="69" t="s">
        <v>181</v>
      </c>
      <c r="D23" s="46">
        <v>36373</v>
      </c>
      <c r="E23" s="42">
        <v>6452377</v>
      </c>
      <c r="F23" s="69" t="s">
        <v>1193</v>
      </c>
      <c r="G23" s="69" t="s">
        <v>1192</v>
      </c>
      <c r="I23" s="366" t="str">
        <f t="shared" si="0"/>
        <v>Baldado</v>
      </c>
      <c r="J23" s="366" t="str">
        <f t="shared" si="1"/>
        <v xml:space="preserve"> Allysa Hope V.</v>
      </c>
      <c r="K23" s="58" t="str">
        <f t="shared" si="2"/>
        <v xml:space="preserve"> Allysa Hope V. Baldado</v>
      </c>
    </row>
    <row r="24" spans="1:11" s="58" customFormat="1">
      <c r="A24" s="107">
        <v>4</v>
      </c>
      <c r="B24" s="5">
        <v>1224</v>
      </c>
      <c r="C24" s="14" t="s">
        <v>220</v>
      </c>
      <c r="D24" s="38">
        <v>36711</v>
      </c>
      <c r="E24" s="63" t="s">
        <v>1793</v>
      </c>
      <c r="F24" s="14" t="s">
        <v>1197</v>
      </c>
      <c r="G24" s="37" t="s">
        <v>1198</v>
      </c>
      <c r="I24" s="366" t="str">
        <f t="shared" si="0"/>
        <v>Chong</v>
      </c>
      <c r="J24" s="366" t="str">
        <f t="shared" si="1"/>
        <v xml:space="preserve"> Samantha Jae R.</v>
      </c>
      <c r="K24" s="58" t="str">
        <f t="shared" si="2"/>
        <v xml:space="preserve"> Samantha Jae R. Chong</v>
      </c>
    </row>
    <row r="25" spans="1:11" s="58" customFormat="1">
      <c r="A25" s="107">
        <v>5</v>
      </c>
      <c r="B25" s="99" t="s">
        <v>221</v>
      </c>
      <c r="C25" s="4" t="s">
        <v>222</v>
      </c>
      <c r="D25" s="46">
        <v>36481</v>
      </c>
      <c r="E25" s="42" t="s">
        <v>1777</v>
      </c>
      <c r="F25" s="4" t="s">
        <v>1239</v>
      </c>
      <c r="G25" s="93" t="s">
        <v>1240</v>
      </c>
      <c r="I25" s="366" t="str">
        <f t="shared" si="0"/>
        <v>Flores</v>
      </c>
      <c r="J25" s="366" t="str">
        <f t="shared" si="1"/>
        <v xml:space="preserve"> Maria Anna Carey F.</v>
      </c>
      <c r="K25" s="58" t="str">
        <f t="shared" si="2"/>
        <v xml:space="preserve"> Maria Anna Carey F. Flores</v>
      </c>
    </row>
    <row r="26" spans="1:11" s="58" customFormat="1">
      <c r="A26" s="107">
        <v>6</v>
      </c>
      <c r="B26" s="5">
        <v>1328</v>
      </c>
      <c r="C26" s="6" t="s">
        <v>224</v>
      </c>
      <c r="D26" s="38">
        <v>36502</v>
      </c>
      <c r="E26" s="34" t="s">
        <v>1789</v>
      </c>
      <c r="F26" s="14" t="s">
        <v>730</v>
      </c>
      <c r="G26" s="14" t="s">
        <v>731</v>
      </c>
      <c r="I26" s="366" t="str">
        <f t="shared" si="0"/>
        <v>Liwanag</v>
      </c>
      <c r="J26" s="366" t="str">
        <f t="shared" si="1"/>
        <v xml:space="preserve"> Danielle Anne Mariae B.</v>
      </c>
      <c r="K26" s="58" t="str">
        <f t="shared" si="2"/>
        <v xml:space="preserve"> Danielle Anne Mariae B. Liwanag</v>
      </c>
    </row>
    <row r="27" spans="1:11" s="58" customFormat="1">
      <c r="A27" s="107">
        <v>7</v>
      </c>
      <c r="B27" s="5">
        <v>1196</v>
      </c>
      <c r="C27" s="14" t="s">
        <v>225</v>
      </c>
      <c r="D27" s="38">
        <v>36372</v>
      </c>
      <c r="E27" s="34" t="s">
        <v>1762</v>
      </c>
      <c r="F27" s="37" t="s">
        <v>1243</v>
      </c>
      <c r="G27" s="37" t="s">
        <v>1763</v>
      </c>
      <c r="I27" s="366" t="str">
        <f t="shared" si="0"/>
        <v>Mallari</v>
      </c>
      <c r="J27" s="366" t="str">
        <f t="shared" si="1"/>
        <v xml:space="preserve"> Erica Ahn L.</v>
      </c>
      <c r="K27" s="58" t="str">
        <f t="shared" si="2"/>
        <v xml:space="preserve"> Erica Ahn L. Mallari</v>
      </c>
    </row>
    <row r="28" spans="1:11" s="58" customFormat="1">
      <c r="A28" s="107">
        <v>8</v>
      </c>
      <c r="B28" s="5">
        <v>1077</v>
      </c>
      <c r="C28" s="6" t="s">
        <v>226</v>
      </c>
      <c r="D28" s="38">
        <v>36484</v>
      </c>
      <c r="E28" s="268" t="s">
        <v>2101</v>
      </c>
      <c r="F28" s="14" t="s">
        <v>1244</v>
      </c>
      <c r="G28" s="37" t="s">
        <v>1245</v>
      </c>
      <c r="I28" s="366" t="str">
        <f t="shared" si="0"/>
        <v>Natividad</v>
      </c>
      <c r="J28" s="366" t="str">
        <f t="shared" si="1"/>
        <v xml:space="preserve"> Kathlene M.</v>
      </c>
      <c r="K28" s="58" t="str">
        <f t="shared" si="2"/>
        <v xml:space="preserve"> Kathlene M. Natividad</v>
      </c>
    </row>
    <row r="29" spans="1:11" s="58" customFormat="1">
      <c r="A29" s="107">
        <v>9</v>
      </c>
      <c r="B29" s="99" t="s">
        <v>190</v>
      </c>
      <c r="C29" s="4" t="s">
        <v>191</v>
      </c>
      <c r="D29" s="46">
        <v>36477</v>
      </c>
      <c r="E29" s="54" t="s">
        <v>1247</v>
      </c>
      <c r="F29" s="11" t="s">
        <v>1246</v>
      </c>
      <c r="G29" s="4" t="s">
        <v>1248</v>
      </c>
      <c r="I29" s="366" t="str">
        <f t="shared" si="0"/>
        <v>Ortega</v>
      </c>
      <c r="J29" s="366" t="str">
        <f t="shared" si="1"/>
        <v xml:space="preserve"> Shyra Mikaella D.</v>
      </c>
      <c r="K29" s="58" t="str">
        <f t="shared" si="2"/>
        <v xml:space="preserve"> Shyra Mikaella D. Ortega</v>
      </c>
    </row>
    <row r="30" spans="1:11" s="58" customFormat="1">
      <c r="A30" s="107">
        <v>10</v>
      </c>
      <c r="B30" s="5">
        <v>1199</v>
      </c>
      <c r="C30" s="14" t="s">
        <v>227</v>
      </c>
      <c r="D30" s="38">
        <v>36471</v>
      </c>
      <c r="E30" s="34" t="s">
        <v>1250</v>
      </c>
      <c r="F30" s="14" t="s">
        <v>1249</v>
      </c>
      <c r="G30" s="14" t="s">
        <v>1764</v>
      </c>
      <c r="I30" s="366" t="str">
        <f t="shared" si="0"/>
        <v>Perez</v>
      </c>
      <c r="J30" s="366" t="str">
        <f t="shared" si="1"/>
        <v xml:space="preserve"> Katie Chelsy C.</v>
      </c>
      <c r="K30" s="58" t="str">
        <f t="shared" si="2"/>
        <v xml:space="preserve"> Katie Chelsy C. Perez</v>
      </c>
    </row>
    <row r="31" spans="1:11" s="58" customFormat="1">
      <c r="A31" s="107">
        <v>11</v>
      </c>
      <c r="B31" s="95">
        <v>106</v>
      </c>
      <c r="C31" s="4" t="s">
        <v>192</v>
      </c>
      <c r="D31" s="41">
        <v>36450</v>
      </c>
      <c r="E31" s="42" t="s">
        <v>1775</v>
      </c>
      <c r="F31" s="4" t="s">
        <v>999</v>
      </c>
      <c r="G31" s="4" t="s">
        <v>1251</v>
      </c>
      <c r="I31" s="366" t="str">
        <f t="shared" si="0"/>
        <v>Quirante</v>
      </c>
      <c r="J31" s="366" t="str">
        <f t="shared" si="1"/>
        <v xml:space="preserve"> Trisha Anne D.</v>
      </c>
      <c r="K31" s="58" t="str">
        <f t="shared" si="2"/>
        <v xml:space="preserve"> Trisha Anne D. Quirante</v>
      </c>
    </row>
    <row r="36" spans="2:3" ht="15.75">
      <c r="B36" s="371" t="s">
        <v>1580</v>
      </c>
      <c r="C36" s="371"/>
    </row>
    <row r="37" spans="2:3">
      <c r="B37" s="372" t="s">
        <v>824</v>
      </c>
      <c r="C37" s="372"/>
    </row>
    <row r="39" spans="2:3">
      <c r="B39" s="150">
        <f>14+11</f>
        <v>25</v>
      </c>
    </row>
  </sheetData>
  <sortState ref="B22:G32">
    <sortCondition ref="C22:C32"/>
  </sortState>
  <mergeCells count="4">
    <mergeCell ref="B36:C36"/>
    <mergeCell ref="B37:C37"/>
    <mergeCell ref="B1:G1"/>
    <mergeCell ref="B2:G2"/>
  </mergeCells>
  <pageMargins left="0.16" right="0.14000000000000001" top="0.24" bottom="0.24" header="0.12" footer="0.3"/>
  <pageSetup paperSize="256" scale="97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4"/>
  <sheetViews>
    <sheetView topLeftCell="A4" zoomScale="140" zoomScaleNormal="140" workbookViewId="0">
      <selection sqref="A1:G26"/>
    </sheetView>
  </sheetViews>
  <sheetFormatPr defaultRowHeight="15"/>
  <cols>
    <col min="1" max="1" width="1.5703125" style="68" customWidth="1"/>
    <col min="2" max="2" width="7.5703125" style="58" customWidth="1"/>
    <col min="3" max="3" width="29.140625" customWidth="1"/>
    <col min="4" max="4" width="11.85546875" customWidth="1"/>
    <col min="5" max="5" width="31.7109375" customWidth="1"/>
    <col min="6" max="6" width="30.42578125" customWidth="1"/>
    <col min="7" max="7" width="59.85546875" customWidth="1"/>
    <col min="8" max="8" width="11" style="32" customWidth="1"/>
  </cols>
  <sheetData>
    <row r="1" spans="1:9" ht="18.75">
      <c r="B1" s="367" t="s">
        <v>829</v>
      </c>
      <c r="C1" s="367"/>
      <c r="D1" s="367"/>
      <c r="E1" s="367"/>
      <c r="F1" s="367"/>
      <c r="G1" s="367"/>
      <c r="H1" s="125"/>
    </row>
    <row r="2" spans="1:9" ht="18.75">
      <c r="B2" s="368" t="s">
        <v>395</v>
      </c>
      <c r="C2" s="369"/>
      <c r="D2" s="369"/>
      <c r="E2" s="369"/>
      <c r="F2" s="369"/>
      <c r="G2" s="369"/>
      <c r="H2" s="126"/>
    </row>
    <row r="3" spans="1:9" ht="21">
      <c r="B3" s="373"/>
      <c r="C3" s="373"/>
    </row>
    <row r="4" spans="1:9" ht="18.75">
      <c r="B4" s="16" t="s">
        <v>0</v>
      </c>
      <c r="C4" s="56" t="s">
        <v>1</v>
      </c>
      <c r="D4" s="2" t="s">
        <v>438</v>
      </c>
      <c r="E4" s="2" t="s">
        <v>441</v>
      </c>
      <c r="F4" s="2" t="s">
        <v>439</v>
      </c>
      <c r="G4" s="2" t="s">
        <v>440</v>
      </c>
      <c r="H4" s="127"/>
    </row>
    <row r="5" spans="1:9" ht="18.75">
      <c r="B5" s="3" t="s">
        <v>2</v>
      </c>
      <c r="C5" s="168"/>
      <c r="D5" s="18"/>
      <c r="E5" s="18"/>
      <c r="F5" s="18"/>
      <c r="G5" s="18"/>
      <c r="H5" s="128"/>
    </row>
    <row r="6" spans="1:9" s="58" customFormat="1">
      <c r="A6" s="107">
        <v>1</v>
      </c>
      <c r="B6" s="355" t="s">
        <v>2074</v>
      </c>
      <c r="C6" s="165" t="s">
        <v>1751</v>
      </c>
      <c r="D6" s="51">
        <v>40751</v>
      </c>
      <c r="E6" s="207" t="s">
        <v>2071</v>
      </c>
      <c r="F6" s="10" t="s">
        <v>2072</v>
      </c>
      <c r="G6" s="10" t="s">
        <v>2073</v>
      </c>
      <c r="H6" s="130"/>
    </row>
    <row r="7" spans="1:9" s="58" customFormat="1">
      <c r="A7" s="107">
        <v>2</v>
      </c>
      <c r="B7" s="355" t="s">
        <v>2075</v>
      </c>
      <c r="C7" s="165" t="s">
        <v>1433</v>
      </c>
      <c r="D7" s="169">
        <v>40816</v>
      </c>
      <c r="E7" s="170" t="s">
        <v>1434</v>
      </c>
      <c r="F7" s="112" t="s">
        <v>1435</v>
      </c>
      <c r="G7" s="112" t="s">
        <v>2106</v>
      </c>
      <c r="H7" s="130"/>
      <c r="I7" s="131"/>
    </row>
    <row r="8" spans="1:9" s="58" customFormat="1">
      <c r="A8" s="107">
        <v>3</v>
      </c>
      <c r="B8" s="271" t="s">
        <v>2076</v>
      </c>
      <c r="C8" s="112" t="s">
        <v>1536</v>
      </c>
      <c r="D8" s="161">
        <v>40815</v>
      </c>
      <c r="E8" s="170" t="s">
        <v>1537</v>
      </c>
      <c r="F8" s="112" t="s">
        <v>1538</v>
      </c>
      <c r="G8" s="356" t="s">
        <v>1539</v>
      </c>
      <c r="H8" s="130"/>
    </row>
    <row r="9" spans="1:9" s="58" customFormat="1">
      <c r="A9" s="107">
        <v>4</v>
      </c>
      <c r="B9" s="355" t="s">
        <v>2077</v>
      </c>
      <c r="C9" s="165" t="s">
        <v>1330</v>
      </c>
      <c r="D9" s="161">
        <v>40498</v>
      </c>
      <c r="E9" s="271" t="s">
        <v>2088</v>
      </c>
      <c r="F9" s="112" t="s">
        <v>1331</v>
      </c>
      <c r="G9" s="112" t="s">
        <v>1332</v>
      </c>
      <c r="H9" s="130"/>
    </row>
    <row r="10" spans="1:9" s="58" customFormat="1">
      <c r="A10" s="107">
        <v>5</v>
      </c>
      <c r="B10" s="355" t="s">
        <v>2078</v>
      </c>
      <c r="C10" s="165" t="s">
        <v>1349</v>
      </c>
      <c r="D10" s="169">
        <v>40923</v>
      </c>
      <c r="E10" s="271" t="s">
        <v>2089</v>
      </c>
      <c r="F10" s="112" t="s">
        <v>1350</v>
      </c>
      <c r="G10" s="112" t="s">
        <v>1351</v>
      </c>
      <c r="H10" s="130"/>
    </row>
    <row r="11" spans="1:9" s="58" customFormat="1">
      <c r="A11" s="107">
        <v>6</v>
      </c>
      <c r="B11" s="355" t="s">
        <v>2079</v>
      </c>
      <c r="C11" s="165" t="s">
        <v>1376</v>
      </c>
      <c r="D11" s="161">
        <v>40896</v>
      </c>
      <c r="E11" s="170" t="s">
        <v>1377</v>
      </c>
      <c r="F11" s="112" t="s">
        <v>1378</v>
      </c>
      <c r="G11" s="112" t="s">
        <v>1379</v>
      </c>
      <c r="H11" s="130"/>
    </row>
    <row r="12" spans="1:9" s="58" customFormat="1">
      <c r="A12" s="107">
        <v>7</v>
      </c>
      <c r="B12" s="207" t="s">
        <v>2080</v>
      </c>
      <c r="C12" s="10" t="s">
        <v>1747</v>
      </c>
      <c r="D12" s="51">
        <v>40606</v>
      </c>
      <c r="E12" s="50" t="s">
        <v>1748</v>
      </c>
      <c r="F12" s="10" t="s">
        <v>1749</v>
      </c>
      <c r="G12" s="10" t="s">
        <v>2087</v>
      </c>
      <c r="H12"/>
    </row>
    <row r="13" spans="1:9" s="58" customFormat="1">
      <c r="A13" s="107">
        <v>8</v>
      </c>
      <c r="B13" s="355" t="s">
        <v>2081</v>
      </c>
      <c r="C13" s="165" t="s">
        <v>1744</v>
      </c>
      <c r="D13" s="53">
        <v>40707</v>
      </c>
      <c r="E13" s="207" t="s">
        <v>2090</v>
      </c>
      <c r="F13" s="10" t="s">
        <v>1745</v>
      </c>
      <c r="G13" s="10" t="s">
        <v>1746</v>
      </c>
      <c r="H13"/>
    </row>
    <row r="14" spans="1:9" s="58" customFormat="1">
      <c r="A14" s="107">
        <v>9</v>
      </c>
      <c r="B14" s="271" t="s">
        <v>2082</v>
      </c>
      <c r="C14" s="112" t="s">
        <v>1562</v>
      </c>
      <c r="D14" s="161">
        <v>40924</v>
      </c>
      <c r="E14" s="271" t="s">
        <v>2091</v>
      </c>
      <c r="F14" s="112" t="s">
        <v>736</v>
      </c>
      <c r="G14" s="112" t="s">
        <v>737</v>
      </c>
      <c r="H14"/>
    </row>
    <row r="15" spans="1:9" s="58" customFormat="1">
      <c r="A15" s="107"/>
      <c r="B15" s="282" t="s">
        <v>75</v>
      </c>
      <c r="C15" s="164"/>
      <c r="D15" s="169"/>
      <c r="E15" s="170"/>
      <c r="F15" s="112"/>
      <c r="G15" s="112"/>
      <c r="H15" s="130"/>
    </row>
    <row r="16" spans="1:9" s="58" customFormat="1">
      <c r="A16" s="107">
        <v>1</v>
      </c>
      <c r="B16" s="305" t="s">
        <v>2083</v>
      </c>
      <c r="C16" s="18" t="s">
        <v>1642</v>
      </c>
      <c r="D16" s="146">
        <v>40508</v>
      </c>
      <c r="E16" s="48" t="s">
        <v>1643</v>
      </c>
      <c r="F16" s="18" t="s">
        <v>1644</v>
      </c>
      <c r="G16" s="18" t="s">
        <v>1645</v>
      </c>
      <c r="H16" s="130"/>
    </row>
    <row r="17" spans="1:8" s="58" customFormat="1">
      <c r="A17" s="107">
        <v>2</v>
      </c>
      <c r="B17" s="271" t="s">
        <v>2084</v>
      </c>
      <c r="C17" s="112" t="s">
        <v>1509</v>
      </c>
      <c r="D17" s="161">
        <v>41169</v>
      </c>
      <c r="E17" s="170" t="s">
        <v>1510</v>
      </c>
      <c r="F17" s="112" t="s">
        <v>1511</v>
      </c>
      <c r="G17" s="112" t="s">
        <v>2096</v>
      </c>
      <c r="H17" s="130"/>
    </row>
    <row r="18" spans="1:8" s="58" customFormat="1">
      <c r="A18" s="107">
        <v>3</v>
      </c>
      <c r="B18" s="305" t="s">
        <v>2085</v>
      </c>
      <c r="C18" s="117" t="s">
        <v>1709</v>
      </c>
      <c r="D18" s="146">
        <v>41086</v>
      </c>
      <c r="E18" s="48" t="s">
        <v>1710</v>
      </c>
      <c r="F18" s="18" t="s">
        <v>1711</v>
      </c>
      <c r="G18" s="18" t="s">
        <v>2114</v>
      </c>
      <c r="H18" s="130"/>
    </row>
    <row r="19" spans="1:8" s="58" customFormat="1">
      <c r="A19" s="107">
        <v>4</v>
      </c>
      <c r="B19" s="355" t="s">
        <v>2086</v>
      </c>
      <c r="C19" s="165" t="s">
        <v>1387</v>
      </c>
      <c r="D19" s="161">
        <v>40979</v>
      </c>
      <c r="E19" s="170" t="s">
        <v>1388</v>
      </c>
      <c r="F19" s="112" t="s">
        <v>1389</v>
      </c>
      <c r="G19" s="167" t="s">
        <v>1390</v>
      </c>
      <c r="H19" s="145"/>
    </row>
    <row r="25" spans="1:8" ht="15.75">
      <c r="B25" s="371" t="s">
        <v>2115</v>
      </c>
      <c r="C25" s="371"/>
      <c r="D25" s="371"/>
    </row>
    <row r="26" spans="1:8">
      <c r="B26" s="372" t="s">
        <v>824</v>
      </c>
      <c r="C26" s="372"/>
      <c r="D26" s="372"/>
    </row>
    <row r="29" spans="1:8">
      <c r="B29" s="288">
        <f>9+4</f>
        <v>13</v>
      </c>
    </row>
    <row r="33" spans="4:4">
      <c r="D33" s="242"/>
    </row>
    <row r="34" spans="4:4">
      <c r="D34" s="62"/>
    </row>
  </sheetData>
  <sortState ref="B6:G14">
    <sortCondition ref="C6:C14"/>
  </sortState>
  <mergeCells count="5">
    <mergeCell ref="B1:G1"/>
    <mergeCell ref="B2:G2"/>
    <mergeCell ref="B3:C3"/>
    <mergeCell ref="B25:D25"/>
    <mergeCell ref="B26:D26"/>
  </mergeCells>
  <pageMargins left="0.11" right="0.15" top="0.42" bottom="0.75" header="0.3" footer="0.3"/>
  <pageSetup paperSize="256" scale="94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5"/>
  <sheetViews>
    <sheetView zoomScale="130" zoomScaleNormal="130" workbookViewId="0">
      <selection sqref="A1:G23"/>
    </sheetView>
  </sheetViews>
  <sheetFormatPr defaultRowHeight="15"/>
  <cols>
    <col min="1" max="1" width="2.42578125" style="22" customWidth="1"/>
    <col min="2" max="2" width="7.140625" style="58" customWidth="1"/>
    <col min="3" max="3" width="29.85546875" customWidth="1"/>
    <col min="4" max="4" width="10.42578125" customWidth="1"/>
    <col min="5" max="5" width="23.7109375" customWidth="1"/>
    <col min="6" max="6" width="32.5703125" customWidth="1"/>
    <col min="7" max="7" width="57" customWidth="1"/>
  </cols>
  <sheetData>
    <row r="1" spans="1:8" ht="18.75">
      <c r="B1" s="367" t="s">
        <v>829</v>
      </c>
      <c r="C1" s="367"/>
      <c r="D1" s="367"/>
      <c r="E1" s="367"/>
      <c r="F1" s="367"/>
      <c r="G1" s="367"/>
    </row>
    <row r="2" spans="1:8" ht="18.75">
      <c r="B2" s="368" t="s">
        <v>2184</v>
      </c>
      <c r="C2" s="369"/>
      <c r="D2" s="369"/>
      <c r="E2" s="369"/>
      <c r="F2" s="369"/>
      <c r="G2" s="369"/>
    </row>
    <row r="3" spans="1:8" ht="18.75">
      <c r="B3" s="370"/>
      <c r="C3" s="370"/>
    </row>
    <row r="4" spans="1:8" ht="18.75">
      <c r="B4" s="16" t="s">
        <v>0</v>
      </c>
      <c r="C4" s="56" t="s">
        <v>1</v>
      </c>
      <c r="D4" s="2" t="s">
        <v>438</v>
      </c>
      <c r="E4" s="2" t="s">
        <v>441</v>
      </c>
      <c r="F4" s="2" t="s">
        <v>439</v>
      </c>
      <c r="G4" s="2" t="s">
        <v>440</v>
      </c>
    </row>
    <row r="5" spans="1:8">
      <c r="B5" s="3" t="s">
        <v>2</v>
      </c>
      <c r="C5" s="115"/>
      <c r="D5" s="13"/>
      <c r="E5" s="13"/>
      <c r="F5" s="13"/>
      <c r="G5" s="13"/>
    </row>
    <row r="6" spans="1:8" s="58" customFormat="1">
      <c r="A6" s="157">
        <v>1</v>
      </c>
      <c r="B6" s="333">
        <v>1416</v>
      </c>
      <c r="C6" s="111" t="s">
        <v>460</v>
      </c>
      <c r="D6" s="169">
        <v>40250</v>
      </c>
      <c r="E6" s="170" t="s">
        <v>461</v>
      </c>
      <c r="F6" s="112" t="s">
        <v>462</v>
      </c>
      <c r="G6" s="112" t="s">
        <v>1612</v>
      </c>
    </row>
    <row r="7" spans="1:8" s="58" customFormat="1">
      <c r="A7" s="157">
        <v>2</v>
      </c>
      <c r="B7" s="328" t="s">
        <v>2032</v>
      </c>
      <c r="C7" s="149" t="s">
        <v>1646</v>
      </c>
      <c r="D7" s="146">
        <v>39995</v>
      </c>
      <c r="E7" s="276" t="s">
        <v>1647</v>
      </c>
      <c r="F7" s="13" t="s">
        <v>1648</v>
      </c>
      <c r="G7" s="13" t="s">
        <v>1649</v>
      </c>
    </row>
    <row r="8" spans="1:8" s="58" customFormat="1">
      <c r="A8" s="157">
        <v>3</v>
      </c>
      <c r="B8" s="328" t="s">
        <v>2033</v>
      </c>
      <c r="C8" s="149" t="s">
        <v>1718</v>
      </c>
      <c r="D8" s="146">
        <v>40076</v>
      </c>
      <c r="E8" s="33" t="s">
        <v>1719</v>
      </c>
      <c r="F8" s="13" t="s">
        <v>1720</v>
      </c>
      <c r="G8" s="13" t="s">
        <v>1721</v>
      </c>
    </row>
    <row r="9" spans="1:8" s="58" customFormat="1">
      <c r="A9" s="157">
        <v>4</v>
      </c>
      <c r="B9" s="333">
        <v>1428</v>
      </c>
      <c r="C9" s="164" t="s">
        <v>394</v>
      </c>
      <c r="D9" s="169">
        <v>40273</v>
      </c>
      <c r="E9" s="271" t="s">
        <v>2031</v>
      </c>
      <c r="F9" s="112" t="s">
        <v>1616</v>
      </c>
      <c r="G9" s="112" t="s">
        <v>459</v>
      </c>
    </row>
    <row r="10" spans="1:8" s="58" customFormat="1">
      <c r="A10" s="157">
        <v>5</v>
      </c>
      <c r="B10" s="337" t="s">
        <v>2034</v>
      </c>
      <c r="C10" s="163" t="s">
        <v>1323</v>
      </c>
      <c r="D10" s="161">
        <v>40405</v>
      </c>
      <c r="E10" s="170" t="s">
        <v>1324</v>
      </c>
      <c r="F10" s="112" t="s">
        <v>1325</v>
      </c>
      <c r="G10" s="112" t="s">
        <v>1326</v>
      </c>
    </row>
    <row r="11" spans="1:8" s="58" customFormat="1">
      <c r="A11" s="157">
        <v>6</v>
      </c>
      <c r="B11" s="148">
        <v>1559</v>
      </c>
      <c r="C11" s="153" t="s">
        <v>2116</v>
      </c>
      <c r="D11" s="284">
        <v>39701</v>
      </c>
      <c r="E11" s="286" t="s">
        <v>2117</v>
      </c>
      <c r="F11" s="18" t="s">
        <v>2118</v>
      </c>
      <c r="G11" s="18" t="s">
        <v>2120</v>
      </c>
    </row>
    <row r="12" spans="1:8" s="58" customFormat="1">
      <c r="A12" s="157">
        <v>7</v>
      </c>
      <c r="B12" s="334">
        <v>1391</v>
      </c>
      <c r="C12" s="164" t="s">
        <v>450</v>
      </c>
      <c r="D12" s="169">
        <v>40083</v>
      </c>
      <c r="E12" s="170" t="s">
        <v>1613</v>
      </c>
      <c r="F12" s="112" t="s">
        <v>451</v>
      </c>
      <c r="G12" s="112" t="s">
        <v>1614</v>
      </c>
      <c r="H12"/>
    </row>
    <row r="13" spans="1:8" s="58" customFormat="1">
      <c r="A13" s="61"/>
      <c r="B13" s="171" t="s">
        <v>75</v>
      </c>
      <c r="C13" s="164"/>
      <c r="D13" s="169"/>
      <c r="E13" s="170"/>
      <c r="F13" s="112"/>
      <c r="G13" s="112"/>
    </row>
    <row r="14" spans="1:8" s="58" customFormat="1">
      <c r="A14" s="61">
        <v>1</v>
      </c>
      <c r="B14" s="337" t="s">
        <v>2035</v>
      </c>
      <c r="C14" s="173" t="s">
        <v>1475</v>
      </c>
      <c r="D14" s="161">
        <v>40707</v>
      </c>
      <c r="E14" s="271" t="s">
        <v>2037</v>
      </c>
      <c r="F14" s="112" t="s">
        <v>1476</v>
      </c>
      <c r="G14" s="112" t="s">
        <v>1477</v>
      </c>
    </row>
    <row r="15" spans="1:8" s="58" customFormat="1">
      <c r="A15" s="61">
        <v>2</v>
      </c>
      <c r="B15" s="336" t="s">
        <v>2036</v>
      </c>
      <c r="C15" s="180" t="s">
        <v>1295</v>
      </c>
      <c r="D15" s="161">
        <v>40233</v>
      </c>
      <c r="E15" s="275" t="s">
        <v>1312</v>
      </c>
      <c r="F15" s="112" t="s">
        <v>1297</v>
      </c>
      <c r="G15" s="112" t="s">
        <v>1298</v>
      </c>
    </row>
    <row r="16" spans="1:8" s="58" customFormat="1">
      <c r="A16" s="61">
        <v>3</v>
      </c>
      <c r="B16" s="334">
        <v>1341</v>
      </c>
      <c r="C16" s="111" t="s">
        <v>456</v>
      </c>
      <c r="D16" s="169">
        <v>40510</v>
      </c>
      <c r="E16" s="170" t="s">
        <v>457</v>
      </c>
      <c r="F16" s="112" t="s">
        <v>458</v>
      </c>
      <c r="G16" s="112" t="s">
        <v>1630</v>
      </c>
    </row>
    <row r="22" spans="2:11" ht="15.75">
      <c r="B22" s="371" t="s">
        <v>1047</v>
      </c>
      <c r="C22" s="371"/>
    </row>
    <row r="23" spans="2:11">
      <c r="B23" s="372" t="s">
        <v>824</v>
      </c>
      <c r="C23" s="372"/>
      <c r="K23">
        <f>17+9</f>
        <v>26</v>
      </c>
    </row>
    <row r="25" spans="2:11">
      <c r="B25" s="150">
        <f>10+3</f>
        <v>13</v>
      </c>
    </row>
  </sheetData>
  <sortState ref="B6:G12">
    <sortCondition ref="C6:C12"/>
  </sortState>
  <mergeCells count="5">
    <mergeCell ref="B23:C23"/>
    <mergeCell ref="B3:C3"/>
    <mergeCell ref="B22:C22"/>
    <mergeCell ref="B1:G1"/>
    <mergeCell ref="B2:G2"/>
  </mergeCells>
  <pageMargins left="0.13" right="0.15" top="0.49" bottom="0.45" header="0.4" footer="0.3"/>
  <pageSetup paperSize="256" scale="81" orientation="landscape" horizontalDpi="0" verticalDpi="0" r:id="rId1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9"/>
  <sheetViews>
    <sheetView topLeftCell="G1" zoomScale="140" zoomScaleNormal="140" workbookViewId="0">
      <selection activeCell="I11" sqref="I11:K11"/>
    </sheetView>
  </sheetViews>
  <sheetFormatPr defaultRowHeight="15"/>
  <cols>
    <col min="1" max="1" width="2.5703125" style="68" customWidth="1"/>
    <col min="2" max="2" width="7.5703125" style="58" customWidth="1"/>
    <col min="3" max="3" width="27.85546875" customWidth="1"/>
    <col min="4" max="4" width="11.85546875" customWidth="1"/>
    <col min="5" max="5" width="33" customWidth="1"/>
    <col min="6" max="6" width="27.7109375" customWidth="1"/>
    <col min="7" max="7" width="63" customWidth="1"/>
  </cols>
  <sheetData>
    <row r="1" spans="1:11" ht="18.75">
      <c r="B1" s="367" t="s">
        <v>829</v>
      </c>
      <c r="C1" s="367"/>
      <c r="D1" s="367"/>
      <c r="E1" s="367"/>
      <c r="F1" s="367"/>
      <c r="G1" s="367"/>
    </row>
    <row r="2" spans="1:11" ht="18.75">
      <c r="B2" s="368" t="s">
        <v>1692</v>
      </c>
      <c r="C2" s="369"/>
      <c r="D2" s="369"/>
      <c r="E2" s="369"/>
      <c r="F2" s="369"/>
      <c r="G2" s="369"/>
    </row>
    <row r="3" spans="1:11" ht="21">
      <c r="B3" s="373"/>
      <c r="C3" s="373"/>
    </row>
    <row r="4" spans="1:11" ht="18.75">
      <c r="B4" s="16" t="s">
        <v>0</v>
      </c>
      <c r="C4" s="56" t="s">
        <v>1</v>
      </c>
      <c r="D4" s="2" t="s">
        <v>438</v>
      </c>
      <c r="E4" s="2" t="s">
        <v>441</v>
      </c>
      <c r="F4" s="2" t="s">
        <v>439</v>
      </c>
      <c r="G4" s="2" t="s">
        <v>440</v>
      </c>
    </row>
    <row r="5" spans="1:11" ht="18.75">
      <c r="B5" s="3" t="s">
        <v>2</v>
      </c>
      <c r="C5" s="56"/>
      <c r="D5" s="13"/>
      <c r="E5" s="13"/>
      <c r="F5" s="13"/>
      <c r="G5" s="13"/>
    </row>
    <row r="6" spans="1:11" s="58" customFormat="1">
      <c r="A6" s="107">
        <v>1</v>
      </c>
      <c r="B6" s="5">
        <v>1426</v>
      </c>
      <c r="C6" s="6" t="s">
        <v>445</v>
      </c>
      <c r="D6" s="41">
        <v>40143</v>
      </c>
      <c r="E6" s="7" t="s">
        <v>811</v>
      </c>
      <c r="F6" s="4" t="s">
        <v>473</v>
      </c>
      <c r="G6" s="4" t="s">
        <v>1641</v>
      </c>
      <c r="I6" s="366" t="str">
        <f>LEFT(C6,FIND(",",C6)-1)</f>
        <v>Chua</v>
      </c>
      <c r="J6" s="366" t="str">
        <f>RIGHT(C6,LEN(C6)-FIND(",",C6))</f>
        <v xml:space="preserve"> Charles Andrew S.</v>
      </c>
      <c r="K6" s="58" t="str">
        <f>CONCATENATE(J6," ",I6)</f>
        <v xml:space="preserve"> Charles Andrew S. Chua</v>
      </c>
    </row>
    <row r="7" spans="1:11" s="58" customFormat="1">
      <c r="A7" s="107">
        <v>2</v>
      </c>
      <c r="B7" s="336" t="s">
        <v>2048</v>
      </c>
      <c r="C7" s="173" t="s">
        <v>2053</v>
      </c>
      <c r="D7" s="51">
        <v>40533</v>
      </c>
      <c r="E7" s="207" t="s">
        <v>2041</v>
      </c>
      <c r="F7" s="211" t="s">
        <v>1473</v>
      </c>
      <c r="G7" s="10" t="s">
        <v>2054</v>
      </c>
      <c r="I7" s="366" t="str">
        <f t="shared" ref="I7:I24" si="0">LEFT(C7,FIND(",",C7)-1)</f>
        <v>Español</v>
      </c>
      <c r="J7" s="366" t="str">
        <f t="shared" ref="J7:J24" si="1">RIGHT(C7,LEN(C7)-FIND(",",C7))</f>
        <v xml:space="preserve"> Liam Kent P.</v>
      </c>
      <c r="K7" s="58" t="str">
        <f t="shared" ref="K7:K24" si="2">CONCATENATE(J7," ",I7)</f>
        <v xml:space="preserve"> Liam Kent P. Español</v>
      </c>
    </row>
    <row r="8" spans="1:11" s="58" customFormat="1">
      <c r="A8" s="107">
        <v>3</v>
      </c>
      <c r="B8" s="328" t="s">
        <v>2049</v>
      </c>
      <c r="C8" s="149" t="s">
        <v>1650</v>
      </c>
      <c r="D8" s="146">
        <v>40467</v>
      </c>
      <c r="E8" s="33" t="s">
        <v>1651</v>
      </c>
      <c r="F8" s="13" t="s">
        <v>1652</v>
      </c>
      <c r="G8" s="13" t="s">
        <v>1653</v>
      </c>
      <c r="I8" s="366" t="str">
        <f t="shared" si="0"/>
        <v>Hizon</v>
      </c>
      <c r="J8" s="366" t="str">
        <f t="shared" si="1"/>
        <v xml:space="preserve"> Sean Matthew L.</v>
      </c>
      <c r="K8" s="58" t="str">
        <f t="shared" si="2"/>
        <v xml:space="preserve"> Sean Matthew L. Hizon</v>
      </c>
    </row>
    <row r="9" spans="1:11" s="58" customFormat="1">
      <c r="A9" s="107">
        <v>4</v>
      </c>
      <c r="B9" s="334">
        <v>1429</v>
      </c>
      <c r="C9" s="98" t="s">
        <v>1739</v>
      </c>
      <c r="D9" s="169">
        <v>40435</v>
      </c>
      <c r="E9" s="278" t="s">
        <v>1636</v>
      </c>
      <c r="F9" s="279" t="s">
        <v>474</v>
      </c>
      <c r="G9" s="112" t="s">
        <v>475</v>
      </c>
      <c r="I9" s="366" t="str">
        <f t="shared" si="0"/>
        <v>Rodriguez</v>
      </c>
      <c r="J9" s="366" t="str">
        <f t="shared" si="1"/>
        <v xml:space="preserve"> Jared Kyle S.</v>
      </c>
      <c r="K9" s="58" t="str">
        <f t="shared" si="2"/>
        <v xml:space="preserve"> Jared Kyle S. Rodriguez</v>
      </c>
    </row>
    <row r="10" spans="1:11" s="58" customFormat="1">
      <c r="A10" s="107">
        <v>5</v>
      </c>
      <c r="B10" s="336" t="s">
        <v>2050</v>
      </c>
      <c r="C10" s="173" t="s">
        <v>1740</v>
      </c>
      <c r="D10" s="46">
        <v>40641</v>
      </c>
      <c r="E10" s="42" t="s">
        <v>1741</v>
      </c>
      <c r="F10" s="4" t="s">
        <v>1742</v>
      </c>
      <c r="G10" s="4" t="s">
        <v>2052</v>
      </c>
      <c r="I10" s="366" t="str">
        <f t="shared" si="0"/>
        <v>Ong</v>
      </c>
      <c r="J10" s="366" t="str">
        <f t="shared" si="1"/>
        <v xml:space="preserve"> Calbert Daniel V.</v>
      </c>
      <c r="K10" s="58" t="str">
        <f t="shared" si="2"/>
        <v xml:space="preserve"> Calbert Daniel V. Ong</v>
      </c>
    </row>
    <row r="11" spans="1:11" s="58" customFormat="1">
      <c r="A11" s="107"/>
      <c r="B11" s="171" t="s">
        <v>75</v>
      </c>
      <c r="C11" s="164"/>
      <c r="D11" s="169"/>
      <c r="E11" s="170"/>
      <c r="F11" s="112"/>
      <c r="G11" s="112"/>
      <c r="I11" s="366"/>
      <c r="J11" s="366"/>
    </row>
    <row r="12" spans="1:11" s="58" customFormat="1">
      <c r="A12" s="107">
        <v>1</v>
      </c>
      <c r="B12" s="333">
        <v>1434</v>
      </c>
      <c r="C12" s="87" t="s">
        <v>469</v>
      </c>
      <c r="D12" s="53">
        <v>40406</v>
      </c>
      <c r="E12" s="50" t="s">
        <v>470</v>
      </c>
      <c r="F12" s="10" t="s">
        <v>471</v>
      </c>
      <c r="G12" s="10" t="s">
        <v>472</v>
      </c>
      <c r="I12" s="366" t="str">
        <f t="shared" si="0"/>
        <v>Aboga</v>
      </c>
      <c r="J12" s="366" t="str">
        <f t="shared" si="1"/>
        <v xml:space="preserve"> Christine Kailyn S.</v>
      </c>
      <c r="K12" s="58" t="str">
        <f t="shared" si="2"/>
        <v xml:space="preserve"> Christine Kailyn S. Aboga</v>
      </c>
    </row>
    <row r="13" spans="1:11" s="58" customFormat="1">
      <c r="A13" s="107">
        <v>2</v>
      </c>
      <c r="B13" s="333">
        <v>1339</v>
      </c>
      <c r="C13" s="277" t="s">
        <v>391</v>
      </c>
      <c r="D13" s="169">
        <v>40375</v>
      </c>
      <c r="E13" s="7" t="s">
        <v>2014</v>
      </c>
      <c r="F13" s="52" t="s">
        <v>452</v>
      </c>
      <c r="G13" s="4" t="s">
        <v>1687</v>
      </c>
      <c r="I13" s="366" t="str">
        <f t="shared" si="0"/>
        <v>Andres</v>
      </c>
      <c r="J13" s="366" t="str">
        <f t="shared" si="1"/>
        <v xml:space="preserve"> Maria Natasha Sabine V.</v>
      </c>
      <c r="K13" s="58" t="str">
        <f t="shared" si="2"/>
        <v xml:space="preserve"> Maria Natasha Sabine V. Andres</v>
      </c>
    </row>
    <row r="14" spans="1:11" s="58" customFormat="1">
      <c r="A14" s="107">
        <v>3</v>
      </c>
      <c r="B14" s="336" t="s">
        <v>2044</v>
      </c>
      <c r="C14" s="173" t="s">
        <v>1418</v>
      </c>
      <c r="D14" s="161">
        <v>40462</v>
      </c>
      <c r="E14" s="271" t="s">
        <v>2038</v>
      </c>
      <c r="F14" s="112" t="s">
        <v>1419</v>
      </c>
      <c r="G14" s="112" t="s">
        <v>1420</v>
      </c>
      <c r="I14" s="366" t="str">
        <f t="shared" si="0"/>
        <v>Andres</v>
      </c>
      <c r="J14" s="366" t="str">
        <f t="shared" si="1"/>
        <v xml:space="preserve"> Rhian Faith M.</v>
      </c>
      <c r="K14" s="58" t="str">
        <f t="shared" si="2"/>
        <v xml:space="preserve"> Rhian Faith M. Andres</v>
      </c>
    </row>
    <row r="15" spans="1:11" s="58" customFormat="1">
      <c r="A15" s="107">
        <v>4</v>
      </c>
      <c r="B15" s="336" t="s">
        <v>2045</v>
      </c>
      <c r="C15" s="173" t="s">
        <v>1437</v>
      </c>
      <c r="D15" s="169">
        <v>40418</v>
      </c>
      <c r="E15" s="170" t="s">
        <v>1434</v>
      </c>
      <c r="F15" s="112" t="s">
        <v>1435</v>
      </c>
      <c r="G15" s="10" t="s">
        <v>2106</v>
      </c>
      <c r="I15" s="366" t="str">
        <f t="shared" si="0"/>
        <v>Chan</v>
      </c>
      <c r="J15" s="366" t="str">
        <f t="shared" si="1"/>
        <v xml:space="preserve"> Hannah Princess G.</v>
      </c>
      <c r="K15" s="58" t="str">
        <f t="shared" si="2"/>
        <v xml:space="preserve"> Hannah Princess G. Chan</v>
      </c>
    </row>
    <row r="16" spans="1:11" s="58" customFormat="1">
      <c r="A16" s="107">
        <v>5</v>
      </c>
      <c r="B16" s="328" t="s">
        <v>2046</v>
      </c>
      <c r="C16" s="149" t="s">
        <v>1693</v>
      </c>
      <c r="D16" s="146">
        <v>40473</v>
      </c>
      <c r="E16" s="116" t="s">
        <v>1694</v>
      </c>
      <c r="F16" s="13" t="s">
        <v>1695</v>
      </c>
      <c r="G16" s="13" t="s">
        <v>1696</v>
      </c>
      <c r="I16" s="366" t="str">
        <f t="shared" si="0"/>
        <v>Cua</v>
      </c>
      <c r="J16" s="366" t="str">
        <f t="shared" si="1"/>
        <v xml:space="preserve"> Natalie Quinn G.</v>
      </c>
      <c r="K16" s="58" t="str">
        <f t="shared" si="2"/>
        <v xml:space="preserve"> Natalie Quinn G. Cua</v>
      </c>
    </row>
    <row r="17" spans="1:11" s="58" customFormat="1">
      <c r="A17" s="107">
        <v>6</v>
      </c>
      <c r="B17" s="334">
        <v>1346</v>
      </c>
      <c r="C17" s="111" t="s">
        <v>825</v>
      </c>
      <c r="D17" s="53">
        <v>40494</v>
      </c>
      <c r="E17" s="50" t="s">
        <v>1044</v>
      </c>
      <c r="F17" s="10" t="s">
        <v>1045</v>
      </c>
      <c r="G17" s="10" t="s">
        <v>1046</v>
      </c>
      <c r="I17" s="366" t="str">
        <f t="shared" si="0"/>
        <v>Dalman</v>
      </c>
      <c r="J17" s="366" t="str">
        <f t="shared" si="1"/>
        <v xml:space="preserve"> Anghela Claire B.</v>
      </c>
      <c r="K17" s="58" t="str">
        <f t="shared" si="2"/>
        <v xml:space="preserve"> Anghela Claire B. Dalman</v>
      </c>
    </row>
    <row r="18" spans="1:11" s="58" customFormat="1">
      <c r="A18" s="107">
        <v>7</v>
      </c>
      <c r="B18" s="334">
        <v>1430</v>
      </c>
      <c r="C18" s="164" t="s">
        <v>628</v>
      </c>
      <c r="D18" s="53">
        <v>40272</v>
      </c>
      <c r="E18" s="207" t="s">
        <v>2039</v>
      </c>
      <c r="F18" s="73" t="s">
        <v>1758</v>
      </c>
      <c r="G18" s="10" t="s">
        <v>2051</v>
      </c>
      <c r="I18" s="366" t="str">
        <f t="shared" si="0"/>
        <v>Fuentes</v>
      </c>
      <c r="J18" s="366" t="str">
        <f t="shared" si="1"/>
        <v xml:space="preserve"> Amanda Chanelle B.</v>
      </c>
      <c r="K18" s="58" t="str">
        <f t="shared" si="2"/>
        <v xml:space="preserve"> Amanda Chanelle B. Fuentes</v>
      </c>
    </row>
    <row r="19" spans="1:11" s="58" customFormat="1">
      <c r="A19" s="107">
        <v>8</v>
      </c>
      <c r="B19" s="336" t="s">
        <v>2047</v>
      </c>
      <c r="C19" s="173" t="s">
        <v>1342</v>
      </c>
      <c r="D19" s="166">
        <v>40029</v>
      </c>
      <c r="E19" s="189" t="s">
        <v>1343</v>
      </c>
      <c r="F19" s="167" t="s">
        <v>1344</v>
      </c>
      <c r="G19" s="167" t="s">
        <v>1345</v>
      </c>
      <c r="I19" s="366" t="str">
        <f t="shared" si="0"/>
        <v>Mendoza</v>
      </c>
      <c r="J19" s="366" t="str">
        <f t="shared" si="1"/>
        <v xml:space="preserve"> Laura Tiffany G.</v>
      </c>
      <c r="K19" s="58" t="str">
        <f t="shared" si="2"/>
        <v xml:space="preserve"> Laura Tiffany G. Mendoza</v>
      </c>
    </row>
    <row r="20" spans="1:11" s="58" customFormat="1">
      <c r="A20" s="107">
        <v>9</v>
      </c>
      <c r="B20" s="333">
        <v>1427</v>
      </c>
      <c r="C20" s="87" t="s">
        <v>454</v>
      </c>
      <c r="D20" s="169">
        <v>40472</v>
      </c>
      <c r="E20" s="271" t="s">
        <v>2040</v>
      </c>
      <c r="F20" s="112" t="s">
        <v>455</v>
      </c>
      <c r="G20" s="112" t="s">
        <v>2042</v>
      </c>
      <c r="I20" s="366" t="str">
        <f t="shared" si="0"/>
        <v>Miral</v>
      </c>
      <c r="J20" s="366" t="str">
        <f t="shared" si="1"/>
        <v xml:space="preserve"> Mary Angelica V.</v>
      </c>
      <c r="K20" s="58" t="str">
        <f t="shared" si="2"/>
        <v xml:space="preserve"> Mary Angelica V. Miral</v>
      </c>
    </row>
    <row r="21" spans="1:11" s="58" customFormat="1">
      <c r="A21" s="107">
        <v>10</v>
      </c>
      <c r="B21" s="334">
        <v>1414</v>
      </c>
      <c r="C21" s="111" t="s">
        <v>1258</v>
      </c>
      <c r="D21" s="53">
        <v>40036</v>
      </c>
      <c r="E21" s="50" t="s">
        <v>463</v>
      </c>
      <c r="F21" s="73" t="s">
        <v>464</v>
      </c>
      <c r="G21" s="10" t="s">
        <v>465</v>
      </c>
      <c r="I21" s="366" t="str">
        <f t="shared" si="0"/>
        <v>Quintos</v>
      </c>
      <c r="J21" s="366" t="str">
        <f t="shared" si="1"/>
        <v xml:space="preserve"> Jazzmine Vera F.</v>
      </c>
      <c r="K21" s="58" t="str">
        <f t="shared" si="2"/>
        <v xml:space="preserve"> Jazzmine Vera F. Quintos</v>
      </c>
    </row>
    <row r="22" spans="1:11">
      <c r="A22" s="107">
        <v>11</v>
      </c>
      <c r="B22" s="333">
        <v>1422</v>
      </c>
      <c r="C22" s="164" t="s">
        <v>468</v>
      </c>
      <c r="D22" s="53">
        <v>40434</v>
      </c>
      <c r="E22" s="50" t="s">
        <v>1637</v>
      </c>
      <c r="F22" s="73" t="s">
        <v>466</v>
      </c>
      <c r="G22" s="10" t="s">
        <v>467</v>
      </c>
      <c r="I22" s="366" t="str">
        <f t="shared" si="0"/>
        <v>Sayson</v>
      </c>
      <c r="J22" s="366" t="str">
        <f t="shared" si="1"/>
        <v xml:space="preserve"> Maryana R.</v>
      </c>
      <c r="K22" s="58" t="str">
        <f t="shared" si="2"/>
        <v xml:space="preserve"> Maryana R. Sayson</v>
      </c>
    </row>
    <row r="23" spans="1:11">
      <c r="A23" s="107">
        <v>12</v>
      </c>
      <c r="B23" s="337" t="s">
        <v>2043</v>
      </c>
      <c r="C23" s="163" t="s">
        <v>1557</v>
      </c>
      <c r="D23" s="161">
        <v>40238</v>
      </c>
      <c r="E23" s="271" t="s">
        <v>2027</v>
      </c>
      <c r="F23" s="112" t="s">
        <v>1555</v>
      </c>
      <c r="G23" s="181" t="s">
        <v>1556</v>
      </c>
      <c r="I23" s="366" t="str">
        <f t="shared" si="0"/>
        <v>Tiu</v>
      </c>
      <c r="J23" s="366" t="str">
        <f t="shared" si="1"/>
        <v xml:space="preserve"> Alyannah Pauline J.</v>
      </c>
      <c r="K23" s="58" t="str">
        <f t="shared" si="2"/>
        <v xml:space="preserve"> Alyannah Pauline J. Tiu</v>
      </c>
    </row>
    <row r="24" spans="1:11">
      <c r="A24" s="107">
        <v>13</v>
      </c>
      <c r="B24" s="333">
        <v>1342</v>
      </c>
      <c r="C24" s="87" t="s">
        <v>442</v>
      </c>
      <c r="D24" s="53">
        <v>40498</v>
      </c>
      <c r="E24" s="50" t="s">
        <v>476</v>
      </c>
      <c r="F24" s="73" t="s">
        <v>477</v>
      </c>
      <c r="G24" s="10" t="s">
        <v>478</v>
      </c>
      <c r="I24" s="366" t="str">
        <f t="shared" si="0"/>
        <v>Zapanta</v>
      </c>
      <c r="J24" s="366" t="str">
        <f t="shared" si="1"/>
        <v xml:space="preserve"> Juliana Jairah C.</v>
      </c>
      <c r="K24" s="58" t="str">
        <f t="shared" si="2"/>
        <v xml:space="preserve"> Juliana Jairah C. Zapanta</v>
      </c>
    </row>
    <row r="29" spans="1:11" ht="15.75">
      <c r="B29" s="371" t="s">
        <v>1047</v>
      </c>
      <c r="C29" s="371"/>
      <c r="J29">
        <f>9+18</f>
        <v>27</v>
      </c>
    </row>
    <row r="30" spans="1:11">
      <c r="B30" s="372" t="s">
        <v>824</v>
      </c>
      <c r="C30" s="372"/>
    </row>
    <row r="33" spans="1:4" s="58" customFormat="1">
      <c r="A33" s="107"/>
    </row>
    <row r="34" spans="1:4" s="118" customFormat="1">
      <c r="A34" s="106"/>
      <c r="B34" s="154"/>
    </row>
    <row r="35" spans="1:4" s="58" customFormat="1">
      <c r="A35" s="107"/>
    </row>
    <row r="36" spans="1:4" s="58" customFormat="1">
      <c r="A36" s="107"/>
      <c r="D36"/>
    </row>
    <row r="39" spans="1:4">
      <c r="B39" s="142">
        <v>14</v>
      </c>
      <c r="D39">
        <f>18+9</f>
        <v>27</v>
      </c>
    </row>
  </sheetData>
  <sortState ref="B12:G24">
    <sortCondition ref="C12:C24"/>
  </sortState>
  <mergeCells count="5">
    <mergeCell ref="B29:C29"/>
    <mergeCell ref="B30:C30"/>
    <mergeCell ref="B3:C3"/>
    <mergeCell ref="B1:G1"/>
    <mergeCell ref="B2:G2"/>
  </mergeCells>
  <pageMargins left="0.11" right="0.15" top="0.42" bottom="0.75" header="0.3" footer="0.3"/>
  <pageSetup paperSize="256"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7"/>
  <sheetViews>
    <sheetView zoomScale="130" zoomScaleNormal="130" workbookViewId="0">
      <selection activeCell="C22" sqref="C22"/>
    </sheetView>
  </sheetViews>
  <sheetFormatPr defaultRowHeight="15"/>
  <cols>
    <col min="1" max="1" width="2.140625" style="68" customWidth="1"/>
    <col min="2" max="2" width="7" style="58" customWidth="1"/>
    <col min="3" max="3" width="30.7109375" customWidth="1"/>
    <col min="4" max="4" width="10.85546875" customWidth="1"/>
    <col min="5" max="5" width="27.42578125" customWidth="1"/>
    <col min="6" max="6" width="28.85546875" customWidth="1"/>
    <col min="7" max="7" width="56.140625" customWidth="1"/>
  </cols>
  <sheetData>
    <row r="1" spans="1:11" ht="21.75" customHeight="1">
      <c r="B1" s="367" t="s">
        <v>829</v>
      </c>
      <c r="C1" s="367"/>
      <c r="D1" s="367"/>
      <c r="E1" s="367"/>
      <c r="F1" s="367"/>
      <c r="G1" s="367"/>
    </row>
    <row r="2" spans="1:11" ht="21.75" customHeight="1">
      <c r="B2" s="368" t="s">
        <v>1671</v>
      </c>
      <c r="C2" s="369"/>
      <c r="D2" s="369"/>
      <c r="E2" s="369"/>
      <c r="F2" s="369"/>
      <c r="G2" s="369"/>
    </row>
    <row r="4" spans="1:11" ht="15.75">
      <c r="B4" s="16" t="s">
        <v>0</v>
      </c>
      <c r="C4" s="2" t="s">
        <v>1</v>
      </c>
      <c r="D4" s="2" t="s">
        <v>438</v>
      </c>
      <c r="E4" s="2" t="s">
        <v>441</v>
      </c>
      <c r="F4" s="2" t="s">
        <v>439</v>
      </c>
      <c r="G4" s="2" t="s">
        <v>440</v>
      </c>
    </row>
    <row r="5" spans="1:11" ht="15.75">
      <c r="B5" s="3" t="s">
        <v>2</v>
      </c>
      <c r="C5" s="2"/>
      <c r="D5" s="13"/>
      <c r="E5" s="13"/>
      <c r="F5" s="13"/>
      <c r="G5" s="13"/>
    </row>
    <row r="6" spans="1:11" s="58" customFormat="1" ht="15.75">
      <c r="A6" s="107">
        <v>1</v>
      </c>
      <c r="B6" s="5">
        <v>1270</v>
      </c>
      <c r="C6" s="64" t="s">
        <v>399</v>
      </c>
      <c r="D6" s="39">
        <v>40257</v>
      </c>
      <c r="E6" s="34" t="s">
        <v>479</v>
      </c>
      <c r="F6" s="14" t="s">
        <v>480</v>
      </c>
      <c r="G6" s="14" t="s">
        <v>481</v>
      </c>
      <c r="I6" s="366" t="str">
        <f>LEFT(C6,FIND(",",C6)-1)</f>
        <v>Arroyo</v>
      </c>
      <c r="J6" s="366" t="str">
        <f>RIGHT(C6,LEN(C6)-FIND(",",C6))</f>
        <v xml:space="preserve"> Mark Anthony</v>
      </c>
      <c r="K6" s="58" t="str">
        <f>CONCATENATE(J6," ",I6)</f>
        <v xml:space="preserve"> Mark Anthony Arroyo</v>
      </c>
    </row>
    <row r="7" spans="1:11" s="58" customFormat="1">
      <c r="A7" s="158">
        <v>2</v>
      </c>
      <c r="B7" s="328" t="s">
        <v>2013</v>
      </c>
      <c r="C7" s="149" t="s">
        <v>1654</v>
      </c>
      <c r="D7" s="146">
        <v>40012</v>
      </c>
      <c r="E7" s="273" t="s">
        <v>2010</v>
      </c>
      <c r="F7" s="13" t="s">
        <v>1655</v>
      </c>
      <c r="G7" s="13" t="s">
        <v>2105</v>
      </c>
    </row>
    <row r="8" spans="1:11" s="58" customFormat="1" ht="15.75">
      <c r="A8" s="107">
        <v>3</v>
      </c>
      <c r="B8" s="5">
        <v>1239</v>
      </c>
      <c r="C8" s="65" t="s">
        <v>408</v>
      </c>
      <c r="D8" s="38">
        <v>39927</v>
      </c>
      <c r="E8" s="268" t="s">
        <v>2011</v>
      </c>
      <c r="F8" s="14" t="s">
        <v>484</v>
      </c>
      <c r="G8" s="14" t="s">
        <v>485</v>
      </c>
    </row>
    <row r="9" spans="1:11" s="154" customFormat="1" ht="15.75">
      <c r="A9" s="158">
        <v>4</v>
      </c>
      <c r="B9" s="5">
        <v>1227</v>
      </c>
      <c r="C9" s="64" t="s">
        <v>398</v>
      </c>
      <c r="D9" s="39">
        <v>40031</v>
      </c>
      <c r="E9" s="34" t="s">
        <v>487</v>
      </c>
      <c r="F9" s="14" t="s">
        <v>488</v>
      </c>
      <c r="G9" s="14" t="s">
        <v>486</v>
      </c>
    </row>
    <row r="10" spans="1:11" s="58" customFormat="1" ht="15.75">
      <c r="A10" s="107">
        <v>5</v>
      </c>
      <c r="B10" s="5">
        <v>1401</v>
      </c>
      <c r="C10" s="65" t="s">
        <v>405</v>
      </c>
      <c r="D10" s="41">
        <v>40169</v>
      </c>
      <c r="E10" s="42">
        <v>6320576</v>
      </c>
      <c r="F10" s="4" t="s">
        <v>489</v>
      </c>
      <c r="G10" s="4" t="s">
        <v>490</v>
      </c>
    </row>
    <row r="11" spans="1:11" s="58" customFormat="1" ht="15.75">
      <c r="A11" s="158">
        <v>6</v>
      </c>
      <c r="B11" s="5">
        <v>1226</v>
      </c>
      <c r="C11" s="65" t="s">
        <v>403</v>
      </c>
      <c r="D11" s="38">
        <v>39952</v>
      </c>
      <c r="E11" s="43" t="s">
        <v>1619</v>
      </c>
      <c r="F11" s="14" t="s">
        <v>492</v>
      </c>
      <c r="G11" s="14" t="s">
        <v>491</v>
      </c>
    </row>
    <row r="12" spans="1:11" s="58" customFormat="1" ht="15.75">
      <c r="A12" s="107">
        <v>7</v>
      </c>
      <c r="B12" s="5">
        <v>1305</v>
      </c>
      <c r="C12" s="64" t="s">
        <v>407</v>
      </c>
      <c r="D12" s="38">
        <v>39977</v>
      </c>
      <c r="E12" s="38" t="s">
        <v>495</v>
      </c>
      <c r="F12" s="14" t="s">
        <v>493</v>
      </c>
      <c r="G12" s="14" t="s">
        <v>494</v>
      </c>
    </row>
    <row r="13" spans="1:11" s="58" customFormat="1" ht="15.75">
      <c r="A13" s="158">
        <v>8</v>
      </c>
      <c r="B13" s="5">
        <v>1335</v>
      </c>
      <c r="C13" s="64" t="s">
        <v>404</v>
      </c>
      <c r="D13" s="38">
        <v>40175</v>
      </c>
      <c r="E13" s="42" t="s">
        <v>1617</v>
      </c>
      <c r="F13" s="4" t="s">
        <v>496</v>
      </c>
      <c r="G13" s="4" t="s">
        <v>2007</v>
      </c>
    </row>
    <row r="14" spans="1:11" s="58" customFormat="1" ht="15.75">
      <c r="A14" s="107"/>
      <c r="B14" s="21" t="s">
        <v>75</v>
      </c>
      <c r="C14" s="64"/>
      <c r="D14" s="47"/>
      <c r="E14" s="48"/>
      <c r="F14" s="18"/>
      <c r="G14" s="18"/>
    </row>
    <row r="15" spans="1:11" s="154" customFormat="1" ht="15.75">
      <c r="A15" s="158">
        <v>1</v>
      </c>
      <c r="B15" s="268">
        <v>1361</v>
      </c>
      <c r="C15" s="66" t="s">
        <v>497</v>
      </c>
      <c r="D15" s="41">
        <v>40188</v>
      </c>
      <c r="E15" s="7" t="s">
        <v>2009</v>
      </c>
      <c r="F15" s="4" t="s">
        <v>498</v>
      </c>
      <c r="G15" s="4" t="s">
        <v>1618</v>
      </c>
    </row>
    <row r="16" spans="1:11" s="154" customFormat="1">
      <c r="A16" s="158">
        <v>2</v>
      </c>
      <c r="B16" s="94">
        <v>1400</v>
      </c>
      <c r="C16" s="153" t="s">
        <v>393</v>
      </c>
      <c r="D16" s="41">
        <v>40260</v>
      </c>
      <c r="E16" s="42" t="s">
        <v>1635</v>
      </c>
      <c r="F16" s="4" t="s">
        <v>453</v>
      </c>
      <c r="G16" s="4" t="s">
        <v>1634</v>
      </c>
    </row>
    <row r="17" spans="1:13" s="58" customFormat="1" ht="15.75">
      <c r="A17" s="158">
        <v>3</v>
      </c>
      <c r="B17" s="5">
        <v>1265</v>
      </c>
      <c r="C17" s="64" t="s">
        <v>401</v>
      </c>
      <c r="D17" s="38">
        <v>40026</v>
      </c>
      <c r="E17" s="34" t="s">
        <v>500</v>
      </c>
      <c r="F17" s="14" t="s">
        <v>501</v>
      </c>
      <c r="G17" s="14" t="s">
        <v>2008</v>
      </c>
      <c r="M17" s="58">
        <f>14+17</f>
        <v>31</v>
      </c>
    </row>
    <row r="18" spans="1:13" s="154" customFormat="1">
      <c r="A18" s="158">
        <v>4</v>
      </c>
      <c r="B18" s="354" t="s">
        <v>2012</v>
      </c>
      <c r="C18" s="153" t="s">
        <v>1278</v>
      </c>
      <c r="D18" s="46">
        <v>40277</v>
      </c>
      <c r="E18" s="42" t="s">
        <v>1280</v>
      </c>
      <c r="F18" s="11" t="s">
        <v>1281</v>
      </c>
      <c r="G18" s="4" t="s">
        <v>1282</v>
      </c>
    </row>
    <row r="19" spans="1:13" s="58" customFormat="1" ht="22.5">
      <c r="A19" s="158">
        <v>5</v>
      </c>
      <c r="B19" s="5">
        <v>1223</v>
      </c>
      <c r="C19" s="14" t="s">
        <v>412</v>
      </c>
      <c r="D19" s="39">
        <v>40081</v>
      </c>
      <c r="E19" s="261" t="s">
        <v>1882</v>
      </c>
      <c r="F19" s="10" t="s">
        <v>516</v>
      </c>
      <c r="G19" s="10" t="s">
        <v>1883</v>
      </c>
    </row>
    <row r="20" spans="1:13" s="58" customFormat="1">
      <c r="A20" s="158">
        <v>6</v>
      </c>
      <c r="B20" s="5">
        <v>1432</v>
      </c>
      <c r="C20" s="14" t="s">
        <v>1090</v>
      </c>
      <c r="D20" s="38">
        <v>39911</v>
      </c>
      <c r="E20" s="48" t="s">
        <v>1640</v>
      </c>
      <c r="F20" s="14" t="s">
        <v>1091</v>
      </c>
      <c r="G20" s="18" t="s">
        <v>1092</v>
      </c>
    </row>
    <row r="21" spans="1:13" s="58" customFormat="1" ht="15.75">
      <c r="A21" s="158">
        <v>7</v>
      </c>
      <c r="B21" s="5">
        <v>1277</v>
      </c>
      <c r="C21" s="64" t="s">
        <v>400</v>
      </c>
      <c r="D21" s="38">
        <v>39843</v>
      </c>
      <c r="E21" s="34" t="s">
        <v>504</v>
      </c>
      <c r="F21" s="14" t="s">
        <v>505</v>
      </c>
      <c r="G21" s="37" t="s">
        <v>506</v>
      </c>
    </row>
    <row r="22" spans="1:13" s="58" customFormat="1" ht="15.75">
      <c r="A22" s="158">
        <v>8</v>
      </c>
      <c r="B22" s="5">
        <v>1368</v>
      </c>
      <c r="C22" s="65" t="s">
        <v>507</v>
      </c>
      <c r="D22" s="41">
        <v>39907</v>
      </c>
      <c r="E22" s="42">
        <v>3582055</v>
      </c>
      <c r="F22" s="4" t="s">
        <v>1620</v>
      </c>
      <c r="G22" s="4" t="s">
        <v>1621</v>
      </c>
      <c r="H22" s="142"/>
    </row>
    <row r="23" spans="1:13" ht="15.75">
      <c r="A23" s="158">
        <v>9</v>
      </c>
      <c r="B23" s="5">
        <v>1222</v>
      </c>
      <c r="C23" s="65" t="s">
        <v>410</v>
      </c>
      <c r="D23" s="39">
        <v>40008</v>
      </c>
      <c r="E23" s="34" t="s">
        <v>1632</v>
      </c>
      <c r="F23" s="14" t="s">
        <v>508</v>
      </c>
      <c r="G23" s="14" t="s">
        <v>2006</v>
      </c>
    </row>
    <row r="29" spans="1:13" ht="15.75">
      <c r="B29" s="371" t="s">
        <v>1628</v>
      </c>
      <c r="C29" s="371"/>
      <c r="D29" s="371"/>
    </row>
    <row r="30" spans="1:13">
      <c r="B30" s="372" t="s">
        <v>824</v>
      </c>
      <c r="C30" s="372"/>
      <c r="D30" s="372"/>
    </row>
    <row r="31" spans="1:13">
      <c r="B31" s="62"/>
      <c r="C31" s="55"/>
    </row>
    <row r="32" spans="1:13" s="118" customFormat="1">
      <c r="A32" s="106"/>
      <c r="B32" s="154"/>
    </row>
    <row r="33" spans="2:4">
      <c r="B33" s="274">
        <f>8+9</f>
        <v>17</v>
      </c>
    </row>
    <row r="37" spans="2:4">
      <c r="D37" s="156"/>
    </row>
  </sheetData>
  <sortState ref="B6:G13">
    <sortCondition ref="C6:C13"/>
  </sortState>
  <mergeCells count="4">
    <mergeCell ref="B1:G1"/>
    <mergeCell ref="B2:G2"/>
    <mergeCell ref="B29:D29"/>
    <mergeCell ref="B30:D30"/>
  </mergeCells>
  <pageMargins left="0.11" right="0.12" top="0.26" bottom="0.38" header="0.18" footer="0.3"/>
  <pageSetup paperSize="256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8"/>
  <sheetViews>
    <sheetView zoomScale="130" zoomScaleNormal="130" workbookViewId="0">
      <selection activeCell="G13" sqref="G13"/>
    </sheetView>
  </sheetViews>
  <sheetFormatPr defaultRowHeight="15"/>
  <cols>
    <col min="1" max="1" width="2" style="68" customWidth="1"/>
    <col min="2" max="2" width="7.28515625" style="58" customWidth="1"/>
    <col min="3" max="3" width="28.85546875" customWidth="1"/>
    <col min="4" max="4" width="10.42578125" customWidth="1"/>
    <col min="5" max="5" width="28" bestFit="1" customWidth="1"/>
    <col min="6" max="6" width="29.140625" customWidth="1"/>
    <col min="7" max="7" width="62" customWidth="1"/>
  </cols>
  <sheetData>
    <row r="1" spans="1:12" ht="18.75">
      <c r="B1" s="367" t="s">
        <v>829</v>
      </c>
      <c r="C1" s="367"/>
      <c r="D1" s="367"/>
      <c r="E1" s="367"/>
      <c r="F1" s="367"/>
      <c r="G1" s="367"/>
    </row>
    <row r="2" spans="1:12" ht="18.75">
      <c r="B2" s="368" t="s">
        <v>1691</v>
      </c>
      <c r="C2" s="369"/>
      <c r="D2" s="369"/>
      <c r="E2" s="369"/>
      <c r="F2" s="369"/>
      <c r="G2" s="369"/>
    </row>
    <row r="4" spans="1:12" ht="15.75">
      <c r="B4" s="16" t="s">
        <v>0</v>
      </c>
      <c r="C4" s="2" t="s">
        <v>1</v>
      </c>
      <c r="D4" s="2" t="s">
        <v>438</v>
      </c>
      <c r="E4" s="2" t="s">
        <v>441</v>
      </c>
      <c r="F4" s="2" t="s">
        <v>439</v>
      </c>
      <c r="G4" s="2" t="s">
        <v>440</v>
      </c>
    </row>
    <row r="5" spans="1:12" ht="15.75">
      <c r="B5" s="3" t="s">
        <v>2</v>
      </c>
      <c r="C5" s="2"/>
      <c r="D5" s="13"/>
      <c r="E5" s="13"/>
      <c r="F5" s="13"/>
      <c r="G5" s="13"/>
    </row>
    <row r="6" spans="1:12" s="175" customFormat="1" ht="15.75">
      <c r="A6" s="110">
        <v>1</v>
      </c>
      <c r="B6" s="5">
        <v>1343</v>
      </c>
      <c r="C6" s="65" t="s">
        <v>396</v>
      </c>
      <c r="D6" s="41">
        <v>39974</v>
      </c>
      <c r="E6" s="7" t="s">
        <v>2014</v>
      </c>
      <c r="F6" s="45" t="s">
        <v>452</v>
      </c>
      <c r="G6" s="4" t="s">
        <v>1687</v>
      </c>
      <c r="I6" s="366" t="str">
        <f>LEFT(C6,FIND(",",C6)-1)</f>
        <v>Andres</v>
      </c>
      <c r="J6" s="366" t="str">
        <f>RIGHT(C6,LEN(C6)-FIND(",",C6))</f>
        <v xml:space="preserve"> Verion Paolo Ezekiel V.</v>
      </c>
      <c r="K6" s="58" t="str">
        <f>CONCATENATE(J6," ",I6)</f>
        <v xml:space="preserve"> Verion Paolo Ezekiel V. Andres</v>
      </c>
    </row>
    <row r="7" spans="1:12" s="175" customFormat="1">
      <c r="A7" s="110">
        <v>2</v>
      </c>
      <c r="B7" s="5">
        <v>1294</v>
      </c>
      <c r="C7" s="14" t="s">
        <v>416</v>
      </c>
      <c r="D7" s="38">
        <v>40156</v>
      </c>
      <c r="E7" s="268" t="s">
        <v>2015</v>
      </c>
      <c r="F7" s="14" t="s">
        <v>509</v>
      </c>
      <c r="G7" s="37" t="s">
        <v>510</v>
      </c>
      <c r="I7" s="366" t="str">
        <f t="shared" ref="I7:I20" si="0">LEFT(C7,FIND(",",C7)-1)</f>
        <v>Cestina</v>
      </c>
      <c r="J7" s="366" t="str">
        <f t="shared" ref="J7:J20" si="1">RIGHT(C7,LEN(C7)-FIND(",",C7))</f>
        <v xml:space="preserve"> Airiel C.</v>
      </c>
      <c r="K7" s="58" t="str">
        <f t="shared" ref="K7:K20" si="2">CONCATENATE(J7," ",I7)</f>
        <v xml:space="preserve"> Airiel C. Cestina</v>
      </c>
    </row>
    <row r="8" spans="1:12" s="175" customFormat="1">
      <c r="A8" s="110">
        <v>3</v>
      </c>
      <c r="B8" s="9">
        <v>1374</v>
      </c>
      <c r="C8" s="8" t="s">
        <v>443</v>
      </c>
      <c r="D8" s="41">
        <v>39791</v>
      </c>
      <c r="E8" s="7" t="s">
        <v>2016</v>
      </c>
      <c r="F8" s="4" t="s">
        <v>514</v>
      </c>
      <c r="G8" s="4" t="s">
        <v>515</v>
      </c>
      <c r="I8" s="366" t="str">
        <f t="shared" si="0"/>
        <v>Odulio Jr.</v>
      </c>
      <c r="J8" s="366" t="str">
        <f t="shared" si="1"/>
        <v xml:space="preserve">  Brian B.</v>
      </c>
      <c r="K8" s="58" t="str">
        <f t="shared" si="2"/>
        <v xml:space="preserve">  Brian B. Odulio Jr.</v>
      </c>
    </row>
    <row r="9" spans="1:12" s="175" customFormat="1">
      <c r="A9" s="110">
        <v>4</v>
      </c>
      <c r="B9" s="328" t="s">
        <v>2017</v>
      </c>
      <c r="C9" s="149" t="s">
        <v>1722</v>
      </c>
      <c r="D9" s="146">
        <v>39874</v>
      </c>
      <c r="E9" s="33" t="s">
        <v>1723</v>
      </c>
      <c r="F9" s="58" t="s">
        <v>1760</v>
      </c>
      <c r="G9" s="13" t="s">
        <v>1724</v>
      </c>
      <c r="I9" s="366" t="str">
        <f t="shared" si="0"/>
        <v>Pastor</v>
      </c>
      <c r="J9" s="366" t="str">
        <f t="shared" si="1"/>
        <v xml:space="preserve"> Juan Miguel F.</v>
      </c>
      <c r="K9" s="58" t="str">
        <f t="shared" si="2"/>
        <v xml:space="preserve"> Juan Miguel F. Pastor</v>
      </c>
    </row>
    <row r="10" spans="1:12" s="175" customFormat="1">
      <c r="A10" s="110">
        <v>5</v>
      </c>
      <c r="B10" s="349" t="s">
        <v>2018</v>
      </c>
      <c r="C10" s="104" t="s">
        <v>1627</v>
      </c>
      <c r="D10" s="38">
        <v>39019</v>
      </c>
      <c r="E10" s="268" t="s">
        <v>2025</v>
      </c>
      <c r="F10" s="14" t="s">
        <v>1638</v>
      </c>
      <c r="G10" s="14" t="s">
        <v>1639</v>
      </c>
      <c r="I10" s="366" t="str">
        <f t="shared" si="0"/>
        <v>Perez</v>
      </c>
      <c r="J10" s="366" t="str">
        <f t="shared" si="1"/>
        <v xml:space="preserve"> Thomas Glenn N.</v>
      </c>
      <c r="K10" s="58" t="str">
        <f t="shared" si="2"/>
        <v xml:space="preserve"> Thomas Glenn N. Perez</v>
      </c>
    </row>
    <row r="11" spans="1:12" s="175" customFormat="1">
      <c r="A11" s="110">
        <v>6</v>
      </c>
      <c r="B11" s="328" t="s">
        <v>2019</v>
      </c>
      <c r="C11" s="153" t="s">
        <v>1543</v>
      </c>
      <c r="D11" s="46">
        <v>40193</v>
      </c>
      <c r="E11" s="42" t="s">
        <v>1545</v>
      </c>
      <c r="F11" s="4" t="s">
        <v>1546</v>
      </c>
      <c r="G11" s="4" t="s">
        <v>1547</v>
      </c>
      <c r="I11" s="366" t="str">
        <f t="shared" si="0"/>
        <v>Santos</v>
      </c>
      <c r="J11" s="366" t="str">
        <f t="shared" si="1"/>
        <v xml:space="preserve"> Eduardo Rafael D.</v>
      </c>
      <c r="K11" s="58" t="str">
        <f t="shared" si="2"/>
        <v xml:space="preserve"> Eduardo Rafael D. Santos</v>
      </c>
    </row>
    <row r="12" spans="1:12" s="175" customFormat="1" ht="15.75">
      <c r="A12" s="110"/>
      <c r="B12" s="21" t="s">
        <v>75</v>
      </c>
      <c r="C12" s="6"/>
      <c r="D12" s="47"/>
      <c r="E12" s="48"/>
      <c r="F12" s="18"/>
      <c r="G12" s="18"/>
      <c r="I12" s="366"/>
      <c r="J12" s="366"/>
      <c r="K12" s="58"/>
      <c r="L12" s="175">
        <f>17+14</f>
        <v>31</v>
      </c>
    </row>
    <row r="13" spans="1:12" s="175" customFormat="1">
      <c r="A13" s="176">
        <v>1</v>
      </c>
      <c r="B13" s="334">
        <v>1231</v>
      </c>
      <c r="C13" s="111" t="s">
        <v>406</v>
      </c>
      <c r="D13" s="191">
        <v>39937</v>
      </c>
      <c r="E13" s="34">
        <v>7918059</v>
      </c>
      <c r="F13" s="14" t="s">
        <v>499</v>
      </c>
      <c r="G13" s="14" t="s">
        <v>1623</v>
      </c>
      <c r="I13" s="366" t="str">
        <f t="shared" si="0"/>
        <v>Clemente</v>
      </c>
      <c r="J13" s="366" t="str">
        <f t="shared" si="1"/>
        <v xml:space="preserve"> Chloe V.</v>
      </c>
      <c r="K13" s="58" t="str">
        <f t="shared" si="2"/>
        <v xml:space="preserve"> Chloe V. Clemente</v>
      </c>
    </row>
    <row r="14" spans="1:12" s="175" customFormat="1">
      <c r="A14" s="176">
        <v>2</v>
      </c>
      <c r="B14" s="334">
        <v>1258</v>
      </c>
      <c r="C14" s="111" t="s">
        <v>413</v>
      </c>
      <c r="D14" s="191">
        <v>40190</v>
      </c>
      <c r="E14" s="155" t="s">
        <v>518</v>
      </c>
      <c r="F14" s="111" t="s">
        <v>517</v>
      </c>
      <c r="G14" s="111" t="s">
        <v>2028</v>
      </c>
      <c r="I14" s="366" t="str">
        <f t="shared" si="0"/>
        <v>Lim</v>
      </c>
      <c r="J14" s="366" t="str">
        <f t="shared" si="1"/>
        <v xml:space="preserve"> Jaione Patrice E.</v>
      </c>
      <c r="K14" s="58" t="str">
        <f t="shared" si="2"/>
        <v xml:space="preserve"> Jaione Patrice E. Lim</v>
      </c>
    </row>
    <row r="15" spans="1:12" s="175" customFormat="1" ht="15.75">
      <c r="A15" s="176">
        <v>3</v>
      </c>
      <c r="B15" s="334">
        <v>1394</v>
      </c>
      <c r="C15" s="199" t="s">
        <v>402</v>
      </c>
      <c r="D15" s="53">
        <v>40181</v>
      </c>
      <c r="E15" s="50" t="s">
        <v>502</v>
      </c>
      <c r="F15" s="10" t="s">
        <v>503</v>
      </c>
      <c r="G15" s="10" t="s">
        <v>1633</v>
      </c>
      <c r="I15" s="366" t="str">
        <f t="shared" si="0"/>
        <v>Nepomuceno</v>
      </c>
      <c r="J15" s="366" t="str">
        <f t="shared" si="1"/>
        <v xml:space="preserve"> Gwyneth L.</v>
      </c>
      <c r="K15" s="58" t="str">
        <f t="shared" si="2"/>
        <v xml:space="preserve"> Gwyneth L. Nepomuceno</v>
      </c>
    </row>
    <row r="16" spans="1:12" s="175" customFormat="1">
      <c r="A16" s="176">
        <v>4</v>
      </c>
      <c r="B16" s="337" t="s">
        <v>2020</v>
      </c>
      <c r="C16" s="163" t="s">
        <v>1598</v>
      </c>
      <c r="D16" s="51">
        <v>40022</v>
      </c>
      <c r="E16" s="50" t="s">
        <v>1599</v>
      </c>
      <c r="F16" s="10" t="s">
        <v>2104</v>
      </c>
      <c r="G16" s="10" t="s">
        <v>2030</v>
      </c>
      <c r="I16" s="366" t="str">
        <f t="shared" si="0"/>
        <v>Riego</v>
      </c>
      <c r="J16" s="366" t="str">
        <f t="shared" si="1"/>
        <v xml:space="preserve"> Chardaine S.</v>
      </c>
      <c r="K16" s="58" t="str">
        <f t="shared" si="2"/>
        <v xml:space="preserve"> Chardaine S. Riego</v>
      </c>
    </row>
    <row r="17" spans="1:12" s="175" customFormat="1" ht="15.75">
      <c r="A17" s="176">
        <v>5</v>
      </c>
      <c r="B17" s="267" t="s">
        <v>2021</v>
      </c>
      <c r="C17" s="221" t="s">
        <v>411</v>
      </c>
      <c r="D17" s="222">
        <v>39999</v>
      </c>
      <c r="E17" s="223">
        <v>6503824</v>
      </c>
      <c r="F17" s="224" t="s">
        <v>705</v>
      </c>
      <c r="G17" s="224" t="s">
        <v>706</v>
      </c>
      <c r="I17" s="366" t="str">
        <f t="shared" si="0"/>
        <v>Salazar</v>
      </c>
      <c r="J17" s="366" t="str">
        <f t="shared" si="1"/>
        <v xml:space="preserve"> Mariane Elyzabhele C.</v>
      </c>
      <c r="K17" s="58" t="str">
        <f t="shared" si="2"/>
        <v xml:space="preserve"> Mariane Elyzabhele C. Salazar</v>
      </c>
    </row>
    <row r="18" spans="1:12" s="177" customFormat="1">
      <c r="A18" s="176">
        <v>6</v>
      </c>
      <c r="B18" s="267" t="s">
        <v>2022</v>
      </c>
      <c r="C18" s="111" t="s">
        <v>519</v>
      </c>
      <c r="D18" s="191">
        <v>39837</v>
      </c>
      <c r="E18" s="267" t="s">
        <v>2029</v>
      </c>
      <c r="F18" s="111" t="s">
        <v>520</v>
      </c>
      <c r="G18" s="111" t="s">
        <v>1622</v>
      </c>
      <c r="I18" s="366" t="str">
        <f t="shared" si="0"/>
        <v>Segadelli</v>
      </c>
      <c r="J18" s="366" t="str">
        <f t="shared" si="1"/>
        <v xml:space="preserve"> Diana A.</v>
      </c>
      <c r="K18" s="58" t="str">
        <f t="shared" si="2"/>
        <v xml:space="preserve"> Diana A. Segadelli</v>
      </c>
    </row>
    <row r="19" spans="1:12" s="58" customFormat="1">
      <c r="A19" s="176">
        <v>7</v>
      </c>
      <c r="B19" s="267" t="s">
        <v>2023</v>
      </c>
      <c r="C19" s="164" t="s">
        <v>415</v>
      </c>
      <c r="D19" s="191">
        <v>39999</v>
      </c>
      <c r="E19" s="267" t="s">
        <v>2026</v>
      </c>
      <c r="F19" s="111" t="s">
        <v>521</v>
      </c>
      <c r="G19" s="111" t="s">
        <v>522</v>
      </c>
      <c r="I19" s="366" t="str">
        <f t="shared" si="0"/>
        <v>Sumang</v>
      </c>
      <c r="J19" s="366" t="str">
        <f t="shared" si="1"/>
        <v xml:space="preserve"> Mikhaila Kariz T.</v>
      </c>
      <c r="K19" s="58" t="str">
        <f t="shared" si="2"/>
        <v xml:space="preserve"> Mikhaila Kariz T. Sumang</v>
      </c>
    </row>
    <row r="20" spans="1:12">
      <c r="A20" s="176">
        <v>8</v>
      </c>
      <c r="B20" s="337" t="s">
        <v>2024</v>
      </c>
      <c r="C20" s="163" t="s">
        <v>1554</v>
      </c>
      <c r="D20" s="51">
        <v>39895</v>
      </c>
      <c r="E20" s="207" t="s">
        <v>2027</v>
      </c>
      <c r="F20" s="10" t="s">
        <v>1555</v>
      </c>
      <c r="G20" s="211" t="s">
        <v>1556</v>
      </c>
      <c r="I20" s="366" t="str">
        <f t="shared" si="0"/>
        <v>Tiu</v>
      </c>
      <c r="J20" s="366" t="str">
        <f t="shared" si="1"/>
        <v xml:space="preserve"> Alexis Paula Nicole J.</v>
      </c>
      <c r="K20" s="58" t="str">
        <f t="shared" si="2"/>
        <v xml:space="preserve"> Alexis Paula Nicole J. Tiu</v>
      </c>
    </row>
    <row r="26" spans="1:12" ht="15.75">
      <c r="B26" s="371" t="s">
        <v>1628</v>
      </c>
      <c r="C26" s="371"/>
      <c r="D26" s="371"/>
    </row>
    <row r="27" spans="1:12">
      <c r="B27" s="372" t="s">
        <v>824</v>
      </c>
      <c r="C27" s="372"/>
      <c r="D27" s="372"/>
    </row>
    <row r="28" spans="1:12">
      <c r="L28">
        <f>17+14</f>
        <v>31</v>
      </c>
    </row>
  </sheetData>
  <sortState ref="B6:G11">
    <sortCondition ref="C6:C11"/>
  </sortState>
  <mergeCells count="4">
    <mergeCell ref="B1:G1"/>
    <mergeCell ref="B2:G2"/>
    <mergeCell ref="B26:D26"/>
    <mergeCell ref="B27:D27"/>
  </mergeCells>
  <pageMargins left="0.14000000000000001" right="0.18" top="0.43" bottom="0.75" header="0.3" footer="0.3"/>
  <pageSetup paperSize="256" scale="75" orientation="landscape" horizontalDpi="0" verticalDpi="0" r:id="rId1"/>
  <colBreaks count="1" manualBreakCount="1">
    <brk id="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45"/>
  <sheetViews>
    <sheetView topLeftCell="A3" zoomScale="120" zoomScaleNormal="120" workbookViewId="0">
      <selection sqref="A1:G41"/>
    </sheetView>
  </sheetViews>
  <sheetFormatPr defaultRowHeight="15"/>
  <cols>
    <col min="1" max="1" width="2" style="68" customWidth="1"/>
    <col min="2" max="2" width="8" style="58" customWidth="1"/>
    <col min="3" max="3" width="28.140625" customWidth="1"/>
    <col min="4" max="4" width="14.5703125" customWidth="1"/>
    <col min="5" max="5" width="28.85546875" customWidth="1"/>
    <col min="6" max="6" width="35.140625" customWidth="1"/>
    <col min="7" max="7" width="58.5703125" customWidth="1"/>
    <col min="11" max="11" width="9.28515625" bestFit="1" customWidth="1"/>
  </cols>
  <sheetData>
    <row r="1" spans="1:7" ht="18.75">
      <c r="B1" s="367" t="s">
        <v>829</v>
      </c>
      <c r="C1" s="367"/>
      <c r="D1" s="367"/>
      <c r="E1" s="367"/>
      <c r="F1" s="367"/>
      <c r="G1" s="367"/>
    </row>
    <row r="2" spans="1:7" ht="18.75">
      <c r="B2" s="368" t="s">
        <v>1566</v>
      </c>
      <c r="C2" s="369"/>
      <c r="D2" s="369"/>
      <c r="E2" s="369"/>
      <c r="F2" s="369"/>
      <c r="G2" s="369"/>
    </row>
    <row r="5" spans="1:7" ht="15.75">
      <c r="B5" s="16" t="s">
        <v>0</v>
      </c>
      <c r="C5" s="2" t="s">
        <v>1</v>
      </c>
      <c r="D5" s="2" t="s">
        <v>438</v>
      </c>
      <c r="E5" s="2" t="s">
        <v>441</v>
      </c>
      <c r="F5" s="2" t="s">
        <v>439</v>
      </c>
      <c r="G5" s="2" t="s">
        <v>440</v>
      </c>
    </row>
    <row r="6" spans="1:7" ht="15.75">
      <c r="B6" s="3" t="s">
        <v>2</v>
      </c>
      <c r="C6" s="2"/>
      <c r="D6" s="13"/>
      <c r="E6" s="13"/>
      <c r="F6" s="13"/>
      <c r="G6" s="13"/>
    </row>
    <row r="7" spans="1:7" s="58" customFormat="1">
      <c r="A7" s="107">
        <v>1</v>
      </c>
      <c r="B7" s="147">
        <v>1556</v>
      </c>
      <c r="C7" s="18" t="s">
        <v>1734</v>
      </c>
      <c r="D7" s="236">
        <v>39866</v>
      </c>
      <c r="E7" s="48" t="s">
        <v>1735</v>
      </c>
      <c r="F7" s="18" t="s">
        <v>1995</v>
      </c>
      <c r="G7" s="18" t="s">
        <v>1737</v>
      </c>
    </row>
    <row r="8" spans="1:7" s="58" customFormat="1">
      <c r="A8" s="107">
        <v>2</v>
      </c>
      <c r="B8" s="364">
        <v>1496</v>
      </c>
      <c r="C8" s="165" t="s">
        <v>1425</v>
      </c>
      <c r="D8" s="161">
        <v>40185</v>
      </c>
      <c r="E8" s="170" t="s">
        <v>1426</v>
      </c>
      <c r="F8" s="112" t="s">
        <v>1427</v>
      </c>
      <c r="G8" s="112" t="s">
        <v>1428</v>
      </c>
    </row>
    <row r="9" spans="1:7" s="58" customFormat="1">
      <c r="A9" s="107">
        <v>3</v>
      </c>
      <c r="B9" s="364">
        <v>1476</v>
      </c>
      <c r="C9" s="165" t="s">
        <v>1517</v>
      </c>
      <c r="D9" s="161">
        <v>39888</v>
      </c>
      <c r="E9" s="170" t="s">
        <v>1518</v>
      </c>
      <c r="F9" s="112" t="s">
        <v>1519</v>
      </c>
      <c r="G9" s="112" t="s">
        <v>1520</v>
      </c>
    </row>
    <row r="10" spans="1:7" s="58" customFormat="1">
      <c r="A10" s="107">
        <v>4</v>
      </c>
      <c r="B10" s="147">
        <v>1547</v>
      </c>
      <c r="C10" s="18" t="s">
        <v>1664</v>
      </c>
      <c r="D10" s="146">
        <v>39661</v>
      </c>
      <c r="E10" s="48" t="s">
        <v>1665</v>
      </c>
      <c r="F10" s="18" t="s">
        <v>1666</v>
      </c>
      <c r="G10" s="18" t="s">
        <v>1667</v>
      </c>
    </row>
    <row r="11" spans="1:7" s="58" customFormat="1">
      <c r="A11" s="107">
        <v>5</v>
      </c>
      <c r="B11" s="364">
        <v>1439</v>
      </c>
      <c r="C11" s="165" t="s">
        <v>1327</v>
      </c>
      <c r="D11" s="166">
        <v>40067</v>
      </c>
      <c r="E11" s="272" t="s">
        <v>1996</v>
      </c>
      <c r="F11" s="167" t="s">
        <v>1328</v>
      </c>
      <c r="G11" s="167" t="s">
        <v>1998</v>
      </c>
    </row>
    <row r="12" spans="1:7" s="58" customFormat="1">
      <c r="A12" s="107">
        <v>6</v>
      </c>
      <c r="B12" s="147">
        <v>1548</v>
      </c>
      <c r="C12" s="13" t="s">
        <v>1678</v>
      </c>
      <c r="D12" s="146">
        <v>39517</v>
      </c>
      <c r="E12" s="273" t="s">
        <v>1997</v>
      </c>
      <c r="F12" s="13" t="s">
        <v>1679</v>
      </c>
      <c r="G12" s="13" t="s">
        <v>1680</v>
      </c>
    </row>
    <row r="13" spans="1:7" s="58" customFormat="1">
      <c r="A13" s="107">
        <v>7</v>
      </c>
      <c r="B13" s="365">
        <v>1497</v>
      </c>
      <c r="C13" s="165" t="s">
        <v>1490</v>
      </c>
      <c r="D13" s="161">
        <v>39764</v>
      </c>
      <c r="E13" s="170" t="s">
        <v>1491</v>
      </c>
      <c r="F13" s="112" t="s">
        <v>1492</v>
      </c>
      <c r="G13" s="112" t="s">
        <v>1493</v>
      </c>
    </row>
    <row r="14" spans="1:7" s="58" customFormat="1">
      <c r="A14" s="107">
        <v>8</v>
      </c>
      <c r="B14" s="364">
        <v>1456</v>
      </c>
      <c r="C14" s="112" t="s">
        <v>1270</v>
      </c>
      <c r="D14" s="161">
        <v>39821</v>
      </c>
      <c r="E14" s="170" t="s">
        <v>1276</v>
      </c>
      <c r="F14" s="112" t="s">
        <v>1277</v>
      </c>
      <c r="G14" s="112" t="s">
        <v>1271</v>
      </c>
    </row>
    <row r="15" spans="1:7" s="58" customFormat="1">
      <c r="A15" s="107">
        <v>9</v>
      </c>
      <c r="B15" s="365">
        <v>1507</v>
      </c>
      <c r="C15" s="112" t="s">
        <v>2001</v>
      </c>
      <c r="D15" s="161">
        <v>39463</v>
      </c>
      <c r="E15" s="271" t="s">
        <v>2002</v>
      </c>
      <c r="F15" s="112" t="s">
        <v>1283</v>
      </c>
      <c r="G15" s="112" t="s">
        <v>1284</v>
      </c>
    </row>
    <row r="16" spans="1:7" s="58" customFormat="1">
      <c r="A16" s="107">
        <v>10</v>
      </c>
      <c r="B16" s="364">
        <v>1455</v>
      </c>
      <c r="C16" s="165" t="s">
        <v>1565</v>
      </c>
      <c r="D16" s="161">
        <v>39496</v>
      </c>
      <c r="E16" s="170" t="s">
        <v>1515</v>
      </c>
      <c r="F16" s="112" t="s">
        <v>847</v>
      </c>
      <c r="G16" s="112" t="s">
        <v>1516</v>
      </c>
    </row>
    <row r="17" spans="1:7" s="58" customFormat="1">
      <c r="A17" s="107">
        <v>11</v>
      </c>
      <c r="B17" s="364">
        <v>1473</v>
      </c>
      <c r="C17" s="112" t="s">
        <v>1306</v>
      </c>
      <c r="D17" s="161">
        <v>40012</v>
      </c>
      <c r="E17" s="170" t="s">
        <v>1318</v>
      </c>
      <c r="F17" s="112" t="s">
        <v>1563</v>
      </c>
      <c r="G17" s="112" t="s">
        <v>1454</v>
      </c>
    </row>
    <row r="18" spans="1:7" s="58" customFormat="1">
      <c r="A18" s="107">
        <v>12</v>
      </c>
      <c r="B18" s="365">
        <v>1519</v>
      </c>
      <c r="C18" s="112" t="s">
        <v>1558</v>
      </c>
      <c r="D18" s="161">
        <v>40042</v>
      </c>
      <c r="E18" s="170" t="s">
        <v>1559</v>
      </c>
      <c r="F18" s="10" t="s">
        <v>2097</v>
      </c>
      <c r="G18" s="112" t="s">
        <v>1561</v>
      </c>
    </row>
    <row r="19" spans="1:7" s="58" customFormat="1">
      <c r="A19" s="107">
        <v>13</v>
      </c>
      <c r="B19" s="364">
        <v>1479</v>
      </c>
      <c r="C19" s="165" t="s">
        <v>1402</v>
      </c>
      <c r="D19" s="161">
        <v>39959</v>
      </c>
      <c r="E19" s="170" t="s">
        <v>1403</v>
      </c>
      <c r="F19" s="112" t="s">
        <v>1404</v>
      </c>
      <c r="G19" s="112" t="s">
        <v>1405</v>
      </c>
    </row>
    <row r="20" spans="1:7" s="58" customFormat="1" ht="15.75">
      <c r="A20" s="107"/>
      <c r="B20" s="250" t="s">
        <v>75</v>
      </c>
      <c r="D20" s="251"/>
      <c r="E20" s="252"/>
      <c r="F20" s="253"/>
      <c r="G20" s="253"/>
    </row>
    <row r="21" spans="1:7" s="58" customFormat="1">
      <c r="A21" s="107">
        <v>1</v>
      </c>
      <c r="B21" s="364">
        <v>1488</v>
      </c>
      <c r="C21" s="165" t="s">
        <v>1421</v>
      </c>
      <c r="D21" s="161">
        <v>39679</v>
      </c>
      <c r="E21" s="170" t="s">
        <v>1422</v>
      </c>
      <c r="F21" s="112" t="s">
        <v>1423</v>
      </c>
      <c r="G21" s="112" t="s">
        <v>1424</v>
      </c>
    </row>
    <row r="22" spans="1:7" s="58" customFormat="1" ht="14.25" customHeight="1">
      <c r="A22" s="107">
        <v>2</v>
      </c>
      <c r="B22" s="365">
        <v>1537</v>
      </c>
      <c r="C22" s="112" t="s">
        <v>1657</v>
      </c>
      <c r="D22" s="161">
        <v>39661</v>
      </c>
      <c r="E22" s="170" t="s">
        <v>1658</v>
      </c>
      <c r="F22" s="112" t="s">
        <v>1659</v>
      </c>
      <c r="G22" s="112" t="s">
        <v>1660</v>
      </c>
    </row>
    <row r="23" spans="1:7" s="58" customFormat="1">
      <c r="A23" s="107">
        <v>3</v>
      </c>
      <c r="B23" s="364">
        <v>1445</v>
      </c>
      <c r="C23" s="165" t="s">
        <v>1319</v>
      </c>
      <c r="D23" s="161">
        <v>39756</v>
      </c>
      <c r="E23" s="170" t="s">
        <v>1320</v>
      </c>
      <c r="F23" s="112" t="s">
        <v>1321</v>
      </c>
      <c r="G23" s="112" t="s">
        <v>1322</v>
      </c>
    </row>
    <row r="24" spans="1:7" s="58" customFormat="1">
      <c r="A24" s="107">
        <v>4</v>
      </c>
      <c r="B24" s="364">
        <v>1447</v>
      </c>
      <c r="C24" s="165" t="s">
        <v>1478</v>
      </c>
      <c r="D24" s="161">
        <v>39729</v>
      </c>
      <c r="E24" s="271" t="s">
        <v>1999</v>
      </c>
      <c r="F24" s="112" t="s">
        <v>1479</v>
      </c>
      <c r="G24" s="112" t="s">
        <v>1480</v>
      </c>
    </row>
    <row r="25" spans="1:7" s="58" customFormat="1">
      <c r="A25" s="107">
        <v>5</v>
      </c>
      <c r="B25" s="365">
        <v>1529</v>
      </c>
      <c r="C25" s="112" t="s">
        <v>1540</v>
      </c>
      <c r="D25" s="161">
        <v>40017</v>
      </c>
      <c r="E25" s="271" t="s">
        <v>2000</v>
      </c>
      <c r="F25" s="112" t="s">
        <v>1541</v>
      </c>
      <c r="G25" s="112" t="s">
        <v>1542</v>
      </c>
    </row>
    <row r="26" spans="1:7" s="58" customFormat="1">
      <c r="A26" s="107">
        <v>6</v>
      </c>
      <c r="B26" s="365">
        <v>1483</v>
      </c>
      <c r="C26" s="112" t="s">
        <v>1285</v>
      </c>
      <c r="D26" s="161">
        <v>40253</v>
      </c>
      <c r="E26" s="170" t="s">
        <v>1286</v>
      </c>
      <c r="F26" s="112" t="s">
        <v>1287</v>
      </c>
      <c r="G26" s="112" t="s">
        <v>2003</v>
      </c>
    </row>
    <row r="27" spans="1:7" s="58" customFormat="1">
      <c r="A27" s="107">
        <v>7</v>
      </c>
      <c r="B27" s="365">
        <v>1499</v>
      </c>
      <c r="C27" s="112" t="s">
        <v>1292</v>
      </c>
      <c r="D27" s="161">
        <v>39718</v>
      </c>
      <c r="E27" s="170" t="s">
        <v>629</v>
      </c>
      <c r="F27" s="112" t="s">
        <v>1293</v>
      </c>
      <c r="G27" s="112" t="s">
        <v>2004</v>
      </c>
    </row>
    <row r="28" spans="1:7" s="58" customFormat="1">
      <c r="A28" s="107">
        <v>8</v>
      </c>
      <c r="B28" s="365">
        <v>1503</v>
      </c>
      <c r="C28" s="165" t="s">
        <v>1355</v>
      </c>
      <c r="D28" s="161">
        <v>40054</v>
      </c>
      <c r="E28" s="271" t="s">
        <v>1994</v>
      </c>
      <c r="F28" s="112" t="s">
        <v>1356</v>
      </c>
      <c r="G28" s="112" t="s">
        <v>1357</v>
      </c>
    </row>
    <row r="29" spans="1:7" s="58" customFormat="1">
      <c r="A29" s="107">
        <v>9</v>
      </c>
      <c r="B29" s="364">
        <v>1460</v>
      </c>
      <c r="C29" s="165" t="s">
        <v>1372</v>
      </c>
      <c r="D29" s="169">
        <v>39652</v>
      </c>
      <c r="E29" s="170" t="s">
        <v>1373</v>
      </c>
      <c r="F29" s="112" t="s">
        <v>1374</v>
      </c>
      <c r="G29" s="112" t="s">
        <v>1375</v>
      </c>
    </row>
    <row r="30" spans="1:7" s="58" customFormat="1">
      <c r="A30" s="107">
        <v>10</v>
      </c>
      <c r="B30" s="365">
        <v>1528</v>
      </c>
      <c r="C30" s="112" t="s">
        <v>1550</v>
      </c>
      <c r="D30" s="161">
        <v>39749</v>
      </c>
      <c r="E30" s="170" t="s">
        <v>1551</v>
      </c>
      <c r="F30" s="112" t="s">
        <v>1552</v>
      </c>
      <c r="G30" s="112" t="s">
        <v>1553</v>
      </c>
    </row>
    <row r="31" spans="1:7" s="58" customFormat="1">
      <c r="A31" s="107">
        <v>11</v>
      </c>
      <c r="B31" s="364">
        <v>1457</v>
      </c>
      <c r="C31" s="165" t="s">
        <v>1391</v>
      </c>
      <c r="D31" s="161">
        <v>39777</v>
      </c>
      <c r="E31" s="271" t="s">
        <v>2005</v>
      </c>
      <c r="F31" s="112" t="s">
        <v>1392</v>
      </c>
      <c r="G31" s="112" t="s">
        <v>1393</v>
      </c>
    </row>
    <row r="32" spans="1:7" s="58" customFormat="1">
      <c r="A32" s="107">
        <v>12</v>
      </c>
      <c r="B32" s="365">
        <v>1501</v>
      </c>
      <c r="C32" s="165" t="s">
        <v>1394</v>
      </c>
      <c r="D32" s="161">
        <v>40037</v>
      </c>
      <c r="E32" s="170" t="s">
        <v>1395</v>
      </c>
      <c r="F32" s="112" t="s">
        <v>1396</v>
      </c>
      <c r="G32" s="112" t="s">
        <v>1397</v>
      </c>
    </row>
    <row r="33" spans="1:7" s="58" customFormat="1">
      <c r="A33" s="107">
        <v>13</v>
      </c>
      <c r="B33" s="364">
        <v>1467</v>
      </c>
      <c r="C33" s="165" t="s">
        <v>1398</v>
      </c>
      <c r="D33" s="169">
        <v>40064</v>
      </c>
      <c r="E33" s="170" t="s">
        <v>1399</v>
      </c>
      <c r="F33" s="112" t="s">
        <v>1400</v>
      </c>
      <c r="G33" s="112" t="s">
        <v>1401</v>
      </c>
    </row>
    <row r="34" spans="1:7" s="58" customFormat="1">
      <c r="A34" s="107">
        <v>14</v>
      </c>
      <c r="B34" s="365">
        <v>1536</v>
      </c>
      <c r="C34" s="112" t="s">
        <v>1661</v>
      </c>
      <c r="D34" s="161">
        <v>39946</v>
      </c>
      <c r="E34" s="170">
        <v>7383604</v>
      </c>
      <c r="F34" s="112" t="s">
        <v>1662</v>
      </c>
      <c r="G34" s="112" t="s">
        <v>1663</v>
      </c>
    </row>
    <row r="35" spans="1:7">
      <c r="D35" s="62"/>
    </row>
    <row r="36" spans="1:7">
      <c r="D36" s="62"/>
    </row>
    <row r="38" spans="1:7">
      <c r="D38" s="62"/>
    </row>
    <row r="39" spans="1:7">
      <c r="D39" s="62"/>
    </row>
    <row r="40" spans="1:7">
      <c r="B40" s="374" t="s">
        <v>1567</v>
      </c>
      <c r="C40" s="374"/>
      <c r="D40" s="62"/>
    </row>
    <row r="41" spans="1:7">
      <c r="B41" s="372" t="s">
        <v>824</v>
      </c>
      <c r="C41" s="372"/>
      <c r="D41" s="62"/>
    </row>
    <row r="45" spans="1:7">
      <c r="B45" s="150">
        <f>11+16</f>
        <v>27</v>
      </c>
      <c r="C45" t="s">
        <v>1738</v>
      </c>
    </row>
  </sheetData>
  <sortState ref="B7:G19">
    <sortCondition ref="C7:C19"/>
  </sortState>
  <mergeCells count="4">
    <mergeCell ref="B1:G1"/>
    <mergeCell ref="B2:G2"/>
    <mergeCell ref="B41:C41"/>
    <mergeCell ref="B40:C40"/>
  </mergeCells>
  <pageMargins left="0.18" right="0.21" top="0.38" bottom="0.48" header="0.3" footer="0.3"/>
  <pageSetup paperSize="256" scale="83" orientation="landscape" horizontalDpi="0" verticalDpi="0" r:id="rId1"/>
  <rowBreaks count="1" manualBreakCount="1">
    <brk id="41" max="16383" man="1"/>
  </rowBreaks>
  <colBreaks count="1" manualBreakCount="1">
    <brk id="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41"/>
  <sheetViews>
    <sheetView topLeftCell="A3" zoomScaleNormal="100" workbookViewId="0">
      <selection sqref="A1:G41"/>
    </sheetView>
  </sheetViews>
  <sheetFormatPr defaultRowHeight="15"/>
  <cols>
    <col min="1" max="1" width="2.28515625" style="68" customWidth="1"/>
    <col min="2" max="2" width="8" style="58" customWidth="1"/>
    <col min="3" max="3" width="30" customWidth="1"/>
    <col min="4" max="4" width="12.85546875" customWidth="1"/>
    <col min="5" max="5" width="28.85546875" customWidth="1"/>
    <col min="6" max="6" width="41" customWidth="1"/>
    <col min="7" max="7" width="65" customWidth="1"/>
  </cols>
  <sheetData>
    <row r="1" spans="1:7" ht="18.75">
      <c r="B1" s="367" t="s">
        <v>829</v>
      </c>
      <c r="C1" s="367"/>
      <c r="D1" s="367"/>
      <c r="E1" s="367"/>
      <c r="F1" s="367"/>
      <c r="G1" s="367"/>
    </row>
    <row r="2" spans="1:7" ht="18.75">
      <c r="B2" s="368" t="s">
        <v>1602</v>
      </c>
      <c r="C2" s="369"/>
      <c r="D2" s="369"/>
      <c r="E2" s="369"/>
      <c r="F2" s="369"/>
      <c r="G2" s="369"/>
    </row>
    <row r="5" spans="1:7" ht="15.75">
      <c r="B5" s="16" t="s">
        <v>0</v>
      </c>
      <c r="C5" s="2" t="s">
        <v>1</v>
      </c>
      <c r="D5" s="2" t="s">
        <v>438</v>
      </c>
      <c r="E5" s="2" t="s">
        <v>441</v>
      </c>
      <c r="F5" s="2" t="s">
        <v>439</v>
      </c>
      <c r="G5" s="2" t="s">
        <v>440</v>
      </c>
    </row>
    <row r="6" spans="1:7" ht="15.75">
      <c r="B6" s="363" t="s">
        <v>2</v>
      </c>
      <c r="C6" s="2"/>
      <c r="D6" s="13"/>
      <c r="E6" s="13"/>
      <c r="F6" s="13"/>
      <c r="G6" s="13"/>
    </row>
    <row r="7" spans="1:7" s="58" customFormat="1">
      <c r="A7" s="107">
        <v>1</v>
      </c>
      <c r="B7" s="5">
        <v>1286</v>
      </c>
      <c r="C7" s="6" t="s">
        <v>429</v>
      </c>
      <c r="D7" s="38">
        <v>39617</v>
      </c>
      <c r="E7" s="34" t="s">
        <v>525</v>
      </c>
      <c r="F7" s="14" t="s">
        <v>526</v>
      </c>
      <c r="G7" s="14" t="s">
        <v>527</v>
      </c>
    </row>
    <row r="8" spans="1:7" s="58" customFormat="1">
      <c r="A8" s="107">
        <v>2</v>
      </c>
      <c r="B8" s="5">
        <v>1190</v>
      </c>
      <c r="C8" s="14" t="s">
        <v>435</v>
      </c>
      <c r="D8" s="39">
        <v>39450</v>
      </c>
      <c r="E8" s="50" t="s">
        <v>1876</v>
      </c>
      <c r="F8" s="14" t="s">
        <v>549</v>
      </c>
      <c r="G8" s="14" t="s">
        <v>550</v>
      </c>
    </row>
    <row r="9" spans="1:7" s="154" customFormat="1">
      <c r="A9" s="107">
        <v>3</v>
      </c>
      <c r="B9" s="5">
        <v>1174</v>
      </c>
      <c r="C9" s="14" t="s">
        <v>420</v>
      </c>
      <c r="D9" s="39">
        <v>39467</v>
      </c>
      <c r="E9" s="34" t="s">
        <v>528</v>
      </c>
      <c r="F9" s="14" t="s">
        <v>529</v>
      </c>
      <c r="G9" s="14" t="s">
        <v>530</v>
      </c>
    </row>
    <row r="10" spans="1:7" s="154" customFormat="1">
      <c r="A10" s="107">
        <v>4</v>
      </c>
      <c r="B10" s="5">
        <v>1255</v>
      </c>
      <c r="C10" s="6" t="s">
        <v>427</v>
      </c>
      <c r="D10" s="38">
        <v>39485</v>
      </c>
      <c r="E10" s="270" t="s">
        <v>1915</v>
      </c>
      <c r="F10" s="14" t="s">
        <v>531</v>
      </c>
      <c r="G10" s="14" t="s">
        <v>532</v>
      </c>
    </row>
    <row r="11" spans="1:7" s="154" customFormat="1">
      <c r="A11" s="107">
        <v>5</v>
      </c>
      <c r="B11" s="94">
        <v>1417</v>
      </c>
      <c r="C11" s="188" t="s">
        <v>511</v>
      </c>
      <c r="D11" s="47">
        <v>39948</v>
      </c>
      <c r="E11" s="48" t="s">
        <v>512</v>
      </c>
      <c r="F11" s="4" t="s">
        <v>683</v>
      </c>
      <c r="G11" s="185" t="s">
        <v>684</v>
      </c>
    </row>
    <row r="12" spans="1:7" s="154" customFormat="1">
      <c r="A12" s="107">
        <v>6</v>
      </c>
      <c r="B12" s="94">
        <v>1304</v>
      </c>
      <c r="C12" s="188" t="s">
        <v>409</v>
      </c>
      <c r="D12" s="38">
        <v>39793</v>
      </c>
      <c r="E12" s="270" t="s">
        <v>1484</v>
      </c>
      <c r="F12" s="14" t="s">
        <v>483</v>
      </c>
      <c r="G12" s="20" t="s">
        <v>482</v>
      </c>
    </row>
    <row r="13" spans="1:7" s="154" customFormat="1">
      <c r="A13" s="107">
        <v>7</v>
      </c>
      <c r="B13" s="5">
        <v>1071</v>
      </c>
      <c r="C13" s="6" t="s">
        <v>418</v>
      </c>
      <c r="D13" s="38">
        <v>39540</v>
      </c>
      <c r="E13" s="34" t="s">
        <v>1608</v>
      </c>
      <c r="F13" s="14" t="s">
        <v>533</v>
      </c>
      <c r="G13" s="14" t="s">
        <v>534</v>
      </c>
    </row>
    <row r="14" spans="1:7" s="154" customFormat="1">
      <c r="A14" s="107">
        <v>8</v>
      </c>
      <c r="B14" s="5">
        <v>1344</v>
      </c>
      <c r="C14" s="8" t="s">
        <v>397</v>
      </c>
      <c r="D14" s="41">
        <v>39783</v>
      </c>
      <c r="E14" s="7" t="s">
        <v>1989</v>
      </c>
      <c r="F14" s="4" t="s">
        <v>535</v>
      </c>
      <c r="G14" s="4" t="s">
        <v>1990</v>
      </c>
    </row>
    <row r="15" spans="1:7" s="58" customFormat="1">
      <c r="A15" s="107">
        <v>9</v>
      </c>
      <c r="B15" s="5">
        <v>1086</v>
      </c>
      <c r="C15" s="6" t="s">
        <v>423</v>
      </c>
      <c r="D15" s="39">
        <v>39486</v>
      </c>
      <c r="E15" s="34" t="s">
        <v>536</v>
      </c>
      <c r="F15" s="14" t="s">
        <v>537</v>
      </c>
      <c r="G15" s="14" t="s">
        <v>538</v>
      </c>
    </row>
    <row r="16" spans="1:7" s="58" customFormat="1">
      <c r="A16" s="107">
        <v>10</v>
      </c>
      <c r="B16" s="5">
        <v>1412</v>
      </c>
      <c r="C16" s="6" t="s">
        <v>539</v>
      </c>
      <c r="D16" s="41">
        <v>39836</v>
      </c>
      <c r="E16" s="240" t="s">
        <v>1971</v>
      </c>
      <c r="F16" s="10" t="s">
        <v>540</v>
      </c>
      <c r="G16" s="112" t="s">
        <v>1972</v>
      </c>
    </row>
    <row r="17" spans="1:7" s="58" customFormat="1">
      <c r="A17" s="107">
        <v>11</v>
      </c>
      <c r="B17" s="94">
        <v>1423</v>
      </c>
      <c r="C17" s="104" t="s">
        <v>513</v>
      </c>
      <c r="D17" s="47">
        <v>39513</v>
      </c>
      <c r="E17" s="42" t="s">
        <v>1979</v>
      </c>
      <c r="F17" s="4" t="s">
        <v>1980</v>
      </c>
      <c r="G17" s="93" t="s">
        <v>1030</v>
      </c>
    </row>
    <row r="18" spans="1:7" s="58" customFormat="1">
      <c r="A18" s="107">
        <v>12</v>
      </c>
      <c r="B18" s="5">
        <v>1333</v>
      </c>
      <c r="C18" s="6" t="s">
        <v>1688</v>
      </c>
      <c r="D18" s="35">
        <v>39550</v>
      </c>
      <c r="E18" s="269" t="s">
        <v>1985</v>
      </c>
      <c r="F18" s="30" t="s">
        <v>1689</v>
      </c>
      <c r="G18" s="14" t="s">
        <v>1690</v>
      </c>
    </row>
    <row r="19" spans="1:7" s="58" customFormat="1">
      <c r="A19" s="107">
        <v>13</v>
      </c>
      <c r="B19" s="5">
        <v>1271</v>
      </c>
      <c r="C19" s="14" t="s">
        <v>422</v>
      </c>
      <c r="D19" s="39">
        <v>39727</v>
      </c>
      <c r="E19" s="268" t="s">
        <v>1986</v>
      </c>
      <c r="F19" s="14" t="s">
        <v>541</v>
      </c>
      <c r="G19" s="14" t="s">
        <v>1993</v>
      </c>
    </row>
    <row r="20" spans="1:7" s="58" customFormat="1">
      <c r="A20" s="107">
        <v>14</v>
      </c>
      <c r="B20" s="5">
        <v>1260</v>
      </c>
      <c r="C20" s="14" t="s">
        <v>428</v>
      </c>
      <c r="D20" s="38">
        <v>39369</v>
      </c>
      <c r="E20" s="268" t="s">
        <v>1987</v>
      </c>
      <c r="F20" s="14" t="s">
        <v>542</v>
      </c>
      <c r="G20" s="14" t="s">
        <v>920</v>
      </c>
    </row>
    <row r="21" spans="1:7" s="58" customFormat="1">
      <c r="A21" s="107">
        <v>15</v>
      </c>
      <c r="B21" s="5">
        <v>1382</v>
      </c>
      <c r="C21" s="14" t="s">
        <v>424</v>
      </c>
      <c r="D21" s="41">
        <v>39841</v>
      </c>
      <c r="E21" s="42" t="s">
        <v>1606</v>
      </c>
      <c r="F21" s="4" t="s">
        <v>543</v>
      </c>
      <c r="G21" s="4" t="s">
        <v>1992</v>
      </c>
    </row>
    <row r="22" spans="1:7" s="58" customFormat="1" ht="15.75">
      <c r="A22" s="107"/>
      <c r="B22" s="21" t="s">
        <v>75</v>
      </c>
      <c r="C22" s="188"/>
      <c r="D22" s="38"/>
      <c r="E22" s="34"/>
      <c r="F22" s="14"/>
      <c r="G22" s="20"/>
    </row>
    <row r="23" spans="1:7" s="58" customFormat="1">
      <c r="A23" s="107">
        <v>1</v>
      </c>
      <c r="B23" s="5">
        <v>1185</v>
      </c>
      <c r="C23" s="14" t="s">
        <v>431</v>
      </c>
      <c r="D23" s="39">
        <v>39614</v>
      </c>
      <c r="E23" s="34" t="s">
        <v>1607</v>
      </c>
      <c r="F23" s="14" t="s">
        <v>551</v>
      </c>
      <c r="G23" s="14" t="s">
        <v>552</v>
      </c>
    </row>
    <row r="24" spans="1:7" s="58" customFormat="1">
      <c r="A24" s="107">
        <v>2</v>
      </c>
      <c r="B24" s="5">
        <v>1083</v>
      </c>
      <c r="C24" s="6" t="s">
        <v>425</v>
      </c>
      <c r="D24" s="38">
        <v>39771</v>
      </c>
      <c r="E24" s="268" t="s">
        <v>1983</v>
      </c>
      <c r="F24" s="20" t="s">
        <v>544</v>
      </c>
      <c r="G24" s="20" t="s">
        <v>1604</v>
      </c>
    </row>
    <row r="25" spans="1:7" s="58" customFormat="1">
      <c r="A25" s="107">
        <v>3</v>
      </c>
      <c r="B25" s="5">
        <v>1230</v>
      </c>
      <c r="C25" s="6" t="s">
        <v>433</v>
      </c>
      <c r="D25" s="38">
        <v>39365</v>
      </c>
      <c r="E25" s="34">
        <v>7918059</v>
      </c>
      <c r="F25" s="14" t="s">
        <v>499</v>
      </c>
      <c r="G25" s="14" t="s">
        <v>1623</v>
      </c>
    </row>
    <row r="26" spans="1:7" s="58" customFormat="1">
      <c r="A26" s="107">
        <v>4</v>
      </c>
      <c r="B26" s="5">
        <v>1173</v>
      </c>
      <c r="C26" s="14" t="s">
        <v>436</v>
      </c>
      <c r="D26" s="39">
        <v>39461</v>
      </c>
      <c r="E26" s="34" t="s">
        <v>555</v>
      </c>
      <c r="F26" s="14" t="s">
        <v>553</v>
      </c>
      <c r="G26" s="14" t="s">
        <v>554</v>
      </c>
    </row>
    <row r="27" spans="1:7" s="58" customFormat="1">
      <c r="A27" s="107">
        <v>5</v>
      </c>
      <c r="B27" s="5">
        <v>1070</v>
      </c>
      <c r="C27" s="6" t="s">
        <v>421</v>
      </c>
      <c r="D27" s="38">
        <v>39472</v>
      </c>
      <c r="E27" s="43" t="s">
        <v>1609</v>
      </c>
      <c r="F27" s="20" t="s">
        <v>545</v>
      </c>
      <c r="G27" s="20" t="s">
        <v>1991</v>
      </c>
    </row>
    <row r="28" spans="1:7" s="58" customFormat="1">
      <c r="A28" s="107">
        <v>6</v>
      </c>
      <c r="B28" s="5">
        <v>1079</v>
      </c>
      <c r="C28" s="6" t="s">
        <v>426</v>
      </c>
      <c r="D28" s="38">
        <v>39513</v>
      </c>
      <c r="E28" s="268" t="s">
        <v>1984</v>
      </c>
      <c r="F28" s="20" t="s">
        <v>546</v>
      </c>
      <c r="G28" s="112" t="s">
        <v>1291</v>
      </c>
    </row>
    <row r="29" spans="1:7" s="58" customFormat="1">
      <c r="A29" s="107">
        <v>7</v>
      </c>
      <c r="B29" s="5">
        <v>1278</v>
      </c>
      <c r="C29" s="14" t="s">
        <v>432</v>
      </c>
      <c r="D29" s="39">
        <v>39588</v>
      </c>
      <c r="E29" s="34" t="s">
        <v>1976</v>
      </c>
      <c r="F29" s="14" t="s">
        <v>1977</v>
      </c>
      <c r="G29" s="14" t="s">
        <v>1978</v>
      </c>
    </row>
    <row r="30" spans="1:7" s="58" customFormat="1" ht="14.25" customHeight="1">
      <c r="A30" s="107">
        <v>8</v>
      </c>
      <c r="B30" s="5">
        <v>1102</v>
      </c>
      <c r="C30" s="6" t="s">
        <v>430</v>
      </c>
      <c r="D30" s="38">
        <v>39675</v>
      </c>
      <c r="E30" s="43" t="s">
        <v>1975</v>
      </c>
      <c r="F30" s="14" t="s">
        <v>556</v>
      </c>
      <c r="G30" s="14" t="s">
        <v>557</v>
      </c>
    </row>
    <row r="31" spans="1:7" s="58" customFormat="1">
      <c r="A31" s="107">
        <v>9</v>
      </c>
      <c r="B31" s="5">
        <v>1210</v>
      </c>
      <c r="C31" s="14" t="s">
        <v>434</v>
      </c>
      <c r="D31" s="38">
        <v>39639</v>
      </c>
      <c r="E31" s="34" t="s">
        <v>1605</v>
      </c>
      <c r="F31" s="14" t="s">
        <v>558</v>
      </c>
      <c r="G31" s="14" t="s">
        <v>559</v>
      </c>
    </row>
    <row r="32" spans="1:7" s="58" customFormat="1">
      <c r="A32" s="107">
        <v>10</v>
      </c>
      <c r="B32" s="5">
        <v>1118</v>
      </c>
      <c r="C32" s="6" t="s">
        <v>419</v>
      </c>
      <c r="D32" s="38">
        <v>39618</v>
      </c>
      <c r="E32" s="267" t="s">
        <v>1981</v>
      </c>
      <c r="F32" s="20" t="s">
        <v>547</v>
      </c>
      <c r="G32" s="20" t="s">
        <v>1603</v>
      </c>
    </row>
    <row r="33" spans="1:7" s="58" customFormat="1">
      <c r="A33" s="107">
        <v>11</v>
      </c>
      <c r="B33" s="5">
        <v>1069</v>
      </c>
      <c r="C33" s="6" t="s">
        <v>417</v>
      </c>
      <c r="D33" s="39">
        <v>39577</v>
      </c>
      <c r="E33" s="268" t="s">
        <v>1982</v>
      </c>
      <c r="F33" s="20" t="s">
        <v>1988</v>
      </c>
      <c r="G33" s="20" t="s">
        <v>548</v>
      </c>
    </row>
    <row r="34" spans="1:7" s="58" customFormat="1">
      <c r="A34" s="107">
        <v>12</v>
      </c>
      <c r="B34" s="94">
        <v>1336</v>
      </c>
      <c r="C34" s="188" t="s">
        <v>414</v>
      </c>
      <c r="D34" s="38">
        <v>39694</v>
      </c>
      <c r="E34" s="34">
        <v>4399084</v>
      </c>
      <c r="F34" s="14" t="s">
        <v>524</v>
      </c>
      <c r="G34" s="14" t="s">
        <v>523</v>
      </c>
    </row>
    <row r="40" spans="1:7">
      <c r="B40" s="374" t="s">
        <v>1611</v>
      </c>
      <c r="C40" s="374"/>
    </row>
    <row r="41" spans="1:7">
      <c r="B41" s="372" t="s">
        <v>824</v>
      </c>
      <c r="C41" s="372"/>
    </row>
  </sheetData>
  <sortState ref="B7:G22">
    <sortCondition ref="C7:C22"/>
  </sortState>
  <mergeCells count="4">
    <mergeCell ref="B1:G1"/>
    <mergeCell ref="B2:G2"/>
    <mergeCell ref="B40:C40"/>
    <mergeCell ref="B41:C41"/>
  </mergeCells>
  <pageMargins left="0.11" right="0.13" top="0.38" bottom="0.48" header="0.3" footer="0.3"/>
  <pageSetup paperSize="256" scale="8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NEW STUDENTS</vt:lpstr>
      <vt:lpstr>N-LOVE</vt:lpstr>
      <vt:lpstr>N-PEACE</vt:lpstr>
      <vt:lpstr>K1-FAITH</vt:lpstr>
      <vt:lpstr>K1-HOPE</vt:lpstr>
      <vt:lpstr>K2-HONOR</vt:lpstr>
      <vt:lpstr>K2-TRUTH</vt:lpstr>
      <vt:lpstr>1-UNITY</vt:lpstr>
      <vt:lpstr>1-HONESTY</vt:lpstr>
      <vt:lpstr>2-COURAGE</vt:lpstr>
      <vt:lpstr>2-PURITY</vt:lpstr>
      <vt:lpstr>3-SINCERITY</vt:lpstr>
      <vt:lpstr>3-CREATIVE</vt:lpstr>
      <vt:lpstr>4-BRAVERY</vt:lpstr>
      <vt:lpstr>4-RESPECT</vt:lpstr>
      <vt:lpstr>5-DISCIPLINE</vt:lpstr>
      <vt:lpstr>5-OBEDIENCE</vt:lpstr>
      <vt:lpstr>6-LOYALTY</vt:lpstr>
      <vt:lpstr>6-DIGNITY</vt:lpstr>
      <vt:lpstr>7-INTEGRITY-OLD</vt:lpstr>
      <vt:lpstr>7-PATIENCE-NEW</vt:lpstr>
      <vt:lpstr>8-TEMPERANCE</vt:lpstr>
      <vt:lpstr>8-SIMPLICITY</vt:lpstr>
      <vt:lpstr>9-HUMILITY</vt:lpstr>
      <vt:lpstr>9-GENEROSITY</vt:lpstr>
      <vt:lpstr>10-WISDOM</vt:lpstr>
      <vt:lpstr>10-PERSEVERANCE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Registrar PC</dc:creator>
  <cp:lastModifiedBy>user</cp:lastModifiedBy>
  <cp:lastPrinted>2015-07-25T03:30:13Z</cp:lastPrinted>
  <dcterms:created xsi:type="dcterms:W3CDTF">2014-06-02T00:34:19Z</dcterms:created>
  <dcterms:modified xsi:type="dcterms:W3CDTF">2016-05-24T10:42:39Z</dcterms:modified>
</cp:coreProperties>
</file>