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telsmann Challenge Data\Bertelsmann Technology Scholarship Program\udacity-bertelsmann-data-scholarship-master\udacity-bertelsmann-data-scholarship-master - Copy\"/>
    </mc:Choice>
  </mc:AlternateContent>
  <xr:revisionPtr revIDLastSave="0" documentId="13_ncr:1_{5C495759-22F6-48B4-A7F0-E94F622531FF}" xr6:coauthVersionLast="45" xr6:coauthVersionMax="45" xr10:uidLastSave="{00000000-0000-0000-0000-000000000000}"/>
  <bookViews>
    <workbookView xWindow="-108" yWindow="-108" windowWidth="23256" windowHeight="12576" activeTab="1" xr2:uid="{7980463D-1418-4757-A733-9989B175E273}"/>
  </bookViews>
  <sheets>
    <sheet name="LEESON18" sheetId="8" r:id="rId1"/>
    <sheet name="LEESON19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" i="9" l="1"/>
  <c r="Q16" i="9" s="1"/>
  <c r="O9" i="9"/>
  <c r="P8" i="9"/>
  <c r="O8" i="9" s="1"/>
  <c r="P7" i="9"/>
  <c r="P6" i="9"/>
  <c r="H49" i="9"/>
  <c r="I49" i="9" s="1"/>
  <c r="J49" i="9" s="1"/>
  <c r="I45" i="9"/>
  <c r="J45" i="9" s="1"/>
  <c r="I44" i="9"/>
  <c r="J44" i="9" s="1"/>
  <c r="I40" i="9"/>
  <c r="J40" i="9" s="1"/>
  <c r="I39" i="9"/>
  <c r="J39" i="9" s="1"/>
  <c r="I36" i="9"/>
  <c r="J36" i="9" s="1"/>
  <c r="I32" i="9"/>
  <c r="J32" i="9" s="1"/>
  <c r="J33" i="9" s="1"/>
  <c r="D25" i="9"/>
  <c r="I24" i="9"/>
  <c r="J24" i="9" s="1"/>
  <c r="J25" i="9" s="1"/>
  <c r="D24" i="9" s="1"/>
  <c r="H21" i="9"/>
  <c r="I21" i="9" s="1"/>
  <c r="J21" i="9" s="1"/>
  <c r="I17" i="9"/>
  <c r="J17" i="9" s="1"/>
  <c r="I16" i="9"/>
  <c r="J16" i="9" s="1"/>
  <c r="I13" i="9"/>
  <c r="J13" i="9" s="1"/>
  <c r="I6" i="9"/>
  <c r="D6" i="9" s="1"/>
  <c r="L30" i="8"/>
  <c r="M30" i="8" s="1"/>
  <c r="M23" i="8"/>
  <c r="N23" i="8"/>
  <c r="M24" i="8"/>
  <c r="N24" i="8" s="1"/>
  <c r="M17" i="8"/>
  <c r="N17" i="8" s="1"/>
  <c r="M18" i="8"/>
  <c r="N18" i="8" s="1"/>
  <c r="N25" i="8" l="1"/>
  <c r="J46" i="9"/>
  <c r="J41" i="9"/>
  <c r="J18" i="9"/>
  <c r="N30" i="8"/>
  <c r="G25" i="8" l="1"/>
  <c r="G24" i="8"/>
  <c r="G23" i="8"/>
  <c r="G22" i="8"/>
  <c r="F10" i="8"/>
  <c r="F7" i="8" l="1"/>
</calcChain>
</file>

<file path=xl/sharedStrings.xml><?xml version="1.0" encoding="utf-8"?>
<sst xmlns="http://schemas.openxmlformats.org/spreadsheetml/2006/main" count="323" uniqueCount="258">
  <si>
    <t>#1</t>
  </si>
  <si>
    <t>#6</t>
  </si>
  <si>
    <t>#5</t>
  </si>
  <si>
    <t>#2</t>
  </si>
  <si>
    <t>#4</t>
  </si>
  <si>
    <t>#3</t>
  </si>
  <si>
    <t>#7</t>
  </si>
  <si>
    <t>#8</t>
  </si>
  <si>
    <t>#9</t>
  </si>
  <si>
    <t>#10</t>
  </si>
  <si>
    <t>Item#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</si>
  <si>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</si>
  <si>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</si>
  <si>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</si>
  <si>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</si>
  <si>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</si>
  <si>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</si>
  <si>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</si>
  <si>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</si>
  <si>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</si>
  <si>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</si>
  <si>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</si>
  <si>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</si>
  <si>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</si>
  <si>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</si>
  <si>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</si>
  <si>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</si>
  <si>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</si>
  <si>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</si>
  <si>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</si>
  <si>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</si>
  <si>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</si>
  <si>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</si>
  <si>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</si>
  <si>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</si>
  <si>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</si>
  <si>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</si>
  <si>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</si>
  <si>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</si>
  <si>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</si>
  <si>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</si>
  <si>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</si>
  <si>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</si>
  <si>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</si>
  <si>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</si>
  <si>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</si>
  <si>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</si>
  <si>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</si>
  <si>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</si>
  <si>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</si>
  <si>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</si>
  <si>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</si>
  <si>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</si>
  <si>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</si>
  <si>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</si>
  <si>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</si>
  <si>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</si>
  <si>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</si>
  <si>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</si>
  <si>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</si>
  <si>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</si>
  <si>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</si>
  <si>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</si>
  <si>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</si>
  <si>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</si>
  <si>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</si>
  <si>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</si>
  <si>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</si>
  <si>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</si>
  <si>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</si>
  <si>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</si>
  <si>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r>
      <t>Mean (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Arial"/>
        <family val="2"/>
        <scheme val="minor"/>
      </rPr>
      <t>)</t>
    </r>
  </si>
  <si>
    <t>Standard Deviation (σ)</t>
  </si>
  <si>
    <r>
      <t>Standard Deviation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Arial"/>
        <family val="2"/>
        <scheme val="minor"/>
      </rPr>
      <t>)</t>
    </r>
  </si>
  <si>
    <t>Z-Scores</t>
  </si>
  <si>
    <t>Score (X)</t>
  </si>
  <si>
    <t>Variable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</si>
  <si>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</si>
  <si>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</si>
  <si>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</si>
  <si>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</si>
  <si>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</si>
  <si>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</si>
  <si>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</si>
  <si>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</si>
  <si>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</si>
  <si>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</si>
  <si>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</si>
  <si>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</si>
  <si>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</si>
  <si>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</si>
  <si>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</si>
  <si>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</si>
  <si>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</si>
  <si>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</si>
  <si>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</si>
  <si>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</si>
  <si>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</si>
  <si>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</si>
  <si>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</si>
  <si>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</si>
  <si>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</si>
  <si>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</si>
  <si>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</si>
  <si>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</si>
  <si>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</si>
  <si>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</si>
  <si>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</si>
  <si>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</si>
  <si>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</si>
  <si>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</si>
  <si>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</si>
  <si>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</si>
  <si>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</si>
  <si>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</si>
  <si>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</si>
  <si>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</si>
  <si>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</si>
  <si>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</si>
  <si>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</si>
  <si>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</si>
  <si>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</si>
  <si>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</si>
  <si>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</si>
  <si>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</si>
  <si>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</si>
  <si>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</si>
  <si>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</si>
  <si>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</si>
  <si>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</si>
  <si>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</si>
  <si>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</si>
  <si>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</si>
  <si>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</si>
  <si>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</si>
  <si>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</si>
  <si>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</si>
  <si>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</si>
  <si>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</si>
  <si>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</si>
  <si>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</si>
  <si>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</si>
  <si>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</si>
  <si>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</si>
  <si>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</si>
  <si>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</si>
  <si>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</si>
  <si>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</si>
  <si>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</si>
  <si>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</si>
  <si>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</si>
  <si>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</si>
  <si>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</si>
  <si>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</si>
  <si>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</si>
  <si>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</si>
  <si>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</si>
  <si>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</si>
  <si>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</si>
  <si>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</si>
  <si>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</si>
  <si>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</si>
  <si>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</si>
  <si>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</si>
  <si>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</si>
  <si>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</si>
  <si>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</si>
  <si>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</si>
  <si>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</si>
  <si>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</si>
  <si>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</si>
  <si>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</si>
  <si>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</si>
  <si>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</si>
  <si>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</si>
  <si>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</si>
  <si>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</si>
  <si>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</si>
  <si>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</si>
  <si>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</si>
  <si>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</si>
  <si>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</si>
  <si>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</si>
  <si>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</si>
  <si>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</si>
  <si>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</si>
  <si>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</si>
  <si>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</si>
  <si>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</si>
  <si>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</si>
  <si>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</si>
  <si>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</si>
  <si>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</si>
  <si>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</si>
  <si>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</si>
  <si>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</si>
  <si>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</si>
  <si>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</si>
  <si>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</si>
  <si>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</si>
  <si>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</si>
  <si>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</si>
  <si>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</si>
  <si>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</si>
  <si>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</si>
  <si>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</si>
  <si>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</si>
  <si>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Standard Deviation (s)</t>
  </si>
  <si>
    <t>Quiz 14-15: Karma Score of Population</t>
  </si>
  <si>
    <t>From the samples</t>
  </si>
  <si>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Arial"/>
        <family val="2"/>
        <scheme val="minor"/>
      </rPr>
      <t xml:space="preserve"> - 2</t>
    </r>
    <r>
      <rPr>
        <b/>
        <sz val="11"/>
        <color theme="1"/>
        <rFont val="Calibri"/>
        <family val="2"/>
      </rPr>
      <t>σ</t>
    </r>
  </si>
  <si>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Arial"/>
        <family val="2"/>
        <scheme val="minor"/>
      </rPr>
      <t xml:space="preserve"> - 1</t>
    </r>
    <r>
      <rPr>
        <b/>
        <sz val="11"/>
        <color theme="1"/>
        <rFont val="Calibri"/>
        <family val="2"/>
      </rPr>
      <t>σ</t>
    </r>
  </si>
  <si>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Arial"/>
        <family val="2"/>
        <scheme val="minor"/>
      </rPr>
      <t xml:space="preserve"> + 1</t>
    </r>
    <r>
      <rPr>
        <b/>
        <sz val="11"/>
        <color theme="1"/>
        <rFont val="Calibri"/>
        <family val="2"/>
      </rPr>
      <t>σ</t>
    </r>
  </si>
  <si>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Arial"/>
        <family val="2"/>
        <scheme val="minor"/>
      </rPr>
      <t xml:space="preserve"> + 2</t>
    </r>
    <r>
      <rPr>
        <b/>
        <sz val="11"/>
        <color theme="1"/>
        <rFont val="Calibri"/>
        <family val="2"/>
      </rPr>
      <t>σ</t>
    </r>
  </si>
  <si>
    <t>Quiz 16: IntegerSD</t>
  </si>
  <si>
    <t>Quiz</t>
  </si>
  <si>
    <t>Quiz 17: &lt; score 5</t>
  </si>
  <si>
    <t>Quiz 18: &gt; score 20</t>
  </si>
  <si>
    <t>Probability (p)</t>
  </si>
  <si>
    <t>Quiz 17-18: Z-Table</t>
  </si>
  <si>
    <t>Quiz 19: Between 10 and 16</t>
  </si>
  <si>
    <t>&lt; score 16</t>
  </si>
  <si>
    <t>&lt; score 10</t>
  </si>
  <si>
    <t>score 10 &lt; p &lt; score 16</t>
  </si>
  <si>
    <t>Link to Z-table:</t>
  </si>
  <si>
    <t>https://s3.amazonaws.com/udacity-hosted-downloads/ZTable.jpg</t>
  </si>
  <si>
    <t>Quiz 20: Top 5%</t>
  </si>
  <si>
    <t>Top 5% = &gt;95% probability</t>
  </si>
  <si>
    <t>Quiz 1-2: Heights</t>
  </si>
  <si>
    <t>Quiz 3-6: Houses</t>
  </si>
  <si>
    <t>&lt; $50000</t>
  </si>
  <si>
    <t>&lt; $80000</t>
  </si>
  <si>
    <t>&lt; $60000</t>
  </si>
  <si>
    <t>$60000 &lt; p &lt; $80000</t>
  </si>
  <si>
    <t>Top 5%</t>
  </si>
  <si>
    <t>&lt; $100000</t>
  </si>
  <si>
    <t>&gt; $100000</t>
  </si>
  <si>
    <t>N (total population)</t>
  </si>
  <si>
    <r>
      <t>N</t>
    </r>
    <r>
      <rPr>
        <b/>
        <vertAlign val="subscript"/>
        <sz val="11"/>
        <color theme="1"/>
        <rFont val="Arial"/>
        <family val="2"/>
        <scheme val="minor"/>
      </rPr>
      <t>&gt;$100000</t>
    </r>
  </si>
  <si>
    <r>
      <t>N</t>
    </r>
    <r>
      <rPr>
        <b/>
        <vertAlign val="subscript"/>
        <sz val="11"/>
        <color theme="1"/>
        <rFont val="Arial"/>
        <family val="2"/>
        <scheme val="minor"/>
      </rPr>
      <t>&gt;$100000</t>
    </r>
    <r>
      <rPr>
        <b/>
        <sz val="11"/>
        <color theme="1"/>
        <rFont val="Arial"/>
        <family val="2"/>
        <scheme val="minor"/>
      </rPr>
      <t xml:space="preserve"> using Z-table</t>
    </r>
  </si>
  <si>
    <t>Karma Score</t>
  </si>
  <si>
    <t>&gt; 108</t>
  </si>
  <si>
    <t>&lt; 108</t>
  </si>
  <si>
    <t>&lt; 76</t>
  </si>
  <si>
    <t>&lt; 90</t>
  </si>
  <si>
    <t>60 &lt; p &lt; 90</t>
  </si>
  <si>
    <t>&lt; 65</t>
  </si>
  <si>
    <t>&lt; 95</t>
  </si>
  <si>
    <t>&lt; 80</t>
  </si>
  <si>
    <t>80 &lt; p &lt; 95</t>
  </si>
  <si>
    <t>Top 30%</t>
  </si>
  <si>
    <t>Quiz 7-11: Numbers</t>
  </si>
  <si>
    <t>&gt; Z-score +1.64</t>
  </si>
  <si>
    <t>&lt; Z-score -2.33</t>
  </si>
  <si>
    <t>Top 40%</t>
  </si>
  <si>
    <t>Score X</t>
  </si>
  <si>
    <r>
      <t>&lt; p</t>
    </r>
    <r>
      <rPr>
        <vertAlign val="subscript"/>
        <sz val="11"/>
        <color theme="1"/>
        <rFont val="Arial"/>
        <family val="2"/>
        <scheme val="minor"/>
      </rPr>
      <t>64%</t>
    </r>
  </si>
  <si>
    <t>Quiz 12-16: Probability and Z-Scores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</si>
</sst>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vertAlign val="subscript"/>
      <sz val="11"/>
      <color theme="1"/>
      <name val="Arial"/>
      <family val="2"/>
      <scheme val="minor"/>
    </font>
    <font>
      <b/>
      <sz val="11"/>
      <color theme="1"/>
      <name val="MS Reference Sans Serif"/>
      <family val="2"/>
    </font>
    <font>
      <b/>
      <sz val="11"/>
      <color theme="1"/>
      <name val="Calibri"/>
      <family val="2"/>
    </font>
    <font>
      <u/>
      <sz val="11"/>
      <color theme="10"/>
      <name val="Arial"/>
      <family val="2"/>
      <scheme val="minor"/>
    </font>
    <font>
      <vertAlign val="subscript"/>
      <sz val="11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/>
    </xf>
    <xf numFmtId="2" fontId="0" fillId="2" borderId="8" xfId="0" applyNumberFormat="1" applyFill="1" applyBorder="1"/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/>
    <xf numFmtId="0" fontId="0" fillId="2" borderId="16" xfId="0" applyFill="1" applyBorder="1"/>
    <xf numFmtId="0" fontId="0" fillId="2" borderId="15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1" fillId="2" borderId="11" xfId="0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/>
    </xf>
    <xf numFmtId="2" fontId="0" fillId="2" borderId="21" xfId="0" applyNumberFormat="1" applyFill="1" applyBorder="1"/>
    <xf numFmtId="2" fontId="0" fillId="2" borderId="21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2" fontId="0" fillId="2" borderId="0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2" borderId="0" xfId="0" applyNumberFormat="1" applyFill="1"/>
    <xf numFmtId="2" fontId="0" fillId="0" borderId="0" xfId="0" applyNumberFormat="1"/>
    <xf numFmtId="2" fontId="0" fillId="2" borderId="22" xfId="0" applyNumberFormat="1" applyFill="1" applyBorder="1"/>
    <xf numFmtId="1" fontId="1" fillId="2" borderId="10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2" fontId="0" fillId="2" borderId="11" xfId="0" applyNumberFormat="1" applyFill="1" applyBorder="1"/>
    <xf numFmtId="165" fontId="1" fillId="3" borderId="10" xfId="0" applyNumberFormat="1" applyFont="1" applyFill="1" applyBorder="1" applyAlignment="1">
      <alignment horizontal="center"/>
    </xf>
    <xf numFmtId="165" fontId="0" fillId="2" borderId="22" xfId="0" applyNumberFormat="1" applyFont="1" applyFill="1" applyBorder="1" applyAlignment="1">
      <alignment horizontal="center" vertical="center"/>
    </xf>
    <xf numFmtId="165" fontId="0" fillId="2" borderId="2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0" fontId="0" fillId="5" borderId="24" xfId="0" applyFill="1" applyBorder="1"/>
    <xf numFmtId="0" fontId="0" fillId="5" borderId="25" xfId="0" applyFill="1" applyBorder="1"/>
    <xf numFmtId="0" fontId="0" fillId="5" borderId="26" xfId="0" applyFill="1" applyBorder="1"/>
    <xf numFmtId="0" fontId="0" fillId="5" borderId="27" xfId="0" applyFill="1" applyBorder="1"/>
    <xf numFmtId="0" fontId="1" fillId="5" borderId="0" xfId="0" applyFont="1" applyFill="1" applyBorder="1"/>
    <xf numFmtId="0" fontId="0" fillId="5" borderId="0" xfId="0" applyFill="1" applyBorder="1"/>
    <xf numFmtId="0" fontId="0" fillId="5" borderId="28" xfId="0" applyFill="1" applyBorder="1"/>
    <xf numFmtId="0" fontId="5" fillId="5" borderId="0" xfId="1" applyFill="1" applyBorder="1"/>
    <xf numFmtId="0" fontId="0" fillId="5" borderId="29" xfId="0" applyFill="1" applyBorder="1"/>
    <xf numFmtId="0" fontId="0" fillId="5" borderId="30" xfId="0" applyFill="1" applyBorder="1"/>
    <xf numFmtId="0" fontId="0" fillId="5" borderId="31" xfId="0" applyFill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2" fontId="0" fillId="2" borderId="33" xfId="0" applyNumberFormat="1" applyFont="1" applyFill="1" applyBorder="1" applyAlignment="1">
      <alignment horizontal="center" vertical="center"/>
    </xf>
    <xf numFmtId="165" fontId="0" fillId="2" borderId="34" xfId="0" applyNumberFormat="1" applyFont="1" applyFill="1" applyBorder="1" applyAlignment="1">
      <alignment horizontal="center" vertical="center"/>
    </xf>
    <xf numFmtId="165" fontId="0" fillId="2" borderId="23" xfId="0" applyNumberFormat="1" applyFont="1" applyFill="1" applyBorder="1" applyAlignment="1">
      <alignment horizontal="center" vertical="center"/>
    </xf>
    <xf numFmtId="165" fontId="0" fillId="6" borderId="23" xfId="0" applyNumberFormat="1" applyFont="1" applyFill="1" applyBorder="1" applyAlignment="1">
      <alignment horizontal="center" vertical="center"/>
    </xf>
    <xf numFmtId="165" fontId="0" fillId="2" borderId="6" xfId="0" applyNumberFormat="1" applyFont="1" applyFill="1" applyBorder="1" applyAlignment="1">
      <alignment horizontal="center" vertical="center" wrapText="1"/>
    </xf>
    <xf numFmtId="165" fontId="0" fillId="2" borderId="5" xfId="0" applyNumberFormat="1" applyFont="1" applyFill="1" applyBorder="1" applyAlignment="1">
      <alignment horizontal="center" vertical="center" wrapText="1"/>
    </xf>
    <xf numFmtId="1" fontId="0" fillId="2" borderId="21" xfId="0" applyNumberFormat="1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/>
    </xf>
    <xf numFmtId="2" fontId="0" fillId="2" borderId="21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 vertical="center" wrapText="1"/>
    </xf>
    <xf numFmtId="165" fontId="0" fillId="2" borderId="0" xfId="0" applyNumberFormat="1" applyFont="1" applyFill="1" applyBorder="1" applyAlignment="1">
      <alignment horizontal="center" vertical="center"/>
    </xf>
    <xf numFmtId="1" fontId="0" fillId="2" borderId="6" xfId="0" applyNumberFormat="1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165" fontId="0" fillId="6" borderId="21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 wrapText="1"/>
    </xf>
    <xf numFmtId="165" fontId="0" fillId="6" borderId="22" xfId="0" applyNumberFormat="1" applyFon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164" fontId="0" fillId="2" borderId="21" xfId="0" applyNumberFormat="1" applyFont="1" applyFill="1" applyBorder="1" applyAlignment="1">
      <alignment horizontal="center" vertical="center"/>
    </xf>
    <xf numFmtId="0" fontId="0" fillId="2" borderId="12" xfId="0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2" fontId="1" fillId="2" borderId="20" xfId="0" applyNumberFormat="1" applyFont="1" applyFill="1" applyBorder="1" applyAlignment="1">
      <alignment horizontal="center" vertical="center" wrapText="1"/>
    </xf>
    <xf numFmtId="2" fontId="1" fillId="2" borderId="21" xfId="0" applyNumberFormat="1" applyFont="1" applyFill="1" applyBorder="1" applyAlignment="1">
      <alignment horizontal="center" vertical="center" wrapText="1"/>
    </xf>
    <xf numFmtId="0" fontId="0" fillId="6" borderId="35" xfId="0" applyFont="1" applyFill="1" applyBorder="1" applyAlignment="1">
      <alignment horizontal="center" vertical="center" wrapText="1"/>
    </xf>
    <xf numFmtId="0" fontId="0" fillId="6" borderId="36" xfId="0" applyFont="1" applyFill="1" applyBorder="1" applyAlignment="1">
      <alignment horizontal="center" vertical="center" wrapText="1"/>
    </xf>
    <xf numFmtId="0" fontId="0" fillId="2" borderId="35" xfId="0" applyFont="1" applyFill="1" applyBorder="1" applyAlignment="1">
      <alignment horizontal="center" vertical="center" wrapText="1"/>
    </xf>
    <xf numFmtId="0" fontId="0" fillId="2" borderId="3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8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D73A39-B7CB-4B60-BF2A-9A7323221B5D}"/>
            </a:ext>
          </a:extLst>
        </xdr:cNvPr>
        <xdr:cNvSpPr txBox="1"/>
      </xdr:nvSpPr>
      <xdr:spPr>
        <a:xfrm>
          <a:off x="7416800" y="1597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9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BD7717-88CB-4644-AA5F-B39009A9CDB4}"/>
            </a:ext>
          </a:extLst>
        </xdr:cNvPr>
        <xdr:cNvSpPr txBox="1"/>
      </xdr:nvSpPr>
      <xdr:spPr>
        <a:xfrm>
          <a:off x="10350500" y="1597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9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1C72F70-392E-4B9C-82E4-E9A4C03DB1B5}"/>
            </a:ext>
          </a:extLst>
        </xdr:cNvPr>
        <xdr:cNvSpPr txBox="1"/>
      </xdr:nvSpPr>
      <xdr:spPr>
        <a:xfrm>
          <a:off x="3422650" y="2352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5</xdr:col>
      <xdr:colOff>0</xdr:colOff>
      <xdr:row>10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F124093-854C-41AE-A9D8-E7D06A9677DF}"/>
            </a:ext>
          </a:extLst>
        </xdr:cNvPr>
        <xdr:cNvSpPr txBox="1"/>
      </xdr:nvSpPr>
      <xdr:spPr>
        <a:xfrm>
          <a:off x="38100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7</xdr:row>
      <xdr:rowOff>161925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686C929-3BC8-48D1-B71A-21409982531F}"/>
            </a:ext>
          </a:extLst>
        </xdr:cNvPr>
        <xdr:cNvSpPr txBox="1"/>
      </xdr:nvSpPr>
      <xdr:spPr>
        <a:xfrm>
          <a:off x="38100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0</xdr:colOff>
      <xdr:row>25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CD49EDE-3189-4E1D-9C9C-7B00C1D456DA}"/>
            </a:ext>
          </a:extLst>
        </xdr:cNvPr>
        <xdr:cNvSpPr txBox="1"/>
      </xdr:nvSpPr>
      <xdr:spPr>
        <a:xfrm>
          <a:off x="6248400" y="181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5</xdr:col>
      <xdr:colOff>0</xdr:colOff>
      <xdr:row>25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31EFCE1-3394-4BA5-9CA3-3C0658631728}"/>
            </a:ext>
          </a:extLst>
        </xdr:cNvPr>
        <xdr:cNvSpPr txBox="1"/>
      </xdr:nvSpPr>
      <xdr:spPr>
        <a:xfrm>
          <a:off x="6438900" y="181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5</xdr:col>
      <xdr:colOff>0</xdr:colOff>
      <xdr:row>25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3B4E9E3-234E-4C12-BD16-C0DEDDF16C67}"/>
            </a:ext>
          </a:extLst>
        </xdr:cNvPr>
        <xdr:cNvSpPr txBox="1"/>
      </xdr:nvSpPr>
      <xdr:spPr>
        <a:xfrm>
          <a:off x="6438900" y="1539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10</xdr:row>
      <xdr:rowOff>161925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D1C4895-47AA-4964-9DF7-F01BB3CE01CA}"/>
            </a:ext>
          </a:extLst>
        </xdr:cNvPr>
        <xdr:cNvSpPr txBox="1"/>
      </xdr:nvSpPr>
      <xdr:spPr>
        <a:xfrm>
          <a:off x="3422650" y="2168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14</xdr:row>
      <xdr:rowOff>161925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91F6951-00CC-4945-A13B-F871E2E5A3F0}"/>
            </a:ext>
          </a:extLst>
        </xdr:cNvPr>
        <xdr:cNvSpPr txBox="1"/>
      </xdr:nvSpPr>
      <xdr:spPr>
        <a:xfrm>
          <a:off x="3422650" y="2962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28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263ACFF-5FAA-42C7-80E2-13DE04FDB34E}"/>
            </a:ext>
          </a:extLst>
        </xdr:cNvPr>
        <xdr:cNvSpPr txBox="1"/>
      </xdr:nvSpPr>
      <xdr:spPr>
        <a:xfrm>
          <a:off x="3232150" y="5435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28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E42BA48-563C-4D99-AA8C-B8E9CB8AD90D}"/>
            </a:ext>
          </a:extLst>
        </xdr:cNvPr>
        <xdr:cNvSpPr txBox="1"/>
      </xdr:nvSpPr>
      <xdr:spPr>
        <a:xfrm>
          <a:off x="3422650" y="5435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32</xdr:row>
      <xdr:rowOff>161925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C382FF-62AF-4301-A56C-0F9A7038BAD8}"/>
            </a:ext>
          </a:extLst>
        </xdr:cNvPr>
        <xdr:cNvSpPr txBox="1"/>
      </xdr:nvSpPr>
      <xdr:spPr>
        <a:xfrm>
          <a:off x="3422650" y="5222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14299D1-0BFB-4EAD-AA32-76B76787EBE5}"/>
            </a:ext>
          </a:extLst>
        </xdr:cNvPr>
        <xdr:cNvSpPr txBox="1"/>
      </xdr:nvSpPr>
      <xdr:spPr>
        <a:xfrm>
          <a:off x="346075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46D750B-B640-40F1-A444-6936695F6636}"/>
            </a:ext>
          </a:extLst>
        </xdr:cNvPr>
        <xdr:cNvSpPr txBox="1"/>
      </xdr:nvSpPr>
      <xdr:spPr>
        <a:xfrm>
          <a:off x="346075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20</xdr:row>
      <xdr:rowOff>161925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2C3390-B2FE-4A33-A20F-FB307B0B7E1B}"/>
            </a:ext>
          </a:extLst>
        </xdr:cNvPr>
        <xdr:cNvSpPr txBox="1"/>
      </xdr:nvSpPr>
      <xdr:spPr>
        <a:xfrm>
          <a:off x="3460750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20</xdr:row>
      <xdr:rowOff>161925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891B048-7B6B-4573-970B-AE326E669074}"/>
            </a:ext>
          </a:extLst>
        </xdr:cNvPr>
        <xdr:cNvSpPr txBox="1"/>
      </xdr:nvSpPr>
      <xdr:spPr>
        <a:xfrm>
          <a:off x="3460750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20</xdr:row>
      <xdr:rowOff>161925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10A5756-4BDF-4F41-80FA-8ED459E59359}"/>
            </a:ext>
          </a:extLst>
        </xdr:cNvPr>
        <xdr:cNvSpPr txBox="1"/>
      </xdr:nvSpPr>
      <xdr:spPr>
        <a:xfrm>
          <a:off x="4279900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20</xdr:row>
      <xdr:rowOff>161925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73D5E81-CD12-4AD9-8AF3-A93B603D6AF6}"/>
            </a:ext>
          </a:extLst>
        </xdr:cNvPr>
        <xdr:cNvSpPr txBox="1"/>
      </xdr:nvSpPr>
      <xdr:spPr>
        <a:xfrm>
          <a:off x="4279900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9C13EE1-B26E-4F7B-B877-FF5A66FBF458}"/>
            </a:ext>
          </a:extLst>
        </xdr:cNvPr>
        <xdr:cNvSpPr txBox="1"/>
      </xdr:nvSpPr>
      <xdr:spPr>
        <a:xfrm>
          <a:off x="6438900" y="392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DBFB99E-2E61-4724-A23B-490FDB0ED567}"/>
            </a:ext>
          </a:extLst>
        </xdr:cNvPr>
        <xdr:cNvSpPr txBox="1"/>
      </xdr:nvSpPr>
      <xdr:spPr>
        <a:xfrm>
          <a:off x="6438900" y="392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D02D94A-D0A1-468E-AEE2-ABFA32572687}"/>
            </a:ext>
          </a:extLst>
        </xdr:cNvPr>
        <xdr:cNvSpPr txBox="1"/>
      </xdr:nvSpPr>
      <xdr:spPr>
        <a:xfrm>
          <a:off x="7258050" y="392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0696089-359E-4039-872C-46D6E28BA0D5}"/>
            </a:ext>
          </a:extLst>
        </xdr:cNvPr>
        <xdr:cNvSpPr txBox="1"/>
      </xdr:nvSpPr>
      <xdr:spPr>
        <a:xfrm>
          <a:off x="7258050" y="392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BAC4B92-111C-43CF-ADA6-0E97EF1644E0}"/>
            </a:ext>
          </a:extLst>
        </xdr:cNvPr>
        <xdr:cNvSpPr txBox="1"/>
      </xdr:nvSpPr>
      <xdr:spPr>
        <a:xfrm>
          <a:off x="6438900" y="80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597259B-F2C7-4FC2-BDBE-F8A725EAE574}"/>
            </a:ext>
          </a:extLst>
        </xdr:cNvPr>
        <xdr:cNvSpPr txBox="1"/>
      </xdr:nvSpPr>
      <xdr:spPr>
        <a:xfrm>
          <a:off x="6438900" y="80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5521E89-3E55-415D-AB54-3895DD37AB00}"/>
            </a:ext>
          </a:extLst>
        </xdr:cNvPr>
        <xdr:cNvSpPr txBox="1"/>
      </xdr:nvSpPr>
      <xdr:spPr>
        <a:xfrm>
          <a:off x="6438900" y="80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9F1EF6A-E02F-45C6-B423-223D285E2E61}"/>
            </a:ext>
          </a:extLst>
        </xdr:cNvPr>
        <xdr:cNvSpPr txBox="1"/>
      </xdr:nvSpPr>
      <xdr:spPr>
        <a:xfrm>
          <a:off x="6438900" y="80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1503CA9-7EAB-4FAD-880B-C5833A9B9D91}"/>
            </a:ext>
          </a:extLst>
        </xdr:cNvPr>
        <xdr:cNvSpPr txBox="1"/>
      </xdr:nvSpPr>
      <xdr:spPr>
        <a:xfrm>
          <a:off x="7797800" y="80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566409B-FAC6-4FD6-ABFD-01AAFD65E73C}"/>
            </a:ext>
          </a:extLst>
        </xdr:cNvPr>
        <xdr:cNvSpPr txBox="1"/>
      </xdr:nvSpPr>
      <xdr:spPr>
        <a:xfrm>
          <a:off x="7797800" y="80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5</xdr:col>
      <xdr:colOff>0</xdr:colOff>
      <xdr:row>18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F5651C5-5365-4BBB-9C81-0BA7FFEFFD2C}"/>
            </a:ext>
          </a:extLst>
        </xdr:cNvPr>
        <xdr:cNvSpPr txBox="1"/>
      </xdr:nvSpPr>
      <xdr:spPr>
        <a:xfrm>
          <a:off x="2114550" y="1530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5</xdr:col>
      <xdr:colOff>0</xdr:colOff>
      <xdr:row>20</xdr:row>
      <xdr:rowOff>161925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68004979-9B0E-4461-9AAD-FC42DF80C544}"/>
            </a:ext>
          </a:extLst>
        </xdr:cNvPr>
        <xdr:cNvSpPr txBox="1"/>
      </xdr:nvSpPr>
      <xdr:spPr>
        <a:xfrm>
          <a:off x="2114550" y="207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15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2ABA1225-7563-478A-B0A7-20FFD8FAD400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15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B4CDF763-1D14-48B4-BB70-B1D1319F4CD9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15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9D94A38-1D4C-4F05-834B-909ABFEF004F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15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BFB49BE1-4062-4A3D-82BC-2A143B0C8919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15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B8F4FC24-F663-4972-AB36-EF5E75EFC089}"/>
            </a:ext>
          </a:extLst>
        </xdr:cNvPr>
        <xdr:cNvSpPr txBox="1"/>
      </xdr:nvSpPr>
      <xdr:spPr>
        <a:xfrm>
          <a:off x="64897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15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92BE7FF8-251C-45A2-BCED-ADFAAD73D3B8}"/>
            </a:ext>
          </a:extLst>
        </xdr:cNvPr>
        <xdr:cNvSpPr txBox="1"/>
      </xdr:nvSpPr>
      <xdr:spPr>
        <a:xfrm>
          <a:off x="64897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B0978564-48BC-485E-A844-6ECE809FC99F}"/>
            </a:ext>
          </a:extLst>
        </xdr:cNvPr>
        <xdr:cNvSpPr txBox="1"/>
      </xdr:nvSpPr>
      <xdr:spPr>
        <a:xfrm>
          <a:off x="5130800" y="210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8286695C-3E92-4E8F-B214-B28A413A13B9}"/>
            </a:ext>
          </a:extLst>
        </xdr:cNvPr>
        <xdr:cNvSpPr txBox="1"/>
      </xdr:nvSpPr>
      <xdr:spPr>
        <a:xfrm>
          <a:off x="5130800" y="210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BEA35A4C-8BA4-4E68-8E61-5E6AAAD043A2}"/>
            </a:ext>
          </a:extLst>
        </xdr:cNvPr>
        <xdr:cNvSpPr txBox="1"/>
      </xdr:nvSpPr>
      <xdr:spPr>
        <a:xfrm>
          <a:off x="5130800" y="210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9DAF432A-C8CB-4B7C-998D-095A5098DEB8}"/>
            </a:ext>
          </a:extLst>
        </xdr:cNvPr>
        <xdr:cNvSpPr txBox="1"/>
      </xdr:nvSpPr>
      <xdr:spPr>
        <a:xfrm>
          <a:off x="5130800" y="210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21</xdr:row>
      <xdr:rowOff>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A2182D27-A7F1-4EB6-9316-3D34D0D6789E}"/>
            </a:ext>
          </a:extLst>
        </xdr:cNvPr>
        <xdr:cNvSpPr txBox="1"/>
      </xdr:nvSpPr>
      <xdr:spPr>
        <a:xfrm>
          <a:off x="6489700" y="210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21</xdr:row>
      <xdr:rowOff>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99999160-34C2-4A53-ADDA-7943ADE86650}"/>
            </a:ext>
          </a:extLst>
        </xdr:cNvPr>
        <xdr:cNvSpPr txBox="1"/>
      </xdr:nvSpPr>
      <xdr:spPr>
        <a:xfrm>
          <a:off x="6489700" y="210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21</xdr:row>
      <xdr:rowOff>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8CE85344-D145-492F-8B38-1E60A50EE56E}"/>
            </a:ext>
          </a:extLst>
        </xdr:cNvPr>
        <xdr:cNvSpPr txBox="1"/>
      </xdr:nvSpPr>
      <xdr:spPr>
        <a:xfrm>
          <a:off x="64897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21</xdr:row>
      <xdr:rowOff>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5BA620CD-DA79-426E-BA37-90B69445D1D3}"/>
            </a:ext>
          </a:extLst>
        </xdr:cNvPr>
        <xdr:cNvSpPr txBox="1"/>
      </xdr:nvSpPr>
      <xdr:spPr>
        <a:xfrm>
          <a:off x="64897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27</xdr:row>
      <xdr:rowOff>161925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A14B08AA-E03A-4464-B9B1-FDAE9D3C641B}"/>
            </a:ext>
          </a:extLst>
        </xdr:cNvPr>
        <xdr:cNvSpPr txBox="1"/>
      </xdr:nvSpPr>
      <xdr:spPr>
        <a:xfrm>
          <a:off x="49403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27</xdr:row>
      <xdr:rowOff>161925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9C41C72D-3F78-4DB2-9543-6E4D572B635C}"/>
            </a:ext>
          </a:extLst>
        </xdr:cNvPr>
        <xdr:cNvSpPr txBox="1"/>
      </xdr:nvSpPr>
      <xdr:spPr>
        <a:xfrm>
          <a:off x="49403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27</xdr:row>
      <xdr:rowOff>161925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41CD2B17-34B5-44A9-99D5-66326A8C1309}"/>
            </a:ext>
          </a:extLst>
        </xdr:cNvPr>
        <xdr:cNvSpPr txBox="1"/>
      </xdr:nvSpPr>
      <xdr:spPr>
        <a:xfrm>
          <a:off x="49403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27</xdr:row>
      <xdr:rowOff>161925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3D7FE567-C843-4F3C-8908-1F5BFB8312D6}"/>
            </a:ext>
          </a:extLst>
        </xdr:cNvPr>
        <xdr:cNvSpPr txBox="1"/>
      </xdr:nvSpPr>
      <xdr:spPr>
        <a:xfrm>
          <a:off x="49403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28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F4B6AB3F-0DFD-46F3-9880-A71B86417695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28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359454A5-1DBC-466C-960C-10B4404F453D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28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DDB9A03E-A782-4680-850E-2899E12FF357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28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182B946C-9CC2-4C9F-8FC2-F20837317CB3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28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1595457A-D307-4EC0-A6B5-875A157470F9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28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DD0E2A38-CBE5-4DEE-AE62-6D9736F48FC4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28</xdr:row>
      <xdr:rowOff>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CBD575E3-2432-470D-B048-C5D3A9C778D8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28</xdr:row>
      <xdr:rowOff>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F36D58E3-02EB-4D75-9FA9-87DEB9C94B8C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28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9EC0E4B5-1216-44C4-A641-3944AD3DC1A8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28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56A53D29-E7C2-4C44-AC7B-AE4A1DE6CBFE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28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87F2EAFD-8394-4E3D-AD77-C64A17BD4AC7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28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DDBBAF36-C66C-4C7C-BAA1-38A2C4625B6B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18E8EB-98C2-48CC-8D56-34190752A8DA}"/>
            </a:ext>
          </a:extLst>
        </xdr:cNvPr>
        <xdr:cNvSpPr txBox="1"/>
      </xdr:nvSpPr>
      <xdr:spPr>
        <a:xfrm>
          <a:off x="2114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7B66901-9BA5-4F0A-A631-69FD4A993865}"/>
            </a:ext>
          </a:extLst>
        </xdr:cNvPr>
        <xdr:cNvSpPr txBox="1"/>
      </xdr:nvSpPr>
      <xdr:spPr>
        <a:xfrm>
          <a:off x="494030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2130F1F-E87B-47EE-A4CE-407ED5FB7583}"/>
            </a:ext>
          </a:extLst>
        </xdr:cNvPr>
        <xdr:cNvSpPr txBox="1"/>
      </xdr:nvSpPr>
      <xdr:spPr>
        <a:xfrm>
          <a:off x="494030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6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864521F-EAA0-4091-9370-B8425969C9B8}"/>
            </a:ext>
          </a:extLst>
        </xdr:cNvPr>
        <xdr:cNvSpPr txBox="1"/>
      </xdr:nvSpPr>
      <xdr:spPr>
        <a:xfrm>
          <a:off x="2114550" y="190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6F957C2-68B7-4533-9CCA-CFB4CAF66BBC}"/>
            </a:ext>
          </a:extLst>
        </xdr:cNvPr>
        <xdr:cNvSpPr txBox="1"/>
      </xdr:nvSpPr>
      <xdr:spPr>
        <a:xfrm>
          <a:off x="4940300" y="1495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32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CFCF4BA-9BBF-4CF2-B467-55EB0A73C6F0}"/>
            </a:ext>
          </a:extLst>
        </xdr:cNvPr>
        <xdr:cNvSpPr txBox="1"/>
      </xdr:nvSpPr>
      <xdr:spPr>
        <a:xfrm>
          <a:off x="1924050" y="47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32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ECC2666-61C8-46B4-B195-5A85ED27C091}"/>
            </a:ext>
          </a:extLst>
        </xdr:cNvPr>
        <xdr:cNvSpPr txBox="1"/>
      </xdr:nvSpPr>
      <xdr:spPr>
        <a:xfrm>
          <a:off x="2114550" y="47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32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C546D42-7CE5-4708-A2C4-87EA3C350668}"/>
            </a:ext>
          </a:extLst>
        </xdr:cNvPr>
        <xdr:cNvSpPr txBox="1"/>
      </xdr:nvSpPr>
      <xdr:spPr>
        <a:xfrm>
          <a:off x="2114550" y="47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7</xdr:row>
      <xdr:rowOff>161925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903DF36-9DDD-4A74-BA09-702CBB46BF4D}"/>
            </a:ext>
          </a:extLst>
        </xdr:cNvPr>
        <xdr:cNvSpPr txBox="1"/>
      </xdr:nvSpPr>
      <xdr:spPr>
        <a:xfrm>
          <a:off x="4940300" y="2066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20</xdr:row>
      <xdr:rowOff>161925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78BBDDC-7BE9-43F2-BC38-799EA26DBC7E}"/>
            </a:ext>
          </a:extLst>
        </xdr:cNvPr>
        <xdr:cNvSpPr txBox="1"/>
      </xdr:nvSpPr>
      <xdr:spPr>
        <a:xfrm>
          <a:off x="9823450" y="2828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4D7C910-C37F-4D7E-A44F-041C606E4F44}"/>
            </a:ext>
          </a:extLst>
        </xdr:cNvPr>
        <xdr:cNvSpPr txBox="1"/>
      </xdr:nvSpPr>
      <xdr:spPr>
        <a:xfrm>
          <a:off x="98234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5661D1E-ADC2-4C0B-BA7D-775B25ABA3FB}"/>
            </a:ext>
          </a:extLst>
        </xdr:cNvPr>
        <xdr:cNvSpPr txBox="1"/>
      </xdr:nvSpPr>
      <xdr:spPr>
        <a:xfrm>
          <a:off x="98234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846395-ED2D-4664-A02D-EC6CFEA1DA73}"/>
            </a:ext>
          </a:extLst>
        </xdr:cNvPr>
        <xdr:cNvSpPr txBox="1"/>
      </xdr:nvSpPr>
      <xdr:spPr>
        <a:xfrm>
          <a:off x="4940300" y="646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5C9B3F6-F6AA-400D-9EBE-DB03ACF4356D}"/>
            </a:ext>
          </a:extLst>
        </xdr:cNvPr>
        <xdr:cNvSpPr txBox="1"/>
      </xdr:nvSpPr>
      <xdr:spPr>
        <a:xfrm>
          <a:off x="494030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18CCF80-88FF-43E6-A9E0-516142C40F07}"/>
            </a:ext>
          </a:extLst>
        </xdr:cNvPr>
        <xdr:cNvSpPr txBox="1"/>
      </xdr:nvSpPr>
      <xdr:spPr>
        <a:xfrm>
          <a:off x="494030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28</xdr:row>
      <xdr:rowOff>161925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30AEDFA-23FF-44C7-97F5-F6485254F015}"/>
            </a:ext>
          </a:extLst>
        </xdr:cNvPr>
        <xdr:cNvSpPr txBox="1"/>
      </xdr:nvSpPr>
      <xdr:spPr>
        <a:xfrm>
          <a:off x="49403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28</xdr:row>
      <xdr:rowOff>161925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92BCD46-FCD7-45A0-A8BC-BBE0C010C5EB}"/>
            </a:ext>
          </a:extLst>
        </xdr:cNvPr>
        <xdr:cNvSpPr txBox="1"/>
      </xdr:nvSpPr>
      <xdr:spPr>
        <a:xfrm>
          <a:off x="49403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28</xdr:row>
      <xdr:rowOff>161925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E702116-FB37-44FD-8116-C0179E7F9512}"/>
            </a:ext>
          </a:extLst>
        </xdr:cNvPr>
        <xdr:cNvSpPr txBox="1"/>
      </xdr:nvSpPr>
      <xdr:spPr>
        <a:xfrm>
          <a:off x="49403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28</xdr:row>
      <xdr:rowOff>161925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EFD4231-3240-4E27-8D9E-83BF19D52170}"/>
            </a:ext>
          </a:extLst>
        </xdr:cNvPr>
        <xdr:cNvSpPr txBox="1"/>
      </xdr:nvSpPr>
      <xdr:spPr>
        <a:xfrm>
          <a:off x="49403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CAE4D0D-5523-48D4-876A-8DF9E134E656}"/>
            </a:ext>
          </a:extLst>
        </xdr:cNvPr>
        <xdr:cNvSpPr txBox="1"/>
      </xdr:nvSpPr>
      <xdr:spPr>
        <a:xfrm>
          <a:off x="494030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557502E-3A34-4298-9723-AF107375B681}"/>
            </a:ext>
          </a:extLst>
        </xdr:cNvPr>
        <xdr:cNvSpPr txBox="1"/>
      </xdr:nvSpPr>
      <xdr:spPr>
        <a:xfrm>
          <a:off x="494030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6303C4A-0618-4DA5-AF40-DCA17A1860DF}"/>
            </a:ext>
          </a:extLst>
        </xdr:cNvPr>
        <xdr:cNvSpPr txBox="1"/>
      </xdr:nvSpPr>
      <xdr:spPr>
        <a:xfrm>
          <a:off x="494030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75174C9-C95F-473E-9F81-24D907A1DBE8}"/>
            </a:ext>
          </a:extLst>
        </xdr:cNvPr>
        <xdr:cNvSpPr txBox="1"/>
      </xdr:nvSpPr>
      <xdr:spPr>
        <a:xfrm>
          <a:off x="494030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8EA32BF-8AE3-4DCC-ACA4-3740B6C4F1A6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5A3CBFC-E790-4613-B2F5-ADF073107216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75C0DA3-C60B-475B-A7C1-B3D4F0BFFD2D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0309B5F-6EF1-498E-8198-823CBCEC2342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4E9165F-1862-4439-9477-B9AF8477028E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4A636F6-6079-4DAC-B327-CC6F38B930B0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25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D166040-2B11-4B84-B51A-424ED7C903ED}"/>
            </a:ext>
          </a:extLst>
        </xdr:cNvPr>
        <xdr:cNvSpPr txBox="1"/>
      </xdr:nvSpPr>
      <xdr:spPr>
        <a:xfrm>
          <a:off x="2114550" y="3435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27</xdr:row>
      <xdr:rowOff>161925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341EFF6-657A-4D94-8CA4-406622DC18AE}"/>
            </a:ext>
          </a:extLst>
        </xdr:cNvPr>
        <xdr:cNvSpPr txBox="1"/>
      </xdr:nvSpPr>
      <xdr:spPr>
        <a:xfrm>
          <a:off x="211455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D003C85-2A12-4A67-BF21-903432D4F0A3}"/>
            </a:ext>
          </a:extLst>
        </xdr:cNvPr>
        <xdr:cNvSpPr txBox="1"/>
      </xdr:nvSpPr>
      <xdr:spPr>
        <a:xfrm>
          <a:off x="51308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F1BF641-6211-4C64-A18F-4B8CEB888FE5}"/>
            </a:ext>
          </a:extLst>
        </xdr:cNvPr>
        <xdr:cNvSpPr txBox="1"/>
      </xdr:nvSpPr>
      <xdr:spPr>
        <a:xfrm>
          <a:off x="51308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3687607-2525-4F6E-BFBE-21AFC9FFB45D}"/>
            </a:ext>
          </a:extLst>
        </xdr:cNvPr>
        <xdr:cNvSpPr txBox="1"/>
      </xdr:nvSpPr>
      <xdr:spPr>
        <a:xfrm>
          <a:off x="51308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A13B4D0-BA24-4600-A333-7C5A13D7EF92}"/>
            </a:ext>
          </a:extLst>
        </xdr:cNvPr>
        <xdr:cNvSpPr txBox="1"/>
      </xdr:nvSpPr>
      <xdr:spPr>
        <a:xfrm>
          <a:off x="51308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EBCEDF6-AD10-4D04-8FDF-09A6FFD9CE54}"/>
            </a:ext>
          </a:extLst>
        </xdr:cNvPr>
        <xdr:cNvSpPr txBox="1"/>
      </xdr:nvSpPr>
      <xdr:spPr>
        <a:xfrm>
          <a:off x="64643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7A863926-7D8D-45FF-9022-6772A79240BC}"/>
            </a:ext>
          </a:extLst>
        </xdr:cNvPr>
        <xdr:cNvSpPr txBox="1"/>
      </xdr:nvSpPr>
      <xdr:spPr>
        <a:xfrm>
          <a:off x="64643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7E04A5A-1D50-469F-99F4-2A7F2ED37904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10754C0-8AC1-4F1B-A85C-E0A8572C05E9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2CFE05C2-96E9-4E12-B0B7-723BFFC995BB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FAB61468-51BB-4DC3-9C1E-3CBAF503B274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C2DF4383-4228-443C-B98B-95F3E5E1593B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D2A5FC6-3F36-4CA3-BE0D-E934F784ADE3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8CF4113-D10C-4279-AF60-2AB7D04CD93F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53DCDF2A-EEFE-4898-AE82-E0289C4F6F9D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454AA70D-72B5-4915-8ACF-9CDB91CAC6A1}"/>
            </a:ext>
          </a:extLst>
        </xdr:cNvPr>
        <xdr:cNvSpPr txBox="1"/>
      </xdr:nvSpPr>
      <xdr:spPr>
        <a:xfrm>
          <a:off x="494030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8F97CE53-ED92-499E-B20F-60067F6C7698}"/>
            </a:ext>
          </a:extLst>
        </xdr:cNvPr>
        <xdr:cNvSpPr txBox="1"/>
      </xdr:nvSpPr>
      <xdr:spPr>
        <a:xfrm>
          <a:off x="494030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FA341A44-1A35-49DC-9730-06B99ADC5ADB}"/>
            </a:ext>
          </a:extLst>
        </xdr:cNvPr>
        <xdr:cNvSpPr txBox="1"/>
      </xdr:nvSpPr>
      <xdr:spPr>
        <a:xfrm>
          <a:off x="494030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987697A1-1483-4CA5-B011-0F3A297EA49A}"/>
            </a:ext>
          </a:extLst>
        </xdr:cNvPr>
        <xdr:cNvSpPr txBox="1"/>
      </xdr:nvSpPr>
      <xdr:spPr>
        <a:xfrm>
          <a:off x="494030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975DA01A-9A99-4265-8367-1DA584F3305B}"/>
            </a:ext>
          </a:extLst>
        </xdr:cNvPr>
        <xdr:cNvSpPr txBox="1"/>
      </xdr:nvSpPr>
      <xdr:spPr>
        <a:xfrm>
          <a:off x="51308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EBCA1492-158A-45B2-9CB4-80ACEBD5C3A2}"/>
            </a:ext>
          </a:extLst>
        </xdr:cNvPr>
        <xdr:cNvSpPr txBox="1"/>
      </xdr:nvSpPr>
      <xdr:spPr>
        <a:xfrm>
          <a:off x="51308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D47693B-F40B-47E2-8231-7130FB72E708}"/>
            </a:ext>
          </a:extLst>
        </xdr:cNvPr>
        <xdr:cNvSpPr txBox="1"/>
      </xdr:nvSpPr>
      <xdr:spPr>
        <a:xfrm>
          <a:off x="51308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969F558D-E116-4070-A45B-06AF88E4D9D8}"/>
            </a:ext>
          </a:extLst>
        </xdr:cNvPr>
        <xdr:cNvSpPr txBox="1"/>
      </xdr:nvSpPr>
      <xdr:spPr>
        <a:xfrm>
          <a:off x="51308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3A88C296-E148-444E-AAB4-717AF889B826}"/>
            </a:ext>
          </a:extLst>
        </xdr:cNvPr>
        <xdr:cNvSpPr txBox="1"/>
      </xdr:nvSpPr>
      <xdr:spPr>
        <a:xfrm>
          <a:off x="64643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76E77B7F-D0C2-4DD7-B985-8F5F66CE904B}"/>
            </a:ext>
          </a:extLst>
        </xdr:cNvPr>
        <xdr:cNvSpPr txBox="1"/>
      </xdr:nvSpPr>
      <xdr:spPr>
        <a:xfrm>
          <a:off x="64643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CF863C6-DDE1-49A0-BECA-D5FE5DD29AA9}"/>
            </a:ext>
          </a:extLst>
        </xdr:cNvPr>
        <xdr:cNvSpPr txBox="1"/>
      </xdr:nvSpPr>
      <xdr:spPr>
        <a:xfrm>
          <a:off x="64643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D0C66A6B-35D3-43A5-9A2B-D01CCBE6754A}"/>
            </a:ext>
          </a:extLst>
        </xdr:cNvPr>
        <xdr:cNvSpPr txBox="1"/>
      </xdr:nvSpPr>
      <xdr:spPr>
        <a:xfrm>
          <a:off x="64643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3A49516A-E287-4995-8F20-5D57103EC491}"/>
            </a:ext>
          </a:extLst>
        </xdr:cNvPr>
        <xdr:cNvSpPr txBox="1"/>
      </xdr:nvSpPr>
      <xdr:spPr>
        <a:xfrm>
          <a:off x="85725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7B6BF1F-F141-4A46-A029-8364A3A1FDA6}"/>
            </a:ext>
          </a:extLst>
        </xdr:cNvPr>
        <xdr:cNvSpPr txBox="1"/>
      </xdr:nvSpPr>
      <xdr:spPr>
        <a:xfrm>
          <a:off x="85725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97D5E42-CE46-4383-B823-F74371495F25}"/>
            </a:ext>
          </a:extLst>
        </xdr:cNvPr>
        <xdr:cNvSpPr txBox="1"/>
      </xdr:nvSpPr>
      <xdr:spPr>
        <a:xfrm>
          <a:off x="85725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2ACE154D-FC53-4FD0-8B8E-05C45C1D9D7F}"/>
            </a:ext>
          </a:extLst>
        </xdr:cNvPr>
        <xdr:cNvSpPr txBox="1"/>
      </xdr:nvSpPr>
      <xdr:spPr>
        <a:xfrm>
          <a:off x="85725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5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80DCE17-0C90-4D19-865B-BD5C3A18EC69}"/>
            </a:ext>
          </a:extLst>
        </xdr:cNvPr>
        <xdr:cNvSpPr txBox="1"/>
      </xdr:nvSpPr>
      <xdr:spPr>
        <a:xfrm>
          <a:off x="2114550" y="1339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</xdr:row>
      <xdr:rowOff>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B66D6B73-539F-475E-8111-7968166D726E}"/>
            </a:ext>
          </a:extLst>
        </xdr:cNvPr>
        <xdr:cNvSpPr txBox="1"/>
      </xdr:nvSpPr>
      <xdr:spPr>
        <a:xfrm>
          <a:off x="513080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</xdr:row>
      <xdr:rowOff>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7991FD24-272D-4EC1-BA22-A94D1E80F1D3}"/>
            </a:ext>
          </a:extLst>
        </xdr:cNvPr>
        <xdr:cNvSpPr txBox="1"/>
      </xdr:nvSpPr>
      <xdr:spPr>
        <a:xfrm>
          <a:off x="513080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</xdr:row>
      <xdr:rowOff>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E4984597-A5BD-4DE7-913B-72D19F565997}"/>
            </a:ext>
          </a:extLst>
        </xdr:cNvPr>
        <xdr:cNvSpPr txBox="1"/>
      </xdr:nvSpPr>
      <xdr:spPr>
        <a:xfrm>
          <a:off x="513080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</xdr:row>
      <xdr:rowOff>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EAEA8915-95F6-41CC-8470-7087EADD3048}"/>
            </a:ext>
          </a:extLst>
        </xdr:cNvPr>
        <xdr:cNvSpPr txBox="1"/>
      </xdr:nvSpPr>
      <xdr:spPr>
        <a:xfrm>
          <a:off x="513080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</xdr:row>
      <xdr:rowOff>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199E4C03-8616-441A-AA94-DA5CFAC4AA9F}"/>
            </a:ext>
          </a:extLst>
        </xdr:cNvPr>
        <xdr:cNvSpPr txBox="1"/>
      </xdr:nvSpPr>
      <xdr:spPr>
        <a:xfrm>
          <a:off x="686435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</xdr:row>
      <xdr:rowOff>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4821104A-C486-4289-8FB5-16DEC7EDAFF9}"/>
            </a:ext>
          </a:extLst>
        </xdr:cNvPr>
        <xdr:cNvSpPr txBox="1"/>
      </xdr:nvSpPr>
      <xdr:spPr>
        <a:xfrm>
          <a:off x="686435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</xdr:row>
      <xdr:rowOff>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8B0CE987-F32D-4E96-86D9-58E6138E92D9}"/>
            </a:ext>
          </a:extLst>
        </xdr:cNvPr>
        <xdr:cNvSpPr txBox="1"/>
      </xdr:nvSpPr>
      <xdr:spPr>
        <a:xfrm>
          <a:off x="686435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</xdr:row>
      <xdr:rowOff>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1D62314B-5E11-4D26-8979-DEE67B3C375D}"/>
            </a:ext>
          </a:extLst>
        </xdr:cNvPr>
        <xdr:cNvSpPr txBox="1"/>
      </xdr:nvSpPr>
      <xdr:spPr>
        <a:xfrm>
          <a:off x="686435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8FC95548-7DCE-41AB-9721-5E90F2712606}"/>
            </a:ext>
          </a:extLst>
        </xdr:cNvPr>
        <xdr:cNvSpPr txBox="1"/>
      </xdr:nvSpPr>
      <xdr:spPr>
        <a:xfrm>
          <a:off x="897255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FABA7527-E7EA-4AF1-A376-8F14C278BB3E}"/>
            </a:ext>
          </a:extLst>
        </xdr:cNvPr>
        <xdr:cNvSpPr txBox="1"/>
      </xdr:nvSpPr>
      <xdr:spPr>
        <a:xfrm>
          <a:off x="897255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CF8DF195-7655-4F88-88F6-42F550B03AD1}"/>
            </a:ext>
          </a:extLst>
        </xdr:cNvPr>
        <xdr:cNvSpPr txBox="1"/>
      </xdr:nvSpPr>
      <xdr:spPr>
        <a:xfrm>
          <a:off x="897255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1B2F8381-D583-4378-BBB5-CC6EC8FD4C8B}"/>
            </a:ext>
          </a:extLst>
        </xdr:cNvPr>
        <xdr:cNvSpPr txBox="1"/>
      </xdr:nvSpPr>
      <xdr:spPr>
        <a:xfrm>
          <a:off x="897255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25</xdr:row>
      <xdr:rowOff>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D4892308-D621-490B-9229-BF170E78FC5A}"/>
            </a:ext>
          </a:extLst>
        </xdr:cNvPr>
        <xdr:cNvSpPr txBox="1"/>
      </xdr:nvSpPr>
      <xdr:spPr>
        <a:xfrm>
          <a:off x="2114550" y="1327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25</xdr:row>
      <xdr:rowOff>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1FB54EE-FFEC-4A03-A390-5797748662A1}"/>
            </a:ext>
          </a:extLst>
        </xdr:cNvPr>
        <xdr:cNvSpPr txBox="1"/>
      </xdr:nvSpPr>
      <xdr:spPr>
        <a:xfrm>
          <a:off x="4940300" y="1327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25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9F668572-A274-41C2-BC57-14297EEDC7D5}"/>
            </a:ext>
          </a:extLst>
        </xdr:cNvPr>
        <xdr:cNvSpPr txBox="1"/>
      </xdr:nvSpPr>
      <xdr:spPr>
        <a:xfrm>
          <a:off x="4940300" y="1327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25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7862EC35-9730-4DCC-BD18-A765EC490758}"/>
            </a:ext>
          </a:extLst>
        </xdr:cNvPr>
        <xdr:cNvSpPr txBox="1"/>
      </xdr:nvSpPr>
      <xdr:spPr>
        <a:xfrm>
          <a:off x="2114550" y="1327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25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C26952E0-DAD9-47E2-B3BF-26AF488464B7}"/>
            </a:ext>
          </a:extLst>
        </xdr:cNvPr>
        <xdr:cNvSpPr txBox="1"/>
      </xdr:nvSpPr>
      <xdr:spPr>
        <a:xfrm>
          <a:off x="4940300" y="1327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11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80322747-F73D-445A-804E-E6A623BCF317}"/>
            </a:ext>
          </a:extLst>
        </xdr:cNvPr>
        <xdr:cNvSpPr txBox="1"/>
      </xdr:nvSpPr>
      <xdr:spPr>
        <a:xfrm>
          <a:off x="49403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11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EAFBD9A5-0122-4D00-85F1-F423FA22B188}"/>
            </a:ext>
          </a:extLst>
        </xdr:cNvPr>
        <xdr:cNvSpPr txBox="1"/>
      </xdr:nvSpPr>
      <xdr:spPr>
        <a:xfrm>
          <a:off x="49403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11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1F57B265-D728-47C5-B57B-855AB23CDC8C}"/>
            </a:ext>
          </a:extLst>
        </xdr:cNvPr>
        <xdr:cNvSpPr txBox="1"/>
      </xdr:nvSpPr>
      <xdr:spPr>
        <a:xfrm>
          <a:off x="49403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11</xdr:row>
      <xdr:rowOff>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1EDE62F0-52AA-4708-A2D1-483559E0F7EC}"/>
            </a:ext>
          </a:extLst>
        </xdr:cNvPr>
        <xdr:cNvSpPr txBox="1"/>
      </xdr:nvSpPr>
      <xdr:spPr>
        <a:xfrm>
          <a:off x="49403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11</xdr:row>
      <xdr:rowOff>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8E574F0E-3068-431E-85FD-7AA536D452DD}"/>
            </a:ext>
          </a:extLst>
        </xdr:cNvPr>
        <xdr:cNvSpPr txBox="1"/>
      </xdr:nvSpPr>
      <xdr:spPr>
        <a:xfrm>
          <a:off x="49403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11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950251BF-2D17-443A-B9F5-9BE4A623E51C}"/>
            </a:ext>
          </a:extLst>
        </xdr:cNvPr>
        <xdr:cNvSpPr txBox="1"/>
      </xdr:nvSpPr>
      <xdr:spPr>
        <a:xfrm>
          <a:off x="49403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12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3D5A58F7-E680-4A5C-BE0B-5875D6BC1BEB}"/>
            </a:ext>
          </a:extLst>
        </xdr:cNvPr>
        <xdr:cNvSpPr txBox="1"/>
      </xdr:nvSpPr>
      <xdr:spPr>
        <a:xfrm>
          <a:off x="2114550" y="95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73FF4B30-5931-44E6-AA46-A102E1C9AAD8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14C8AE76-D1AF-41E4-BFF6-DA0E4E6BAEEB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1132753B-3FA0-4B31-8760-4D90C1B30C94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627105C5-C1BF-48F7-A470-473BDEF4BDC9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A2BAF25E-E337-44B8-9A17-F5EFC9338708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ADA8ED66-8AF2-484D-B726-3BC2184B6EAB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720DA929-B938-4A4B-977E-A656A43C7B41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D90E49FA-7785-4EC1-ABE3-3E3134D85300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50A2AE32-3C0B-4D4A-A036-D7DDAAB017D3}"/>
            </a:ext>
          </a:extLst>
        </xdr:cNvPr>
        <xdr:cNvSpPr txBox="1"/>
      </xdr:nvSpPr>
      <xdr:spPr>
        <a:xfrm>
          <a:off x="7239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9CECF513-4AB3-4A24-A1E0-C033EF3B9F55}"/>
            </a:ext>
          </a:extLst>
        </xdr:cNvPr>
        <xdr:cNvSpPr txBox="1"/>
      </xdr:nvSpPr>
      <xdr:spPr>
        <a:xfrm>
          <a:off x="7239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E4287B88-4DCB-447C-A2EE-34E77D52146D}"/>
            </a:ext>
          </a:extLst>
        </xdr:cNvPr>
        <xdr:cNvSpPr txBox="1"/>
      </xdr:nvSpPr>
      <xdr:spPr>
        <a:xfrm>
          <a:off x="7239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F8B2DE6C-E264-46FE-970E-FED729CA3995}"/>
            </a:ext>
          </a:extLst>
        </xdr:cNvPr>
        <xdr:cNvSpPr txBox="1"/>
      </xdr:nvSpPr>
      <xdr:spPr>
        <a:xfrm>
          <a:off x="7239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3EE043E2-5F84-42CF-AEDE-D66D6536ECD1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6A2A872D-6905-40D9-B312-6E88FCC3A319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5FBF565C-00E9-47C4-863C-476C6293B205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DA1361AE-2A5A-4983-9F67-5940A9D531C1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A4622058-2FE1-4415-A429-E0DC83D3D82A}"/>
            </a:ext>
          </a:extLst>
        </xdr:cNvPr>
        <xdr:cNvSpPr txBox="1"/>
      </xdr:nvSpPr>
      <xdr:spPr>
        <a:xfrm>
          <a:off x="683895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F21786B0-0BDA-472D-8F71-BD384E1A0F7D}"/>
            </a:ext>
          </a:extLst>
        </xdr:cNvPr>
        <xdr:cNvSpPr txBox="1"/>
      </xdr:nvSpPr>
      <xdr:spPr>
        <a:xfrm>
          <a:off x="683895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E7A5DAC9-3210-4E18-A049-19ADB2E226B3}"/>
            </a:ext>
          </a:extLst>
        </xdr:cNvPr>
        <xdr:cNvSpPr txBox="1"/>
      </xdr:nvSpPr>
      <xdr:spPr>
        <a:xfrm>
          <a:off x="683895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E9EB3B48-B985-43F6-BB3C-B9159CC1157F}"/>
            </a:ext>
          </a:extLst>
        </xdr:cNvPr>
        <xdr:cNvSpPr txBox="1"/>
      </xdr:nvSpPr>
      <xdr:spPr>
        <a:xfrm>
          <a:off x="683895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11</xdr:row>
      <xdr:rowOff>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E323DA63-2FC9-4539-BBAE-459AA60FADD4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11</xdr:row>
      <xdr:rowOff>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369C438C-8D8D-4C8D-B404-41D33ADC6441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11</xdr:row>
      <xdr:rowOff>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C5329BF3-107F-49A1-B547-44F5069A4139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11</xdr:row>
      <xdr:rowOff>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2C4C506A-7459-49DD-992C-C178938F9F54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19</xdr:row>
      <xdr:rowOff>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98235A7B-6075-49EB-8773-C19E15516589}"/>
            </a:ext>
          </a:extLst>
        </xdr:cNvPr>
        <xdr:cNvSpPr txBox="1"/>
      </xdr:nvSpPr>
      <xdr:spPr>
        <a:xfrm>
          <a:off x="51308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19</xdr:row>
      <xdr:rowOff>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BFF7CBBF-5B1A-4A0B-B153-41334541B98F}"/>
            </a:ext>
          </a:extLst>
        </xdr:cNvPr>
        <xdr:cNvSpPr txBox="1"/>
      </xdr:nvSpPr>
      <xdr:spPr>
        <a:xfrm>
          <a:off x="51308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19</xdr:row>
      <xdr:rowOff>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C2C80A6D-151B-4A99-92F0-83369A3A4E46}"/>
            </a:ext>
          </a:extLst>
        </xdr:cNvPr>
        <xdr:cNvSpPr txBox="1"/>
      </xdr:nvSpPr>
      <xdr:spPr>
        <a:xfrm>
          <a:off x="51308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19</xdr:row>
      <xdr:rowOff>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C14CF75A-C7B2-47D1-B204-949E0D933C4E}"/>
            </a:ext>
          </a:extLst>
        </xdr:cNvPr>
        <xdr:cNvSpPr txBox="1"/>
      </xdr:nvSpPr>
      <xdr:spPr>
        <a:xfrm>
          <a:off x="51308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A4913E1C-5B40-431F-9E52-0584439B0486}"/>
            </a:ext>
          </a:extLst>
        </xdr:cNvPr>
        <xdr:cNvSpPr txBox="1"/>
      </xdr:nvSpPr>
      <xdr:spPr>
        <a:xfrm>
          <a:off x="68389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95D69214-130D-478F-9F94-4C6DA60C058D}"/>
            </a:ext>
          </a:extLst>
        </xdr:cNvPr>
        <xdr:cNvSpPr txBox="1"/>
      </xdr:nvSpPr>
      <xdr:spPr>
        <a:xfrm>
          <a:off x="68389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3F87FBE2-A9F4-4DD4-BF35-215F37F1BADF}"/>
            </a:ext>
          </a:extLst>
        </xdr:cNvPr>
        <xdr:cNvSpPr txBox="1"/>
      </xdr:nvSpPr>
      <xdr:spPr>
        <a:xfrm>
          <a:off x="68389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444FC07A-5124-4220-AA9E-4AB7D15E89E7}"/>
            </a:ext>
          </a:extLst>
        </xdr:cNvPr>
        <xdr:cNvSpPr txBox="1"/>
      </xdr:nvSpPr>
      <xdr:spPr>
        <a:xfrm>
          <a:off x="68389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19</xdr:row>
      <xdr:rowOff>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B422D91C-D844-4A74-BCA9-B0396873E816}"/>
            </a:ext>
          </a:extLst>
        </xdr:cNvPr>
        <xdr:cNvSpPr txBox="1"/>
      </xdr:nvSpPr>
      <xdr:spPr>
        <a:xfrm>
          <a:off x="89471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19</xdr:row>
      <xdr:rowOff>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6C445D2C-7829-45CA-8364-571200C008B1}"/>
            </a:ext>
          </a:extLst>
        </xdr:cNvPr>
        <xdr:cNvSpPr txBox="1"/>
      </xdr:nvSpPr>
      <xdr:spPr>
        <a:xfrm>
          <a:off x="89471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19</xdr:row>
      <xdr:rowOff>0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50341E56-E140-41CF-AAD4-4734C6C44671}"/>
            </a:ext>
          </a:extLst>
        </xdr:cNvPr>
        <xdr:cNvSpPr txBox="1"/>
      </xdr:nvSpPr>
      <xdr:spPr>
        <a:xfrm>
          <a:off x="89471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19</xdr:row>
      <xdr:rowOff>0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C665985E-7FCF-4FE7-956B-1FBD309DAACB}"/>
            </a:ext>
          </a:extLst>
        </xdr:cNvPr>
        <xdr:cNvSpPr txBox="1"/>
      </xdr:nvSpPr>
      <xdr:spPr>
        <a:xfrm>
          <a:off x="89471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14CDD8AE-CFFF-42A9-B55C-6C574C934505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D75F09AE-A17D-4341-BB52-9A7FF6982D1B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1BEE2EF3-432D-4F3B-82AE-B17547E7BA53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249F311A-C8AE-4D2F-8F55-61F29C13BBA3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7C210F64-D557-4BAB-B36E-07E808281363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A2D703F4-E3EC-4315-B000-59BBD5212E58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CF5B963E-786F-45B4-A168-D31329DECCC4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B6F3B18B-2FB9-4AE7-915F-DCCDD92AFE9E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23</xdr:row>
      <xdr:rowOff>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FF1B9C1A-5B52-42D0-A511-585BDE3E4DFA}"/>
            </a:ext>
          </a:extLst>
        </xdr:cNvPr>
        <xdr:cNvSpPr txBox="1"/>
      </xdr:nvSpPr>
      <xdr:spPr>
        <a:xfrm>
          <a:off x="211455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23</xdr:row>
      <xdr:rowOff>0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41209E25-13B0-4302-9A9C-AD6A1C28F128}"/>
            </a:ext>
          </a:extLst>
        </xdr:cNvPr>
        <xdr:cNvSpPr txBox="1"/>
      </xdr:nvSpPr>
      <xdr:spPr>
        <a:xfrm>
          <a:off x="211455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24</xdr:row>
      <xdr:rowOff>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71ECC038-7AB2-44FD-88AE-4ECB232D83E2}"/>
            </a:ext>
          </a:extLst>
        </xdr:cNvPr>
        <xdr:cNvSpPr txBox="1"/>
      </xdr:nvSpPr>
      <xdr:spPr>
        <a:xfrm>
          <a:off x="2114550" y="4362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24</xdr:row>
      <xdr:rowOff>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4DE28900-AC08-4843-BF41-847E963D5A3E}"/>
            </a:ext>
          </a:extLst>
        </xdr:cNvPr>
        <xdr:cNvSpPr txBox="1"/>
      </xdr:nvSpPr>
      <xdr:spPr>
        <a:xfrm>
          <a:off x="2114550" y="4362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26</xdr:row>
      <xdr:rowOff>161925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A6F43004-F290-4968-A821-624E1A07432E}"/>
            </a:ext>
          </a:extLst>
        </xdr:cNvPr>
        <xdr:cNvSpPr txBox="1"/>
      </xdr:nvSpPr>
      <xdr:spPr>
        <a:xfrm>
          <a:off x="4940300" y="1495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A3D780E9-BEAF-423A-BC0A-0832EA0CF883}"/>
            </a:ext>
          </a:extLst>
        </xdr:cNvPr>
        <xdr:cNvSpPr txBox="1"/>
      </xdr:nvSpPr>
      <xdr:spPr>
        <a:xfrm>
          <a:off x="1924050" y="3952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F370CD40-448E-48F9-946C-4EC5B05169FF}"/>
            </a:ext>
          </a:extLst>
        </xdr:cNvPr>
        <xdr:cNvSpPr txBox="1"/>
      </xdr:nvSpPr>
      <xdr:spPr>
        <a:xfrm>
          <a:off x="1924050" y="1530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3C1C6122-1DBB-4F58-BE03-CC595648B799}"/>
            </a:ext>
          </a:extLst>
        </xdr:cNvPr>
        <xdr:cNvSpPr txBox="1"/>
      </xdr:nvSpPr>
      <xdr:spPr>
        <a:xfrm>
          <a:off x="1924050" y="1530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4FCCDE23-75C9-41F1-8DCF-8960C7E93FDC}"/>
            </a:ext>
          </a:extLst>
        </xdr:cNvPr>
        <xdr:cNvSpPr txBox="1"/>
      </xdr:nvSpPr>
      <xdr:spPr>
        <a:xfrm>
          <a:off x="1924050" y="1530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4C67B53D-31E2-4F46-9004-434C61160DCD}"/>
            </a:ext>
          </a:extLst>
        </xdr:cNvPr>
        <xdr:cNvSpPr txBox="1"/>
      </xdr:nvSpPr>
      <xdr:spPr>
        <a:xfrm>
          <a:off x="1924050" y="1530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D9E730CF-B3C2-4662-AC03-2F5B1E39F0F7}"/>
            </a:ext>
          </a:extLst>
        </xdr:cNvPr>
        <xdr:cNvSpPr txBox="1"/>
      </xdr:nvSpPr>
      <xdr:spPr>
        <a:xfrm>
          <a:off x="1924050" y="1530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2830C4B2-E8DA-4C31-9BF9-3E2910245B78}"/>
            </a:ext>
          </a:extLst>
        </xdr:cNvPr>
        <xdr:cNvSpPr txBox="1"/>
      </xdr:nvSpPr>
      <xdr:spPr>
        <a:xfrm>
          <a:off x="1924050" y="1530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D8E055FB-7E06-4519-B930-2DFE397C3C85}"/>
            </a:ext>
          </a:extLst>
        </xdr:cNvPr>
        <xdr:cNvSpPr txBox="1"/>
      </xdr:nvSpPr>
      <xdr:spPr>
        <a:xfrm>
          <a:off x="1924050" y="47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5DAE12AA-E13B-43BC-AF8F-B7FF15627276}"/>
            </a:ext>
          </a:extLst>
        </xdr:cNvPr>
        <xdr:cNvSpPr txBox="1"/>
      </xdr:nvSpPr>
      <xdr:spPr>
        <a:xfrm>
          <a:off x="192405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E6CE3D17-E825-4B08-83AB-ADCC1774E163}"/>
            </a:ext>
          </a:extLst>
        </xdr:cNvPr>
        <xdr:cNvSpPr txBox="1"/>
      </xdr:nvSpPr>
      <xdr:spPr>
        <a:xfrm>
          <a:off x="192405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B4F72B86-B349-459D-BDE7-E75810D47E94}"/>
            </a:ext>
          </a:extLst>
        </xdr:cNvPr>
        <xdr:cNvSpPr txBox="1"/>
      </xdr:nvSpPr>
      <xdr:spPr>
        <a:xfrm>
          <a:off x="192405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8C4B696F-444F-4B43-8215-DBC4DF30142E}"/>
            </a:ext>
          </a:extLst>
        </xdr:cNvPr>
        <xdr:cNvSpPr txBox="1"/>
      </xdr:nvSpPr>
      <xdr:spPr>
        <a:xfrm>
          <a:off x="192405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88477690-117B-4634-BCEB-5D3ACA2F0EE0}"/>
            </a:ext>
          </a:extLst>
        </xdr:cNvPr>
        <xdr:cNvSpPr txBox="1"/>
      </xdr:nvSpPr>
      <xdr:spPr>
        <a:xfrm>
          <a:off x="192405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F6567742-5663-4DB9-A712-2DAE6DDE1157}"/>
            </a:ext>
          </a:extLst>
        </xdr:cNvPr>
        <xdr:cNvSpPr txBox="1"/>
      </xdr:nvSpPr>
      <xdr:spPr>
        <a:xfrm>
          <a:off x="192405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49</xdr:row>
      <xdr:rowOff>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609D782B-5E70-44EE-95BB-F7D68F66A267}"/>
            </a:ext>
          </a:extLst>
        </xdr:cNvPr>
        <xdr:cNvSpPr txBox="1"/>
      </xdr:nvSpPr>
      <xdr:spPr>
        <a:xfrm>
          <a:off x="2114550" y="47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A56A35F7-B480-4D0C-B169-33E411B8DF8C}"/>
            </a:ext>
          </a:extLst>
        </xdr:cNvPr>
        <xdr:cNvSpPr txBox="1"/>
      </xdr:nvSpPr>
      <xdr:spPr>
        <a:xfrm>
          <a:off x="4940300" y="47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E85C7397-5FF0-4A70-87D8-C2C3C1FEA793}"/>
            </a:ext>
          </a:extLst>
        </xdr:cNvPr>
        <xdr:cNvSpPr txBox="1"/>
      </xdr:nvSpPr>
      <xdr:spPr>
        <a:xfrm>
          <a:off x="4940300" y="47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49</xdr:row>
      <xdr:rowOff>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D92178FB-30B1-419E-824F-94606261D2D7}"/>
            </a:ext>
          </a:extLst>
        </xdr:cNvPr>
        <xdr:cNvSpPr txBox="1"/>
      </xdr:nvSpPr>
      <xdr:spPr>
        <a:xfrm>
          <a:off x="2114550" y="47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F06A0299-044F-4222-AED6-4D00987ED9E1}"/>
            </a:ext>
          </a:extLst>
        </xdr:cNvPr>
        <xdr:cNvSpPr txBox="1"/>
      </xdr:nvSpPr>
      <xdr:spPr>
        <a:xfrm>
          <a:off x="4940300" y="47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A52AD83-3D81-4A5E-8B67-66DE61C2DB1E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78BCF1CF-D2C8-4F0C-940D-0997B7307CDA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8665D0E7-7ECB-46A3-9EA5-20C5A2C2179D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651E41BB-6388-4E0C-B682-A99F790F98C7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7FDA78F0-6902-46C6-B519-79370AFEBBED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610E2B84-B57C-447C-A6A8-55AFFA660DC7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31</xdr:row>
      <xdr:rowOff>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4256C7EB-697F-448C-BB1D-9FE3C9331AD3}"/>
            </a:ext>
          </a:extLst>
        </xdr:cNvPr>
        <xdr:cNvSpPr txBox="1"/>
      </xdr:nvSpPr>
      <xdr:spPr>
        <a:xfrm>
          <a:off x="211455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AF59C939-59F3-4037-AD9E-4035613E4CA5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21976C27-14AE-4FF3-A834-985C039D5413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B4857A94-D0C7-48F8-8846-EACB9853E1F1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DC68FB53-4DC1-4962-89FF-554AD78CE8EE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60AEB82F-0132-4F6F-AA99-BDE57BF09D2C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3967D7CD-4B76-4558-A1DD-B662473A2FD8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24CC5E84-8226-43B2-9119-ECD5E851AB39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8D7C95EA-A6AB-4870-9E68-713DA9CD1A6B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30</xdr:row>
      <xdr:rowOff>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A5AA0655-DBB2-4738-A9DA-012D790FD493}"/>
            </a:ext>
          </a:extLst>
        </xdr:cNvPr>
        <xdr:cNvSpPr txBox="1"/>
      </xdr:nvSpPr>
      <xdr:spPr>
        <a:xfrm>
          <a:off x="7734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30</xdr:row>
      <xdr:rowOff>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447FBDE7-B208-40A0-94C7-9B9944946F97}"/>
            </a:ext>
          </a:extLst>
        </xdr:cNvPr>
        <xdr:cNvSpPr txBox="1"/>
      </xdr:nvSpPr>
      <xdr:spPr>
        <a:xfrm>
          <a:off x="7734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30</xdr:row>
      <xdr:rowOff>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FFF996C8-631B-4C5A-A64B-DEBCB9524B5C}"/>
            </a:ext>
          </a:extLst>
        </xdr:cNvPr>
        <xdr:cNvSpPr txBox="1"/>
      </xdr:nvSpPr>
      <xdr:spPr>
        <a:xfrm>
          <a:off x="7734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30</xdr:row>
      <xdr:rowOff>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44DB88F-50D3-4F0A-9F5A-7767058AB8F2}"/>
            </a:ext>
          </a:extLst>
        </xdr:cNvPr>
        <xdr:cNvSpPr txBox="1"/>
      </xdr:nvSpPr>
      <xdr:spPr>
        <a:xfrm>
          <a:off x="7734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924CBDF9-E486-41E4-924B-9F9570D92D55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877D9EC-97E6-4F16-910C-398A948DDDB8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B95B20D2-A98E-44A9-97E2-BE388C49AC13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16044523-A7A2-4359-A35C-26242DBCD7B0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4D78C60E-7A91-4B82-8EA5-F3A9B2B81144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882C4A95-1E1F-43A0-834F-7D273F0C44F0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26802C8A-C63A-4188-8A26-108484F31B74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47223011-35EC-4F0E-BAA1-5C1213200642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E1B28B54-19EC-46A7-9247-34430959A08F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B20AA2A2-4309-4AB9-B787-9F547611B3C7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38CBA65C-098C-46B9-BA7C-E744BD9BA4F2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65FCB4D2-67FC-4904-ACD8-8EC2BC24C546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57420D0F-4EFD-41D3-9D65-64662C524C71}"/>
            </a:ext>
          </a:extLst>
        </xdr:cNvPr>
        <xdr:cNvSpPr txBox="1"/>
      </xdr:nvSpPr>
      <xdr:spPr>
        <a:xfrm>
          <a:off x="4940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70363A55-52F3-4F9B-80A0-C4C0236E46FA}"/>
            </a:ext>
          </a:extLst>
        </xdr:cNvPr>
        <xdr:cNvSpPr txBox="1"/>
      </xdr:nvSpPr>
      <xdr:spPr>
        <a:xfrm>
          <a:off x="4940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DC1AA5B3-ED76-45F1-AAE7-928E651BF575}"/>
            </a:ext>
          </a:extLst>
        </xdr:cNvPr>
        <xdr:cNvSpPr txBox="1"/>
      </xdr:nvSpPr>
      <xdr:spPr>
        <a:xfrm>
          <a:off x="4940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A8A8B655-C71A-4AE2-8F04-A88996BA842D}"/>
            </a:ext>
          </a:extLst>
        </xdr:cNvPr>
        <xdr:cNvSpPr txBox="1"/>
      </xdr:nvSpPr>
      <xdr:spPr>
        <a:xfrm>
          <a:off x="4940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BF261474-969B-44A8-A2F6-F6609908D566}"/>
            </a:ext>
          </a:extLst>
        </xdr:cNvPr>
        <xdr:cNvSpPr txBox="1"/>
      </xdr:nvSpPr>
      <xdr:spPr>
        <a:xfrm>
          <a:off x="58039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8A3287DF-ECEF-4E37-9840-6EEA52944049}"/>
            </a:ext>
          </a:extLst>
        </xdr:cNvPr>
        <xdr:cNvSpPr txBox="1"/>
      </xdr:nvSpPr>
      <xdr:spPr>
        <a:xfrm>
          <a:off x="58039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F3A85805-872C-41F3-B580-62976FE6AC0C}"/>
            </a:ext>
          </a:extLst>
        </xdr:cNvPr>
        <xdr:cNvSpPr txBox="1"/>
      </xdr:nvSpPr>
      <xdr:spPr>
        <a:xfrm>
          <a:off x="58039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F5C861C2-C78E-4A0A-BDD3-A4A51C1C5FDB}"/>
            </a:ext>
          </a:extLst>
        </xdr:cNvPr>
        <xdr:cNvSpPr txBox="1"/>
      </xdr:nvSpPr>
      <xdr:spPr>
        <a:xfrm>
          <a:off x="58039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49</xdr:row>
      <xdr:rowOff>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EB02F5F5-B077-471E-BF06-FEAE947F7119}"/>
            </a:ext>
          </a:extLst>
        </xdr:cNvPr>
        <xdr:cNvSpPr txBox="1"/>
      </xdr:nvSpPr>
      <xdr:spPr>
        <a:xfrm>
          <a:off x="7734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49</xdr:row>
      <xdr:rowOff>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F8A82CF-D271-4E24-8262-B9175DEB7581}"/>
            </a:ext>
          </a:extLst>
        </xdr:cNvPr>
        <xdr:cNvSpPr txBox="1"/>
      </xdr:nvSpPr>
      <xdr:spPr>
        <a:xfrm>
          <a:off x="7734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49</xdr:row>
      <xdr:rowOff>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F00B3142-F76D-4E2B-BEA2-B4606E2CD3A1}"/>
            </a:ext>
          </a:extLst>
        </xdr:cNvPr>
        <xdr:cNvSpPr txBox="1"/>
      </xdr:nvSpPr>
      <xdr:spPr>
        <a:xfrm>
          <a:off x="7734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49</xdr:row>
      <xdr:rowOff>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BA5F3D5C-767B-4914-920C-97EFF8E0F65A}"/>
            </a:ext>
          </a:extLst>
        </xdr:cNvPr>
        <xdr:cNvSpPr txBox="1"/>
      </xdr:nvSpPr>
      <xdr:spPr>
        <a:xfrm>
          <a:off x="7734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C794F8DC-486D-4D07-AF1A-903A2341F346}"/>
            </a:ext>
          </a:extLst>
        </xdr:cNvPr>
        <xdr:cNvSpPr txBox="1"/>
      </xdr:nvSpPr>
      <xdr:spPr>
        <a:xfrm>
          <a:off x="4940300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520B0306-9778-4A48-9644-8B08D08BE96E}"/>
            </a:ext>
          </a:extLst>
        </xdr:cNvPr>
        <xdr:cNvSpPr txBox="1"/>
      </xdr:nvSpPr>
      <xdr:spPr>
        <a:xfrm>
          <a:off x="4940300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A4085C23-C068-4825-A665-A44F8C7E26BC}"/>
            </a:ext>
          </a:extLst>
        </xdr:cNvPr>
        <xdr:cNvSpPr txBox="1"/>
      </xdr:nvSpPr>
      <xdr:spPr>
        <a:xfrm>
          <a:off x="4940300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6ED481BC-71AD-44D9-9A9A-959B5DF935B7}"/>
            </a:ext>
          </a:extLst>
        </xdr:cNvPr>
        <xdr:cNvSpPr txBox="1"/>
      </xdr:nvSpPr>
      <xdr:spPr>
        <a:xfrm>
          <a:off x="4940300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7CD7EC02-769E-4E9E-83FD-57CF55F74704}"/>
            </a:ext>
          </a:extLst>
        </xdr:cNvPr>
        <xdr:cNvSpPr txBox="1"/>
      </xdr:nvSpPr>
      <xdr:spPr>
        <a:xfrm>
          <a:off x="5803900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ADF8941-0E25-4FA5-9DEC-9791F35CCEBC}"/>
            </a:ext>
          </a:extLst>
        </xdr:cNvPr>
        <xdr:cNvSpPr txBox="1"/>
      </xdr:nvSpPr>
      <xdr:spPr>
        <a:xfrm>
          <a:off x="5803900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7EDED06A-E4D7-49FD-B9ED-4D65B5747F9A}"/>
            </a:ext>
          </a:extLst>
        </xdr:cNvPr>
        <xdr:cNvSpPr txBox="1"/>
      </xdr:nvSpPr>
      <xdr:spPr>
        <a:xfrm>
          <a:off x="5803900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FBBBC9F4-DA82-4873-A51D-66965B3526DA}"/>
            </a:ext>
          </a:extLst>
        </xdr:cNvPr>
        <xdr:cNvSpPr txBox="1"/>
      </xdr:nvSpPr>
      <xdr:spPr>
        <a:xfrm>
          <a:off x="5803900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49</xdr:row>
      <xdr:rowOff>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552738DA-BEE4-42AA-8EF9-838C399CC905}"/>
            </a:ext>
          </a:extLst>
        </xdr:cNvPr>
        <xdr:cNvSpPr txBox="1"/>
      </xdr:nvSpPr>
      <xdr:spPr>
        <a:xfrm>
          <a:off x="2114550" y="4362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49</xdr:row>
      <xdr:rowOff>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AA8B0931-9F80-4A79-BB11-8CE34DD63BB8}"/>
            </a:ext>
          </a:extLst>
        </xdr:cNvPr>
        <xdr:cNvSpPr txBox="1"/>
      </xdr:nvSpPr>
      <xdr:spPr>
        <a:xfrm>
          <a:off x="2114550" y="4362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49</xdr:row>
      <xdr:rowOff>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5C7AC318-F606-455A-8DDC-047FA0E2270F}"/>
            </a:ext>
          </a:extLst>
        </xdr:cNvPr>
        <xdr:cNvSpPr txBox="1"/>
      </xdr:nvSpPr>
      <xdr:spPr>
        <a:xfrm>
          <a:off x="2114550" y="4578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49</xdr:row>
      <xdr:rowOff>0</xdr:rowOff>
    </xdr:from>
    <xdr:ext cx="65" cy="17222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2DD27EE4-CD65-412B-9894-538232BFA8EB}"/>
            </a:ext>
          </a:extLst>
        </xdr:cNvPr>
        <xdr:cNvSpPr txBox="1"/>
      </xdr:nvSpPr>
      <xdr:spPr>
        <a:xfrm>
          <a:off x="2114550" y="4578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D0D30BC8-F5EF-431D-9B7B-8F0B4DEB6DAC}"/>
            </a:ext>
          </a:extLst>
        </xdr:cNvPr>
        <xdr:cNvSpPr txBox="1"/>
      </xdr:nvSpPr>
      <xdr:spPr>
        <a:xfrm>
          <a:off x="4940300" y="782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D3EB1A9B-AC59-4934-B8BC-7F61AFB00CEB}"/>
            </a:ext>
          </a:extLst>
        </xdr:cNvPr>
        <xdr:cNvSpPr txBox="1"/>
      </xdr:nvSpPr>
      <xdr:spPr>
        <a:xfrm>
          <a:off x="4940300" y="782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CD2012CA-3B42-4F5B-9018-2306AF08D5B0}"/>
            </a:ext>
          </a:extLst>
        </xdr:cNvPr>
        <xdr:cNvSpPr txBox="1"/>
      </xdr:nvSpPr>
      <xdr:spPr>
        <a:xfrm>
          <a:off x="4940300" y="782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BCFCE9CB-8C0A-4804-BE9B-57923053A928}"/>
            </a:ext>
          </a:extLst>
        </xdr:cNvPr>
        <xdr:cNvSpPr txBox="1"/>
      </xdr:nvSpPr>
      <xdr:spPr>
        <a:xfrm>
          <a:off x="4940300" y="782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186D30E6-C772-4248-B805-263141FAEED5}"/>
            </a:ext>
          </a:extLst>
        </xdr:cNvPr>
        <xdr:cNvSpPr txBox="1"/>
      </xdr:nvSpPr>
      <xdr:spPr>
        <a:xfrm>
          <a:off x="5803900" y="782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9451BF37-97FD-4620-967D-DA41CD81972C}"/>
            </a:ext>
          </a:extLst>
        </xdr:cNvPr>
        <xdr:cNvSpPr txBox="1"/>
      </xdr:nvSpPr>
      <xdr:spPr>
        <a:xfrm>
          <a:off x="5803900" y="782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1052C98F-B40F-48BC-9CC7-DE61978228E2}"/>
            </a:ext>
          </a:extLst>
        </xdr:cNvPr>
        <xdr:cNvSpPr txBox="1"/>
      </xdr:nvSpPr>
      <xdr:spPr>
        <a:xfrm>
          <a:off x="5803900" y="782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B1E63CCD-B987-4712-8843-CD698B372D7B}"/>
            </a:ext>
          </a:extLst>
        </xdr:cNvPr>
        <xdr:cNvSpPr txBox="1"/>
      </xdr:nvSpPr>
      <xdr:spPr>
        <a:xfrm>
          <a:off x="5803900" y="782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86153F28-8105-4FB7-A76B-68A5DC66175D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3ADA0529-FAC4-4701-9C5E-2EEF8D073600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F962AB88-4F7F-4E70-B01C-22464759A0F4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4D8A1696-41E4-4DAA-ADBC-EF35450FC8A9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A420DB57-08FA-4F69-A076-5840A306E9D8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398FFF3D-E63F-4849-88EC-E989350A8D10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EA0A1228-F93F-41B0-92B0-41041FFF12E5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416DD52A-A6BB-46D8-8BED-E1C243F4EB3C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9469359B-F74A-451D-AD82-5CB19EC5B54C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C5EAA7AC-AF26-4A36-9CF5-DC5EFD82A0D4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606F1245-7549-4039-93A0-E4ED5B9E0B00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ED2D3E55-F063-42AE-A256-A56D0A17A181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963A23CE-0C5A-4930-9616-7AD21F375804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D0F30159-1043-4AE7-8010-C13B2B5BE0A3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34</xdr:row>
      <xdr:rowOff>0</xdr:rowOff>
    </xdr:from>
    <xdr:ext cx="65" cy="17222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9F5468CB-D260-4BA3-AAC3-D5A41EF4CA03}"/>
            </a:ext>
          </a:extLst>
        </xdr:cNvPr>
        <xdr:cNvSpPr txBox="1"/>
      </xdr:nvSpPr>
      <xdr:spPr>
        <a:xfrm>
          <a:off x="7734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34</xdr:row>
      <xdr:rowOff>0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B3138624-DF6E-4FEC-93F0-202FE65B2D96}"/>
            </a:ext>
          </a:extLst>
        </xdr:cNvPr>
        <xdr:cNvSpPr txBox="1"/>
      </xdr:nvSpPr>
      <xdr:spPr>
        <a:xfrm>
          <a:off x="7734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34</xdr:row>
      <xdr:rowOff>0</xdr:rowOff>
    </xdr:from>
    <xdr:ext cx="65" cy="17222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EF4B2677-340C-44B5-AEAC-5C52A543A304}"/>
            </a:ext>
          </a:extLst>
        </xdr:cNvPr>
        <xdr:cNvSpPr txBox="1"/>
      </xdr:nvSpPr>
      <xdr:spPr>
        <a:xfrm>
          <a:off x="7734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34</xdr:row>
      <xdr:rowOff>0</xdr:rowOff>
    </xdr:from>
    <xdr:ext cx="65" cy="172227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7195DB7-53EA-449D-844D-7345245FFA80}"/>
            </a:ext>
          </a:extLst>
        </xdr:cNvPr>
        <xdr:cNvSpPr txBox="1"/>
      </xdr:nvSpPr>
      <xdr:spPr>
        <a:xfrm>
          <a:off x="7734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A5B07938-00CA-4514-AB77-DC71974985A6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20050659-EF15-4179-B936-3A0A56170E98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766878B8-C8FD-4487-94B0-C33D9F3342E5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4BE5344A-603A-4B67-927C-9EDA08518736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D88910EC-3604-469D-876E-2BFA75D77DAA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26BB6BEB-EA24-435E-B6C0-DD6A26BB60E8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C5AD18C1-B068-495F-A341-EEAEE24473DC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5124231-8F03-48D4-ABD5-3B610B7ABF5D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D0C6A67D-1C47-4B5C-A7A0-FE9038E0FF43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A31697ED-F1FF-400C-B1C5-C82CFD1CD76F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CDB8B32B-7A11-42BB-BC11-05246DA4A12E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E918F97F-5F56-4B01-ADCD-C1406ACB1F94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39</xdr:row>
      <xdr:rowOff>0</xdr:rowOff>
    </xdr:from>
    <xdr:ext cx="65" cy="172227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523AA58B-5B13-47A7-816E-3EADF0297825}"/>
            </a:ext>
          </a:extLst>
        </xdr:cNvPr>
        <xdr:cNvSpPr txBox="1"/>
      </xdr:nvSpPr>
      <xdr:spPr>
        <a:xfrm>
          <a:off x="1924050" y="612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39</xdr:row>
      <xdr:rowOff>0</xdr:rowOff>
    </xdr:from>
    <xdr:ext cx="65" cy="172227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8DFE614D-2FDB-4149-BA6E-36B4452FDD3C}"/>
            </a:ext>
          </a:extLst>
        </xdr:cNvPr>
        <xdr:cNvSpPr txBox="1"/>
      </xdr:nvSpPr>
      <xdr:spPr>
        <a:xfrm>
          <a:off x="1924050" y="612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39</xdr:row>
      <xdr:rowOff>0</xdr:rowOff>
    </xdr:from>
    <xdr:ext cx="65" cy="172227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B3EC3C59-AEC7-4CF1-BE0D-971B5C028229}"/>
            </a:ext>
          </a:extLst>
        </xdr:cNvPr>
        <xdr:cNvSpPr txBox="1"/>
      </xdr:nvSpPr>
      <xdr:spPr>
        <a:xfrm>
          <a:off x="1924050" y="612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38</xdr:row>
      <xdr:rowOff>0</xdr:rowOff>
    </xdr:from>
    <xdr:ext cx="65" cy="172227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47850AB5-9D5E-4D04-8919-FF5B3C1BC290}"/>
            </a:ext>
          </a:extLst>
        </xdr:cNvPr>
        <xdr:cNvSpPr txBox="1"/>
      </xdr:nvSpPr>
      <xdr:spPr>
        <a:xfrm>
          <a:off x="1924050" y="59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38</xdr:row>
      <xdr:rowOff>0</xdr:rowOff>
    </xdr:from>
    <xdr:ext cx="65" cy="172227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4E0DBF20-FEA1-4A31-AC78-42F3752409F9}"/>
            </a:ext>
          </a:extLst>
        </xdr:cNvPr>
        <xdr:cNvSpPr txBox="1"/>
      </xdr:nvSpPr>
      <xdr:spPr>
        <a:xfrm>
          <a:off x="1924050" y="59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38</xdr:row>
      <xdr:rowOff>0</xdr:rowOff>
    </xdr:from>
    <xdr:ext cx="65" cy="172227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378A99A2-BD88-4543-834C-2942A75DFDE8}"/>
            </a:ext>
          </a:extLst>
        </xdr:cNvPr>
        <xdr:cNvSpPr txBox="1"/>
      </xdr:nvSpPr>
      <xdr:spPr>
        <a:xfrm>
          <a:off x="1924050" y="59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38</xdr:row>
      <xdr:rowOff>0</xdr:rowOff>
    </xdr:from>
    <xdr:ext cx="65" cy="172227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F142B314-63D2-4F75-9A88-68F40F34509A}"/>
            </a:ext>
          </a:extLst>
        </xdr:cNvPr>
        <xdr:cNvSpPr txBox="1"/>
      </xdr:nvSpPr>
      <xdr:spPr>
        <a:xfrm>
          <a:off x="1924050" y="59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38</xdr:row>
      <xdr:rowOff>0</xdr:rowOff>
    </xdr:from>
    <xdr:ext cx="65" cy="172227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EAAE942F-E793-4B59-A210-59112B80A6E4}"/>
            </a:ext>
          </a:extLst>
        </xdr:cNvPr>
        <xdr:cNvSpPr txBox="1"/>
      </xdr:nvSpPr>
      <xdr:spPr>
        <a:xfrm>
          <a:off x="1924050" y="59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38</xdr:row>
      <xdr:rowOff>0</xdr:rowOff>
    </xdr:from>
    <xdr:ext cx="65" cy="172227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F7EE6DDC-B3CA-45B4-AA70-A3BA9BF1B3B0}"/>
            </a:ext>
          </a:extLst>
        </xdr:cNvPr>
        <xdr:cNvSpPr txBox="1"/>
      </xdr:nvSpPr>
      <xdr:spPr>
        <a:xfrm>
          <a:off x="1924050" y="59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26B4FBFD-7480-4A3A-8948-153D20DB1482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12925A29-6251-4417-8C4C-E014AEC1A339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CCE75AFE-766B-4702-9C3F-DCDF466EEB84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BC294EFA-182A-4975-BAB9-E128ABFF2E91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44E15DF0-D1AE-4D38-8D48-5FD84DFBE45F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597A1A3-50D9-42CC-B9AA-627E73B7C9F8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38</xdr:row>
      <xdr:rowOff>0</xdr:rowOff>
    </xdr:from>
    <xdr:ext cx="65" cy="172227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8864734C-E03B-4099-B473-E4AC1F4A1AD2}"/>
            </a:ext>
          </a:extLst>
        </xdr:cNvPr>
        <xdr:cNvSpPr txBox="1"/>
      </xdr:nvSpPr>
      <xdr:spPr>
        <a:xfrm>
          <a:off x="2114550" y="59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F5AC4BE8-92F8-433E-A558-69B51E722B39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26234EC0-3434-4091-839B-B4A836A499D0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22035592-B21B-4A67-A25E-FFF7AB108047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C3A2BE23-D4CE-4814-BD40-9E1DD58A5EB9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797DD467-40BB-4CD7-ADDD-4232B358B15C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D9F62E3-E4A1-42A9-B644-A97C60234380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25AC5F82-B3A8-4137-97D6-C4A8346D9354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C3675DB0-2AB2-4B0F-8C55-BFC7E81249AD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37</xdr:row>
      <xdr:rowOff>0</xdr:rowOff>
    </xdr:from>
    <xdr:ext cx="65" cy="172227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20DFB0A7-4768-4A97-B8D9-E3FC0F96BF03}"/>
            </a:ext>
          </a:extLst>
        </xdr:cNvPr>
        <xdr:cNvSpPr txBox="1"/>
      </xdr:nvSpPr>
      <xdr:spPr>
        <a:xfrm>
          <a:off x="7734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37</xdr:row>
      <xdr:rowOff>0</xdr:rowOff>
    </xdr:from>
    <xdr:ext cx="65" cy="172227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8C382492-9ABC-45F2-9ACC-7C0312156B79}"/>
            </a:ext>
          </a:extLst>
        </xdr:cNvPr>
        <xdr:cNvSpPr txBox="1"/>
      </xdr:nvSpPr>
      <xdr:spPr>
        <a:xfrm>
          <a:off x="7734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37</xdr:row>
      <xdr:rowOff>0</xdr:rowOff>
    </xdr:from>
    <xdr:ext cx="65" cy="172227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40BBF852-921C-4DA9-BDB5-784E88DB2052}"/>
            </a:ext>
          </a:extLst>
        </xdr:cNvPr>
        <xdr:cNvSpPr txBox="1"/>
      </xdr:nvSpPr>
      <xdr:spPr>
        <a:xfrm>
          <a:off x="7734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37</xdr:row>
      <xdr:rowOff>0</xdr:rowOff>
    </xdr:from>
    <xdr:ext cx="65" cy="172227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85B778A-0A84-44FF-86C1-6B6EF40AEF1E}"/>
            </a:ext>
          </a:extLst>
        </xdr:cNvPr>
        <xdr:cNvSpPr txBox="1"/>
      </xdr:nvSpPr>
      <xdr:spPr>
        <a:xfrm>
          <a:off x="7734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A946FF4B-3043-4FB6-925E-6AB656D6245B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F1397726-9D8C-4B47-9066-1665F618265A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1EB669B5-F4A7-4286-84C3-5DC64256EBB3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2F5276F0-CC7B-41C5-8923-EDCF92AAB80F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899D721A-94B3-4F55-B1EC-C19E6A2B8EDD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F8F3EAA7-575B-4318-9348-16DC76A6B56D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66AC536B-B59E-4699-AC1B-3FFECE666795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5662BC58-6585-4933-A334-ED6FCCE643D1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E1BFCE72-84CD-49FE-A6A3-DF3362E99480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610E699D-1C28-4095-816A-34B92C87E960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7C4639FB-8AE8-47E9-902D-86CEF463ABF0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9CE0F545-C51B-4F96-AE92-38AFAFFCB0FC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D5F69054-1F26-4EF0-A1DC-214697060256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1D98DC12-4F2A-42F5-A8EF-AB9A1D38F73F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F364BEA1-DA98-4386-87C9-BB47486CE1C7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795B4F93-ED21-43D0-B120-B7F80029AD88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185AD8DA-D0A5-4951-9CDC-AFE994CDB7B9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342D6889-745F-436E-9A25-FB7E78926EB5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4476EF27-B14A-427F-B3E0-A18FF165FFBB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954C0635-DBC2-4A16-A751-97BDAA89457B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62E0B1A4-F3F1-4107-B328-E0053930EBFE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1CE7EE51-E747-4749-A9B3-5C5DD3F44B60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7DFD9ECC-49B3-4F09-BA47-BC7E14E0F99C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B142C09-0288-47C0-B4FC-B3EEDAC8DB0E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7BE5A39E-E0B3-4412-9B1F-1BB83CD2F35C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3295CF15-0BC0-4019-B63F-36AFCD47CB1A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E8F46-232B-4407-9428-F82353FF4BB2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7F2D790A-2483-4F02-931F-213AB62DCE43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7D2F53C7-2E8C-4B56-80E3-53E84DA03D9B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EFD1DEF-0E79-4AC0-B9AD-4570C7F871D6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C4E0AF57-2D89-474A-9B6B-CFF166876175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C5CE8C00-A777-4E93-B714-BC3CEDBFC4BA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A8A93400-46D0-4843-A225-5B2E0D222658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6CC0F477-64C8-49D4-A21B-F9FA7859DA68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42</xdr:row>
      <xdr:rowOff>0</xdr:rowOff>
    </xdr:from>
    <xdr:ext cx="65" cy="172227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D79F6440-DD3E-4045-8EF3-894A364E7CA0}"/>
            </a:ext>
          </a:extLst>
        </xdr:cNvPr>
        <xdr:cNvSpPr txBox="1"/>
      </xdr:nvSpPr>
      <xdr:spPr>
        <a:xfrm>
          <a:off x="7734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42</xdr:row>
      <xdr:rowOff>0</xdr:rowOff>
    </xdr:from>
    <xdr:ext cx="65" cy="172227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AD0D2C5C-FCE6-4908-A67C-8C7ED387B02B}"/>
            </a:ext>
          </a:extLst>
        </xdr:cNvPr>
        <xdr:cNvSpPr txBox="1"/>
      </xdr:nvSpPr>
      <xdr:spPr>
        <a:xfrm>
          <a:off x="7734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42</xdr:row>
      <xdr:rowOff>0</xdr:rowOff>
    </xdr:from>
    <xdr:ext cx="65" cy="172227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DC01E230-6A3F-448C-9F36-6644318E0AF9}"/>
            </a:ext>
          </a:extLst>
        </xdr:cNvPr>
        <xdr:cNvSpPr txBox="1"/>
      </xdr:nvSpPr>
      <xdr:spPr>
        <a:xfrm>
          <a:off x="7734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42</xdr:row>
      <xdr:rowOff>0</xdr:rowOff>
    </xdr:from>
    <xdr:ext cx="65" cy="172227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55CFD549-4A14-490F-893D-70A614CFC46B}"/>
            </a:ext>
          </a:extLst>
        </xdr:cNvPr>
        <xdr:cNvSpPr txBox="1"/>
      </xdr:nvSpPr>
      <xdr:spPr>
        <a:xfrm>
          <a:off x="7734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6F27C5D7-E91A-4EC5-A8DB-07409419CD66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A35E2BF2-CBA1-4D4E-AA94-5AD021D01FE3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352A980C-1140-431B-A1FD-D7FED250E8EC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AE43D35F-2638-4D4A-875E-60EA18AAE52D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144F16B8-A8CA-4E72-86C8-06B74FB42271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5F557152-DA0F-427A-B87D-E3235E34F66D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48BC0E55-9027-4ACC-BA00-615E0FA2CB3D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158E2FEB-9E34-4720-AD0F-62470F00FEB8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99B0CE68-1D0E-4563-B626-719EB636B3D5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B5F43A34-7EBC-46D2-8B13-713C44937D30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99D5660C-3DFA-427C-8071-F6D997F17122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F83441D6-613D-47D9-9B89-CF68081F632C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1E1DBAEE-96B8-4078-B25C-DD2BAF1037B9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D4D65B94-140B-4DF3-AFEC-EF461EA7A1D5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7C31239-6854-415C-BBCC-E36F33B6E4DB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CF117420-CE85-4D08-AEF2-CBF0C5E45622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F39F7950-4540-4A06-9D0E-9A2AF7E42F81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6432119D-BFA9-42E5-B607-6E582337D711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D86CB886-6393-4564-BC42-464839565D91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30339710-F637-437D-83F6-EB8433141C23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48</xdr:row>
      <xdr:rowOff>0</xdr:rowOff>
    </xdr:from>
    <xdr:ext cx="65" cy="172227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BA2B03F0-0D5E-4709-ADF1-A87E5693837C}"/>
            </a:ext>
          </a:extLst>
        </xdr:cNvPr>
        <xdr:cNvSpPr txBox="1"/>
      </xdr:nvSpPr>
      <xdr:spPr>
        <a:xfrm>
          <a:off x="2114550" y="725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47</xdr:row>
      <xdr:rowOff>0</xdr:rowOff>
    </xdr:from>
    <xdr:ext cx="65" cy="172227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DCF0EEA0-D90C-4A15-93FA-5232FBF076C5}"/>
            </a:ext>
          </a:extLst>
        </xdr:cNvPr>
        <xdr:cNvSpPr txBox="1"/>
      </xdr:nvSpPr>
      <xdr:spPr>
        <a:xfrm>
          <a:off x="4940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47</xdr:row>
      <xdr:rowOff>0</xdr:rowOff>
    </xdr:from>
    <xdr:ext cx="65" cy="172227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EC88AF49-E167-400D-A53D-06AD60BDCA8F}"/>
            </a:ext>
          </a:extLst>
        </xdr:cNvPr>
        <xdr:cNvSpPr txBox="1"/>
      </xdr:nvSpPr>
      <xdr:spPr>
        <a:xfrm>
          <a:off x="4940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47</xdr:row>
      <xdr:rowOff>0</xdr:rowOff>
    </xdr:from>
    <xdr:ext cx="65" cy="172227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68CA799F-F0CE-4C49-91BB-EA14E8443F1A}"/>
            </a:ext>
          </a:extLst>
        </xdr:cNvPr>
        <xdr:cNvSpPr txBox="1"/>
      </xdr:nvSpPr>
      <xdr:spPr>
        <a:xfrm>
          <a:off x="4940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47</xdr:row>
      <xdr:rowOff>0</xdr:rowOff>
    </xdr:from>
    <xdr:ext cx="65" cy="172227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54F17CB-C906-415C-A629-98B24F15AF48}"/>
            </a:ext>
          </a:extLst>
        </xdr:cNvPr>
        <xdr:cNvSpPr txBox="1"/>
      </xdr:nvSpPr>
      <xdr:spPr>
        <a:xfrm>
          <a:off x="4940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47</xdr:row>
      <xdr:rowOff>0</xdr:rowOff>
    </xdr:from>
    <xdr:ext cx="65" cy="172227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9FF44974-3685-4AEF-AD1C-AFD58210435A}"/>
            </a:ext>
          </a:extLst>
        </xdr:cNvPr>
        <xdr:cNvSpPr txBox="1"/>
      </xdr:nvSpPr>
      <xdr:spPr>
        <a:xfrm>
          <a:off x="58039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47</xdr:row>
      <xdr:rowOff>0</xdr:rowOff>
    </xdr:from>
    <xdr:ext cx="65" cy="172227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80DC2E28-687E-40AC-83FE-B9F29B65ED61}"/>
            </a:ext>
          </a:extLst>
        </xdr:cNvPr>
        <xdr:cNvSpPr txBox="1"/>
      </xdr:nvSpPr>
      <xdr:spPr>
        <a:xfrm>
          <a:off x="58039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47</xdr:row>
      <xdr:rowOff>0</xdr:rowOff>
    </xdr:from>
    <xdr:ext cx="65" cy="172227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A37CC4AB-AA94-4A62-9E67-80B1E27E7934}"/>
            </a:ext>
          </a:extLst>
        </xdr:cNvPr>
        <xdr:cNvSpPr txBox="1"/>
      </xdr:nvSpPr>
      <xdr:spPr>
        <a:xfrm>
          <a:off x="58039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47</xdr:row>
      <xdr:rowOff>0</xdr:rowOff>
    </xdr:from>
    <xdr:ext cx="65" cy="172227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EE904A8-6BD2-4EA5-BC3A-C82DFF216D65}"/>
            </a:ext>
          </a:extLst>
        </xdr:cNvPr>
        <xdr:cNvSpPr txBox="1"/>
      </xdr:nvSpPr>
      <xdr:spPr>
        <a:xfrm>
          <a:off x="58039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2D19568C-F67C-41A0-8E60-387769068D64}"/>
            </a:ext>
          </a:extLst>
        </xdr:cNvPr>
        <xdr:cNvSpPr txBox="1"/>
      </xdr:nvSpPr>
      <xdr:spPr>
        <a:xfrm>
          <a:off x="7734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64AC2A39-920A-40C9-87A6-D5B16523C6EA}"/>
            </a:ext>
          </a:extLst>
        </xdr:cNvPr>
        <xdr:cNvSpPr txBox="1"/>
      </xdr:nvSpPr>
      <xdr:spPr>
        <a:xfrm>
          <a:off x="7734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819C1451-4F9A-4BA6-A769-A59CED54CAC2}"/>
            </a:ext>
          </a:extLst>
        </xdr:cNvPr>
        <xdr:cNvSpPr txBox="1"/>
      </xdr:nvSpPr>
      <xdr:spPr>
        <a:xfrm>
          <a:off x="7734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F5E41E84-4E57-4775-8343-83AE8539AC61}"/>
            </a:ext>
          </a:extLst>
        </xdr:cNvPr>
        <xdr:cNvSpPr txBox="1"/>
      </xdr:nvSpPr>
      <xdr:spPr>
        <a:xfrm>
          <a:off x="7734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1B9ECCAC-F070-47AF-BA93-F0767EA55DE7}"/>
            </a:ext>
          </a:extLst>
        </xdr:cNvPr>
        <xdr:cNvSpPr txBox="1"/>
      </xdr:nvSpPr>
      <xdr:spPr>
        <a:xfrm>
          <a:off x="5803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39B59FCA-152E-4B94-BFB1-842E00D5D733}"/>
            </a:ext>
          </a:extLst>
        </xdr:cNvPr>
        <xdr:cNvSpPr txBox="1"/>
      </xdr:nvSpPr>
      <xdr:spPr>
        <a:xfrm>
          <a:off x="5803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B55D6F22-2F21-496C-AC5E-03262EC282E6}"/>
            </a:ext>
          </a:extLst>
        </xdr:cNvPr>
        <xdr:cNvSpPr txBox="1"/>
      </xdr:nvSpPr>
      <xdr:spPr>
        <a:xfrm>
          <a:off x="5803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A8BE80C0-349B-473A-8E6E-C5A5E57E0F72}"/>
            </a:ext>
          </a:extLst>
        </xdr:cNvPr>
        <xdr:cNvSpPr txBox="1"/>
      </xdr:nvSpPr>
      <xdr:spPr>
        <a:xfrm>
          <a:off x="5803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856B6D99-B593-4662-A11E-95E3427FD422}"/>
            </a:ext>
          </a:extLst>
        </xdr:cNvPr>
        <xdr:cNvSpPr txBox="1"/>
      </xdr:nvSpPr>
      <xdr:spPr>
        <a:xfrm>
          <a:off x="5803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4B6D4E9F-DE88-4956-B089-BADE16CBA478}"/>
            </a:ext>
          </a:extLst>
        </xdr:cNvPr>
        <xdr:cNvSpPr txBox="1"/>
      </xdr:nvSpPr>
      <xdr:spPr>
        <a:xfrm>
          <a:off x="5803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59CBCFDE-672C-414B-AB32-C005740556AE}"/>
            </a:ext>
          </a:extLst>
        </xdr:cNvPr>
        <xdr:cNvSpPr txBox="1"/>
      </xdr:nvSpPr>
      <xdr:spPr>
        <a:xfrm>
          <a:off x="5803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99B1D9B0-0E2D-4227-BA9F-9DC9056D5EF3}"/>
            </a:ext>
          </a:extLst>
        </xdr:cNvPr>
        <xdr:cNvSpPr txBox="1"/>
      </xdr:nvSpPr>
      <xdr:spPr>
        <a:xfrm>
          <a:off x="5803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933A7F41-33F9-48FF-A6C8-4452C608F425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CB72FA17-44D4-483F-8C6A-5FB0F1A8862F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77AE266E-8CF3-44B8-81EC-E7AB2A6C587B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77FC85CF-D9E6-4414-86E7-29C1BA49EBB3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0658F4C6-88D9-42AB-8F60-833484F47D1D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1DCDF1BD-4D82-47A5-8147-6E56B564D8F5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65" cy="172227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28673D6F-5415-4D32-B617-348F61A0E696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65" cy="172227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D9AAF883-7982-4071-89A4-DABE6AE279F2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65" cy="172227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74A2D15E-A4FA-4B21-90E4-F8C95F2D5449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65" cy="172227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4B65DCC9-8A79-487E-BA8F-A00F8044B4DC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65" cy="172227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F3A99BC2-38FE-46BC-8CBB-078A5DB806FC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65" cy="172227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AD98F799-D80F-4841-B02A-5E75B497321B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65" cy="172227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40C01C0D-BC9E-4C40-8B38-2C301EBCA823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65" cy="172227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4A1F3888-842D-4E8E-AC2A-FCB8583A86CA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4</xdr:row>
      <xdr:rowOff>0</xdr:rowOff>
    </xdr:from>
    <xdr:ext cx="65" cy="172227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A15FEAB3-CDD6-4717-BDBB-37DBD4FB1D6C}"/>
            </a:ext>
          </a:extLst>
        </xdr:cNvPr>
        <xdr:cNvSpPr txBox="1"/>
      </xdr:nvSpPr>
      <xdr:spPr>
        <a:xfrm>
          <a:off x="7734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4</xdr:row>
      <xdr:rowOff>0</xdr:rowOff>
    </xdr:from>
    <xdr:ext cx="65" cy="172227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16D0BAC7-B93F-4582-B6DB-AA77E01B317B}"/>
            </a:ext>
          </a:extLst>
        </xdr:cNvPr>
        <xdr:cNvSpPr txBox="1"/>
      </xdr:nvSpPr>
      <xdr:spPr>
        <a:xfrm>
          <a:off x="7734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4</xdr:row>
      <xdr:rowOff>0</xdr:rowOff>
    </xdr:from>
    <xdr:ext cx="65" cy="172227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8C1B0D36-1477-4249-889F-BFCA5FE24A36}"/>
            </a:ext>
          </a:extLst>
        </xdr:cNvPr>
        <xdr:cNvSpPr txBox="1"/>
      </xdr:nvSpPr>
      <xdr:spPr>
        <a:xfrm>
          <a:off x="7734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4</xdr:row>
      <xdr:rowOff>0</xdr:rowOff>
    </xdr:from>
    <xdr:ext cx="65" cy="172227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E6301DF1-0464-4D9F-853B-1C008286F17E}"/>
            </a:ext>
          </a:extLst>
        </xdr:cNvPr>
        <xdr:cNvSpPr txBox="1"/>
      </xdr:nvSpPr>
      <xdr:spPr>
        <a:xfrm>
          <a:off x="7734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77E9CE46-50BB-40BB-9B2F-BF143E67E5E4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6B72EF55-3A07-488F-ACF7-3D2D9BECC6F4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AACDCFCB-2CFF-40DA-B2C4-7129A3E7BB19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FBD021A8-670E-4D0B-BFE3-65834795754A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12</xdr:row>
      <xdr:rowOff>0</xdr:rowOff>
    </xdr:from>
    <xdr:ext cx="65" cy="172227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572E5DDE-A68A-4FEC-BC7A-5646C01B7DEF}"/>
            </a:ext>
          </a:extLst>
        </xdr:cNvPr>
        <xdr:cNvSpPr txBox="1"/>
      </xdr:nvSpPr>
      <xdr:spPr>
        <a:xfrm>
          <a:off x="2114550" y="2292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80B57A7E-D82F-4F19-BC10-16191A0ED9D4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633C1A1E-708F-4572-9ED9-3F6F1AAFB8F6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AD98604F-6939-425C-9A09-9F0B8836A11C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BD88C0D4-9F7C-46A1-963B-77D0E08C08D9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A765FA9C-26F1-4D64-B9D9-56104C60006B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81250A71-C76C-4FE9-B5E0-0D36CCFCF8B7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657961D2-2A09-4EF5-ABA6-42AB67E3D040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78973539-4C5A-4A42-B034-56B5BD69FECA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1EACE834-38B5-48DB-9A54-EC73F742025D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A86F232F-812C-4C37-AB35-CFD855000B97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F982A2CC-2710-47A6-AB3A-66F0B603B970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835F57BC-EEC2-4985-9C07-AC602E8C53DE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C07778AE-9617-4B39-A948-151CC138D7EE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1E3330EB-2131-48F6-A595-6860DA05D7BC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EDE9659A-DA68-4831-BDBE-0CD0329797FD}"/>
            </a:ext>
          </a:extLst>
        </xdr:cNvPr>
        <xdr:cNvSpPr txBox="1"/>
      </xdr:nvSpPr>
      <xdr:spPr>
        <a:xfrm>
          <a:off x="10718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E38B9011-90FA-4DD6-97B1-556F9F716141}"/>
            </a:ext>
          </a:extLst>
        </xdr:cNvPr>
        <xdr:cNvSpPr txBox="1"/>
      </xdr:nvSpPr>
      <xdr:spPr>
        <a:xfrm>
          <a:off x="10718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5D81AF42-01BC-4B5B-81C8-E41E6AB94AF2}"/>
            </a:ext>
          </a:extLst>
        </xdr:cNvPr>
        <xdr:cNvSpPr txBox="1"/>
      </xdr:nvSpPr>
      <xdr:spPr>
        <a:xfrm>
          <a:off x="10718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6AA137FA-343B-4336-8F5B-3AD211DF9D1F}"/>
            </a:ext>
          </a:extLst>
        </xdr:cNvPr>
        <xdr:cNvSpPr txBox="1"/>
      </xdr:nvSpPr>
      <xdr:spPr>
        <a:xfrm>
          <a:off x="10718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EB0603BE-4BAB-4249-8D4F-1BF0CF943C9C}"/>
            </a:ext>
          </a:extLst>
        </xdr:cNvPr>
        <xdr:cNvSpPr txBox="1"/>
      </xdr:nvSpPr>
      <xdr:spPr>
        <a:xfrm>
          <a:off x="10718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8F3920AE-E4C0-4B4A-87F8-815CD089DA27}"/>
            </a:ext>
          </a:extLst>
        </xdr:cNvPr>
        <xdr:cNvSpPr txBox="1"/>
      </xdr:nvSpPr>
      <xdr:spPr>
        <a:xfrm>
          <a:off x="10718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171BACC7-5CD0-4962-B6A2-DD1DE323D07B}"/>
            </a:ext>
          </a:extLst>
        </xdr:cNvPr>
        <xdr:cNvSpPr txBox="1"/>
      </xdr:nvSpPr>
      <xdr:spPr>
        <a:xfrm>
          <a:off x="10718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DB004206-270E-474B-A810-5F467439D5A3}"/>
            </a:ext>
          </a:extLst>
        </xdr:cNvPr>
        <xdr:cNvSpPr txBox="1"/>
      </xdr:nvSpPr>
      <xdr:spPr>
        <a:xfrm>
          <a:off x="10718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14</xdr:row>
      <xdr:rowOff>0</xdr:rowOff>
    </xdr:from>
    <xdr:ext cx="65" cy="172227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7BD3E9E2-D3FC-49C2-8CDE-EE45D7AD565E}"/>
            </a:ext>
          </a:extLst>
        </xdr:cNvPr>
        <xdr:cNvSpPr txBox="1"/>
      </xdr:nvSpPr>
      <xdr:spPr>
        <a:xfrm>
          <a:off x="11772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14</xdr:row>
      <xdr:rowOff>0</xdr:rowOff>
    </xdr:from>
    <xdr:ext cx="65" cy="172227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947F20C7-4475-4DD6-A740-E98D38937108}"/>
            </a:ext>
          </a:extLst>
        </xdr:cNvPr>
        <xdr:cNvSpPr txBox="1"/>
      </xdr:nvSpPr>
      <xdr:spPr>
        <a:xfrm>
          <a:off x="11772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14</xdr:row>
      <xdr:rowOff>0</xdr:rowOff>
    </xdr:from>
    <xdr:ext cx="65" cy="172227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86B9DADC-EA35-4B85-A5F9-75BF77395CBD}"/>
            </a:ext>
          </a:extLst>
        </xdr:cNvPr>
        <xdr:cNvSpPr txBox="1"/>
      </xdr:nvSpPr>
      <xdr:spPr>
        <a:xfrm>
          <a:off x="11772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14</xdr:row>
      <xdr:rowOff>0</xdr:rowOff>
    </xdr:from>
    <xdr:ext cx="65" cy="172227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E3E5CBB8-278B-40BB-9B3B-D7C472EACA1F}"/>
            </a:ext>
          </a:extLst>
        </xdr:cNvPr>
        <xdr:cNvSpPr txBox="1"/>
      </xdr:nvSpPr>
      <xdr:spPr>
        <a:xfrm>
          <a:off x="11772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2FECA61F-7848-462B-B7DD-9197E6982A0E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1C1CEB1C-CB82-42C4-AC84-AAAB64C07189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E53F64BC-D054-4DE3-A329-1270487DCD2D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EF3B9C82-BFF9-46F2-89BA-9726EAF26A53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17</xdr:row>
      <xdr:rowOff>0</xdr:rowOff>
    </xdr:from>
    <xdr:ext cx="65" cy="172227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6670CE71-0791-4BBE-91BE-BB332A77457F}"/>
            </a:ext>
          </a:extLst>
        </xdr:cNvPr>
        <xdr:cNvSpPr txBox="1"/>
      </xdr:nvSpPr>
      <xdr:spPr>
        <a:xfrm>
          <a:off x="77343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17</xdr:row>
      <xdr:rowOff>0</xdr:rowOff>
    </xdr:from>
    <xdr:ext cx="65" cy="172227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FF39842A-D688-44AB-9C0B-855B9B50440D}"/>
            </a:ext>
          </a:extLst>
        </xdr:cNvPr>
        <xdr:cNvSpPr txBox="1"/>
      </xdr:nvSpPr>
      <xdr:spPr>
        <a:xfrm>
          <a:off x="77343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17</xdr:row>
      <xdr:rowOff>0</xdr:rowOff>
    </xdr:from>
    <xdr:ext cx="65" cy="172227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B96F3B5C-A34B-4297-AFD7-D29507BA74F0}"/>
            </a:ext>
          </a:extLst>
        </xdr:cNvPr>
        <xdr:cNvSpPr txBox="1"/>
      </xdr:nvSpPr>
      <xdr:spPr>
        <a:xfrm>
          <a:off x="77343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17</xdr:row>
      <xdr:rowOff>0</xdr:rowOff>
    </xdr:from>
    <xdr:ext cx="65" cy="172227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D4674812-A715-47CA-BB70-23392A48D240}"/>
            </a:ext>
          </a:extLst>
        </xdr:cNvPr>
        <xdr:cNvSpPr txBox="1"/>
      </xdr:nvSpPr>
      <xdr:spPr>
        <a:xfrm>
          <a:off x="77343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CBAE2FFA-19B1-49C2-A140-39F28036EF23}"/>
            </a:ext>
          </a:extLst>
        </xdr:cNvPr>
        <xdr:cNvSpPr txBox="1"/>
      </xdr:nvSpPr>
      <xdr:spPr>
        <a:xfrm>
          <a:off x="1003935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A4DC696-B22B-4D68-9CD3-2FA4997AF233}"/>
            </a:ext>
          </a:extLst>
        </xdr:cNvPr>
        <xdr:cNvSpPr txBox="1"/>
      </xdr:nvSpPr>
      <xdr:spPr>
        <a:xfrm>
          <a:off x="1003935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115FE256-69C0-47EA-B075-740A527B7714}"/>
            </a:ext>
          </a:extLst>
        </xdr:cNvPr>
        <xdr:cNvSpPr txBox="1"/>
      </xdr:nvSpPr>
      <xdr:spPr>
        <a:xfrm>
          <a:off x="1003935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1B28FB39-1161-4712-9BFE-6053BBB13A3E}"/>
            </a:ext>
          </a:extLst>
        </xdr:cNvPr>
        <xdr:cNvSpPr txBox="1"/>
      </xdr:nvSpPr>
      <xdr:spPr>
        <a:xfrm>
          <a:off x="1003935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806328FA-E3E4-414F-A408-402A04FEE02E}"/>
            </a:ext>
          </a:extLst>
        </xdr:cNvPr>
        <xdr:cNvSpPr txBox="1"/>
      </xdr:nvSpPr>
      <xdr:spPr>
        <a:xfrm>
          <a:off x="600075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69B03A2D-B1D7-4198-82BD-3A74A4B2D949}"/>
            </a:ext>
          </a:extLst>
        </xdr:cNvPr>
        <xdr:cNvSpPr txBox="1"/>
      </xdr:nvSpPr>
      <xdr:spPr>
        <a:xfrm>
          <a:off x="600075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4527BE52-D214-4AA0-8351-3B921C788C60}"/>
            </a:ext>
          </a:extLst>
        </xdr:cNvPr>
        <xdr:cNvSpPr txBox="1"/>
      </xdr:nvSpPr>
      <xdr:spPr>
        <a:xfrm>
          <a:off x="600075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7AF6A7FD-504F-4FE8-A368-D740B0D1ACA8}"/>
            </a:ext>
          </a:extLst>
        </xdr:cNvPr>
        <xdr:cNvSpPr txBox="1"/>
      </xdr:nvSpPr>
      <xdr:spPr>
        <a:xfrm>
          <a:off x="600075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3.amazonaws.com/udacity-hosted-downloads/ZTable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4DA9-FB51-4F2B-8B4A-D77266CAA752}">
  <dimension ref="A1:V210"/>
  <sheetViews>
    <sheetView workbookViewId="0"/>
  </sheetViews>
  <sheetFormatPr defaultRowHeight="13.8" x14ac:dyDescent="0.25"/>
  <cols>
    <col min="1" max="1" width="2.69921875" customWidth="1"/>
    <col min="2" max="2" width="8.69921875" customWidth="1"/>
    <col min="3" max="3" width="13.3984375" style="44" customWidth="1"/>
    <col min="4" max="5" width="2.69921875" customWidth="1"/>
    <col min="6" max="6" width="26.296875" customWidth="1"/>
    <col min="7" max="7" width="8.69921875" style="42"/>
    <col min="8" max="10" width="2.69921875" customWidth="1"/>
    <col min="11" max="11" width="24.5" customWidth="1"/>
    <col min="12" max="13" width="15.09765625" customWidth="1"/>
    <col min="14" max="14" width="15.19921875" customWidth="1"/>
    <col min="15" max="15" width="2.69921875" customWidth="1"/>
  </cols>
  <sheetData>
    <row r="1" spans="1:22" ht="14.4" thickBot="1" x14ac:dyDescent="0.3">
      <c r="A1" s="3"/>
      <c r="B1" s="3"/>
      <c r="C1" s="43"/>
      <c r="D1" s="3"/>
      <c r="E1" s="3"/>
      <c r="F1" s="3"/>
      <c r="G1" s="37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" customHeight="1" thickTop="1" x14ac:dyDescent="0.25">
      <c r="A2" s="3"/>
      <c r="B2" s="92" t="s">
        <v>10</v>
      </c>
      <c r="C2" s="94" t="s">
        <v>240</v>
      </c>
      <c r="D2" s="6"/>
      <c r="E2" s="10"/>
      <c r="F2" s="11"/>
      <c r="G2" s="38"/>
      <c r="H2" s="12"/>
      <c r="I2" s="3"/>
      <c r="J2" s="55"/>
      <c r="K2" s="56"/>
      <c r="L2" s="56"/>
      <c r="M2" s="56"/>
      <c r="N2" s="56"/>
      <c r="O2" s="57"/>
      <c r="P2" s="3"/>
      <c r="Q2" s="3"/>
      <c r="R2" s="3"/>
      <c r="S2" s="3"/>
      <c r="T2" s="3"/>
      <c r="U2" s="3"/>
      <c r="V2" s="3"/>
    </row>
    <row r="3" spans="1:22" ht="14.4" thickBot="1" x14ac:dyDescent="0.3">
      <c r="A3" s="3"/>
      <c r="B3" s="93"/>
      <c r="C3" s="95"/>
      <c r="D3" s="6"/>
      <c r="E3" s="13"/>
      <c r="F3" s="14" t="s">
        <v>208</v>
      </c>
      <c r="G3" s="39"/>
      <c r="H3" s="16"/>
      <c r="I3" s="3"/>
      <c r="J3" s="58"/>
      <c r="K3" s="59" t="s">
        <v>224</v>
      </c>
      <c r="L3" s="60"/>
      <c r="M3" s="60"/>
      <c r="N3" s="60"/>
      <c r="O3" s="61"/>
      <c r="P3" s="3"/>
      <c r="Q3" s="3"/>
      <c r="R3" s="3"/>
      <c r="S3" s="3"/>
      <c r="T3" s="3"/>
      <c r="U3" s="3"/>
      <c r="V3" s="3"/>
    </row>
    <row r="4" spans="1:22" x14ac:dyDescent="0.25">
      <c r="A4" s="3"/>
      <c r="B4" s="5" t="s">
        <v>0</v>
      </c>
      <c r="C4" s="9">
        <v>21.361862899999998</v>
      </c>
      <c r="D4" s="3"/>
      <c r="E4" s="13"/>
      <c r="F4" s="14" t="s">
        <v>209</v>
      </c>
      <c r="G4" s="39"/>
      <c r="H4" s="16"/>
      <c r="I4" s="3"/>
      <c r="J4" s="58"/>
      <c r="K4" s="62" t="s">
        <v>225</v>
      </c>
      <c r="L4" s="60"/>
      <c r="M4" s="60"/>
      <c r="N4" s="60"/>
      <c r="O4" s="61"/>
      <c r="P4" s="3"/>
      <c r="Q4" s="3"/>
      <c r="R4" s="3"/>
      <c r="S4" s="3"/>
      <c r="T4" s="3"/>
      <c r="U4" s="3"/>
      <c r="V4" s="3"/>
    </row>
    <row r="5" spans="1:22" ht="14.4" thickBot="1" x14ac:dyDescent="0.3">
      <c r="A5" s="3"/>
      <c r="B5" s="4" t="s">
        <v>3</v>
      </c>
      <c r="C5" s="45">
        <v>11.337069400000001</v>
      </c>
      <c r="D5" s="3"/>
      <c r="E5" s="17"/>
      <c r="F5" s="15"/>
      <c r="G5" s="39"/>
      <c r="H5" s="16"/>
      <c r="I5" s="3"/>
      <c r="J5" s="63"/>
      <c r="K5" s="64"/>
      <c r="L5" s="64"/>
      <c r="M5" s="64"/>
      <c r="N5" s="64"/>
      <c r="O5" s="65"/>
      <c r="P5" s="3"/>
      <c r="Q5" s="3"/>
      <c r="R5" s="3"/>
      <c r="S5" s="3"/>
      <c r="T5" s="3"/>
      <c r="U5" s="3"/>
      <c r="V5" s="3"/>
    </row>
    <row r="6" spans="1:22" ht="15.6" thickBot="1" x14ac:dyDescent="0.3">
      <c r="A6" s="3"/>
      <c r="B6" s="4" t="s">
        <v>5</v>
      </c>
      <c r="C6" s="45">
        <v>8.1968422000000007</v>
      </c>
      <c r="D6" s="3"/>
      <c r="E6" s="17"/>
      <c r="F6" s="21" t="s">
        <v>71</v>
      </c>
      <c r="G6" s="39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4.4" thickBot="1" x14ac:dyDescent="0.3">
      <c r="A7" s="3"/>
      <c r="B7" s="4" t="s">
        <v>4</v>
      </c>
      <c r="C7" s="45">
        <v>18.644256899999998</v>
      </c>
      <c r="D7" s="3"/>
      <c r="E7" s="17"/>
      <c r="F7" s="22">
        <f>AVERAGE(C4:C203)</f>
        <v>12.956615965999999</v>
      </c>
      <c r="G7" s="39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4.4" thickBot="1" x14ac:dyDescent="0.3">
      <c r="A8" s="3"/>
      <c r="B8" s="4" t="s">
        <v>2</v>
      </c>
      <c r="C8" s="45">
        <v>7.2843476999999996</v>
      </c>
      <c r="D8" s="3"/>
      <c r="E8" s="17"/>
      <c r="F8" s="15"/>
      <c r="G8" s="39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4.4" thickBot="1" x14ac:dyDescent="0.3">
      <c r="A9" s="3"/>
      <c r="B9" s="4" t="s">
        <v>1</v>
      </c>
      <c r="C9" s="45">
        <v>20.077493</v>
      </c>
      <c r="D9" s="3"/>
      <c r="E9" s="17"/>
      <c r="F9" s="23" t="s">
        <v>207</v>
      </c>
      <c r="G9" s="39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4.4" thickBot="1" x14ac:dyDescent="0.3">
      <c r="A10" s="3"/>
      <c r="B10" s="4" t="s">
        <v>6</v>
      </c>
      <c r="C10" s="45">
        <v>15.729369999999999</v>
      </c>
      <c r="D10" s="3"/>
      <c r="E10" s="17"/>
      <c r="F10" s="50">
        <f>_xlfn.STDEV.S(C4:C203)</f>
        <v>4.7577057344412612</v>
      </c>
      <c r="G10" s="39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4.4" thickBot="1" x14ac:dyDescent="0.3">
      <c r="A11" s="3"/>
      <c r="B11" s="4" t="s">
        <v>7</v>
      </c>
      <c r="C11" s="45">
        <v>16.846574</v>
      </c>
      <c r="D11" s="3"/>
      <c r="E11" s="18"/>
      <c r="F11" s="19"/>
      <c r="G11" s="40"/>
      <c r="H11" s="20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" thickTop="1" thickBot="1" x14ac:dyDescent="0.3">
      <c r="A12" s="3"/>
      <c r="B12" s="4" t="s">
        <v>8</v>
      </c>
      <c r="C12" s="45">
        <v>19.143792900000001</v>
      </c>
      <c r="D12" s="3"/>
      <c r="E12" s="3"/>
      <c r="F12" s="3"/>
      <c r="G12" s="3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4.4" thickTop="1" x14ac:dyDescent="0.25">
      <c r="A13" s="3"/>
      <c r="B13" s="4" t="s">
        <v>9</v>
      </c>
      <c r="C13" s="45">
        <v>24.302590200000001</v>
      </c>
      <c r="D13" s="3"/>
      <c r="E13" s="10"/>
      <c r="F13" s="11"/>
      <c r="G13" s="38"/>
      <c r="H13" s="12"/>
      <c r="I13" s="3"/>
      <c r="J13" s="10"/>
      <c r="K13" s="11"/>
      <c r="L13" s="11"/>
      <c r="M13" s="11"/>
      <c r="N13" s="11"/>
      <c r="O13" s="12"/>
      <c r="P13" s="3"/>
      <c r="Q13" s="3"/>
      <c r="R13" s="3"/>
      <c r="S13" s="3"/>
      <c r="T13" s="3"/>
      <c r="U13" s="3"/>
      <c r="V13" s="3"/>
    </row>
    <row r="14" spans="1:22" x14ac:dyDescent="0.25">
      <c r="A14" s="3"/>
      <c r="B14" s="4" t="s">
        <v>11</v>
      </c>
      <c r="C14" s="45">
        <v>6.8365292000000002</v>
      </c>
      <c r="D14" s="3"/>
      <c r="E14" s="13"/>
      <c r="F14" s="14" t="s">
        <v>214</v>
      </c>
      <c r="G14" s="39"/>
      <c r="H14" s="16"/>
      <c r="I14" s="3"/>
      <c r="J14" s="13"/>
      <c r="K14" s="14" t="s">
        <v>219</v>
      </c>
      <c r="L14" s="14"/>
      <c r="M14" s="14"/>
      <c r="N14" s="15"/>
      <c r="O14" s="16"/>
      <c r="P14" s="3"/>
      <c r="Q14" s="3"/>
      <c r="R14" s="3"/>
      <c r="S14" s="3"/>
      <c r="T14" s="3"/>
      <c r="U14" s="3"/>
      <c r="V14" s="3"/>
    </row>
    <row r="15" spans="1:22" ht="14.4" thickBot="1" x14ac:dyDescent="0.3">
      <c r="A15" s="3"/>
      <c r="B15" s="4" t="s">
        <v>12</v>
      </c>
      <c r="C15" s="45">
        <v>13.3299536</v>
      </c>
      <c r="D15" s="3"/>
      <c r="E15" s="17"/>
      <c r="F15" s="15"/>
      <c r="G15" s="39"/>
      <c r="H15" s="16"/>
      <c r="I15" s="3"/>
      <c r="J15" s="17"/>
      <c r="K15" s="15"/>
      <c r="L15" s="15"/>
      <c r="M15" s="15"/>
      <c r="N15" s="15"/>
      <c r="O15" s="16"/>
      <c r="P15" s="3"/>
      <c r="Q15" s="3"/>
      <c r="R15" s="3"/>
      <c r="S15" s="3"/>
      <c r="T15" s="3"/>
      <c r="U15" s="3"/>
      <c r="V15" s="3"/>
    </row>
    <row r="16" spans="1:22" ht="15.6" thickBot="1" x14ac:dyDescent="0.3">
      <c r="A16" s="3"/>
      <c r="B16" s="4" t="s">
        <v>13</v>
      </c>
      <c r="C16" s="45">
        <v>15.915832200000001</v>
      </c>
      <c r="D16" s="3"/>
      <c r="E16" s="17"/>
      <c r="F16" s="21" t="s">
        <v>71</v>
      </c>
      <c r="G16" s="39"/>
      <c r="H16" s="16"/>
      <c r="I16" s="3"/>
      <c r="J16" s="17"/>
      <c r="K16" s="31" t="s">
        <v>215</v>
      </c>
      <c r="L16" s="32" t="s">
        <v>75</v>
      </c>
      <c r="M16" s="32" t="s">
        <v>74</v>
      </c>
      <c r="N16" s="24" t="s">
        <v>218</v>
      </c>
      <c r="O16" s="16"/>
      <c r="P16" s="3"/>
      <c r="Q16" s="3"/>
      <c r="R16" s="3"/>
      <c r="S16" s="3"/>
      <c r="T16" s="3"/>
      <c r="U16" s="3"/>
      <c r="V16" s="3"/>
    </row>
    <row r="17" spans="1:22" ht="14.4" thickBot="1" x14ac:dyDescent="0.3">
      <c r="A17" s="3"/>
      <c r="B17" s="4" t="s">
        <v>14</v>
      </c>
      <c r="C17" s="45">
        <v>11.663338700000001</v>
      </c>
      <c r="D17" s="3"/>
      <c r="E17" s="17"/>
      <c r="F17" s="46">
        <v>13</v>
      </c>
      <c r="G17" s="39"/>
      <c r="H17" s="16"/>
      <c r="I17" s="3"/>
      <c r="J17" s="17"/>
      <c r="K17" s="35" t="s">
        <v>216</v>
      </c>
      <c r="L17" s="36">
        <v>5</v>
      </c>
      <c r="M17" s="53">
        <f>(L17-$F$17)/$F$20</f>
        <v>-1.6666666666666667</v>
      </c>
      <c r="N17" s="51">
        <f>NORMSDIST(M17)</f>
        <v>4.7790352272814703E-2</v>
      </c>
      <c r="O17" s="16"/>
      <c r="P17" s="3"/>
      <c r="Q17" s="3"/>
      <c r="R17" s="3"/>
      <c r="S17" s="3"/>
      <c r="T17" s="3"/>
      <c r="U17" s="3"/>
      <c r="V17" s="3"/>
    </row>
    <row r="18" spans="1:22" ht="14.4" thickBot="1" x14ac:dyDescent="0.3">
      <c r="A18" s="3"/>
      <c r="B18" s="4" t="s">
        <v>15</v>
      </c>
      <c r="C18" s="45">
        <v>11.076720999999999</v>
      </c>
      <c r="D18" s="3"/>
      <c r="E18" s="17"/>
      <c r="F18" s="15"/>
      <c r="G18" s="39"/>
      <c r="H18" s="16"/>
      <c r="I18" s="3"/>
      <c r="J18" s="17"/>
      <c r="K18" s="33" t="s">
        <v>217</v>
      </c>
      <c r="L18" s="34">
        <v>20</v>
      </c>
      <c r="M18" s="54">
        <f>(L18-$F$17)/$F$20</f>
        <v>1.4583333333333335</v>
      </c>
      <c r="N18" s="52">
        <f>1-(NORMSDIST(M18))</f>
        <v>7.2374343301497723E-2</v>
      </c>
      <c r="O18" s="16"/>
      <c r="P18" s="3"/>
      <c r="Q18" s="3"/>
      <c r="R18" s="3"/>
      <c r="S18" s="3"/>
      <c r="T18" s="3"/>
      <c r="U18" s="3"/>
      <c r="V18" s="3"/>
    </row>
    <row r="19" spans="1:22" ht="14.4" thickBot="1" x14ac:dyDescent="0.3">
      <c r="A19" s="3"/>
      <c r="B19" s="4" t="s">
        <v>16</v>
      </c>
      <c r="C19" s="45">
        <v>16.572084499999999</v>
      </c>
      <c r="D19" s="3"/>
      <c r="E19" s="17"/>
      <c r="F19" s="23" t="s">
        <v>207</v>
      </c>
      <c r="G19" s="39"/>
      <c r="H19" s="16"/>
      <c r="I19" s="3"/>
      <c r="J19" s="17"/>
      <c r="K19" s="27"/>
      <c r="L19" s="27"/>
      <c r="M19" s="27"/>
      <c r="N19" s="28"/>
      <c r="O19" s="16"/>
      <c r="P19" s="3"/>
      <c r="Q19" s="3"/>
      <c r="R19" s="3"/>
      <c r="S19" s="3"/>
      <c r="T19" s="3"/>
      <c r="U19" s="3"/>
      <c r="V19" s="3"/>
    </row>
    <row r="20" spans="1:22" ht="14.4" thickBot="1" x14ac:dyDescent="0.3">
      <c r="A20" s="3"/>
      <c r="B20" s="4" t="s">
        <v>17</v>
      </c>
      <c r="C20" s="45">
        <v>8.4420642000000008</v>
      </c>
      <c r="D20" s="3"/>
      <c r="E20" s="17"/>
      <c r="F20" s="47">
        <v>4.8</v>
      </c>
      <c r="G20" s="39"/>
      <c r="H20" s="16"/>
      <c r="I20" s="3"/>
      <c r="J20" s="17"/>
      <c r="K20" s="14" t="s">
        <v>220</v>
      </c>
      <c r="L20" s="14"/>
      <c r="M20" s="14"/>
      <c r="N20" s="15"/>
      <c r="O20" s="16"/>
      <c r="P20" s="3"/>
      <c r="Q20" s="3"/>
      <c r="R20" s="3"/>
      <c r="S20" s="3"/>
      <c r="T20" s="3"/>
      <c r="U20" s="3"/>
      <c r="V20" s="3"/>
    </row>
    <row r="21" spans="1:22" ht="14.4" thickBot="1" x14ac:dyDescent="0.3">
      <c r="A21" s="3"/>
      <c r="B21" s="4" t="s">
        <v>18</v>
      </c>
      <c r="C21" s="45">
        <v>15.129953</v>
      </c>
      <c r="D21" s="3"/>
      <c r="E21" s="17"/>
      <c r="F21" s="15"/>
      <c r="G21" s="39"/>
      <c r="H21" s="16"/>
      <c r="I21" s="3"/>
      <c r="J21" s="13"/>
      <c r="K21" s="15"/>
      <c r="L21" s="15"/>
      <c r="M21" s="15"/>
      <c r="N21" s="15"/>
      <c r="O21" s="16"/>
      <c r="P21" s="3"/>
      <c r="Q21" s="3"/>
      <c r="R21" s="3"/>
      <c r="S21" s="3"/>
      <c r="T21" s="3"/>
      <c r="U21" s="3"/>
      <c r="V21" s="3"/>
    </row>
    <row r="22" spans="1:22" ht="15.6" thickBot="1" x14ac:dyDescent="0.3">
      <c r="A22" s="3"/>
      <c r="B22" s="4" t="s">
        <v>19</v>
      </c>
      <c r="C22" s="45">
        <v>12.0220235</v>
      </c>
      <c r="D22" s="3"/>
      <c r="E22" s="17"/>
      <c r="F22" s="48" t="s">
        <v>210</v>
      </c>
      <c r="G22" s="49">
        <f>$F$17-(2*$F$20)</f>
        <v>3.4000000000000004</v>
      </c>
      <c r="H22" s="16"/>
      <c r="I22" s="3"/>
      <c r="J22" s="17"/>
      <c r="K22" s="31" t="s">
        <v>76</v>
      </c>
      <c r="L22" s="32" t="s">
        <v>75</v>
      </c>
      <c r="M22" s="32" t="s">
        <v>74</v>
      </c>
      <c r="N22" s="24" t="s">
        <v>218</v>
      </c>
      <c r="O22" s="16"/>
      <c r="P22" s="3"/>
      <c r="Q22" s="3"/>
      <c r="R22" s="3"/>
      <c r="S22" s="3"/>
      <c r="T22" s="3"/>
      <c r="U22" s="3"/>
      <c r="V22" s="3"/>
    </row>
    <row r="23" spans="1:22" ht="15.6" thickBot="1" x14ac:dyDescent="0.3">
      <c r="A23" s="3"/>
      <c r="B23" s="4" t="s">
        <v>20</v>
      </c>
      <c r="C23" s="45">
        <v>8.3535309000000009</v>
      </c>
      <c r="D23" s="3"/>
      <c r="E23" s="17"/>
      <c r="F23" s="48" t="s">
        <v>211</v>
      </c>
      <c r="G23" s="49">
        <f>$F$17-$F$20</f>
        <v>8.1999999999999993</v>
      </c>
      <c r="H23" s="16"/>
      <c r="I23" s="3"/>
      <c r="J23" s="17"/>
      <c r="K23" s="35" t="s">
        <v>221</v>
      </c>
      <c r="L23" s="36">
        <v>16</v>
      </c>
      <c r="M23" s="53">
        <f>(L23-$F$17)/$F$20</f>
        <v>0.625</v>
      </c>
      <c r="N23" s="51">
        <f>NORMSDIST(M23)</f>
        <v>0.73401447095129946</v>
      </c>
      <c r="O23" s="16"/>
      <c r="P23" s="3"/>
      <c r="Q23" s="3"/>
      <c r="R23" s="3"/>
      <c r="S23" s="3"/>
      <c r="T23" s="3"/>
      <c r="U23" s="3"/>
      <c r="V23" s="3"/>
    </row>
    <row r="24" spans="1:22" ht="15.6" thickBot="1" x14ac:dyDescent="0.3">
      <c r="A24" s="3"/>
      <c r="B24" s="4" t="s">
        <v>21</v>
      </c>
      <c r="C24" s="45">
        <v>19.614825100000001</v>
      </c>
      <c r="D24" s="3"/>
      <c r="E24" s="17"/>
      <c r="F24" s="48" t="s">
        <v>212</v>
      </c>
      <c r="G24" s="49">
        <f>$F$17+$F$20</f>
        <v>17.8</v>
      </c>
      <c r="H24" s="16"/>
      <c r="I24" s="3"/>
      <c r="J24" s="17"/>
      <c r="K24" s="66" t="s">
        <v>222</v>
      </c>
      <c r="L24" s="67">
        <v>10</v>
      </c>
      <c r="M24" s="68">
        <f>(L24-$F$17)/$F$20</f>
        <v>-0.625</v>
      </c>
      <c r="N24" s="69">
        <f>NORMSDIST(M24)</f>
        <v>0.26598552904870049</v>
      </c>
      <c r="O24" s="16"/>
      <c r="P24" s="3"/>
      <c r="Q24" s="3"/>
      <c r="R24" s="3"/>
      <c r="S24" s="3"/>
      <c r="T24" s="3"/>
      <c r="U24" s="3"/>
      <c r="V24" s="3"/>
    </row>
    <row r="25" spans="1:22" ht="15.6" thickBot="1" x14ac:dyDescent="0.3">
      <c r="A25" s="3"/>
      <c r="B25" s="4" t="s">
        <v>22</v>
      </c>
      <c r="C25" s="45">
        <v>20.3120838</v>
      </c>
      <c r="D25" s="3"/>
      <c r="E25" s="17"/>
      <c r="F25" s="48" t="s">
        <v>213</v>
      </c>
      <c r="G25" s="49">
        <f>$F$17+(2*$F$20)</f>
        <v>22.6</v>
      </c>
      <c r="H25" s="16"/>
      <c r="I25" s="3"/>
      <c r="J25" s="17"/>
      <c r="K25" s="96" t="s">
        <v>223</v>
      </c>
      <c r="L25" s="97"/>
      <c r="M25" s="97"/>
      <c r="N25" s="71">
        <f>N23-N24</f>
        <v>0.46802894190259897</v>
      </c>
      <c r="O25" s="16"/>
      <c r="P25" s="3"/>
      <c r="Q25" s="3"/>
      <c r="R25" s="3"/>
      <c r="S25" s="3"/>
      <c r="T25" s="3"/>
      <c r="U25" s="3"/>
      <c r="V25" s="3"/>
    </row>
    <row r="26" spans="1:22" ht="14.4" thickBot="1" x14ac:dyDescent="0.3">
      <c r="A26" s="3"/>
      <c r="B26" s="4" t="s">
        <v>23</v>
      </c>
      <c r="C26" s="45">
        <v>15.838019600000001</v>
      </c>
      <c r="D26" s="3"/>
      <c r="E26" s="18"/>
      <c r="F26" s="19"/>
      <c r="G26" s="40"/>
      <c r="H26" s="20"/>
      <c r="I26" s="3"/>
      <c r="J26" s="17"/>
      <c r="K26" s="27"/>
      <c r="L26" s="27"/>
      <c r="M26" s="27"/>
      <c r="N26" s="28"/>
      <c r="O26" s="16"/>
      <c r="P26" s="3"/>
      <c r="Q26" s="3"/>
      <c r="R26" s="3"/>
      <c r="S26" s="3"/>
      <c r="T26" s="3"/>
      <c r="U26" s="3"/>
      <c r="V26" s="3"/>
    </row>
    <row r="27" spans="1:22" ht="14.4" thickTop="1" x14ac:dyDescent="0.25">
      <c r="A27" s="3"/>
      <c r="B27" s="4" t="s">
        <v>24</v>
      </c>
      <c r="C27" s="45">
        <v>6.9945567999999998</v>
      </c>
      <c r="D27" s="3"/>
      <c r="E27" s="7"/>
      <c r="F27" s="3"/>
      <c r="G27" s="37"/>
      <c r="H27" s="6"/>
      <c r="I27" s="3"/>
      <c r="J27" s="17"/>
      <c r="K27" s="14" t="s">
        <v>226</v>
      </c>
      <c r="L27" s="14"/>
      <c r="M27" s="14"/>
      <c r="N27" s="15"/>
      <c r="O27" s="16"/>
      <c r="P27" s="3"/>
      <c r="Q27" s="3"/>
      <c r="R27" s="3"/>
      <c r="S27" s="3"/>
      <c r="T27" s="3"/>
      <c r="U27" s="3"/>
      <c r="V27" s="3"/>
    </row>
    <row r="28" spans="1:22" ht="14.4" thickBot="1" x14ac:dyDescent="0.3">
      <c r="A28" s="3"/>
      <c r="B28" s="4" t="s">
        <v>25</v>
      </c>
      <c r="C28" s="45">
        <v>14.6900163</v>
      </c>
      <c r="D28" s="3"/>
      <c r="E28" s="3"/>
      <c r="F28" s="6"/>
      <c r="G28" s="6"/>
      <c r="H28" s="7"/>
      <c r="I28" s="3"/>
      <c r="J28" s="13"/>
      <c r="K28" s="15"/>
      <c r="L28" s="15"/>
      <c r="M28" s="15"/>
      <c r="N28" s="15"/>
      <c r="O28" s="16"/>
      <c r="P28" s="3"/>
      <c r="Q28" s="3"/>
      <c r="R28" s="3"/>
      <c r="S28" s="3"/>
      <c r="T28" s="3"/>
      <c r="U28" s="3"/>
      <c r="V28" s="3"/>
    </row>
    <row r="29" spans="1:22" x14ac:dyDescent="0.25">
      <c r="A29" s="3"/>
      <c r="B29" s="4" t="s">
        <v>26</v>
      </c>
      <c r="C29" s="45">
        <v>10.7165781</v>
      </c>
      <c r="D29" s="3"/>
      <c r="E29" s="3"/>
      <c r="F29" s="7"/>
      <c r="G29" s="7"/>
      <c r="H29" s="7"/>
      <c r="I29" s="3"/>
      <c r="J29" s="17"/>
      <c r="K29" s="31" t="s">
        <v>76</v>
      </c>
      <c r="L29" s="32" t="s">
        <v>218</v>
      </c>
      <c r="M29" s="32" t="s">
        <v>74</v>
      </c>
      <c r="N29" s="24" t="s">
        <v>75</v>
      </c>
      <c r="O29" s="16"/>
      <c r="P29" s="3"/>
      <c r="Q29" s="3"/>
      <c r="R29" s="3"/>
      <c r="S29" s="3"/>
      <c r="T29" s="3"/>
      <c r="U29" s="3"/>
      <c r="V29" s="3"/>
    </row>
    <row r="30" spans="1:22" ht="14.4" thickBot="1" x14ac:dyDescent="0.3">
      <c r="A30" s="3"/>
      <c r="B30" s="4" t="s">
        <v>27</v>
      </c>
      <c r="C30" s="45">
        <v>18.5617667</v>
      </c>
      <c r="D30" s="3"/>
      <c r="E30" s="3"/>
      <c r="F30" s="7"/>
      <c r="G30" s="7"/>
      <c r="H30" s="3"/>
      <c r="I30" s="3"/>
      <c r="J30" s="17"/>
      <c r="K30" s="33" t="s">
        <v>227</v>
      </c>
      <c r="L30" s="72">
        <f>1-0.05</f>
        <v>0.95</v>
      </c>
      <c r="M30" s="54">
        <f>NORMSINV(L30)</f>
        <v>1.6448536269514715</v>
      </c>
      <c r="N30" s="26">
        <f>(M30*$F$20)+$F$17</f>
        <v>20.895297409367064</v>
      </c>
      <c r="O30" s="16"/>
      <c r="P30" s="3"/>
      <c r="Q30" s="3"/>
      <c r="R30" s="3"/>
      <c r="S30" s="3"/>
      <c r="T30" s="3"/>
      <c r="U30" s="3"/>
      <c r="V30" s="3"/>
    </row>
    <row r="31" spans="1:22" s="2" customFormat="1" ht="15" customHeight="1" thickBot="1" x14ac:dyDescent="0.3">
      <c r="A31" s="6"/>
      <c r="B31" s="4" t="s">
        <v>28</v>
      </c>
      <c r="C31" s="45">
        <v>16.8946711</v>
      </c>
      <c r="D31" s="6"/>
      <c r="E31" s="3"/>
      <c r="F31" s="3"/>
      <c r="G31" s="37"/>
      <c r="H31" s="3"/>
      <c r="I31" s="3"/>
      <c r="J31" s="18"/>
      <c r="K31" s="19"/>
      <c r="L31" s="19"/>
      <c r="M31" s="19"/>
      <c r="N31" s="19"/>
      <c r="O31" s="20"/>
      <c r="P31" s="6"/>
      <c r="Q31" s="6"/>
      <c r="R31" s="6"/>
      <c r="S31" s="6"/>
      <c r="T31" s="6"/>
      <c r="U31" s="6"/>
      <c r="V31" s="6"/>
    </row>
    <row r="32" spans="1:22" s="1" customFormat="1" ht="14.4" thickTop="1" x14ac:dyDescent="0.25">
      <c r="A32" s="7"/>
      <c r="B32" s="4" t="s">
        <v>29</v>
      </c>
      <c r="C32" s="45">
        <v>16.715632299999999</v>
      </c>
      <c r="D32" s="7"/>
      <c r="E32" s="3"/>
      <c r="F32" s="3"/>
      <c r="G32" s="37"/>
      <c r="H32" s="3"/>
      <c r="I32" s="3"/>
      <c r="J32" s="3"/>
      <c r="K32" s="3"/>
      <c r="L32" s="3"/>
      <c r="M32" s="3"/>
      <c r="N32" s="3"/>
      <c r="O32" s="3"/>
      <c r="P32" s="7"/>
      <c r="Q32" s="7"/>
      <c r="R32" s="7"/>
      <c r="S32" s="7"/>
      <c r="T32" s="7"/>
      <c r="U32" s="7"/>
      <c r="V32" s="7"/>
    </row>
    <row r="33" spans="1:22" s="1" customFormat="1" x14ac:dyDescent="0.25">
      <c r="A33" s="7"/>
      <c r="B33" s="4" t="s">
        <v>30</v>
      </c>
      <c r="C33" s="45">
        <v>16.916623000000001</v>
      </c>
      <c r="D33" s="7"/>
      <c r="E33" s="3"/>
      <c r="F33" s="3"/>
      <c r="G33" s="37"/>
      <c r="H33" s="3"/>
      <c r="I33" s="3"/>
      <c r="J33" s="3"/>
      <c r="K33" s="3"/>
      <c r="L33" s="3"/>
      <c r="M33" s="3"/>
      <c r="N33" s="3"/>
      <c r="O33" s="3"/>
      <c r="P33" s="7"/>
      <c r="Q33" s="7"/>
      <c r="R33" s="7"/>
      <c r="S33" s="7"/>
      <c r="T33" s="7"/>
      <c r="U33" s="7"/>
      <c r="V33" s="7"/>
    </row>
    <row r="34" spans="1:22" x14ac:dyDescent="0.25">
      <c r="A34" s="3"/>
      <c r="B34" s="4" t="s">
        <v>31</v>
      </c>
      <c r="C34" s="45">
        <v>11.2988938</v>
      </c>
      <c r="D34" s="3"/>
      <c r="E34" s="3"/>
      <c r="F34" s="3"/>
      <c r="G34" s="37"/>
      <c r="H34" s="3"/>
      <c r="I34" s="3"/>
      <c r="J34" s="7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25">
      <c r="A35" s="3"/>
      <c r="B35" s="4" t="s">
        <v>32</v>
      </c>
      <c r="C35" s="45">
        <v>18.582377999999999</v>
      </c>
      <c r="D35" s="3"/>
      <c r="E35" s="3"/>
      <c r="F35" s="3"/>
      <c r="G35" s="37"/>
      <c r="H35" s="3"/>
      <c r="I35" s="6"/>
      <c r="J35" s="7"/>
      <c r="K35" s="3"/>
      <c r="L35" s="3"/>
      <c r="M35" s="3"/>
      <c r="N35" s="6"/>
      <c r="O35" s="3"/>
      <c r="P35" s="3"/>
      <c r="Q35" s="3"/>
      <c r="R35" s="3"/>
      <c r="S35" s="3"/>
      <c r="T35" s="3"/>
      <c r="U35" s="3"/>
      <c r="V35" s="3"/>
    </row>
    <row r="36" spans="1:22" x14ac:dyDescent="0.25">
      <c r="A36" s="3"/>
      <c r="B36" s="4" t="s">
        <v>33</v>
      </c>
      <c r="C36" s="45">
        <v>12.163726199999999</v>
      </c>
      <c r="D36" s="3"/>
      <c r="E36" s="3"/>
      <c r="F36" s="3"/>
      <c r="G36" s="37"/>
      <c r="H36" s="3"/>
      <c r="I36" s="7"/>
      <c r="J36" s="3"/>
      <c r="K36" s="6"/>
      <c r="L36" s="6"/>
      <c r="M36" s="6"/>
      <c r="N36" s="7"/>
      <c r="O36" s="3"/>
      <c r="P36" s="3"/>
      <c r="Q36" s="3"/>
      <c r="R36" s="3"/>
      <c r="S36" s="3"/>
      <c r="T36" s="3"/>
      <c r="U36" s="3"/>
      <c r="V36" s="3"/>
    </row>
    <row r="37" spans="1:22" x14ac:dyDescent="0.25">
      <c r="A37" s="3"/>
      <c r="B37" s="4" t="s">
        <v>34</v>
      </c>
      <c r="C37" s="45">
        <v>10.056542800000001</v>
      </c>
      <c r="D37" s="3"/>
      <c r="E37" s="3"/>
      <c r="F37" s="3"/>
      <c r="G37" s="37"/>
      <c r="H37" s="3"/>
      <c r="I37" s="7"/>
      <c r="J37" s="3"/>
      <c r="K37" s="7"/>
      <c r="L37" s="7"/>
      <c r="M37" s="7"/>
      <c r="N37" s="7"/>
      <c r="O37" s="3"/>
      <c r="P37" s="3"/>
      <c r="Q37" s="3"/>
      <c r="R37" s="3"/>
      <c r="S37" s="3"/>
      <c r="T37" s="3"/>
      <c r="U37" s="3"/>
      <c r="V37" s="3"/>
    </row>
    <row r="38" spans="1:22" x14ac:dyDescent="0.25">
      <c r="A38" s="3"/>
      <c r="B38" s="4" t="s">
        <v>35</v>
      </c>
      <c r="C38" s="45">
        <v>15.4656316</v>
      </c>
      <c r="D38" s="3"/>
      <c r="E38" s="3"/>
      <c r="F38" s="3"/>
      <c r="G38" s="37"/>
      <c r="H38" s="3"/>
      <c r="I38" s="3"/>
      <c r="J38" s="3"/>
      <c r="K38" s="7"/>
      <c r="L38" s="7"/>
      <c r="M38" s="7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25">
      <c r="A39" s="3"/>
      <c r="B39" s="4" t="s">
        <v>36</v>
      </c>
      <c r="C39" s="45">
        <v>4.6481310999999996</v>
      </c>
      <c r="D39" s="3"/>
      <c r="E39" s="3"/>
      <c r="F39" s="3"/>
      <c r="G39" s="37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25">
      <c r="A40" s="3"/>
      <c r="B40" s="4" t="s">
        <v>37</v>
      </c>
      <c r="C40" s="45">
        <v>10.7364999</v>
      </c>
      <c r="D40" s="3"/>
      <c r="E40" s="3"/>
      <c r="F40" s="3"/>
      <c r="G40" s="37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25">
      <c r="A41" s="3"/>
      <c r="B41" s="4" t="s">
        <v>38</v>
      </c>
      <c r="C41" s="45">
        <v>15.524609</v>
      </c>
      <c r="D41" s="3"/>
      <c r="E41" s="3"/>
      <c r="F41" s="3"/>
      <c r="G41" s="37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25">
      <c r="A42" s="3"/>
      <c r="B42" s="4" t="s">
        <v>39</v>
      </c>
      <c r="C42" s="45">
        <v>8.0702327</v>
      </c>
      <c r="D42" s="3"/>
      <c r="E42" s="3"/>
      <c r="F42" s="3"/>
      <c r="G42" s="37"/>
      <c r="H42" s="3"/>
      <c r="I42" s="3"/>
      <c r="J42" s="3"/>
      <c r="K42" s="3"/>
      <c r="L42" s="3"/>
      <c r="M42" s="3"/>
      <c r="N42" s="3"/>
      <c r="O42" s="6"/>
      <c r="P42" s="3"/>
      <c r="Q42" s="3"/>
      <c r="R42" s="3"/>
      <c r="S42" s="3"/>
      <c r="T42" s="3"/>
      <c r="U42" s="3"/>
      <c r="V42" s="3"/>
    </row>
    <row r="43" spans="1:22" x14ac:dyDescent="0.25">
      <c r="A43" s="3"/>
      <c r="B43" s="4" t="s">
        <v>40</v>
      </c>
      <c r="C43" s="45">
        <v>7.5860905000000001</v>
      </c>
      <c r="D43" s="3"/>
      <c r="E43" s="3"/>
      <c r="F43" s="3"/>
      <c r="G43" s="37"/>
      <c r="H43" s="3"/>
      <c r="I43" s="3"/>
      <c r="J43" s="3"/>
      <c r="K43" s="3"/>
      <c r="L43" s="3"/>
      <c r="M43" s="3"/>
      <c r="N43" s="3"/>
      <c r="O43" s="6"/>
      <c r="P43" s="3"/>
      <c r="Q43" s="3"/>
      <c r="R43" s="3"/>
      <c r="S43" s="3"/>
      <c r="T43" s="3"/>
      <c r="U43" s="3"/>
      <c r="V43" s="3"/>
    </row>
    <row r="44" spans="1:22" x14ac:dyDescent="0.25">
      <c r="A44" s="3"/>
      <c r="B44" s="4" t="s">
        <v>41</v>
      </c>
      <c r="C44" s="45">
        <v>20.201556100000001</v>
      </c>
      <c r="D44" s="3"/>
      <c r="E44" s="3"/>
      <c r="F44" s="3"/>
      <c r="G44" s="37"/>
      <c r="H44" s="3"/>
      <c r="I44" s="3"/>
      <c r="J44" s="3"/>
      <c r="K44" s="3"/>
      <c r="L44" s="3"/>
      <c r="M44" s="3"/>
      <c r="N44" s="3"/>
      <c r="O44" s="7"/>
      <c r="P44" s="3"/>
      <c r="Q44" s="3"/>
      <c r="R44" s="3"/>
      <c r="S44" s="3"/>
      <c r="T44" s="3"/>
      <c r="U44" s="3"/>
      <c r="V44" s="3"/>
    </row>
    <row r="45" spans="1:22" x14ac:dyDescent="0.25">
      <c r="A45" s="3"/>
      <c r="B45" s="4" t="s">
        <v>42</v>
      </c>
      <c r="C45" s="45">
        <v>16.517126099999999</v>
      </c>
      <c r="D45" s="3"/>
      <c r="E45" s="3"/>
      <c r="F45" s="3"/>
      <c r="G45" s="37"/>
      <c r="H45" s="3"/>
      <c r="I45" s="3"/>
      <c r="J45" s="3"/>
      <c r="K45" s="3"/>
      <c r="L45" s="3"/>
      <c r="M45" s="3"/>
      <c r="N45" s="3"/>
      <c r="O45" s="7"/>
      <c r="P45" s="3"/>
      <c r="Q45" s="3"/>
      <c r="R45" s="3"/>
      <c r="S45" s="3"/>
      <c r="T45" s="3"/>
      <c r="U45" s="3"/>
      <c r="V45" s="3"/>
    </row>
    <row r="46" spans="1:22" x14ac:dyDescent="0.25">
      <c r="A46" s="3"/>
      <c r="B46" s="4" t="s">
        <v>43</v>
      </c>
      <c r="C46" s="45">
        <v>9.9290721000000008</v>
      </c>
      <c r="D46" s="3"/>
      <c r="E46" s="3"/>
      <c r="F46" s="3"/>
      <c r="G46" s="37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25">
      <c r="A47" s="3"/>
      <c r="B47" s="4" t="s">
        <v>44</v>
      </c>
      <c r="C47" s="45">
        <v>12.894713700000001</v>
      </c>
      <c r="D47" s="3"/>
      <c r="E47" s="3"/>
      <c r="F47" s="3"/>
      <c r="G47" s="37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25">
      <c r="A48" s="3"/>
      <c r="B48" s="4" t="s">
        <v>45</v>
      </c>
      <c r="C48" s="45">
        <v>14.525169200000001</v>
      </c>
      <c r="D48" s="3"/>
      <c r="E48" s="3"/>
      <c r="F48" s="3"/>
      <c r="G48" s="37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25">
      <c r="A49" s="3"/>
      <c r="B49" s="4" t="s">
        <v>46</v>
      </c>
      <c r="C49" s="45">
        <v>17.1946896</v>
      </c>
      <c r="D49" s="3"/>
      <c r="E49" s="3"/>
      <c r="F49" s="3"/>
      <c r="G49" s="37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25">
      <c r="A50" s="3"/>
      <c r="B50" s="4" t="s">
        <v>47</v>
      </c>
      <c r="C50" s="45">
        <v>14.750133099999999</v>
      </c>
      <c r="D50" s="3"/>
      <c r="E50" s="3"/>
      <c r="F50" s="3"/>
      <c r="G50" s="37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25">
      <c r="A51" s="3"/>
      <c r="B51" s="4" t="s">
        <v>48</v>
      </c>
      <c r="C51" s="45">
        <v>23.675970499999998</v>
      </c>
      <c r="D51" s="3"/>
      <c r="E51" s="3"/>
      <c r="F51" s="3"/>
      <c r="G51" s="3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25">
      <c r="A52" s="3"/>
      <c r="B52" s="4" t="s">
        <v>49</v>
      </c>
      <c r="C52" s="45">
        <v>9.7757880999999998</v>
      </c>
      <c r="D52" s="3"/>
      <c r="E52" s="3"/>
      <c r="F52" s="3"/>
      <c r="G52" s="3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25">
      <c r="A53" s="3"/>
      <c r="B53" s="4" t="s">
        <v>50</v>
      </c>
      <c r="C53" s="45">
        <v>17.047420500000001</v>
      </c>
      <c r="D53" s="3"/>
      <c r="E53" s="3"/>
      <c r="F53" s="3"/>
      <c r="G53" s="37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25">
      <c r="A54" s="3"/>
      <c r="B54" s="4" t="s">
        <v>51</v>
      </c>
      <c r="C54" s="45">
        <v>16.666711800000002</v>
      </c>
      <c r="D54" s="3"/>
      <c r="E54" s="3"/>
      <c r="F54" s="3"/>
      <c r="G54" s="37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25">
      <c r="A55" s="3"/>
      <c r="B55" s="4" t="s">
        <v>52</v>
      </c>
      <c r="C55" s="45">
        <v>7.8114730000000003</v>
      </c>
      <c r="D55" s="3"/>
      <c r="E55" s="3"/>
      <c r="F55" s="3"/>
      <c r="G55" s="37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25">
      <c r="A56" s="3"/>
      <c r="B56" s="4" t="s">
        <v>53</v>
      </c>
      <c r="C56" s="45">
        <v>4.9176099000000004</v>
      </c>
      <c r="D56" s="3"/>
      <c r="E56" s="3"/>
      <c r="F56" s="3"/>
      <c r="G56" s="3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25">
      <c r="A57" s="3"/>
      <c r="B57" s="4" t="s">
        <v>54</v>
      </c>
      <c r="C57" s="45">
        <v>13.6046041</v>
      </c>
      <c r="D57" s="3"/>
      <c r="E57" s="3"/>
      <c r="F57" s="3"/>
      <c r="G57" s="37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25">
      <c r="A58" s="3"/>
      <c r="B58" s="4" t="s">
        <v>55</v>
      </c>
      <c r="C58" s="45">
        <v>14.2962545</v>
      </c>
      <c r="D58" s="3"/>
      <c r="E58" s="3"/>
      <c r="F58" s="3"/>
      <c r="G58" s="3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25">
      <c r="A59" s="3"/>
      <c r="B59" s="4" t="s">
        <v>56</v>
      </c>
      <c r="C59" s="45">
        <v>12.6350114</v>
      </c>
      <c r="D59" s="3"/>
      <c r="E59" s="3"/>
      <c r="F59" s="3"/>
      <c r="G59" s="37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25">
      <c r="A60" s="3"/>
      <c r="B60" s="4" t="s">
        <v>57</v>
      </c>
      <c r="C60" s="45">
        <v>12.646955500000001</v>
      </c>
      <c r="D60" s="3"/>
      <c r="E60" s="3"/>
      <c r="F60" s="3"/>
      <c r="G60" s="37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25">
      <c r="A61" s="3"/>
      <c r="B61" s="4" t="s">
        <v>58</v>
      </c>
      <c r="C61" s="45">
        <v>5.5902653000000004</v>
      </c>
      <c r="D61" s="3"/>
      <c r="E61" s="3"/>
      <c r="F61" s="3"/>
      <c r="G61" s="37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25">
      <c r="A62" s="3"/>
      <c r="B62" s="4" t="s">
        <v>59</v>
      </c>
      <c r="C62" s="45">
        <v>9.1409996000000007</v>
      </c>
      <c r="D62" s="3"/>
      <c r="E62" s="3"/>
      <c r="F62" s="3"/>
      <c r="G62" s="37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25">
      <c r="A63" s="3"/>
      <c r="B63" s="4" t="s">
        <v>60</v>
      </c>
      <c r="C63" s="45">
        <v>11.7500433</v>
      </c>
      <c r="D63" s="3"/>
      <c r="E63" s="3"/>
      <c r="F63" s="3"/>
      <c r="G63" s="3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25">
      <c r="A64" s="3"/>
      <c r="B64" s="4" t="s">
        <v>61</v>
      </c>
      <c r="C64" s="45">
        <v>-4.7326544000000004</v>
      </c>
      <c r="D64" s="3"/>
      <c r="E64" s="3"/>
      <c r="F64" s="3"/>
      <c r="G64" s="3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5">
      <c r="A65" s="3"/>
      <c r="B65" s="4" t="s">
        <v>62</v>
      </c>
      <c r="C65" s="45">
        <v>6.5101817000000004</v>
      </c>
      <c r="D65" s="3"/>
      <c r="E65" s="3"/>
      <c r="F65" s="3"/>
      <c r="G65" s="3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5">
      <c r="A66" s="3"/>
      <c r="B66" s="4" t="s">
        <v>63</v>
      </c>
      <c r="C66" s="45">
        <v>11.964311</v>
      </c>
      <c r="D66" s="3"/>
      <c r="E66" s="3"/>
      <c r="F66" s="3"/>
      <c r="G66" s="3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5">
      <c r="A67" s="3"/>
      <c r="B67" s="4" t="s">
        <v>64</v>
      </c>
      <c r="C67" s="45">
        <v>5.8111689999999996</v>
      </c>
      <c r="D67" s="3"/>
      <c r="E67" s="3"/>
      <c r="F67" s="3"/>
      <c r="G67" s="3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5">
      <c r="A68" s="3"/>
      <c r="B68" s="4" t="s">
        <v>65</v>
      </c>
      <c r="C68" s="45">
        <v>6.6977783999999998</v>
      </c>
      <c r="D68" s="3"/>
      <c r="E68" s="3"/>
      <c r="F68" s="3"/>
      <c r="G68" s="3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5">
      <c r="A69" s="3"/>
      <c r="B69" s="4" t="s">
        <v>66</v>
      </c>
      <c r="C69" s="45">
        <v>12.904219700000001</v>
      </c>
      <c r="D69" s="3"/>
      <c r="E69" s="3"/>
      <c r="F69" s="3"/>
      <c r="G69" s="3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5">
      <c r="A70" s="3"/>
      <c r="B70" s="4" t="s">
        <v>67</v>
      </c>
      <c r="C70" s="45">
        <v>10.7158473</v>
      </c>
      <c r="D70" s="3"/>
      <c r="E70" s="3"/>
      <c r="F70" s="3"/>
      <c r="G70" s="3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5">
      <c r="A71" s="3"/>
      <c r="B71" s="4" t="s">
        <v>68</v>
      </c>
      <c r="C71" s="45">
        <v>13.4127429</v>
      </c>
      <c r="D71" s="3"/>
      <c r="E71" s="3"/>
      <c r="F71" s="3"/>
      <c r="G71" s="3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5">
      <c r="A72" s="3"/>
      <c r="B72" s="4" t="s">
        <v>69</v>
      </c>
      <c r="C72" s="45">
        <v>19.381781</v>
      </c>
      <c r="D72" s="3"/>
      <c r="E72" s="3"/>
      <c r="F72" s="3"/>
      <c r="G72" s="3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5">
      <c r="A73" s="3"/>
      <c r="B73" s="4" t="s">
        <v>70</v>
      </c>
      <c r="C73" s="45">
        <v>11.587761</v>
      </c>
      <c r="D73" s="3"/>
      <c r="E73" s="3"/>
      <c r="F73" s="3"/>
      <c r="G73" s="3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5">
      <c r="A74" s="3"/>
      <c r="B74" s="4" t="s">
        <v>77</v>
      </c>
      <c r="C74" s="45">
        <v>5.3410042000000004</v>
      </c>
      <c r="D74" s="3"/>
      <c r="E74" s="3"/>
      <c r="F74" s="3"/>
      <c r="G74" s="3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5">
      <c r="A75" s="3"/>
      <c r="B75" s="4" t="s">
        <v>78</v>
      </c>
      <c r="C75" s="45">
        <v>16.204000300000001</v>
      </c>
      <c r="D75" s="3"/>
      <c r="E75" s="3"/>
      <c r="F75" s="3"/>
      <c r="G75" s="3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5">
      <c r="A76" s="3"/>
      <c r="B76" s="4" t="s">
        <v>79</v>
      </c>
      <c r="C76" s="45">
        <v>9.07775</v>
      </c>
      <c r="D76" s="3"/>
      <c r="E76" s="3"/>
      <c r="F76" s="3"/>
      <c r="G76" s="3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5">
      <c r="A77" s="3"/>
      <c r="B77" s="4" t="s">
        <v>80</v>
      </c>
      <c r="C77" s="45">
        <v>12.3187192</v>
      </c>
      <c r="D77" s="3"/>
      <c r="E77" s="3"/>
      <c r="F77" s="3"/>
      <c r="G77" s="3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5">
      <c r="A78" s="3"/>
      <c r="B78" s="4" t="s">
        <v>81</v>
      </c>
      <c r="C78" s="45">
        <v>14.9253751</v>
      </c>
      <c r="D78" s="3"/>
      <c r="E78" s="3"/>
      <c r="F78" s="3"/>
      <c r="G78" s="3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5">
      <c r="A79" s="3"/>
      <c r="B79" s="4" t="s">
        <v>82</v>
      </c>
      <c r="C79" s="45">
        <v>13.375840500000001</v>
      </c>
      <c r="D79" s="3"/>
      <c r="E79" s="3"/>
      <c r="F79" s="3"/>
      <c r="G79" s="3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5">
      <c r="A80" s="3"/>
      <c r="B80" s="4" t="s">
        <v>83</v>
      </c>
      <c r="C80" s="45">
        <v>18.9129237</v>
      </c>
      <c r="D80" s="3"/>
      <c r="E80" s="3"/>
      <c r="F80" s="3"/>
      <c r="G80" s="3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5">
      <c r="A81" s="3"/>
      <c r="B81" s="4" t="s">
        <v>84</v>
      </c>
      <c r="C81" s="45">
        <v>5.7444663</v>
      </c>
      <c r="D81" s="3"/>
      <c r="E81" s="3"/>
      <c r="F81" s="3"/>
      <c r="G81" s="3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5">
      <c r="A82" s="3"/>
      <c r="B82" s="4" t="s">
        <v>85</v>
      </c>
      <c r="C82" s="45">
        <v>11.9285637</v>
      </c>
      <c r="D82" s="3"/>
      <c r="E82" s="3"/>
      <c r="F82" s="3"/>
      <c r="G82" s="3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25">
      <c r="A83" s="3"/>
      <c r="B83" s="4" t="s">
        <v>86</v>
      </c>
      <c r="C83" s="45">
        <v>17.468615799999998</v>
      </c>
      <c r="D83" s="3"/>
      <c r="E83" s="3"/>
      <c r="F83" s="3"/>
      <c r="G83" s="3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25">
      <c r="A84" s="3"/>
      <c r="B84" s="4" t="s">
        <v>87</v>
      </c>
      <c r="C84" s="45">
        <v>11.727073900000001</v>
      </c>
      <c r="D84" s="3"/>
      <c r="E84" s="3"/>
      <c r="F84" s="3"/>
      <c r="G84" s="3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25">
      <c r="A85" s="3"/>
      <c r="B85" s="4" t="s">
        <v>88</v>
      </c>
      <c r="C85" s="45">
        <v>9.5319775999999994</v>
      </c>
      <c r="D85" s="3"/>
      <c r="E85" s="3"/>
      <c r="F85" s="3"/>
      <c r="G85" s="3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25">
      <c r="A86" s="3"/>
      <c r="B86" s="4" t="s">
        <v>89</v>
      </c>
      <c r="C86" s="45">
        <v>25.5945964</v>
      </c>
      <c r="D86" s="3"/>
      <c r="E86" s="3"/>
      <c r="F86" s="3"/>
      <c r="G86" s="3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25">
      <c r="A87" s="3"/>
      <c r="B87" s="4" t="s">
        <v>90</v>
      </c>
      <c r="C87" s="45">
        <v>16.3220949</v>
      </c>
      <c r="D87" s="3"/>
      <c r="E87" s="3"/>
      <c r="F87" s="3"/>
      <c r="G87" s="3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25">
      <c r="A88" s="3"/>
      <c r="B88" s="4" t="s">
        <v>91</v>
      </c>
      <c r="C88" s="45">
        <v>16.332379100000001</v>
      </c>
      <c r="D88" s="3"/>
      <c r="E88" s="3"/>
      <c r="F88" s="3"/>
      <c r="G88" s="3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25">
      <c r="A89" s="3"/>
      <c r="B89" s="4" t="s">
        <v>92</v>
      </c>
      <c r="C89" s="45">
        <v>14.8446772</v>
      </c>
      <c r="D89" s="3"/>
      <c r="E89" s="3"/>
      <c r="F89" s="3"/>
      <c r="G89" s="3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25">
      <c r="A90" s="3"/>
      <c r="B90" s="4" t="s">
        <v>93</v>
      </c>
      <c r="C90" s="45">
        <v>10.910648200000001</v>
      </c>
      <c r="D90" s="3"/>
      <c r="E90" s="3"/>
      <c r="F90" s="3"/>
      <c r="G90" s="3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25">
      <c r="A91" s="3"/>
      <c r="B91" s="4" t="s">
        <v>94</v>
      </c>
      <c r="C91" s="45">
        <v>18.4408751</v>
      </c>
      <c r="D91" s="3"/>
      <c r="E91" s="3"/>
      <c r="F91" s="3"/>
      <c r="G91" s="3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25">
      <c r="A92" s="3"/>
      <c r="B92" s="4" t="s">
        <v>95</v>
      </c>
      <c r="C92" s="45">
        <v>12.8812949</v>
      </c>
      <c r="D92" s="3"/>
      <c r="E92" s="3"/>
      <c r="F92" s="3"/>
      <c r="G92" s="3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25">
      <c r="A93" s="3"/>
      <c r="B93" s="4" t="s">
        <v>96</v>
      </c>
      <c r="C93" s="45">
        <v>17.6284299</v>
      </c>
      <c r="D93" s="3"/>
      <c r="E93" s="3"/>
      <c r="F93" s="3"/>
      <c r="G93" s="37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25">
      <c r="A94" s="3"/>
      <c r="B94" s="4" t="s">
        <v>97</v>
      </c>
      <c r="C94" s="45">
        <v>20.4393195</v>
      </c>
      <c r="D94" s="3"/>
      <c r="E94" s="3"/>
      <c r="F94" s="3"/>
      <c r="G94" s="3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25">
      <c r="A95" s="3"/>
      <c r="B95" s="4" t="s">
        <v>98</v>
      </c>
      <c r="C95" s="45">
        <v>11.4059898</v>
      </c>
      <c r="D95" s="3"/>
      <c r="E95" s="3"/>
      <c r="F95" s="3"/>
      <c r="G95" s="37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25">
      <c r="A96" s="3"/>
      <c r="B96" s="4" t="s">
        <v>99</v>
      </c>
      <c r="C96" s="45">
        <v>19.909766300000001</v>
      </c>
      <c r="D96" s="3"/>
      <c r="E96" s="3"/>
      <c r="F96" s="3"/>
      <c r="G96" s="37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25">
      <c r="A97" s="3"/>
      <c r="B97" s="4" t="s">
        <v>100</v>
      </c>
      <c r="C97" s="45">
        <v>12.8772041</v>
      </c>
      <c r="D97" s="3"/>
      <c r="E97" s="3"/>
      <c r="F97" s="3"/>
      <c r="G97" s="3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25">
      <c r="A98" s="3"/>
      <c r="B98" s="4" t="s">
        <v>101</v>
      </c>
      <c r="C98" s="45">
        <v>10.3999974</v>
      </c>
      <c r="D98" s="3"/>
      <c r="E98" s="3"/>
      <c r="F98" s="3"/>
      <c r="G98" s="37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25">
      <c r="A99" s="3"/>
      <c r="B99" s="4" t="s">
        <v>102</v>
      </c>
      <c r="C99" s="45">
        <v>13.261615900000001</v>
      </c>
      <c r="D99" s="3"/>
      <c r="E99" s="3"/>
      <c r="F99" s="3"/>
      <c r="G99" s="37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25">
      <c r="A100" s="3"/>
      <c r="B100" s="4" t="s">
        <v>103</v>
      </c>
      <c r="C100" s="45">
        <v>10.9832093</v>
      </c>
      <c r="D100" s="3"/>
      <c r="E100" s="3"/>
      <c r="F100" s="3"/>
      <c r="G100" s="37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25">
      <c r="A101" s="3"/>
      <c r="B101" s="4" t="s">
        <v>104</v>
      </c>
      <c r="C101" s="45">
        <v>7.6310947999999996</v>
      </c>
      <c r="D101" s="3"/>
      <c r="E101" s="3"/>
      <c r="F101" s="3"/>
      <c r="G101" s="37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25">
      <c r="A102" s="3"/>
      <c r="B102" s="4" t="s">
        <v>105</v>
      </c>
      <c r="C102" s="45">
        <v>14.6220911</v>
      </c>
      <c r="D102" s="3"/>
      <c r="E102" s="3"/>
      <c r="F102" s="3"/>
      <c r="G102" s="37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x14ac:dyDescent="0.25">
      <c r="A103" s="3"/>
      <c r="B103" s="4" t="s">
        <v>106</v>
      </c>
      <c r="C103" s="45">
        <v>8.4357234000000005</v>
      </c>
      <c r="D103" s="3"/>
      <c r="E103" s="3"/>
      <c r="F103" s="3"/>
      <c r="G103" s="37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x14ac:dyDescent="0.25">
      <c r="A104" s="3"/>
      <c r="B104" s="4" t="s">
        <v>107</v>
      </c>
      <c r="C104" s="45">
        <v>18.309533800000001</v>
      </c>
      <c r="D104" s="3"/>
      <c r="E104" s="3"/>
      <c r="F104" s="3"/>
      <c r="G104" s="37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x14ac:dyDescent="0.25">
      <c r="A105" s="3"/>
      <c r="B105" s="4" t="s">
        <v>108</v>
      </c>
      <c r="C105" s="45">
        <v>15.371683000000001</v>
      </c>
      <c r="D105" s="3"/>
      <c r="E105" s="3"/>
      <c r="F105" s="3"/>
      <c r="G105" s="37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x14ac:dyDescent="0.25">
      <c r="A106" s="3"/>
      <c r="B106" s="4" t="s">
        <v>109</v>
      </c>
      <c r="C106" s="45">
        <v>9.7622543000000004</v>
      </c>
      <c r="D106" s="3"/>
      <c r="E106" s="3"/>
      <c r="F106" s="3"/>
      <c r="G106" s="37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x14ac:dyDescent="0.25">
      <c r="A107" s="3"/>
      <c r="B107" s="4" t="s">
        <v>110</v>
      </c>
      <c r="C107" s="45">
        <v>8.5086081</v>
      </c>
      <c r="D107" s="3"/>
      <c r="E107" s="3"/>
      <c r="F107" s="3"/>
      <c r="G107" s="37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x14ac:dyDescent="0.25">
      <c r="A108" s="3"/>
      <c r="B108" s="4" t="s">
        <v>111</v>
      </c>
      <c r="C108" s="45">
        <v>0.96660360000000001</v>
      </c>
      <c r="D108" s="3"/>
      <c r="E108" s="3"/>
      <c r="F108" s="3"/>
      <c r="G108" s="3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x14ac:dyDescent="0.25">
      <c r="A109" s="3"/>
      <c r="B109" s="4" t="s">
        <v>112</v>
      </c>
      <c r="C109" s="45">
        <v>8.5149304000000008</v>
      </c>
      <c r="D109" s="3"/>
      <c r="E109" s="3"/>
      <c r="F109" s="3"/>
      <c r="G109" s="3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x14ac:dyDescent="0.25">
      <c r="A110" s="3"/>
      <c r="B110" s="4" t="s">
        <v>113</v>
      </c>
      <c r="C110" s="45">
        <v>17.848151300000001</v>
      </c>
      <c r="D110" s="3"/>
      <c r="E110" s="3"/>
      <c r="F110" s="3"/>
      <c r="G110" s="3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x14ac:dyDescent="0.25">
      <c r="A111" s="3"/>
      <c r="B111" s="4" t="s">
        <v>114</v>
      </c>
      <c r="C111" s="45">
        <v>13.2267195</v>
      </c>
      <c r="D111" s="3"/>
      <c r="E111" s="3"/>
      <c r="F111" s="3"/>
      <c r="G111" s="3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x14ac:dyDescent="0.25">
      <c r="A112" s="3"/>
      <c r="B112" s="4" t="s">
        <v>115</v>
      </c>
      <c r="C112" s="45">
        <v>9.8252801999999999</v>
      </c>
      <c r="D112" s="3"/>
      <c r="E112" s="3"/>
      <c r="F112" s="3"/>
      <c r="G112" s="3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x14ac:dyDescent="0.25">
      <c r="A113" s="3"/>
      <c r="B113" s="4" t="s">
        <v>116</v>
      </c>
      <c r="C113" s="45">
        <v>17.055306399999999</v>
      </c>
      <c r="D113" s="3"/>
      <c r="E113" s="3"/>
      <c r="F113" s="3"/>
      <c r="G113" s="3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x14ac:dyDescent="0.25">
      <c r="A114" s="3"/>
      <c r="B114" s="4" t="s">
        <v>117</v>
      </c>
      <c r="C114" s="45">
        <v>10.253177300000001</v>
      </c>
      <c r="D114" s="3"/>
      <c r="E114" s="3"/>
      <c r="F114" s="3"/>
      <c r="G114" s="37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x14ac:dyDescent="0.25">
      <c r="A115" s="3"/>
      <c r="B115" s="4" t="s">
        <v>118</v>
      </c>
      <c r="C115" s="45">
        <v>10.555900599999999</v>
      </c>
      <c r="D115" s="3"/>
      <c r="E115" s="3"/>
      <c r="F115" s="3"/>
      <c r="G115" s="37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x14ac:dyDescent="0.25">
      <c r="A116" s="3"/>
      <c r="B116" s="4" t="s">
        <v>119</v>
      </c>
      <c r="C116" s="45">
        <v>13.8123439</v>
      </c>
      <c r="D116" s="3"/>
      <c r="E116" s="3"/>
      <c r="F116" s="3"/>
      <c r="G116" s="37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x14ac:dyDescent="0.25">
      <c r="A117" s="3"/>
      <c r="B117" s="4" t="s">
        <v>120</v>
      </c>
      <c r="C117" s="45">
        <v>10.713146099999999</v>
      </c>
      <c r="D117" s="3"/>
      <c r="E117" s="3"/>
      <c r="F117" s="3"/>
      <c r="G117" s="37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x14ac:dyDescent="0.25">
      <c r="A118" s="3"/>
      <c r="B118" s="4" t="s">
        <v>121</v>
      </c>
      <c r="C118" s="45">
        <v>20.590007400000001</v>
      </c>
      <c r="D118" s="3"/>
      <c r="E118" s="3"/>
      <c r="F118" s="3"/>
      <c r="G118" s="37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x14ac:dyDescent="0.25">
      <c r="A119" s="3"/>
      <c r="B119" s="4" t="s">
        <v>122</v>
      </c>
      <c r="C119" s="45">
        <v>13.0499852</v>
      </c>
      <c r="D119" s="3"/>
      <c r="E119" s="3"/>
      <c r="F119" s="3"/>
      <c r="G119" s="37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x14ac:dyDescent="0.25">
      <c r="A120" s="3"/>
      <c r="B120" s="4" t="s">
        <v>123</v>
      </c>
      <c r="C120" s="45">
        <v>11.3087929</v>
      </c>
      <c r="D120" s="3"/>
      <c r="E120" s="3"/>
      <c r="F120" s="3"/>
      <c r="G120" s="37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x14ac:dyDescent="0.25">
      <c r="A121" s="3"/>
      <c r="B121" s="4" t="s">
        <v>124</v>
      </c>
      <c r="C121" s="45">
        <v>16.332379100000001</v>
      </c>
      <c r="D121" s="3"/>
      <c r="E121" s="3"/>
      <c r="F121" s="3"/>
      <c r="G121" s="3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x14ac:dyDescent="0.25">
      <c r="A122" s="3"/>
      <c r="B122" s="4" t="s">
        <v>125</v>
      </c>
      <c r="C122" s="45">
        <v>14.8446772</v>
      </c>
      <c r="D122" s="3"/>
      <c r="E122" s="3"/>
      <c r="F122" s="3"/>
      <c r="G122" s="3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x14ac:dyDescent="0.25">
      <c r="A123" s="3"/>
      <c r="B123" s="4" t="s">
        <v>126</v>
      </c>
      <c r="C123" s="45">
        <v>10.910648200000001</v>
      </c>
      <c r="D123" s="3"/>
      <c r="E123" s="3"/>
      <c r="F123" s="3"/>
      <c r="G123" s="3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x14ac:dyDescent="0.25">
      <c r="A124" s="3"/>
      <c r="B124" s="4" t="s">
        <v>127</v>
      </c>
      <c r="C124" s="45">
        <v>18.4408751</v>
      </c>
      <c r="D124" s="3"/>
      <c r="E124" s="3"/>
      <c r="F124" s="3"/>
      <c r="G124" s="3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x14ac:dyDescent="0.25">
      <c r="A125" s="3"/>
      <c r="B125" s="4" t="s">
        <v>128</v>
      </c>
      <c r="C125" s="45">
        <v>12.8812949</v>
      </c>
      <c r="D125" s="3"/>
      <c r="E125" s="3"/>
      <c r="F125" s="3"/>
      <c r="G125" s="3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x14ac:dyDescent="0.25">
      <c r="A126" s="3"/>
      <c r="B126" s="4" t="s">
        <v>129</v>
      </c>
      <c r="C126" s="45">
        <v>17.6284299</v>
      </c>
      <c r="D126" s="3"/>
      <c r="E126" s="3"/>
      <c r="F126" s="3"/>
      <c r="G126" s="3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x14ac:dyDescent="0.25">
      <c r="A127" s="3"/>
      <c r="B127" s="4" t="s">
        <v>130</v>
      </c>
      <c r="C127" s="45">
        <v>20.4393195</v>
      </c>
      <c r="D127" s="3"/>
      <c r="E127" s="3"/>
      <c r="F127" s="3"/>
      <c r="G127" s="37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x14ac:dyDescent="0.25">
      <c r="A128" s="3"/>
      <c r="B128" s="4" t="s">
        <v>131</v>
      </c>
      <c r="C128" s="45">
        <v>11.4059898</v>
      </c>
      <c r="D128" s="3"/>
      <c r="E128" s="3"/>
      <c r="F128" s="3"/>
      <c r="G128" s="37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x14ac:dyDescent="0.25">
      <c r="A129" s="3"/>
      <c r="B129" s="4" t="s">
        <v>132</v>
      </c>
      <c r="C129" s="45">
        <v>19.909766300000001</v>
      </c>
      <c r="D129" s="3"/>
      <c r="E129" s="3"/>
      <c r="F129" s="3"/>
      <c r="G129" s="37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x14ac:dyDescent="0.25">
      <c r="A130" s="3"/>
      <c r="B130" s="4" t="s">
        <v>133</v>
      </c>
      <c r="C130" s="45">
        <v>12.8772041</v>
      </c>
      <c r="D130" s="3"/>
      <c r="E130" s="3"/>
      <c r="F130" s="3"/>
      <c r="G130" s="37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x14ac:dyDescent="0.25">
      <c r="A131" s="3"/>
      <c r="B131" s="4" t="s">
        <v>134</v>
      </c>
      <c r="C131" s="45">
        <v>10.3999974</v>
      </c>
      <c r="D131" s="3"/>
      <c r="E131" s="3"/>
      <c r="F131" s="3"/>
      <c r="G131" s="37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x14ac:dyDescent="0.25">
      <c r="A132" s="3"/>
      <c r="B132" s="4" t="s">
        <v>135</v>
      </c>
      <c r="C132" s="45">
        <v>13.261615900000001</v>
      </c>
      <c r="D132" s="3"/>
      <c r="E132" s="3"/>
      <c r="F132" s="3"/>
      <c r="G132" s="3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x14ac:dyDescent="0.25">
      <c r="A133" s="3"/>
      <c r="B133" s="4" t="s">
        <v>136</v>
      </c>
      <c r="C133" s="45">
        <v>10.9832093</v>
      </c>
      <c r="D133" s="3"/>
      <c r="E133" s="3"/>
      <c r="F133" s="3"/>
      <c r="G133" s="37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x14ac:dyDescent="0.25">
      <c r="A134" s="3"/>
      <c r="B134" s="4" t="s">
        <v>137</v>
      </c>
      <c r="C134" s="45">
        <v>7.6310947999999996</v>
      </c>
      <c r="D134" s="3"/>
      <c r="E134" s="3"/>
      <c r="F134" s="3"/>
      <c r="G134" s="37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x14ac:dyDescent="0.25">
      <c r="A135" s="3"/>
      <c r="B135" s="4" t="s">
        <v>138</v>
      </c>
      <c r="C135" s="45">
        <v>14.6220911</v>
      </c>
      <c r="D135" s="3"/>
      <c r="E135" s="3"/>
      <c r="F135" s="3"/>
      <c r="G135" s="3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x14ac:dyDescent="0.25">
      <c r="A136" s="3"/>
      <c r="B136" s="4" t="s">
        <v>139</v>
      </c>
      <c r="C136" s="45">
        <v>8.4357234000000005</v>
      </c>
      <c r="D136" s="3"/>
      <c r="E136" s="3"/>
      <c r="F136" s="3"/>
      <c r="G136" s="3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x14ac:dyDescent="0.25">
      <c r="A137" s="3"/>
      <c r="B137" s="4" t="s">
        <v>140</v>
      </c>
      <c r="C137" s="45">
        <v>18.309533800000001</v>
      </c>
      <c r="D137" s="3"/>
      <c r="E137" s="3"/>
      <c r="F137" s="3"/>
      <c r="G137" s="37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x14ac:dyDescent="0.25">
      <c r="A138" s="3"/>
      <c r="B138" s="4" t="s">
        <v>141</v>
      </c>
      <c r="C138" s="45">
        <v>15.371683000000001</v>
      </c>
      <c r="D138" s="3"/>
      <c r="E138" s="3"/>
      <c r="F138" s="3"/>
      <c r="G138" s="37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x14ac:dyDescent="0.25">
      <c r="A139" s="3"/>
      <c r="B139" s="4" t="s">
        <v>142</v>
      </c>
      <c r="C139" s="45">
        <v>9.7622543000000004</v>
      </c>
      <c r="D139" s="3"/>
      <c r="E139" s="3"/>
      <c r="F139" s="3"/>
      <c r="G139" s="37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x14ac:dyDescent="0.25">
      <c r="A140" s="3"/>
      <c r="B140" s="4" t="s">
        <v>143</v>
      </c>
      <c r="C140" s="45">
        <v>8.5086081</v>
      </c>
      <c r="D140" s="3"/>
      <c r="E140" s="3"/>
      <c r="F140" s="3"/>
      <c r="G140" s="37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x14ac:dyDescent="0.25">
      <c r="A141" s="3"/>
      <c r="B141" s="4" t="s">
        <v>144</v>
      </c>
      <c r="C141" s="45">
        <v>0.96660360000000001</v>
      </c>
      <c r="D141" s="3"/>
      <c r="E141" s="3"/>
      <c r="F141" s="3"/>
      <c r="G141" s="37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x14ac:dyDescent="0.25">
      <c r="A142" s="3"/>
      <c r="B142" s="4" t="s">
        <v>145</v>
      </c>
      <c r="C142" s="45">
        <v>8.5149304000000008</v>
      </c>
      <c r="D142" s="3"/>
      <c r="E142" s="3"/>
      <c r="F142" s="3"/>
      <c r="G142" s="37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x14ac:dyDescent="0.25">
      <c r="A143" s="3"/>
      <c r="B143" s="4" t="s">
        <v>146</v>
      </c>
      <c r="C143" s="45">
        <v>17.848151300000001</v>
      </c>
      <c r="D143" s="3"/>
      <c r="E143" s="3"/>
      <c r="F143" s="3"/>
      <c r="G143" s="37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x14ac:dyDescent="0.25">
      <c r="A144" s="3"/>
      <c r="B144" s="4" t="s">
        <v>147</v>
      </c>
      <c r="C144" s="45">
        <v>13.2267195</v>
      </c>
      <c r="D144" s="3"/>
      <c r="E144" s="3"/>
      <c r="F144" s="3"/>
      <c r="G144" s="3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x14ac:dyDescent="0.25">
      <c r="A145" s="3"/>
      <c r="B145" s="4" t="s">
        <v>148</v>
      </c>
      <c r="C145" s="45">
        <v>9.8252801999999999</v>
      </c>
      <c r="D145" s="3"/>
      <c r="E145" s="3"/>
      <c r="F145" s="3"/>
      <c r="G145" s="37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x14ac:dyDescent="0.25">
      <c r="A146" s="3"/>
      <c r="B146" s="4" t="s">
        <v>149</v>
      </c>
      <c r="C146" s="45">
        <v>17.055306399999999</v>
      </c>
      <c r="D146" s="3"/>
      <c r="E146" s="3"/>
      <c r="F146" s="3"/>
      <c r="G146" s="37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x14ac:dyDescent="0.25">
      <c r="A147" s="3"/>
      <c r="B147" s="4" t="s">
        <v>150</v>
      </c>
      <c r="C147" s="45">
        <v>10.253177300000001</v>
      </c>
      <c r="D147" s="3"/>
      <c r="E147" s="3"/>
      <c r="F147" s="3"/>
      <c r="G147" s="37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x14ac:dyDescent="0.25">
      <c r="A148" s="3"/>
      <c r="B148" s="4" t="s">
        <v>151</v>
      </c>
      <c r="C148" s="45">
        <v>10.555900599999999</v>
      </c>
      <c r="D148" s="3"/>
      <c r="E148" s="3"/>
      <c r="F148" s="3"/>
      <c r="G148" s="37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x14ac:dyDescent="0.25">
      <c r="A149" s="3"/>
      <c r="B149" s="4" t="s">
        <v>152</v>
      </c>
      <c r="C149" s="45">
        <v>13.8123439</v>
      </c>
      <c r="D149" s="3"/>
      <c r="E149" s="3"/>
      <c r="F149" s="3"/>
      <c r="G149" s="37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x14ac:dyDescent="0.25">
      <c r="A150" s="3"/>
      <c r="B150" s="4" t="s">
        <v>153</v>
      </c>
      <c r="C150" s="45">
        <v>10.713146099999999</v>
      </c>
      <c r="D150" s="3"/>
      <c r="E150" s="3"/>
      <c r="F150" s="3"/>
      <c r="G150" s="37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x14ac:dyDescent="0.25">
      <c r="A151" s="3"/>
      <c r="B151" s="4" t="s">
        <v>154</v>
      </c>
      <c r="C151" s="45">
        <v>20.590007400000001</v>
      </c>
      <c r="D151" s="3"/>
      <c r="E151" s="3"/>
      <c r="F151" s="3"/>
      <c r="G151" s="37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x14ac:dyDescent="0.25">
      <c r="A152" s="3"/>
      <c r="B152" s="4" t="s">
        <v>155</v>
      </c>
      <c r="C152" s="45">
        <v>13.0499852</v>
      </c>
      <c r="D152" s="3"/>
      <c r="E152" s="3"/>
      <c r="F152" s="3"/>
      <c r="G152" s="37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x14ac:dyDescent="0.25">
      <c r="A153" s="3"/>
      <c r="B153" s="4" t="s">
        <v>156</v>
      </c>
      <c r="C153" s="45">
        <v>11.3087929</v>
      </c>
      <c r="D153" s="3"/>
      <c r="E153" s="3"/>
      <c r="F153" s="3"/>
      <c r="G153" s="37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x14ac:dyDescent="0.25">
      <c r="A154" s="3"/>
      <c r="B154" s="4" t="s">
        <v>157</v>
      </c>
      <c r="C154" s="45">
        <v>10.9101499</v>
      </c>
      <c r="D154" s="3"/>
      <c r="E154" s="3"/>
      <c r="F154" s="3"/>
      <c r="G154" s="37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x14ac:dyDescent="0.25">
      <c r="A155" s="3"/>
      <c r="B155" s="4" t="s">
        <v>158</v>
      </c>
      <c r="C155" s="45">
        <v>15.365624</v>
      </c>
      <c r="D155" s="3"/>
      <c r="E155" s="3"/>
      <c r="F155" s="3"/>
      <c r="G155" s="37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x14ac:dyDescent="0.25">
      <c r="A156" s="3"/>
      <c r="B156" s="4" t="s">
        <v>159</v>
      </c>
      <c r="C156" s="45">
        <v>7.5875899000000002</v>
      </c>
      <c r="D156" s="3"/>
      <c r="E156" s="3"/>
      <c r="F156" s="3"/>
      <c r="G156" s="37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x14ac:dyDescent="0.25">
      <c r="A157" s="3"/>
      <c r="B157" s="4" t="s">
        <v>160</v>
      </c>
      <c r="C157" s="45">
        <v>16.6725189</v>
      </c>
      <c r="D157" s="3"/>
      <c r="E157" s="3"/>
      <c r="F157" s="3"/>
      <c r="G157" s="37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x14ac:dyDescent="0.25">
      <c r="A158" s="3"/>
      <c r="B158" s="4" t="s">
        <v>161</v>
      </c>
      <c r="C158" s="45">
        <v>9.5257048999999991</v>
      </c>
      <c r="D158" s="3"/>
      <c r="E158" s="3"/>
      <c r="F158" s="3"/>
      <c r="G158" s="3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x14ac:dyDescent="0.25">
      <c r="A159" s="3"/>
      <c r="B159" s="4" t="s">
        <v>162</v>
      </c>
      <c r="C159" s="45">
        <v>8.2645379999999999</v>
      </c>
      <c r="D159" s="3"/>
      <c r="E159" s="3"/>
      <c r="F159" s="3"/>
      <c r="G159" s="37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x14ac:dyDescent="0.25">
      <c r="A160" s="3"/>
      <c r="B160" s="4" t="s">
        <v>163</v>
      </c>
      <c r="C160" s="45">
        <v>7.7417112000000001</v>
      </c>
      <c r="D160" s="3"/>
      <c r="E160" s="3"/>
      <c r="F160" s="3"/>
      <c r="G160" s="37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x14ac:dyDescent="0.25">
      <c r="A161" s="3"/>
      <c r="B161" s="4" t="s">
        <v>164</v>
      </c>
      <c r="C161" s="45">
        <v>18.815745499999998</v>
      </c>
      <c r="D161" s="3"/>
      <c r="E161" s="3"/>
      <c r="F161" s="3"/>
      <c r="G161" s="3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x14ac:dyDescent="0.25">
      <c r="A162" s="3"/>
      <c r="B162" s="4" t="s">
        <v>165</v>
      </c>
      <c r="C162" s="45">
        <v>14.659666700000001</v>
      </c>
      <c r="D162" s="3"/>
      <c r="E162" s="3"/>
      <c r="F162" s="3"/>
      <c r="G162" s="3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x14ac:dyDescent="0.25">
      <c r="A163" s="3"/>
      <c r="B163" s="4" t="s">
        <v>166</v>
      </c>
      <c r="C163" s="45">
        <v>11.911257900000001</v>
      </c>
      <c r="D163" s="3"/>
      <c r="E163" s="3"/>
      <c r="F163" s="3"/>
      <c r="G163" s="37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x14ac:dyDescent="0.25">
      <c r="A164" s="3"/>
      <c r="B164" s="4" t="s">
        <v>167</v>
      </c>
      <c r="C164" s="45">
        <v>9.3534761999999994</v>
      </c>
      <c r="D164" s="3"/>
      <c r="E164" s="3"/>
      <c r="F164" s="3"/>
      <c r="G164" s="37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x14ac:dyDescent="0.25">
      <c r="A165" s="3"/>
      <c r="B165" s="4" t="s">
        <v>168</v>
      </c>
      <c r="C165" s="45">
        <v>10.230510199999999</v>
      </c>
      <c r="D165" s="3"/>
      <c r="E165" s="3"/>
      <c r="F165" s="3"/>
      <c r="G165" s="37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x14ac:dyDescent="0.25">
      <c r="A166" s="3"/>
      <c r="B166" s="4" t="s">
        <v>169</v>
      </c>
      <c r="C166" s="45">
        <v>11.985390499999999</v>
      </c>
      <c r="D166" s="3"/>
      <c r="E166" s="3"/>
      <c r="F166" s="3"/>
      <c r="G166" s="37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x14ac:dyDescent="0.25">
      <c r="A167" s="3"/>
      <c r="B167" s="4" t="s">
        <v>170</v>
      </c>
      <c r="C167" s="45">
        <v>13.9636028</v>
      </c>
      <c r="D167" s="3"/>
      <c r="E167" s="3"/>
      <c r="F167" s="3"/>
      <c r="G167" s="3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x14ac:dyDescent="0.25">
      <c r="A168" s="3"/>
      <c r="B168" s="4" t="s">
        <v>171</v>
      </c>
      <c r="C168" s="45">
        <v>8.0286579000000007</v>
      </c>
      <c r="D168" s="3"/>
      <c r="E168" s="3"/>
      <c r="F168" s="3"/>
      <c r="G168" s="37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x14ac:dyDescent="0.25">
      <c r="A169" s="3"/>
      <c r="B169" s="4" t="s">
        <v>172</v>
      </c>
      <c r="C169" s="45">
        <v>4.9470424</v>
      </c>
      <c r="D169" s="3"/>
      <c r="E169" s="3"/>
      <c r="F169" s="3"/>
      <c r="G169" s="37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x14ac:dyDescent="0.25">
      <c r="A170" s="3"/>
      <c r="B170" s="4" t="s">
        <v>173</v>
      </c>
      <c r="C170" s="45">
        <v>6.2484329000000001</v>
      </c>
      <c r="D170" s="3"/>
      <c r="E170" s="3"/>
      <c r="F170" s="3"/>
      <c r="G170" s="37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x14ac:dyDescent="0.25">
      <c r="A171" s="3"/>
      <c r="B171" s="4" t="s">
        <v>174</v>
      </c>
      <c r="C171" s="45">
        <v>14.8062536</v>
      </c>
      <c r="D171" s="3"/>
      <c r="E171" s="3"/>
      <c r="F171" s="3"/>
      <c r="G171" s="37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x14ac:dyDescent="0.25">
      <c r="A172" s="3"/>
      <c r="B172" s="4" t="s">
        <v>175</v>
      </c>
      <c r="C172" s="45">
        <v>28.591938200000001</v>
      </c>
      <c r="D172" s="3"/>
      <c r="E172" s="3"/>
      <c r="F172" s="3"/>
      <c r="G172" s="37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x14ac:dyDescent="0.25">
      <c r="A173" s="3"/>
      <c r="B173" s="4" t="s">
        <v>176</v>
      </c>
      <c r="C173" s="45">
        <v>2.2681136999999998</v>
      </c>
      <c r="D173" s="3"/>
      <c r="E173" s="3"/>
      <c r="F173" s="3"/>
      <c r="G173" s="3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x14ac:dyDescent="0.25">
      <c r="A174" s="3"/>
      <c r="B174" s="4" t="s">
        <v>177</v>
      </c>
      <c r="C174" s="45">
        <v>14.661743</v>
      </c>
      <c r="D174" s="3"/>
      <c r="E174" s="3"/>
      <c r="F174" s="3"/>
      <c r="G174" s="37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x14ac:dyDescent="0.25">
      <c r="A175" s="3"/>
      <c r="B175" s="4" t="s">
        <v>178</v>
      </c>
      <c r="C175" s="45">
        <v>15.461679500000001</v>
      </c>
      <c r="D175" s="3"/>
      <c r="E175" s="3"/>
      <c r="F175" s="3"/>
      <c r="G175" s="37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x14ac:dyDescent="0.25">
      <c r="A176" s="3"/>
      <c r="B176" s="4" t="s">
        <v>179</v>
      </c>
      <c r="C176" s="45">
        <v>18.891713299999999</v>
      </c>
      <c r="D176" s="3"/>
      <c r="E176" s="3"/>
      <c r="F176" s="3"/>
      <c r="G176" s="37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x14ac:dyDescent="0.25">
      <c r="A177" s="3"/>
      <c r="B177" s="4" t="s">
        <v>180</v>
      </c>
      <c r="C177" s="45">
        <v>7.7324112999999999</v>
      </c>
      <c r="D177" s="3"/>
      <c r="E177" s="3"/>
      <c r="F177" s="3"/>
      <c r="G177" s="37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x14ac:dyDescent="0.25">
      <c r="A178" s="3"/>
      <c r="B178" s="4" t="s">
        <v>181</v>
      </c>
      <c r="C178" s="45">
        <v>11.649331699999999</v>
      </c>
      <c r="D178" s="3"/>
      <c r="E178" s="3"/>
      <c r="F178" s="3"/>
      <c r="G178" s="37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x14ac:dyDescent="0.25">
      <c r="A179" s="3"/>
      <c r="B179" s="4" t="s">
        <v>182</v>
      </c>
      <c r="C179" s="45">
        <v>6.8195001</v>
      </c>
      <c r="D179" s="3"/>
      <c r="E179" s="3"/>
      <c r="F179" s="3"/>
      <c r="G179" s="37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x14ac:dyDescent="0.25">
      <c r="A180" s="3"/>
      <c r="B180" s="4" t="s">
        <v>183</v>
      </c>
      <c r="C180" s="45">
        <v>10.3295402</v>
      </c>
      <c r="D180" s="3"/>
      <c r="E180" s="3"/>
      <c r="F180" s="3"/>
      <c r="G180" s="37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x14ac:dyDescent="0.25">
      <c r="A181" s="3"/>
      <c r="B181" s="4" t="s">
        <v>184</v>
      </c>
      <c r="C181" s="45">
        <v>17.149076300000001</v>
      </c>
      <c r="D181" s="3"/>
      <c r="E181" s="3"/>
      <c r="F181" s="3"/>
      <c r="G181" s="37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x14ac:dyDescent="0.25">
      <c r="A182" s="3"/>
      <c r="B182" s="4" t="s">
        <v>185</v>
      </c>
      <c r="C182" s="45">
        <v>9.8379545999999998</v>
      </c>
      <c r="D182" s="3"/>
      <c r="E182" s="3"/>
      <c r="F182" s="3"/>
      <c r="G182" s="37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x14ac:dyDescent="0.25">
      <c r="A183" s="3"/>
      <c r="B183" s="4" t="s">
        <v>186</v>
      </c>
      <c r="C183" s="45">
        <v>16.552299099999999</v>
      </c>
      <c r="D183" s="3"/>
      <c r="E183" s="3"/>
      <c r="F183" s="3"/>
      <c r="G183" s="37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x14ac:dyDescent="0.25">
      <c r="A184" s="3"/>
      <c r="B184" s="4" t="s">
        <v>187</v>
      </c>
      <c r="C184" s="45">
        <v>8.9764581999999997</v>
      </c>
      <c r="D184" s="3"/>
      <c r="E184" s="3"/>
      <c r="F184" s="3"/>
      <c r="G184" s="37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x14ac:dyDescent="0.25">
      <c r="A185" s="3"/>
      <c r="B185" s="4" t="s">
        <v>188</v>
      </c>
      <c r="C185" s="45">
        <v>12.5083716</v>
      </c>
      <c r="D185" s="3"/>
      <c r="E185" s="3"/>
      <c r="F185" s="3"/>
      <c r="G185" s="37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x14ac:dyDescent="0.25">
      <c r="A186" s="3"/>
      <c r="B186" s="4" t="s">
        <v>189</v>
      </c>
      <c r="C186" s="45">
        <v>9.2442440000000001</v>
      </c>
      <c r="D186" s="3"/>
      <c r="E186" s="3"/>
      <c r="F186" s="3"/>
      <c r="G186" s="37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x14ac:dyDescent="0.25">
      <c r="A187" s="3"/>
      <c r="B187" s="4" t="s">
        <v>190</v>
      </c>
      <c r="C187" s="45">
        <v>16.898970599999998</v>
      </c>
      <c r="D187" s="3"/>
      <c r="E187" s="3"/>
      <c r="F187" s="3"/>
      <c r="G187" s="37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x14ac:dyDescent="0.25">
      <c r="A188" s="3"/>
      <c r="B188" s="4" t="s">
        <v>191</v>
      </c>
      <c r="C188" s="45">
        <v>15.7213873</v>
      </c>
      <c r="D188" s="3"/>
      <c r="E188" s="3"/>
      <c r="F188" s="3"/>
      <c r="G188" s="37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x14ac:dyDescent="0.25">
      <c r="A189" s="3"/>
      <c r="B189" s="4" t="s">
        <v>192</v>
      </c>
      <c r="C189" s="45">
        <v>9.3981709999999996</v>
      </c>
      <c r="D189" s="3"/>
      <c r="E189" s="3"/>
      <c r="F189" s="3"/>
      <c r="G189" s="37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x14ac:dyDescent="0.25">
      <c r="A190" s="3"/>
      <c r="B190" s="4" t="s">
        <v>193</v>
      </c>
      <c r="C190" s="45">
        <v>16.286762199999998</v>
      </c>
      <c r="D190" s="3"/>
      <c r="E190" s="3"/>
      <c r="F190" s="3"/>
      <c r="G190" s="37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x14ac:dyDescent="0.25">
      <c r="A191" s="3"/>
      <c r="B191" s="4" t="s">
        <v>194</v>
      </c>
      <c r="C191" s="45">
        <v>17.294975000000001</v>
      </c>
      <c r="D191" s="3"/>
      <c r="E191" s="3"/>
      <c r="F191" s="3"/>
      <c r="G191" s="3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x14ac:dyDescent="0.25">
      <c r="A192" s="3"/>
      <c r="B192" s="4" t="s">
        <v>195</v>
      </c>
      <c r="C192" s="45">
        <v>11.8870039</v>
      </c>
      <c r="D192" s="3"/>
      <c r="E192" s="3"/>
      <c r="F192" s="3"/>
      <c r="G192" s="37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x14ac:dyDescent="0.25">
      <c r="A193" s="3"/>
      <c r="B193" s="4" t="s">
        <v>196</v>
      </c>
      <c r="C193" s="45">
        <v>11.3682914</v>
      </c>
      <c r="D193" s="3"/>
      <c r="E193" s="3"/>
      <c r="F193" s="3"/>
      <c r="G193" s="37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x14ac:dyDescent="0.25">
      <c r="A194" s="3"/>
      <c r="B194" s="4" t="s">
        <v>197</v>
      </c>
      <c r="C194" s="45">
        <v>17.464225200000001</v>
      </c>
      <c r="D194" s="3"/>
      <c r="E194" s="3"/>
      <c r="F194" s="3"/>
      <c r="G194" s="37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x14ac:dyDescent="0.25">
      <c r="A195" s="3"/>
      <c r="B195" s="4" t="s">
        <v>198</v>
      </c>
      <c r="C195" s="45">
        <v>11.1354548</v>
      </c>
      <c r="D195" s="3"/>
      <c r="E195" s="3"/>
      <c r="F195" s="3"/>
      <c r="G195" s="37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x14ac:dyDescent="0.25">
      <c r="A196" s="3"/>
      <c r="B196" s="4" t="s">
        <v>199</v>
      </c>
      <c r="C196" s="45">
        <v>20.372608</v>
      </c>
      <c r="D196" s="3"/>
      <c r="E196" s="3"/>
      <c r="F196" s="3"/>
      <c r="G196" s="37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x14ac:dyDescent="0.25">
      <c r="A197" s="3"/>
      <c r="B197" s="4" t="s">
        <v>200</v>
      </c>
      <c r="C197" s="45">
        <v>17.182544199999999</v>
      </c>
      <c r="D197" s="3"/>
      <c r="E197" s="3"/>
      <c r="F197" s="3"/>
      <c r="G197" s="37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x14ac:dyDescent="0.25">
      <c r="A198" s="3"/>
      <c r="B198" s="4" t="s">
        <v>201</v>
      </c>
      <c r="C198" s="45">
        <v>14.4837553</v>
      </c>
      <c r="D198" s="3"/>
      <c r="E198" s="3"/>
      <c r="F198" s="3"/>
      <c r="G198" s="37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x14ac:dyDescent="0.25">
      <c r="A199" s="3"/>
      <c r="B199" s="4" t="s">
        <v>202</v>
      </c>
      <c r="C199" s="45">
        <v>11.169666599999999</v>
      </c>
      <c r="D199" s="3"/>
      <c r="E199" s="3"/>
      <c r="F199" s="3"/>
      <c r="G199" s="37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x14ac:dyDescent="0.25">
      <c r="A200" s="3"/>
      <c r="B200" s="4" t="s">
        <v>203</v>
      </c>
      <c r="C200" s="45">
        <v>11.5288942</v>
      </c>
      <c r="D200" s="3"/>
      <c r="E200" s="3"/>
      <c r="F200" s="3"/>
      <c r="G200" s="37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x14ac:dyDescent="0.25">
      <c r="A201" s="3"/>
      <c r="B201" s="4" t="s">
        <v>204</v>
      </c>
      <c r="C201" s="45">
        <v>5.5331102000000003</v>
      </c>
      <c r="D201" s="3"/>
      <c r="E201" s="3"/>
      <c r="F201" s="3"/>
      <c r="G201" s="37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x14ac:dyDescent="0.25">
      <c r="A202" s="3"/>
      <c r="B202" s="4" t="s">
        <v>205</v>
      </c>
      <c r="C202" s="45">
        <v>15.393125599999999</v>
      </c>
      <c r="D202" s="3"/>
      <c r="E202" s="3"/>
      <c r="F202" s="3"/>
      <c r="G202" s="37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4.4" thickBot="1" x14ac:dyDescent="0.3">
      <c r="A203" s="3"/>
      <c r="B203" s="8" t="s">
        <v>206</v>
      </c>
      <c r="C203" s="25">
        <v>13.207074499999999</v>
      </c>
      <c r="D203" s="3"/>
      <c r="E203" s="3"/>
      <c r="F203" s="3"/>
      <c r="G203" s="37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x14ac:dyDescent="0.25">
      <c r="A204" s="3"/>
      <c r="B204" s="3"/>
      <c r="C204" s="43"/>
      <c r="D204" s="3"/>
      <c r="E204" s="3"/>
      <c r="F204" s="3"/>
      <c r="G204" s="37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x14ac:dyDescent="0.25">
      <c r="A205" s="3"/>
      <c r="B205" s="3"/>
      <c r="C205" s="43"/>
      <c r="D205" s="3"/>
      <c r="E205" s="3"/>
      <c r="F205" s="3"/>
      <c r="G205" s="37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x14ac:dyDescent="0.25">
      <c r="A206" s="3"/>
      <c r="B206" s="3"/>
      <c r="C206" s="43"/>
      <c r="D206" s="3"/>
      <c r="E206" s="3"/>
      <c r="F206" s="3"/>
      <c r="G206" s="37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x14ac:dyDescent="0.25">
      <c r="A207" s="3"/>
      <c r="B207" s="3"/>
      <c r="C207" s="43"/>
      <c r="D207" s="3"/>
      <c r="E207" s="3"/>
      <c r="F207" s="3"/>
      <c r="G207" s="37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x14ac:dyDescent="0.25">
      <c r="A208" s="3"/>
      <c r="B208" s="3"/>
      <c r="C208" s="43"/>
      <c r="D208" s="3"/>
      <c r="E208" s="3"/>
      <c r="F208" s="3"/>
      <c r="G208" s="37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x14ac:dyDescent="0.25">
      <c r="A209" s="3"/>
      <c r="B209" s="3"/>
      <c r="C209" s="43"/>
      <c r="D209" s="3"/>
      <c r="E209" s="3"/>
      <c r="F209" s="3"/>
      <c r="G209" s="37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x14ac:dyDescent="0.25">
      <c r="A210" s="3"/>
      <c r="B210" s="3"/>
      <c r="C210" s="43"/>
      <c r="D210" s="3"/>
      <c r="E210" s="3"/>
      <c r="F210" s="3"/>
      <c r="G210" s="3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</sheetData>
  <mergeCells count="3">
    <mergeCell ref="B2:B3"/>
    <mergeCell ref="C2:C3"/>
    <mergeCell ref="K25:M25"/>
  </mergeCells>
  <hyperlinks>
    <hyperlink ref="K4" r:id="rId1" xr:uid="{2F30E8B9-8260-4C96-BA69-2A56AA701DC9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0559B-7F27-4D54-AC7C-A9BE5E43EFE6}">
  <dimension ref="A1:T225"/>
  <sheetViews>
    <sheetView tabSelected="1" workbookViewId="0">
      <selection activeCell="K14" sqref="K14"/>
    </sheetView>
  </sheetViews>
  <sheetFormatPr defaultRowHeight="13.8" x14ac:dyDescent="0.25"/>
  <cols>
    <col min="1" max="2" width="2.69921875" customWidth="1"/>
    <col min="3" max="3" width="26.296875" customWidth="1"/>
    <col min="4" max="4" width="8.69921875" style="42"/>
    <col min="5" max="6" width="2.69921875" customWidth="1"/>
    <col min="7" max="7" width="12.3984375" customWidth="1"/>
    <col min="8" max="10" width="13.796875" customWidth="1"/>
    <col min="11" max="13" width="2.69921875" customWidth="1"/>
    <col min="14" max="14" width="20.69921875" customWidth="1"/>
    <col min="15" max="15" width="15.09765625" customWidth="1"/>
    <col min="16" max="17" width="15.19921875" customWidth="1"/>
    <col min="18" max="18" width="2.69921875" customWidth="1"/>
  </cols>
  <sheetData>
    <row r="1" spans="1:20" ht="14.4" thickBot="1" x14ac:dyDescent="0.3">
      <c r="A1" s="3"/>
      <c r="B1" s="3"/>
      <c r="C1" s="3"/>
      <c r="D1" s="3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" customHeight="1" thickTop="1" x14ac:dyDescent="0.25">
      <c r="A2" s="6"/>
      <c r="B2" s="10"/>
      <c r="C2" s="11"/>
      <c r="D2" s="38"/>
      <c r="E2" s="11"/>
      <c r="F2" s="11"/>
      <c r="G2" s="11"/>
      <c r="H2" s="11"/>
      <c r="I2" s="11"/>
      <c r="J2" s="11"/>
      <c r="K2" s="12"/>
      <c r="L2" s="3"/>
      <c r="M2" s="91"/>
      <c r="N2" s="11"/>
      <c r="O2" s="11"/>
      <c r="P2" s="11"/>
      <c r="Q2" s="11"/>
      <c r="R2" s="12"/>
      <c r="S2" s="3"/>
      <c r="T2" s="3"/>
    </row>
    <row r="3" spans="1:20" x14ac:dyDescent="0.25">
      <c r="A3" s="6"/>
      <c r="B3" s="13"/>
      <c r="C3" s="14" t="s">
        <v>228</v>
      </c>
      <c r="D3" s="39"/>
      <c r="E3" s="15"/>
      <c r="F3" s="15"/>
      <c r="G3" s="15"/>
      <c r="H3" s="15"/>
      <c r="I3" s="15"/>
      <c r="J3" s="15"/>
      <c r="K3" s="16"/>
      <c r="L3" s="3"/>
      <c r="M3" s="17"/>
      <c r="N3" s="14" t="s">
        <v>257</v>
      </c>
      <c r="O3" s="15"/>
      <c r="P3" s="15"/>
      <c r="Q3" s="15"/>
      <c r="R3" s="16"/>
      <c r="S3" s="3"/>
      <c r="T3" s="3"/>
    </row>
    <row r="4" spans="1:20" ht="14.4" thickBot="1" x14ac:dyDescent="0.3">
      <c r="A4" s="3"/>
      <c r="B4" s="17"/>
      <c r="C4" s="15"/>
      <c r="D4" s="39"/>
      <c r="E4" s="15"/>
      <c r="F4" s="15"/>
      <c r="G4" s="15"/>
      <c r="H4" s="15"/>
      <c r="I4" s="15"/>
      <c r="J4" s="15"/>
      <c r="K4" s="16"/>
      <c r="L4" s="3"/>
      <c r="M4" s="17"/>
      <c r="N4" s="15"/>
      <c r="O4" s="15"/>
      <c r="P4" s="15"/>
      <c r="Q4" s="15"/>
      <c r="R4" s="16"/>
      <c r="S4" s="3"/>
      <c r="T4" s="3"/>
    </row>
    <row r="5" spans="1:20" ht="15" x14ac:dyDescent="0.25">
      <c r="A5" s="3"/>
      <c r="B5" s="17"/>
      <c r="C5" s="30" t="s">
        <v>71</v>
      </c>
      <c r="D5" s="41">
        <v>122</v>
      </c>
      <c r="E5" s="15"/>
      <c r="F5" s="15"/>
      <c r="G5" s="15"/>
      <c r="H5" s="31" t="s">
        <v>218</v>
      </c>
      <c r="I5" s="32" t="s">
        <v>74</v>
      </c>
      <c r="J5" s="24" t="s">
        <v>75</v>
      </c>
      <c r="K5" s="16"/>
      <c r="L5" s="3"/>
      <c r="M5" s="17"/>
      <c r="N5" s="31" t="s">
        <v>76</v>
      </c>
      <c r="O5" s="32" t="s">
        <v>74</v>
      </c>
      <c r="P5" s="24" t="s">
        <v>218</v>
      </c>
      <c r="Q5" s="15"/>
      <c r="R5" s="16"/>
      <c r="S5" s="3"/>
      <c r="T5" s="3"/>
    </row>
    <row r="6" spans="1:20" ht="15" thickBot="1" x14ac:dyDescent="0.3">
      <c r="A6" s="3"/>
      <c r="B6" s="17"/>
      <c r="C6" s="75" t="s">
        <v>73</v>
      </c>
      <c r="D6" s="76">
        <f>(J6-D5)/I6</f>
        <v>1.8513044471565856</v>
      </c>
      <c r="E6" s="15"/>
      <c r="F6" s="15"/>
      <c r="G6" s="15"/>
      <c r="H6" s="73">
        <v>0.14000000000000001</v>
      </c>
      <c r="I6" s="54">
        <f>NORMSINV(H6)</f>
        <v>-1.0803193408149565</v>
      </c>
      <c r="J6" s="74">
        <v>120</v>
      </c>
      <c r="K6" s="16"/>
      <c r="L6" s="3"/>
      <c r="M6" s="17"/>
      <c r="N6" s="35" t="s">
        <v>252</v>
      </c>
      <c r="O6" s="53">
        <v>1.64</v>
      </c>
      <c r="P6" s="88">
        <f>1-(NORMSDIST(O6))</f>
        <v>5.0502583474103746E-2</v>
      </c>
      <c r="Q6" s="15"/>
      <c r="R6" s="16"/>
      <c r="S6" s="3"/>
      <c r="T6" s="3"/>
    </row>
    <row r="7" spans="1:20" ht="14.4" thickBot="1" x14ac:dyDescent="0.3">
      <c r="A7" s="3"/>
      <c r="B7" s="18"/>
      <c r="C7" s="19"/>
      <c r="D7" s="40"/>
      <c r="E7" s="19"/>
      <c r="F7" s="19"/>
      <c r="G7" s="19"/>
      <c r="H7" s="19"/>
      <c r="I7" s="19"/>
      <c r="J7" s="19"/>
      <c r="K7" s="20"/>
      <c r="L7" s="3"/>
      <c r="M7" s="17"/>
      <c r="N7" s="35" t="s">
        <v>253</v>
      </c>
      <c r="O7" s="53">
        <v>-2.33</v>
      </c>
      <c r="P7" s="88">
        <f>NORMSDIST(O7)</f>
        <v>9.9030755591642435E-3</v>
      </c>
      <c r="Q7" s="15"/>
      <c r="R7" s="16"/>
      <c r="S7" s="3"/>
      <c r="T7" s="3"/>
    </row>
    <row r="8" spans="1:20" ht="15" thickTop="1" thickBot="1" x14ac:dyDescent="0.3">
      <c r="A8" s="3"/>
      <c r="B8" s="3"/>
      <c r="C8" s="3"/>
      <c r="D8" s="37"/>
      <c r="E8" s="3"/>
      <c r="F8" s="3"/>
      <c r="G8" s="3"/>
      <c r="H8" s="3"/>
      <c r="I8" s="3"/>
      <c r="J8" s="3"/>
      <c r="K8" s="3"/>
      <c r="L8" s="3"/>
      <c r="M8" s="17"/>
      <c r="N8" s="35" t="s">
        <v>254</v>
      </c>
      <c r="O8" s="89">
        <f>NORMSINV(P8)</f>
        <v>0.25334710313579978</v>
      </c>
      <c r="P8" s="51">
        <f>1-0.4</f>
        <v>0.6</v>
      </c>
      <c r="Q8" s="15"/>
      <c r="R8" s="16"/>
      <c r="S8" s="3"/>
      <c r="T8" s="3"/>
    </row>
    <row r="9" spans="1:20" ht="15" thickTop="1" thickBot="1" x14ac:dyDescent="0.3">
      <c r="A9" s="3"/>
      <c r="B9" s="10"/>
      <c r="C9" s="11"/>
      <c r="D9" s="38"/>
      <c r="E9" s="11"/>
      <c r="F9" s="11"/>
      <c r="G9" s="11"/>
      <c r="H9" s="11"/>
      <c r="I9" s="11"/>
      <c r="J9" s="11"/>
      <c r="K9" s="12"/>
      <c r="L9" s="3"/>
      <c r="M9" s="17"/>
      <c r="N9" s="87" t="s">
        <v>255</v>
      </c>
      <c r="O9" s="54">
        <f>NORMSINV(P9)</f>
        <v>-0.43991316567323374</v>
      </c>
      <c r="P9" s="52">
        <v>0.33</v>
      </c>
      <c r="Q9" s="15"/>
      <c r="R9" s="16"/>
      <c r="S9" s="3"/>
      <c r="T9" s="3"/>
    </row>
    <row r="10" spans="1:20" x14ac:dyDescent="0.25">
      <c r="A10" s="3"/>
      <c r="B10" s="13"/>
      <c r="C10" s="14" t="s">
        <v>229</v>
      </c>
      <c r="D10" s="39"/>
      <c r="E10" s="15"/>
      <c r="F10" s="15"/>
      <c r="G10" s="15"/>
      <c r="H10" s="15"/>
      <c r="I10" s="15"/>
      <c r="J10" s="15"/>
      <c r="K10" s="16"/>
      <c r="L10" s="3"/>
      <c r="M10" s="17"/>
      <c r="N10" s="15"/>
      <c r="O10" s="15"/>
      <c r="P10" s="15"/>
      <c r="Q10" s="15"/>
      <c r="R10" s="16"/>
      <c r="S10" s="3"/>
      <c r="T10" s="3"/>
    </row>
    <row r="11" spans="1:20" ht="14.4" thickBot="1" x14ac:dyDescent="0.3">
      <c r="A11" s="3"/>
      <c r="B11" s="17"/>
      <c r="C11" s="15"/>
      <c r="D11" s="39"/>
      <c r="E11" s="15"/>
      <c r="F11" s="15"/>
      <c r="G11" s="15"/>
      <c r="H11" s="15"/>
      <c r="I11" s="15"/>
      <c r="J11" s="15"/>
      <c r="K11" s="16"/>
      <c r="L11" s="3"/>
      <c r="M11" s="17"/>
      <c r="N11" s="15"/>
      <c r="O11" s="15"/>
      <c r="P11" s="15"/>
      <c r="Q11" s="15"/>
      <c r="R11" s="16"/>
      <c r="S11" s="3"/>
      <c r="T11" s="3"/>
    </row>
    <row r="12" spans="1:20" ht="15" x14ac:dyDescent="0.25">
      <c r="A12" s="3"/>
      <c r="B12" s="17"/>
      <c r="C12" s="30" t="s">
        <v>71</v>
      </c>
      <c r="D12" s="41">
        <v>60</v>
      </c>
      <c r="E12" s="15"/>
      <c r="F12" s="15"/>
      <c r="G12" s="31" t="s">
        <v>76</v>
      </c>
      <c r="H12" s="32" t="s">
        <v>75</v>
      </c>
      <c r="I12" s="32" t="s">
        <v>74</v>
      </c>
      <c r="J12" s="24" t="s">
        <v>218</v>
      </c>
      <c r="K12" s="16"/>
      <c r="L12" s="3"/>
      <c r="M12" s="17"/>
      <c r="N12" s="30" t="s">
        <v>71</v>
      </c>
      <c r="O12" s="41">
        <v>90</v>
      </c>
      <c r="P12" s="15"/>
      <c r="Q12" s="15"/>
      <c r="R12" s="16"/>
      <c r="S12" s="3"/>
      <c r="T12" s="3"/>
    </row>
    <row r="13" spans="1:20" ht="14.4" thickBot="1" x14ac:dyDescent="0.3">
      <c r="A13" s="3"/>
      <c r="B13" s="17"/>
      <c r="C13" s="29" t="s">
        <v>72</v>
      </c>
      <c r="D13" s="77">
        <v>40</v>
      </c>
      <c r="E13" s="15"/>
      <c r="F13" s="15"/>
      <c r="G13" s="33" t="s">
        <v>230</v>
      </c>
      <c r="H13" s="82">
        <v>50</v>
      </c>
      <c r="I13" s="54">
        <f>(H13-D12)/D13</f>
        <v>-0.25</v>
      </c>
      <c r="J13" s="52">
        <f>NORMSDIST(I13)</f>
        <v>0.4012936743170763</v>
      </c>
      <c r="K13" s="16"/>
      <c r="L13" s="3"/>
      <c r="M13" s="17"/>
      <c r="N13" s="29" t="s">
        <v>72</v>
      </c>
      <c r="O13" s="77">
        <v>10</v>
      </c>
      <c r="P13" s="15"/>
      <c r="Q13" s="15"/>
      <c r="R13" s="16"/>
      <c r="S13" s="3"/>
      <c r="T13" s="3"/>
    </row>
    <row r="14" spans="1:20" ht="14.4" thickBot="1" x14ac:dyDescent="0.3">
      <c r="A14" s="3"/>
      <c r="B14" s="17"/>
      <c r="C14" s="78"/>
      <c r="D14" s="79"/>
      <c r="E14" s="15"/>
      <c r="F14" s="15"/>
      <c r="G14" s="15"/>
      <c r="H14" s="80"/>
      <c r="I14" s="28"/>
      <c r="J14" s="81"/>
      <c r="K14" s="16"/>
      <c r="L14" s="3"/>
      <c r="M14" s="17"/>
      <c r="N14" s="15"/>
      <c r="O14" s="15"/>
      <c r="P14" s="15"/>
      <c r="Q14" s="15"/>
      <c r="R14" s="16"/>
      <c r="S14" s="3"/>
      <c r="T14" s="3"/>
    </row>
    <row r="15" spans="1:20" x14ac:dyDescent="0.25">
      <c r="A15" s="3"/>
      <c r="B15" s="17"/>
      <c r="C15" s="78"/>
      <c r="D15" s="79"/>
      <c r="E15" s="15"/>
      <c r="F15" s="15"/>
      <c r="G15" s="31" t="s">
        <v>76</v>
      </c>
      <c r="H15" s="32" t="s">
        <v>75</v>
      </c>
      <c r="I15" s="32" t="s">
        <v>74</v>
      </c>
      <c r="J15" s="24" t="s">
        <v>218</v>
      </c>
      <c r="K15" s="16"/>
      <c r="L15" s="3"/>
      <c r="M15" s="17"/>
      <c r="N15" s="31" t="s">
        <v>76</v>
      </c>
      <c r="O15" s="24" t="s">
        <v>218</v>
      </c>
      <c r="P15" s="32" t="s">
        <v>74</v>
      </c>
      <c r="Q15" s="24" t="s">
        <v>75</v>
      </c>
      <c r="R15" s="16"/>
      <c r="S15" s="3"/>
      <c r="T15" s="3"/>
    </row>
    <row r="16" spans="1:20" ht="16.8" thickBot="1" x14ac:dyDescent="0.3">
      <c r="A16" s="3"/>
      <c r="B16" s="17"/>
      <c r="C16" s="78"/>
      <c r="D16" s="79"/>
      <c r="E16" s="15"/>
      <c r="F16" s="15"/>
      <c r="G16" s="35" t="s">
        <v>231</v>
      </c>
      <c r="H16" s="36">
        <v>80</v>
      </c>
      <c r="I16" s="53">
        <f>(H16-$D$12)/$D$13</f>
        <v>0.5</v>
      </c>
      <c r="J16" s="51">
        <f>NORMSDIST(I16)</f>
        <v>0.69146246127401312</v>
      </c>
      <c r="K16" s="16"/>
      <c r="L16" s="3"/>
      <c r="M16" s="17"/>
      <c r="N16" s="33" t="s">
        <v>256</v>
      </c>
      <c r="O16" s="86">
        <v>0.64</v>
      </c>
      <c r="P16" s="54">
        <f>NORMSINV(O16)</f>
        <v>0.35845879325119384</v>
      </c>
      <c r="Q16" s="90">
        <f>(P16*O13)+O12</f>
        <v>93.584587932511937</v>
      </c>
      <c r="R16" s="16"/>
      <c r="S16" s="3"/>
      <c r="T16" s="3"/>
    </row>
    <row r="17" spans="1:20" ht="14.4" thickBot="1" x14ac:dyDescent="0.3">
      <c r="A17" s="3"/>
      <c r="B17" s="17"/>
      <c r="C17" s="78"/>
      <c r="D17" s="79"/>
      <c r="E17" s="15"/>
      <c r="F17" s="15"/>
      <c r="G17" s="66" t="s">
        <v>232</v>
      </c>
      <c r="H17" s="67">
        <v>60</v>
      </c>
      <c r="I17" s="68">
        <f>(H17-$D$12)/$D$13</f>
        <v>0</v>
      </c>
      <c r="J17" s="69">
        <f>NORMSDIST(I17)</f>
        <v>0.5</v>
      </c>
      <c r="K17" s="16"/>
      <c r="L17" s="3"/>
      <c r="M17" s="18"/>
      <c r="N17" s="19"/>
      <c r="O17" s="19"/>
      <c r="P17" s="19"/>
      <c r="Q17" s="19"/>
      <c r="R17" s="20"/>
      <c r="S17" s="3"/>
      <c r="T17" s="3"/>
    </row>
    <row r="18" spans="1:20" ht="15" customHeight="1" thickTop="1" thickBot="1" x14ac:dyDescent="0.3">
      <c r="A18" s="3"/>
      <c r="B18" s="17"/>
      <c r="C18" s="78"/>
      <c r="D18" s="79"/>
      <c r="E18" s="15"/>
      <c r="F18" s="15"/>
      <c r="G18" s="96" t="s">
        <v>233</v>
      </c>
      <c r="H18" s="97"/>
      <c r="I18" s="97"/>
      <c r="J18" s="71">
        <f>J16-J17</f>
        <v>0.19146246127401312</v>
      </c>
      <c r="K18" s="16"/>
      <c r="L18" s="3"/>
      <c r="M18" s="3"/>
      <c r="N18" s="3"/>
      <c r="O18" s="3"/>
      <c r="P18" s="3"/>
      <c r="Q18" s="3"/>
      <c r="R18" s="3"/>
      <c r="S18" s="3"/>
      <c r="T18" s="3"/>
    </row>
    <row r="19" spans="1:20" ht="14.4" thickBot="1" x14ac:dyDescent="0.3">
      <c r="A19" s="3"/>
      <c r="B19" s="17"/>
      <c r="C19" s="78"/>
      <c r="D19" s="79"/>
      <c r="E19" s="15"/>
      <c r="F19" s="15"/>
      <c r="G19" s="15"/>
      <c r="H19" s="80"/>
      <c r="I19" s="28"/>
      <c r="J19" s="81"/>
      <c r="K19" s="16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3"/>
      <c r="B20" s="17"/>
      <c r="C20" s="78"/>
      <c r="D20" s="79"/>
      <c r="E20" s="15"/>
      <c r="F20" s="15"/>
      <c r="G20" s="31" t="s">
        <v>76</v>
      </c>
      <c r="H20" s="32" t="s">
        <v>218</v>
      </c>
      <c r="I20" s="32" t="s">
        <v>74</v>
      </c>
      <c r="J20" s="24" t="s">
        <v>75</v>
      </c>
      <c r="K20" s="16"/>
      <c r="L20" s="3"/>
      <c r="M20" s="3"/>
      <c r="N20" s="3"/>
      <c r="O20" s="3"/>
      <c r="P20" s="3"/>
      <c r="Q20" s="3"/>
      <c r="R20" s="3"/>
      <c r="S20" s="3"/>
      <c r="T20" s="3"/>
    </row>
    <row r="21" spans="1:20" ht="14.4" thickBot="1" x14ac:dyDescent="0.3">
      <c r="A21" s="3"/>
      <c r="B21" s="17"/>
      <c r="C21" s="15"/>
      <c r="D21" s="39"/>
      <c r="E21" s="15"/>
      <c r="F21" s="15"/>
      <c r="G21" s="33" t="s">
        <v>234</v>
      </c>
      <c r="H21" s="72">
        <f>1-0.05</f>
        <v>0.95</v>
      </c>
      <c r="I21" s="54">
        <f>NORMSINV(H21)</f>
        <v>1.6448536269514715</v>
      </c>
      <c r="J21" s="26">
        <f>(I21*D13)+D12</f>
        <v>125.79414507805886</v>
      </c>
      <c r="K21" s="16"/>
      <c r="L21" s="3"/>
      <c r="M21" s="3"/>
      <c r="N21" s="3"/>
      <c r="O21" s="3"/>
      <c r="P21" s="3"/>
      <c r="Q21" s="3"/>
      <c r="R21" s="3"/>
      <c r="S21" s="3"/>
      <c r="T21" s="3"/>
    </row>
    <row r="22" spans="1:20" ht="14.4" thickBot="1" x14ac:dyDescent="0.3">
      <c r="A22" s="3"/>
      <c r="B22" s="17"/>
      <c r="C22" s="78"/>
      <c r="D22" s="79"/>
      <c r="E22" s="15"/>
      <c r="F22" s="15"/>
      <c r="G22" s="15"/>
      <c r="H22" s="80"/>
      <c r="I22" s="28"/>
      <c r="J22" s="81"/>
      <c r="K22" s="16"/>
      <c r="L22" s="3"/>
      <c r="M22" s="3"/>
      <c r="N22" s="3"/>
      <c r="O22" s="3"/>
      <c r="P22" s="3"/>
      <c r="Q22" s="3"/>
      <c r="R22" s="3"/>
      <c r="S22" s="3"/>
      <c r="T22" s="3"/>
    </row>
    <row r="23" spans="1:20" ht="14.4" thickBot="1" x14ac:dyDescent="0.3">
      <c r="A23" s="3"/>
      <c r="B23" s="17"/>
      <c r="C23" s="83" t="s">
        <v>237</v>
      </c>
      <c r="D23" s="84">
        <v>120500</v>
      </c>
      <c r="E23" s="15"/>
      <c r="F23" s="15"/>
      <c r="G23" s="31" t="s">
        <v>76</v>
      </c>
      <c r="H23" s="32" t="s">
        <v>75</v>
      </c>
      <c r="I23" s="32" t="s">
        <v>74</v>
      </c>
      <c r="J23" s="24" t="s">
        <v>218</v>
      </c>
      <c r="K23" s="16"/>
      <c r="L23" s="3"/>
      <c r="M23" s="3"/>
      <c r="N23" s="3"/>
      <c r="O23" s="3"/>
      <c r="P23" s="3"/>
      <c r="Q23" s="3"/>
      <c r="R23" s="3"/>
      <c r="S23" s="3"/>
      <c r="T23" s="3"/>
    </row>
    <row r="24" spans="1:20" ht="16.8" thickBot="1" x14ac:dyDescent="0.3">
      <c r="A24" s="3"/>
      <c r="B24" s="17"/>
      <c r="C24" s="30" t="s">
        <v>238</v>
      </c>
      <c r="D24" s="85">
        <f>J25*D23</f>
        <v>19117.958098740564</v>
      </c>
      <c r="E24" s="15"/>
      <c r="F24" s="15"/>
      <c r="G24" s="35" t="s">
        <v>235</v>
      </c>
      <c r="H24" s="36">
        <v>100</v>
      </c>
      <c r="I24" s="53">
        <f>(H24-$D$12)/$D$13</f>
        <v>1</v>
      </c>
      <c r="J24" s="51">
        <f>NORMSDIST(I24)</f>
        <v>0.84134474606854304</v>
      </c>
      <c r="K24" s="16"/>
      <c r="L24" s="3"/>
      <c r="M24" s="3"/>
      <c r="N24" s="3"/>
      <c r="O24" s="3"/>
      <c r="P24" s="3"/>
      <c r="Q24" s="3"/>
      <c r="R24" s="3"/>
      <c r="S24" s="3"/>
      <c r="T24" s="3"/>
    </row>
    <row r="25" spans="1:20" ht="16.8" thickBot="1" x14ac:dyDescent="0.3">
      <c r="A25" s="3"/>
      <c r="B25" s="17"/>
      <c r="C25" s="75" t="s">
        <v>239</v>
      </c>
      <c r="D25" s="76">
        <f>(1-0.8413)*D23</f>
        <v>19123.349999999995</v>
      </c>
      <c r="E25" s="15"/>
      <c r="F25" s="15"/>
      <c r="G25" s="98" t="s">
        <v>236</v>
      </c>
      <c r="H25" s="99"/>
      <c r="I25" s="99"/>
      <c r="J25" s="70">
        <f>1-J24</f>
        <v>0.15865525393145696</v>
      </c>
      <c r="K25" s="16"/>
      <c r="L25" s="3"/>
      <c r="M25" s="3"/>
      <c r="N25" s="3"/>
      <c r="O25" s="3"/>
      <c r="P25" s="3"/>
      <c r="Q25" s="3"/>
      <c r="R25" s="3"/>
      <c r="S25" s="3"/>
      <c r="T25" s="3"/>
    </row>
    <row r="26" spans="1:20" ht="14.4" thickBot="1" x14ac:dyDescent="0.3">
      <c r="A26" s="3"/>
      <c r="B26" s="18"/>
      <c r="C26" s="19"/>
      <c r="D26" s="40"/>
      <c r="E26" s="19"/>
      <c r="F26" s="19"/>
      <c r="G26" s="19"/>
      <c r="H26" s="19"/>
      <c r="I26" s="19"/>
      <c r="J26" s="19"/>
      <c r="K26" s="20"/>
      <c r="L26" s="3"/>
      <c r="M26" s="3"/>
      <c r="N26" s="3"/>
      <c r="O26" s="3"/>
      <c r="P26" s="3"/>
      <c r="Q26" s="3"/>
      <c r="R26" s="3"/>
      <c r="S26" s="3"/>
      <c r="T26" s="3"/>
    </row>
    <row r="27" spans="1:20" ht="15" thickTop="1" thickBo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4.4" thickTop="1" x14ac:dyDescent="0.25">
      <c r="A28" s="3"/>
      <c r="B28" s="10"/>
      <c r="C28" s="11"/>
      <c r="D28" s="38"/>
      <c r="E28" s="11"/>
      <c r="F28" s="11"/>
      <c r="G28" s="11"/>
      <c r="H28" s="11"/>
      <c r="I28" s="11"/>
      <c r="J28" s="11"/>
      <c r="K28" s="12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13"/>
      <c r="C29" s="14" t="s">
        <v>251</v>
      </c>
      <c r="D29" s="39"/>
      <c r="E29" s="15"/>
      <c r="F29" s="15"/>
      <c r="G29" s="15"/>
      <c r="H29" s="15"/>
      <c r="I29" s="15"/>
      <c r="J29" s="15"/>
      <c r="K29" s="16"/>
      <c r="L29" s="3"/>
      <c r="M29" s="3"/>
      <c r="N29" s="6"/>
      <c r="O29" s="6"/>
      <c r="P29" s="6"/>
      <c r="Q29" s="6"/>
      <c r="R29" s="3"/>
      <c r="S29" s="3"/>
      <c r="T29" s="3"/>
    </row>
    <row r="30" spans="1:20" ht="14.4" thickBot="1" x14ac:dyDescent="0.3">
      <c r="A30" s="3"/>
      <c r="B30" s="17"/>
      <c r="C30" s="15"/>
      <c r="D30" s="39"/>
      <c r="E30" s="15"/>
      <c r="F30" s="15"/>
      <c r="G30" s="15"/>
      <c r="H30" s="15"/>
      <c r="I30" s="15"/>
      <c r="J30" s="15"/>
      <c r="K30" s="16"/>
      <c r="L30" s="3"/>
      <c r="M30" s="3"/>
      <c r="N30" s="7"/>
      <c r="O30" s="7"/>
      <c r="P30" s="7"/>
      <c r="Q30" s="7"/>
      <c r="R30" s="3"/>
      <c r="S30" s="3"/>
      <c r="T30" s="3"/>
    </row>
    <row r="31" spans="1:20" s="2" customFormat="1" ht="15" customHeight="1" x14ac:dyDescent="0.25">
      <c r="A31" s="6"/>
      <c r="B31" s="17"/>
      <c r="C31" s="30" t="s">
        <v>71</v>
      </c>
      <c r="D31" s="41">
        <v>100</v>
      </c>
      <c r="E31" s="15"/>
      <c r="F31" s="15"/>
      <c r="G31" s="31" t="s">
        <v>76</v>
      </c>
      <c r="H31" s="32" t="s">
        <v>75</v>
      </c>
      <c r="I31" s="32" t="s">
        <v>74</v>
      </c>
      <c r="J31" s="24" t="s">
        <v>218</v>
      </c>
      <c r="K31" s="16"/>
      <c r="L31" s="6"/>
      <c r="M31" s="6"/>
      <c r="N31" s="7"/>
      <c r="O31" s="7"/>
      <c r="P31" s="7"/>
      <c r="Q31" s="7"/>
      <c r="R31" s="6"/>
      <c r="S31" s="6"/>
      <c r="T31" s="6"/>
    </row>
    <row r="32" spans="1:20" s="1" customFormat="1" ht="14.4" thickBot="1" x14ac:dyDescent="0.3">
      <c r="A32" s="7"/>
      <c r="B32" s="17"/>
      <c r="C32" s="29" t="s">
        <v>72</v>
      </c>
      <c r="D32" s="77">
        <v>16</v>
      </c>
      <c r="E32" s="15"/>
      <c r="F32" s="15"/>
      <c r="G32" s="35" t="s">
        <v>242</v>
      </c>
      <c r="H32" s="36">
        <v>108</v>
      </c>
      <c r="I32" s="53">
        <f>(H32-$D$31)/$D$32</f>
        <v>0.5</v>
      </c>
      <c r="J32" s="51">
        <f>NORMSDIST(I32)</f>
        <v>0.69146246127401312</v>
      </c>
      <c r="K32" s="16"/>
      <c r="L32" s="7"/>
      <c r="M32" s="7"/>
      <c r="N32" s="3"/>
      <c r="O32" s="3"/>
      <c r="P32" s="3"/>
      <c r="Q32" s="3"/>
      <c r="R32" s="7"/>
      <c r="S32" s="7"/>
      <c r="T32" s="7"/>
    </row>
    <row r="33" spans="1:20" s="1" customFormat="1" ht="14.4" thickBot="1" x14ac:dyDescent="0.3">
      <c r="A33" s="7"/>
      <c r="B33" s="17"/>
      <c r="C33" s="78"/>
      <c r="D33" s="79"/>
      <c r="E33" s="15"/>
      <c r="F33" s="15"/>
      <c r="G33" s="98" t="s">
        <v>241</v>
      </c>
      <c r="H33" s="99"/>
      <c r="I33" s="99"/>
      <c r="J33" s="70">
        <f>1-J32</f>
        <v>0.30853753872598688</v>
      </c>
      <c r="K33" s="16"/>
      <c r="L33" s="7"/>
      <c r="M33" s="7"/>
      <c r="N33" s="3"/>
      <c r="O33" s="3"/>
      <c r="P33" s="3"/>
      <c r="Q33" s="3"/>
      <c r="R33" s="7"/>
      <c r="S33" s="7"/>
      <c r="T33" s="7"/>
    </row>
    <row r="34" spans="1:20" ht="14.4" thickBot="1" x14ac:dyDescent="0.3">
      <c r="A34" s="3"/>
      <c r="B34" s="17"/>
      <c r="C34" s="78"/>
      <c r="D34" s="79"/>
      <c r="E34" s="15"/>
      <c r="F34" s="15"/>
      <c r="G34" s="27"/>
      <c r="H34" s="27"/>
      <c r="I34" s="27"/>
      <c r="J34" s="81"/>
      <c r="K34" s="16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17"/>
      <c r="C35" s="78"/>
      <c r="D35" s="79"/>
      <c r="E35" s="15"/>
      <c r="F35" s="15"/>
      <c r="G35" s="31" t="s">
        <v>76</v>
      </c>
      <c r="H35" s="32" t="s">
        <v>75</v>
      </c>
      <c r="I35" s="32" t="s">
        <v>74</v>
      </c>
      <c r="J35" s="24" t="s">
        <v>218</v>
      </c>
      <c r="K35" s="16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17"/>
      <c r="C36" s="78"/>
      <c r="D36" s="79"/>
      <c r="E36" s="15"/>
      <c r="F36" s="15"/>
      <c r="G36" s="35" t="s">
        <v>243</v>
      </c>
      <c r="H36" s="36">
        <v>76</v>
      </c>
      <c r="I36" s="53">
        <f>(H36-$D$31)/$D$32</f>
        <v>-1.5</v>
      </c>
      <c r="J36" s="51">
        <f>NORMSDIST(I36)</f>
        <v>6.6807201268858057E-2</v>
      </c>
      <c r="K36" s="16"/>
      <c r="L36" s="3"/>
      <c r="M36" s="3"/>
      <c r="N36" s="3"/>
      <c r="O36" s="3"/>
      <c r="P36" s="3"/>
      <c r="Q36" s="3"/>
      <c r="R36" s="3"/>
      <c r="S36" s="3"/>
      <c r="T36" s="3"/>
    </row>
    <row r="37" spans="1:20" ht="15" customHeight="1" thickBot="1" x14ac:dyDescent="0.3">
      <c r="A37" s="3"/>
      <c r="B37" s="17"/>
      <c r="C37" s="78"/>
      <c r="D37" s="79"/>
      <c r="E37" s="15"/>
      <c r="F37" s="15"/>
      <c r="G37" s="27"/>
      <c r="H37" s="27"/>
      <c r="I37" s="27"/>
      <c r="J37" s="81"/>
      <c r="K37" s="16"/>
      <c r="L37" s="3"/>
      <c r="M37" s="3"/>
      <c r="N37" s="3"/>
      <c r="O37" s="3"/>
      <c r="P37" s="3"/>
      <c r="Q37" s="3"/>
      <c r="R37" s="3"/>
      <c r="S37" s="3"/>
      <c r="T37" s="3"/>
    </row>
    <row r="38" spans="1:20" ht="15" x14ac:dyDescent="0.25">
      <c r="A38" s="3"/>
      <c r="B38" s="17"/>
      <c r="C38" s="30" t="s">
        <v>71</v>
      </c>
      <c r="D38" s="41">
        <v>80</v>
      </c>
      <c r="E38" s="15"/>
      <c r="F38" s="15"/>
      <c r="G38" s="31" t="s">
        <v>76</v>
      </c>
      <c r="H38" s="32" t="s">
        <v>75</v>
      </c>
      <c r="I38" s="32" t="s">
        <v>74</v>
      </c>
      <c r="J38" s="24" t="s">
        <v>218</v>
      </c>
      <c r="K38" s="16"/>
      <c r="L38" s="3"/>
      <c r="M38" s="3"/>
      <c r="N38" s="3"/>
      <c r="O38" s="3"/>
      <c r="P38" s="3"/>
      <c r="Q38" s="3"/>
      <c r="R38" s="3"/>
      <c r="S38" s="3"/>
      <c r="T38" s="3"/>
    </row>
    <row r="39" spans="1:20" ht="14.4" thickBot="1" x14ac:dyDescent="0.3">
      <c r="A39" s="3"/>
      <c r="B39" s="17"/>
      <c r="C39" s="29" t="s">
        <v>72</v>
      </c>
      <c r="D39" s="77">
        <v>10</v>
      </c>
      <c r="E39" s="15"/>
      <c r="F39" s="15"/>
      <c r="G39" s="35" t="s">
        <v>244</v>
      </c>
      <c r="H39" s="36">
        <v>90</v>
      </c>
      <c r="I39" s="53">
        <f>(H39-$D$38)/$D$39</f>
        <v>1</v>
      </c>
      <c r="J39" s="51">
        <f>NORMSDIST(I39)</f>
        <v>0.84134474606854304</v>
      </c>
      <c r="K39" s="16"/>
      <c r="L39" s="3"/>
      <c r="M39" s="3"/>
      <c r="N39" s="3"/>
      <c r="O39" s="3"/>
      <c r="P39" s="3"/>
      <c r="Q39" s="3"/>
      <c r="R39" s="3"/>
      <c r="S39" s="3"/>
      <c r="T39" s="3"/>
    </row>
    <row r="40" spans="1:20" ht="14.4" thickBot="1" x14ac:dyDescent="0.3">
      <c r="A40" s="3"/>
      <c r="B40" s="17"/>
      <c r="C40" s="78"/>
      <c r="D40" s="79"/>
      <c r="E40" s="15"/>
      <c r="F40" s="15"/>
      <c r="G40" s="66" t="s">
        <v>246</v>
      </c>
      <c r="H40" s="67">
        <v>65</v>
      </c>
      <c r="I40" s="68">
        <f>(H40-$D$38)/$D$39</f>
        <v>-1.5</v>
      </c>
      <c r="J40" s="69">
        <f>NORMSDIST(I40)</f>
        <v>6.6807201268858057E-2</v>
      </c>
      <c r="K40" s="16"/>
      <c r="L40" s="3"/>
      <c r="M40" s="3"/>
      <c r="N40" s="3"/>
      <c r="O40" s="3"/>
      <c r="P40" s="3"/>
      <c r="Q40" s="3"/>
      <c r="R40" s="3"/>
      <c r="S40" s="3"/>
      <c r="T40" s="3"/>
    </row>
    <row r="41" spans="1:20" ht="14.4" thickBot="1" x14ac:dyDescent="0.3">
      <c r="A41" s="3"/>
      <c r="B41" s="17"/>
      <c r="C41" s="78"/>
      <c r="D41" s="79"/>
      <c r="E41" s="15"/>
      <c r="F41" s="15"/>
      <c r="G41" s="96" t="s">
        <v>245</v>
      </c>
      <c r="H41" s="97"/>
      <c r="I41" s="97"/>
      <c r="J41" s="71">
        <f>J39-J40</f>
        <v>0.77453754479968495</v>
      </c>
      <c r="K41" s="16"/>
      <c r="L41" s="3"/>
      <c r="M41" s="3"/>
      <c r="N41" s="3"/>
      <c r="O41" s="3"/>
      <c r="P41" s="3"/>
      <c r="Q41" s="3"/>
      <c r="R41" s="3"/>
      <c r="S41" s="3"/>
      <c r="T41" s="3"/>
    </row>
    <row r="42" spans="1:20" ht="14.4" thickBot="1" x14ac:dyDescent="0.3">
      <c r="A42" s="3"/>
      <c r="B42" s="17"/>
      <c r="C42" s="78"/>
      <c r="D42" s="79"/>
      <c r="E42" s="15"/>
      <c r="F42" s="15"/>
      <c r="G42" s="27"/>
      <c r="H42" s="27"/>
      <c r="I42" s="27"/>
      <c r="J42" s="81"/>
      <c r="K42" s="16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17"/>
      <c r="C43" s="78"/>
      <c r="D43" s="79"/>
      <c r="E43" s="15"/>
      <c r="F43" s="15"/>
      <c r="G43" s="31" t="s">
        <v>76</v>
      </c>
      <c r="H43" s="32" t="s">
        <v>75</v>
      </c>
      <c r="I43" s="32" t="s">
        <v>74</v>
      </c>
      <c r="J43" s="24" t="s">
        <v>218</v>
      </c>
      <c r="K43" s="16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17"/>
      <c r="C44" s="78"/>
      <c r="D44" s="79"/>
      <c r="E44" s="15"/>
      <c r="F44" s="15"/>
      <c r="G44" s="35" t="s">
        <v>247</v>
      </c>
      <c r="H44" s="36">
        <v>95</v>
      </c>
      <c r="I44" s="53">
        <f>(H44-$D$38)/$D$39</f>
        <v>1.5</v>
      </c>
      <c r="J44" s="51">
        <f>NORMSDIST(I44)</f>
        <v>0.93319279873114191</v>
      </c>
      <c r="K44" s="16"/>
      <c r="L44" s="3"/>
      <c r="M44" s="3"/>
      <c r="N44" s="3"/>
      <c r="O44" s="3"/>
      <c r="P44" s="3"/>
      <c r="Q44" s="3"/>
      <c r="R44" s="3"/>
      <c r="S44" s="3"/>
      <c r="T44" s="3"/>
    </row>
    <row r="45" spans="1:20" ht="14.4" thickBot="1" x14ac:dyDescent="0.3">
      <c r="A45" s="3"/>
      <c r="B45" s="17"/>
      <c r="C45" s="78"/>
      <c r="D45" s="79"/>
      <c r="E45" s="15"/>
      <c r="F45" s="15"/>
      <c r="G45" s="66" t="s">
        <v>248</v>
      </c>
      <c r="H45" s="67">
        <v>80</v>
      </c>
      <c r="I45" s="68">
        <f>(H45-$D$38)/$D$39</f>
        <v>0</v>
      </c>
      <c r="J45" s="69">
        <f>NORMSDIST(I45)</f>
        <v>0.5</v>
      </c>
      <c r="K45" s="16"/>
      <c r="L45" s="3"/>
      <c r="M45" s="3"/>
      <c r="N45" s="3"/>
      <c r="O45" s="3"/>
      <c r="P45" s="3"/>
      <c r="Q45" s="3"/>
      <c r="R45" s="3"/>
      <c r="S45" s="3"/>
      <c r="T45" s="3"/>
    </row>
    <row r="46" spans="1:20" ht="14.4" thickBot="1" x14ac:dyDescent="0.3">
      <c r="A46" s="3"/>
      <c r="B46" s="17"/>
      <c r="C46" s="78"/>
      <c r="D46" s="79"/>
      <c r="E46" s="15"/>
      <c r="F46" s="15"/>
      <c r="G46" s="96" t="s">
        <v>249</v>
      </c>
      <c r="H46" s="97"/>
      <c r="I46" s="97"/>
      <c r="J46" s="71">
        <f>J44-J45</f>
        <v>0.43319279873114191</v>
      </c>
      <c r="K46" s="16"/>
      <c r="L46" s="3"/>
      <c r="M46" s="3"/>
      <c r="N46" s="3"/>
      <c r="O46" s="3"/>
      <c r="P46" s="3"/>
      <c r="Q46" s="3"/>
      <c r="R46" s="3"/>
      <c r="S46" s="3"/>
      <c r="T46" s="3"/>
    </row>
    <row r="47" spans="1:20" ht="14.4" thickBot="1" x14ac:dyDescent="0.3">
      <c r="A47" s="3"/>
      <c r="B47" s="17"/>
      <c r="C47" s="78"/>
      <c r="D47" s="79"/>
      <c r="E47" s="15"/>
      <c r="F47" s="15"/>
      <c r="G47" s="27"/>
      <c r="H47" s="27"/>
      <c r="I47" s="27"/>
      <c r="J47" s="81"/>
      <c r="K47" s="16"/>
      <c r="L47" s="3"/>
      <c r="M47" s="3"/>
      <c r="N47" s="3"/>
      <c r="O47" s="3"/>
      <c r="P47" s="3"/>
      <c r="Q47" s="3"/>
      <c r="R47" s="3"/>
      <c r="S47" s="3"/>
      <c r="T47" s="3"/>
    </row>
    <row r="48" spans="1:20" ht="15" x14ac:dyDescent="0.25">
      <c r="A48" s="3"/>
      <c r="B48" s="17"/>
      <c r="C48" s="30" t="s">
        <v>71</v>
      </c>
      <c r="D48" s="41">
        <v>120</v>
      </c>
      <c r="E48" s="15"/>
      <c r="F48" s="15"/>
      <c r="G48" s="31" t="s">
        <v>76</v>
      </c>
      <c r="H48" s="32" t="s">
        <v>218</v>
      </c>
      <c r="I48" s="32" t="s">
        <v>74</v>
      </c>
      <c r="J48" s="24" t="s">
        <v>75</v>
      </c>
      <c r="K48" s="16"/>
      <c r="L48" s="3"/>
      <c r="M48" s="3"/>
      <c r="N48" s="3"/>
      <c r="O48" s="3"/>
      <c r="P48" s="3"/>
      <c r="Q48" s="3"/>
      <c r="R48" s="3"/>
      <c r="S48" s="3"/>
      <c r="T48" s="3"/>
    </row>
    <row r="49" spans="1:20" ht="14.4" thickBot="1" x14ac:dyDescent="0.3">
      <c r="A49" s="3"/>
      <c r="B49" s="17"/>
      <c r="C49" s="29" t="s">
        <v>72</v>
      </c>
      <c r="D49" s="77">
        <v>20</v>
      </c>
      <c r="E49" s="15"/>
      <c r="F49" s="15"/>
      <c r="G49" s="33" t="s">
        <v>250</v>
      </c>
      <c r="H49" s="72">
        <f>1-0.3</f>
        <v>0.7</v>
      </c>
      <c r="I49" s="54">
        <f>NORMSINV(H49)</f>
        <v>0.52440051270804078</v>
      </c>
      <c r="J49" s="26">
        <f>(I49*D49)+D48</f>
        <v>130.48801025416083</v>
      </c>
      <c r="K49" s="16"/>
      <c r="L49" s="3"/>
      <c r="M49" s="3"/>
      <c r="N49" s="3"/>
      <c r="O49" s="3"/>
      <c r="P49" s="3"/>
      <c r="Q49" s="3"/>
      <c r="R49" s="3"/>
      <c r="S49" s="3"/>
      <c r="T49" s="3"/>
    </row>
    <row r="50" spans="1:20" ht="14.4" thickBot="1" x14ac:dyDescent="0.3">
      <c r="A50" s="3"/>
      <c r="B50" s="18"/>
      <c r="C50" s="19"/>
      <c r="D50" s="40"/>
      <c r="E50" s="19"/>
      <c r="F50" s="19"/>
      <c r="G50" s="19"/>
      <c r="H50" s="19"/>
      <c r="I50" s="19"/>
      <c r="J50" s="19"/>
      <c r="K50" s="20"/>
      <c r="L50" s="3"/>
      <c r="M50" s="3"/>
      <c r="N50" s="3"/>
      <c r="O50" s="3"/>
      <c r="P50" s="3"/>
      <c r="Q50" s="3"/>
      <c r="R50" s="3"/>
      <c r="S50" s="3"/>
      <c r="T50" s="3"/>
    </row>
    <row r="51" spans="1:20" ht="14.4" thickTop="1" x14ac:dyDescent="0.25">
      <c r="A51" s="3"/>
      <c r="B51" s="3"/>
      <c r="C51" s="3"/>
      <c r="D51" s="37"/>
      <c r="E51" s="3"/>
      <c r="F51" s="3"/>
      <c r="G51" s="3"/>
      <c r="H51" s="7"/>
      <c r="I51" s="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7"/>
      <c r="E57" s="3"/>
      <c r="F57" s="3"/>
      <c r="G57" s="3"/>
      <c r="H57" s="3"/>
      <c r="I57" s="3"/>
      <c r="J57" s="3"/>
      <c r="K57" s="6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7"/>
      <c r="E58" s="3"/>
      <c r="F58" s="3"/>
      <c r="G58" s="3"/>
      <c r="H58" s="3"/>
      <c r="I58" s="3"/>
      <c r="J58" s="3"/>
      <c r="K58" s="6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7"/>
      <c r="E59" s="3"/>
      <c r="F59" s="3"/>
      <c r="G59" s="3"/>
      <c r="H59" s="3"/>
      <c r="I59" s="3"/>
      <c r="J59" s="3"/>
      <c r="K59" s="7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7"/>
      <c r="E60" s="3"/>
      <c r="F60" s="3"/>
      <c r="G60" s="3"/>
      <c r="H60" s="3"/>
      <c r="I60" s="3"/>
      <c r="J60" s="3"/>
      <c r="K60" s="7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3"/>
      <c r="B107" s="3"/>
      <c r="C107" s="3"/>
      <c r="D107" s="3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3"/>
      <c r="D108" s="3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3"/>
      <c r="B109" s="3"/>
      <c r="C109" s="3"/>
      <c r="D109" s="3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3"/>
      <c r="B110" s="3"/>
      <c r="C110" s="3"/>
      <c r="D110" s="3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3"/>
      <c r="B111" s="3"/>
      <c r="C111" s="3"/>
      <c r="D111" s="3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3"/>
      <c r="B112" s="3"/>
      <c r="C112" s="3"/>
      <c r="D112" s="3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3"/>
      <c r="B113" s="3"/>
      <c r="C113" s="3"/>
      <c r="D113" s="3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3"/>
      <c r="B114" s="3"/>
      <c r="C114" s="3"/>
      <c r="D114" s="3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3"/>
      <c r="B115" s="3"/>
      <c r="C115" s="3"/>
      <c r="D115" s="3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3"/>
      <c r="B116" s="3"/>
      <c r="C116" s="3"/>
      <c r="D116" s="3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3"/>
      <c r="B117" s="3"/>
      <c r="C117" s="3"/>
      <c r="D117" s="3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3"/>
      <c r="B118" s="3"/>
      <c r="C118" s="3"/>
      <c r="D118" s="3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5">
      <c r="A119" s="3"/>
      <c r="B119" s="3"/>
      <c r="C119" s="3"/>
      <c r="D119" s="3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5">
      <c r="A120" s="3"/>
      <c r="B120" s="3"/>
      <c r="C120" s="3"/>
      <c r="D120" s="3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5">
      <c r="A121" s="3"/>
      <c r="B121" s="3"/>
      <c r="C121" s="3"/>
      <c r="D121" s="3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5">
      <c r="A122" s="3"/>
      <c r="B122" s="3"/>
      <c r="C122" s="3"/>
      <c r="D122" s="3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5">
      <c r="A123" s="3"/>
      <c r="B123" s="3"/>
      <c r="C123" s="3"/>
      <c r="D123" s="3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5">
      <c r="A124" s="3"/>
      <c r="B124" s="3"/>
      <c r="C124" s="3"/>
      <c r="D124" s="3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5">
      <c r="A125" s="3"/>
      <c r="B125" s="3"/>
      <c r="C125" s="3"/>
      <c r="D125" s="3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5">
      <c r="A126" s="3"/>
      <c r="B126" s="3"/>
      <c r="C126" s="3"/>
      <c r="D126" s="3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5">
      <c r="A127" s="3"/>
      <c r="B127" s="3"/>
      <c r="C127" s="3"/>
      <c r="D127" s="3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5">
      <c r="A128" s="3"/>
      <c r="B128" s="3"/>
      <c r="C128" s="3"/>
      <c r="D128" s="3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5">
      <c r="A129" s="3"/>
      <c r="B129" s="3"/>
      <c r="C129" s="3"/>
      <c r="D129" s="3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5">
      <c r="A130" s="3"/>
      <c r="B130" s="3"/>
      <c r="C130" s="3"/>
      <c r="D130" s="3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5">
      <c r="A131" s="3"/>
      <c r="B131" s="3"/>
      <c r="C131" s="3"/>
      <c r="D131" s="3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5">
      <c r="A132" s="3"/>
      <c r="B132" s="3"/>
      <c r="C132" s="3"/>
      <c r="D132" s="3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5">
      <c r="A133" s="3"/>
      <c r="B133" s="3"/>
      <c r="C133" s="3"/>
      <c r="D133" s="3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5">
      <c r="A134" s="3"/>
      <c r="B134" s="3"/>
      <c r="C134" s="3"/>
      <c r="D134" s="3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5">
      <c r="A135" s="3"/>
      <c r="B135" s="3"/>
      <c r="C135" s="3"/>
      <c r="D135" s="3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5">
      <c r="A136" s="3"/>
      <c r="B136" s="3"/>
      <c r="C136" s="3"/>
      <c r="D136" s="3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5">
      <c r="A137" s="3"/>
      <c r="B137" s="3"/>
      <c r="C137" s="3"/>
      <c r="D137" s="3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5">
      <c r="A138" s="3"/>
      <c r="B138" s="3"/>
      <c r="C138" s="3"/>
      <c r="D138" s="3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5">
      <c r="A139" s="3"/>
      <c r="B139" s="3"/>
      <c r="C139" s="3"/>
      <c r="D139" s="3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5">
      <c r="A140" s="3"/>
      <c r="B140" s="3"/>
      <c r="C140" s="3"/>
      <c r="D140" s="3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5">
      <c r="A141" s="3"/>
      <c r="B141" s="3"/>
      <c r="C141" s="3"/>
      <c r="D141" s="3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5">
      <c r="A142" s="3"/>
      <c r="B142" s="3"/>
      <c r="C142" s="3"/>
      <c r="D142" s="3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5">
      <c r="A143" s="3"/>
      <c r="B143" s="3"/>
      <c r="C143" s="3"/>
      <c r="D143" s="3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5">
      <c r="A144" s="3"/>
      <c r="B144" s="3"/>
      <c r="C144" s="3"/>
      <c r="D144" s="3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5">
      <c r="A145" s="3"/>
      <c r="B145" s="3"/>
      <c r="C145" s="3"/>
      <c r="D145" s="3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 s="3"/>
      <c r="B146" s="3"/>
      <c r="C146" s="3"/>
      <c r="D146" s="3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5">
      <c r="A147" s="3"/>
      <c r="B147" s="3"/>
      <c r="C147" s="3"/>
      <c r="D147" s="3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5">
      <c r="A148" s="3"/>
      <c r="B148" s="3"/>
      <c r="C148" s="3"/>
      <c r="D148" s="3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5">
      <c r="A149" s="3"/>
      <c r="B149" s="3"/>
      <c r="C149" s="3"/>
      <c r="D149" s="3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5">
      <c r="A150" s="3"/>
      <c r="B150" s="3"/>
      <c r="C150" s="3"/>
      <c r="D150" s="3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5">
      <c r="A151" s="3"/>
      <c r="B151" s="3"/>
      <c r="C151" s="3"/>
      <c r="D151" s="3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5">
      <c r="A152" s="3"/>
      <c r="B152" s="3"/>
      <c r="C152" s="3"/>
      <c r="D152" s="3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5">
      <c r="A153" s="3"/>
      <c r="B153" s="3"/>
      <c r="C153" s="3"/>
      <c r="D153" s="3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5">
      <c r="A154" s="3"/>
      <c r="B154" s="3"/>
      <c r="C154" s="3"/>
      <c r="D154" s="3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5">
      <c r="A155" s="3"/>
      <c r="B155" s="3"/>
      <c r="C155" s="3"/>
      <c r="D155" s="3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5">
      <c r="A156" s="3"/>
      <c r="B156" s="3"/>
      <c r="C156" s="3"/>
      <c r="D156" s="3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5">
      <c r="A157" s="3"/>
      <c r="B157" s="3"/>
      <c r="C157" s="3"/>
      <c r="D157" s="3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5">
      <c r="A158" s="3"/>
      <c r="B158" s="3"/>
      <c r="C158" s="3"/>
      <c r="D158" s="3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5">
      <c r="A159" s="3"/>
      <c r="B159" s="3"/>
      <c r="C159" s="3"/>
      <c r="D159" s="3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5">
      <c r="A160" s="3"/>
      <c r="B160" s="3"/>
      <c r="C160" s="3"/>
      <c r="D160" s="3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5">
      <c r="A161" s="3"/>
      <c r="B161" s="3"/>
      <c r="C161" s="3"/>
      <c r="D161" s="3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5">
      <c r="A162" s="3"/>
      <c r="B162" s="3"/>
      <c r="C162" s="3"/>
      <c r="D162" s="3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5">
      <c r="A163" s="3"/>
      <c r="B163" s="3"/>
      <c r="C163" s="3"/>
      <c r="D163" s="3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5">
      <c r="A164" s="3"/>
      <c r="B164" s="3"/>
      <c r="C164" s="3"/>
      <c r="D164" s="3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5">
      <c r="A165" s="3"/>
      <c r="B165" s="3"/>
      <c r="C165" s="3"/>
      <c r="D165" s="3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5">
      <c r="A166" s="3"/>
      <c r="B166" s="3"/>
      <c r="C166" s="3"/>
      <c r="D166" s="3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5">
      <c r="A167" s="3"/>
      <c r="B167" s="3"/>
      <c r="C167" s="3"/>
      <c r="D167" s="3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5">
      <c r="A168" s="3"/>
      <c r="B168" s="3"/>
      <c r="C168" s="3"/>
      <c r="D168" s="3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5">
      <c r="A169" s="3"/>
      <c r="B169" s="3"/>
      <c r="C169" s="3"/>
      <c r="D169" s="3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5">
      <c r="A170" s="3"/>
      <c r="B170" s="3"/>
      <c r="C170" s="3"/>
      <c r="D170" s="3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5">
      <c r="A171" s="3"/>
      <c r="B171" s="3"/>
      <c r="C171" s="3"/>
      <c r="D171" s="3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5">
      <c r="A172" s="3"/>
      <c r="B172" s="3"/>
      <c r="C172" s="3"/>
      <c r="D172" s="3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5">
      <c r="A173" s="3"/>
      <c r="B173" s="3"/>
      <c r="C173" s="3"/>
      <c r="D173" s="3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5">
      <c r="A174" s="3"/>
      <c r="B174" s="3"/>
      <c r="C174" s="3"/>
      <c r="D174" s="3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5">
      <c r="A175" s="3"/>
      <c r="B175" s="3"/>
      <c r="C175" s="3"/>
      <c r="D175" s="3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5">
      <c r="A176" s="3"/>
      <c r="B176" s="3"/>
      <c r="C176" s="3"/>
      <c r="D176" s="3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5">
      <c r="A177" s="3"/>
      <c r="B177" s="3"/>
      <c r="C177" s="3"/>
      <c r="D177" s="3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5">
      <c r="A178" s="3"/>
      <c r="B178" s="3"/>
      <c r="C178" s="3"/>
      <c r="D178" s="3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5">
      <c r="A179" s="3"/>
      <c r="B179" s="3"/>
      <c r="C179" s="3"/>
      <c r="D179" s="3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5">
      <c r="A180" s="3"/>
      <c r="B180" s="3"/>
      <c r="C180" s="3"/>
      <c r="D180" s="3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5">
      <c r="A181" s="3"/>
      <c r="B181" s="3"/>
      <c r="C181" s="3"/>
      <c r="D181" s="3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5">
      <c r="A182" s="3"/>
      <c r="B182" s="3"/>
      <c r="C182" s="3"/>
      <c r="D182" s="3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5">
      <c r="A183" s="3"/>
      <c r="B183" s="3"/>
      <c r="C183" s="3"/>
      <c r="D183" s="3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5">
      <c r="A184" s="3"/>
      <c r="B184" s="3"/>
      <c r="C184" s="3"/>
      <c r="D184" s="3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5">
      <c r="A185" s="3"/>
      <c r="B185" s="3"/>
      <c r="C185" s="3"/>
      <c r="D185" s="3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5">
      <c r="A186" s="3"/>
      <c r="B186" s="3"/>
      <c r="C186" s="3"/>
      <c r="D186" s="3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5">
      <c r="A187" s="3"/>
      <c r="B187" s="3"/>
      <c r="C187" s="3"/>
      <c r="D187" s="3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5">
      <c r="A188" s="3"/>
      <c r="B188" s="3"/>
      <c r="C188" s="3"/>
      <c r="D188" s="3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5">
      <c r="A189" s="3"/>
      <c r="B189" s="3"/>
      <c r="C189" s="3"/>
      <c r="D189" s="3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5">
      <c r="A190" s="3"/>
      <c r="B190" s="3"/>
      <c r="C190" s="3"/>
      <c r="D190" s="3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5">
      <c r="A191" s="3"/>
      <c r="B191" s="3"/>
      <c r="C191" s="3"/>
      <c r="D191" s="3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5">
      <c r="A192" s="3"/>
      <c r="B192" s="3"/>
      <c r="C192" s="3"/>
      <c r="D192" s="3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5">
      <c r="A193" s="3"/>
      <c r="B193" s="3"/>
      <c r="C193" s="3"/>
      <c r="D193" s="3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5">
      <c r="A194" s="3"/>
      <c r="B194" s="3"/>
      <c r="C194" s="3"/>
      <c r="D194" s="3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5">
      <c r="A195" s="3"/>
      <c r="B195" s="3"/>
      <c r="C195" s="3"/>
      <c r="D195" s="3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5">
      <c r="A196" s="3"/>
      <c r="B196" s="3"/>
      <c r="C196" s="3"/>
      <c r="D196" s="3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5">
      <c r="A197" s="3"/>
      <c r="B197" s="3"/>
      <c r="C197" s="3"/>
      <c r="D197" s="3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5">
      <c r="A198" s="3"/>
      <c r="B198" s="3"/>
      <c r="C198" s="3"/>
      <c r="D198" s="3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5">
      <c r="A199" s="3"/>
      <c r="B199" s="3"/>
      <c r="C199" s="3"/>
      <c r="D199" s="3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5">
      <c r="A200" s="3"/>
      <c r="B200" s="3"/>
      <c r="C200" s="3"/>
      <c r="D200" s="3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5">
      <c r="A201" s="3"/>
      <c r="B201" s="3"/>
      <c r="C201" s="3"/>
      <c r="D201" s="3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5">
      <c r="A202" s="3"/>
      <c r="B202" s="3"/>
      <c r="C202" s="3"/>
      <c r="D202" s="3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5">
      <c r="A203" s="3"/>
      <c r="B203" s="3"/>
      <c r="C203" s="3"/>
      <c r="D203" s="3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5">
      <c r="A204" s="3"/>
      <c r="B204" s="3"/>
      <c r="C204" s="3"/>
      <c r="D204" s="3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5">
      <c r="A205" s="3"/>
      <c r="B205" s="3"/>
      <c r="C205" s="3"/>
      <c r="D205" s="3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5">
      <c r="A206" s="3"/>
      <c r="B206" s="3"/>
      <c r="C206" s="3"/>
      <c r="D206" s="3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5">
      <c r="A207" s="3"/>
      <c r="B207" s="3"/>
      <c r="C207" s="3"/>
      <c r="D207" s="3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5">
      <c r="A208" s="3"/>
      <c r="B208" s="3"/>
      <c r="C208" s="3"/>
      <c r="D208" s="3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5">
      <c r="A209" s="3"/>
      <c r="B209" s="3"/>
      <c r="C209" s="3"/>
      <c r="D209" s="3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5">
      <c r="A210" s="3"/>
      <c r="B210" s="3"/>
      <c r="C210" s="3"/>
      <c r="D210" s="3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5">
      <c r="A211" s="3"/>
      <c r="B211" s="3"/>
      <c r="C211" s="3"/>
      <c r="D211" s="3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5">
      <c r="A212" s="3"/>
      <c r="B212" s="3"/>
      <c r="C212" s="3"/>
      <c r="D212" s="3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5">
      <c r="A213" s="3"/>
      <c r="B213" s="3"/>
      <c r="C213" s="3"/>
      <c r="D213" s="3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5">
      <c r="A214" s="3"/>
      <c r="B214" s="3"/>
      <c r="C214" s="3"/>
      <c r="D214" s="3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5">
      <c r="A215" s="3"/>
      <c r="B215" s="3"/>
      <c r="C215" s="3"/>
      <c r="D215" s="3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5">
      <c r="A216" s="3"/>
      <c r="B216" s="3"/>
      <c r="C216" s="3"/>
      <c r="D216" s="3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5">
      <c r="A217" s="3"/>
      <c r="B217" s="3"/>
      <c r="C217" s="3"/>
      <c r="D217" s="3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5">
      <c r="A218" s="3"/>
      <c r="B218" s="3"/>
      <c r="C218" s="3"/>
      <c r="D218" s="3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5">
      <c r="A219" s="3"/>
      <c r="B219" s="3"/>
      <c r="C219" s="3"/>
      <c r="D219" s="3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5">
      <c r="A220" s="3"/>
      <c r="B220" s="3"/>
      <c r="C220" s="3"/>
      <c r="D220" s="3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5">
      <c r="A221" s="3"/>
      <c r="B221" s="3"/>
      <c r="C221" s="3"/>
      <c r="D221" s="3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5">
      <c r="A222" s="3"/>
      <c r="B222" s="3"/>
      <c r="C222" s="3"/>
      <c r="D222" s="3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5">
      <c r="A223" s="3"/>
      <c r="B223" s="3"/>
      <c r="C223" s="3"/>
      <c r="D223" s="3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5">
      <c r="A224" s="3"/>
      <c r="B224" s="3"/>
      <c r="C224" s="3"/>
      <c r="D224" s="3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1:11" x14ac:dyDescent="0.25">
      <c r="K225" s="3"/>
    </row>
  </sheetData>
  <mergeCells count="5">
    <mergeCell ref="G33:I33"/>
    <mergeCell ref="G41:I41"/>
    <mergeCell ref="G46:I46"/>
    <mergeCell ref="G18:I18"/>
    <mergeCell ref="G25:I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LEESON18</vt:lpstr>
      <vt:lpstr>LEESON19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 Florensia</dc:creator>
  <cp:lastModifiedBy>marwan alyemen</cp:lastModifiedBy>
  <dcterms:created xsi:type="dcterms:W3CDTF">2018-05-15T17:25:24Z</dcterms:created>
  <dcterms:modified xsi:type="dcterms:W3CDTF">2020-02-28T08:57:29Z</dcterms:modified>
</cp:coreProperties>
</file>