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defaultThemeVersion="166925"/>
  <mc:AlternateContent xmlns:mc="http://schemas.openxmlformats.org/markup-compatibility/2006">
    <mc:Choice Requires="x15">
      <x15ac:absPath xmlns:x15ac="http://schemas.microsoft.com/office/spreadsheetml/2010/11/ac" url="D:\Bertelsmann Challenge Data\Bertelsmann Technology Scholarship Program\udacity-bertelsmann-data-scholarship-master\udacity-bertelsmann-data-scholarship-master - Copy\"/>
    </mc:Choice>
  </mc:AlternateContent>
  <xr:revisionPtr revIDLastSave="0" documentId="13_ncr:1_{AAB8630C-3117-4F4D-B84F-5F7173612321}" xr6:coauthVersionLast="45" xr6:coauthVersionMax="45" xr10:uidLastSave="{00000000-0000-0000-0000-000000000000}"/>
  <bookViews>
    <workbookView xWindow="-108" yWindow="-108" windowWidth="23256" windowHeight="12576" tabRatio="762" xr2:uid="{00000000-000D-0000-FFFF-FFFF00000000}"/>
  </bookViews>
  <sheets>
    <sheet name="LESSON13 Q17-31" sheetId="1" r:id="rId1"/>
    <sheet name="LEESON13 Q32" sheetId="3" r:id="rId2"/>
    <sheet name="LESSON13 Q34" sheetId="4" r:id="rId3"/>
    <sheet name="LESSON13 Q36" sheetId="5" r:id="rId4"/>
    <sheet name="LESSON13 Q37" sheetId="6" r:id="rId5"/>
    <sheet name="LESSON13 Q38 (2)"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 i="6" l="1"/>
  <c r="G17" i="6"/>
  <c r="G13" i="6"/>
  <c r="F4" i="6"/>
  <c r="C13" i="10"/>
  <c r="F10" i="10" s="1"/>
  <c r="G10" i="10" s="1"/>
  <c r="F11" i="10"/>
  <c r="G11" i="10" s="1"/>
  <c r="F7" i="10"/>
  <c r="G7" i="10" s="1"/>
  <c r="O8" i="5"/>
  <c r="F12" i="10" l="1"/>
  <c r="G12" i="10" s="1"/>
  <c r="F4" i="10"/>
  <c r="F8" i="10"/>
  <c r="G8" i="10" s="1"/>
  <c r="F5" i="10"/>
  <c r="G5" i="10" s="1"/>
  <c r="F9" i="10"/>
  <c r="G9" i="10" s="1"/>
  <c r="F6" i="10"/>
  <c r="G6" i="10" s="1"/>
  <c r="D4" i="4"/>
  <c r="F13" i="10" l="1"/>
  <c r="G4" i="10"/>
  <c r="G13" i="10" s="1"/>
  <c r="G17" i="10" s="1"/>
  <c r="G21" i="10" s="1"/>
  <c r="C14" i="3"/>
  <c r="C13" i="6" l="1"/>
  <c r="F12" i="6" s="1"/>
  <c r="G12" i="6" s="1"/>
  <c r="O10" i="5"/>
  <c r="O9" i="5"/>
  <c r="O11" i="5"/>
  <c r="G4" i="4"/>
  <c r="D12" i="4" s="1"/>
  <c r="E12" i="4" s="1"/>
  <c r="G4" i="6" l="1"/>
  <c r="F10" i="6"/>
  <c r="G10" i="6" s="1"/>
  <c r="F7" i="6"/>
  <c r="G7" i="6" s="1"/>
  <c r="F5" i="6"/>
  <c r="G5" i="6" s="1"/>
  <c r="F8" i="6"/>
  <c r="G8" i="6" s="1"/>
  <c r="F11" i="6"/>
  <c r="G11" i="6" s="1"/>
  <c r="F6" i="6"/>
  <c r="G6" i="6" s="1"/>
  <c r="F9" i="6"/>
  <c r="G9" i="6" s="1"/>
  <c r="D93" i="4"/>
  <c r="E93" i="4" s="1"/>
  <c r="D77" i="4"/>
  <c r="E77" i="4" s="1"/>
  <c r="D61" i="4"/>
  <c r="E61" i="4" s="1"/>
  <c r="D45" i="4"/>
  <c r="E45" i="4" s="1"/>
  <c r="D29" i="4"/>
  <c r="E29" i="4" s="1"/>
  <c r="D5" i="4"/>
  <c r="E5" i="4" s="1"/>
  <c r="D100" i="4"/>
  <c r="E100" i="4" s="1"/>
  <c r="D92" i="4"/>
  <c r="E92" i="4" s="1"/>
  <c r="D84" i="4"/>
  <c r="E84" i="4" s="1"/>
  <c r="D76" i="4"/>
  <c r="E76" i="4" s="1"/>
  <c r="D68" i="4"/>
  <c r="E68" i="4" s="1"/>
  <c r="D60" i="4"/>
  <c r="E60" i="4" s="1"/>
  <c r="D52" i="4"/>
  <c r="E52" i="4" s="1"/>
  <c r="D44" i="4"/>
  <c r="E44" i="4" s="1"/>
  <c r="D36" i="4"/>
  <c r="E36" i="4" s="1"/>
  <c r="D28" i="4"/>
  <c r="E28" i="4" s="1"/>
  <c r="D20" i="4"/>
  <c r="E20" i="4" s="1"/>
  <c r="D6" i="4"/>
  <c r="E6" i="4" s="1"/>
  <c r="D10" i="4"/>
  <c r="E10" i="4" s="1"/>
  <c r="D14" i="4"/>
  <c r="E14" i="4" s="1"/>
  <c r="D18" i="4"/>
  <c r="E18" i="4" s="1"/>
  <c r="D22" i="4"/>
  <c r="E22" i="4" s="1"/>
  <c r="D26" i="4"/>
  <c r="E26" i="4" s="1"/>
  <c r="D30" i="4"/>
  <c r="E30" i="4" s="1"/>
  <c r="D34" i="4"/>
  <c r="E34" i="4" s="1"/>
  <c r="D38" i="4"/>
  <c r="E38" i="4" s="1"/>
  <c r="D42" i="4"/>
  <c r="E42" i="4" s="1"/>
  <c r="D46" i="4"/>
  <c r="E46" i="4" s="1"/>
  <c r="D50" i="4"/>
  <c r="E50" i="4" s="1"/>
  <c r="D54" i="4"/>
  <c r="E54" i="4" s="1"/>
  <c r="D58" i="4"/>
  <c r="E58" i="4" s="1"/>
  <c r="D62" i="4"/>
  <c r="E62" i="4" s="1"/>
  <c r="D66" i="4"/>
  <c r="E66" i="4" s="1"/>
  <c r="D70" i="4"/>
  <c r="E70" i="4" s="1"/>
  <c r="D74" i="4"/>
  <c r="E74" i="4" s="1"/>
  <c r="D78" i="4"/>
  <c r="E78" i="4" s="1"/>
  <c r="D82" i="4"/>
  <c r="E82" i="4" s="1"/>
  <c r="D86" i="4"/>
  <c r="E86" i="4" s="1"/>
  <c r="D90" i="4"/>
  <c r="E90" i="4" s="1"/>
  <c r="D94" i="4"/>
  <c r="E94" i="4" s="1"/>
  <c r="D98" i="4"/>
  <c r="E98" i="4" s="1"/>
  <c r="D102" i="4"/>
  <c r="E102" i="4" s="1"/>
  <c r="D7" i="4"/>
  <c r="E7" i="4" s="1"/>
  <c r="D11" i="4"/>
  <c r="E11" i="4" s="1"/>
  <c r="D15" i="4"/>
  <c r="E15" i="4" s="1"/>
  <c r="D19" i="4"/>
  <c r="E19" i="4" s="1"/>
  <c r="D23" i="4"/>
  <c r="E23" i="4" s="1"/>
  <c r="D27" i="4"/>
  <c r="E27" i="4" s="1"/>
  <c r="D31" i="4"/>
  <c r="E31" i="4" s="1"/>
  <c r="D35" i="4"/>
  <c r="E35" i="4" s="1"/>
  <c r="D39" i="4"/>
  <c r="E39" i="4" s="1"/>
  <c r="D43" i="4"/>
  <c r="E43" i="4" s="1"/>
  <c r="D47" i="4"/>
  <c r="E47" i="4" s="1"/>
  <c r="D51" i="4"/>
  <c r="E51" i="4" s="1"/>
  <c r="D55" i="4"/>
  <c r="E55" i="4" s="1"/>
  <c r="D59" i="4"/>
  <c r="E59" i="4" s="1"/>
  <c r="D63" i="4"/>
  <c r="E63" i="4" s="1"/>
  <c r="D67" i="4"/>
  <c r="E67" i="4" s="1"/>
  <c r="D71" i="4"/>
  <c r="E71" i="4" s="1"/>
  <c r="D75" i="4"/>
  <c r="E75" i="4" s="1"/>
  <c r="D79" i="4"/>
  <c r="E79" i="4" s="1"/>
  <c r="D83" i="4"/>
  <c r="E83" i="4" s="1"/>
  <c r="D87" i="4"/>
  <c r="E87" i="4" s="1"/>
  <c r="D91" i="4"/>
  <c r="E91" i="4" s="1"/>
  <c r="D95" i="4"/>
  <c r="E95" i="4" s="1"/>
  <c r="D99" i="4"/>
  <c r="E99" i="4" s="1"/>
  <c r="D103" i="4"/>
  <c r="E103" i="4" s="1"/>
  <c r="D97" i="4"/>
  <c r="E97" i="4" s="1"/>
  <c r="D89" i="4"/>
  <c r="E89" i="4" s="1"/>
  <c r="D81" i="4"/>
  <c r="E81" i="4" s="1"/>
  <c r="D73" i="4"/>
  <c r="E73" i="4" s="1"/>
  <c r="D65" i="4"/>
  <c r="E65" i="4" s="1"/>
  <c r="D57" i="4"/>
  <c r="E57" i="4" s="1"/>
  <c r="D49" i="4"/>
  <c r="E49" i="4" s="1"/>
  <c r="D41" i="4"/>
  <c r="E41" i="4" s="1"/>
  <c r="D33" i="4"/>
  <c r="E33" i="4" s="1"/>
  <c r="D25" i="4"/>
  <c r="E25" i="4" s="1"/>
  <c r="D17" i="4"/>
  <c r="E17" i="4" s="1"/>
  <c r="D9" i="4"/>
  <c r="E9" i="4" s="1"/>
  <c r="D101" i="4"/>
  <c r="E101" i="4" s="1"/>
  <c r="D85" i="4"/>
  <c r="E85" i="4" s="1"/>
  <c r="D69" i="4"/>
  <c r="E69" i="4" s="1"/>
  <c r="D53" i="4"/>
  <c r="E53" i="4" s="1"/>
  <c r="D37" i="4"/>
  <c r="E37" i="4" s="1"/>
  <c r="D21" i="4"/>
  <c r="E21" i="4" s="1"/>
  <c r="D13" i="4"/>
  <c r="E13" i="4" s="1"/>
  <c r="E4" i="4"/>
  <c r="D96" i="4"/>
  <c r="E96" i="4" s="1"/>
  <c r="D88" i="4"/>
  <c r="E88" i="4" s="1"/>
  <c r="D80" i="4"/>
  <c r="E80" i="4" s="1"/>
  <c r="D72" i="4"/>
  <c r="E72" i="4" s="1"/>
  <c r="D64" i="4"/>
  <c r="E64" i="4" s="1"/>
  <c r="D56" i="4"/>
  <c r="E56" i="4" s="1"/>
  <c r="D48" i="4"/>
  <c r="E48" i="4" s="1"/>
  <c r="D40" i="4"/>
  <c r="E40" i="4" s="1"/>
  <c r="D32" i="4"/>
  <c r="E32" i="4" s="1"/>
  <c r="D24" i="4"/>
  <c r="E24" i="4" s="1"/>
  <c r="D16" i="4"/>
  <c r="E16" i="4" s="1"/>
  <c r="D8" i="4"/>
  <c r="E8" i="4" s="1"/>
  <c r="G8" i="4" l="1"/>
  <c r="G12" i="4" s="1"/>
  <c r="F13" i="6"/>
  <c r="D5" i="3"/>
  <c r="E5" i="3" s="1"/>
  <c r="F5" i="3" s="1"/>
  <c r="D6" i="3"/>
  <c r="E6" i="3" s="1"/>
  <c r="F6" i="3" s="1"/>
  <c r="D8" i="3"/>
  <c r="E8" i="3" s="1"/>
  <c r="F8" i="3" s="1"/>
  <c r="D10" i="3"/>
  <c r="E10" i="3" s="1"/>
  <c r="F10" i="3" s="1"/>
  <c r="D12" i="3"/>
  <c r="E12" i="3" s="1"/>
  <c r="F12" i="3" s="1"/>
  <c r="D4" i="3"/>
  <c r="E4" i="3" s="1"/>
  <c r="D7" i="3"/>
  <c r="E7" i="3" s="1"/>
  <c r="F7" i="3" s="1"/>
  <c r="D9" i="3"/>
  <c r="E9" i="3" s="1"/>
  <c r="F9" i="3" s="1"/>
  <c r="D11" i="3"/>
  <c r="E11" i="3" s="1"/>
  <c r="F11" i="3" s="1"/>
  <c r="D13" i="3"/>
  <c r="E13" i="3" s="1"/>
  <c r="F13" i="3" s="1"/>
  <c r="J13" i="1"/>
  <c r="J9" i="1"/>
  <c r="L12" i="1"/>
  <c r="K11" i="1"/>
  <c r="I10" i="1"/>
  <c r="K7" i="1"/>
  <c r="I6" i="1"/>
  <c r="K4" i="1"/>
  <c r="H5" i="1"/>
  <c r="H6" i="1"/>
  <c r="H7" i="1"/>
  <c r="H8" i="1"/>
  <c r="H9" i="1"/>
  <c r="H10" i="1"/>
  <c r="H11" i="1"/>
  <c r="H12" i="1"/>
  <c r="H13" i="1"/>
  <c r="H4" i="1"/>
  <c r="C14" i="1"/>
  <c r="D7" i="1" s="1"/>
  <c r="K6" i="1" l="1"/>
  <c r="L11" i="1"/>
  <c r="E7" i="1"/>
  <c r="F7" i="1"/>
  <c r="L7" i="1"/>
  <c r="I13" i="1"/>
  <c r="H14" i="1"/>
  <c r="L8" i="1"/>
  <c r="J5" i="1"/>
  <c r="I9" i="1"/>
  <c r="J6" i="1"/>
  <c r="I5" i="1"/>
  <c r="K10" i="1"/>
  <c r="J10" i="1"/>
  <c r="D14" i="3"/>
  <c r="E14" i="3"/>
  <c r="F4" i="3"/>
  <c r="F14" i="3" s="1"/>
  <c r="F20" i="3" s="1"/>
  <c r="I4" i="1"/>
  <c r="K5" i="1"/>
  <c r="K14" i="1" s="1"/>
  <c r="L6" i="1"/>
  <c r="I8" i="1"/>
  <c r="K9" i="1"/>
  <c r="L10" i="1"/>
  <c r="I12" i="1"/>
  <c r="K13" i="1"/>
  <c r="J7" i="1"/>
  <c r="J11" i="1"/>
  <c r="L4" i="1"/>
  <c r="L5" i="1"/>
  <c r="I7" i="1"/>
  <c r="K8" i="1"/>
  <c r="L9" i="1"/>
  <c r="I11" i="1"/>
  <c r="K12" i="1"/>
  <c r="L13" i="1"/>
  <c r="J4" i="1"/>
  <c r="J14" i="1" s="1"/>
  <c r="J8" i="1"/>
  <c r="J12" i="1"/>
  <c r="D5" i="1"/>
  <c r="D9" i="1"/>
  <c r="D13" i="1"/>
  <c r="D8" i="1"/>
  <c r="D10" i="1"/>
  <c r="D4" i="1"/>
  <c r="D12" i="1"/>
  <c r="D6" i="1"/>
  <c r="D11" i="1"/>
  <c r="E9" i="1" l="1"/>
  <c r="F9" i="1"/>
  <c r="E4" i="1"/>
  <c r="F4" i="1"/>
  <c r="E10" i="1"/>
  <c r="F10" i="1"/>
  <c r="E13" i="1"/>
  <c r="F13" i="1"/>
  <c r="E5" i="1"/>
  <c r="F5" i="1"/>
  <c r="E8" i="1"/>
  <c r="F8" i="1"/>
  <c r="E11" i="1"/>
  <c r="F11" i="1"/>
  <c r="E6" i="1"/>
  <c r="F6" i="1"/>
  <c r="E12" i="1"/>
  <c r="F12" i="1"/>
  <c r="I14" i="1"/>
  <c r="E14" i="1"/>
  <c r="J16" i="1" s="1"/>
  <c r="D14" i="1"/>
  <c r="F14" i="1" l="1"/>
  <c r="F20" i="1" s="1"/>
  <c r="K16" i="1"/>
  <c r="H16" i="1"/>
  <c r="I16" i="1"/>
  <c r="L14" i="1"/>
  <c r="L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Sisi Florensia</author>
  </authors>
  <commentList>
    <comment ref="D14" authorId="0" shapeId="0" xr:uid="{00000000-0006-0000-0100-000001000000}">
      <text>
        <r>
          <rPr>
            <b/>
            <sz val="9"/>
            <color indexed="81"/>
            <rFont val="Tahoma"/>
            <charset val="1"/>
          </rPr>
          <t>Sisi Florensia:</t>
        </r>
        <r>
          <rPr>
            <sz val="9"/>
            <color indexed="81"/>
            <rFont val="Tahoma"/>
            <charset val="1"/>
          </rPr>
          <t xml:space="preserve">
This has to be 0.</t>
        </r>
      </text>
    </comment>
    <comment ref="H14" authorId="0" shapeId="0" xr:uid="{00000000-0006-0000-0100-000002000000}">
      <text>
        <r>
          <rPr>
            <b/>
            <sz val="9"/>
            <color indexed="81"/>
            <rFont val="Tahoma"/>
            <family val="2"/>
          </rPr>
          <t>Sisi Florensia:</t>
        </r>
        <r>
          <rPr>
            <sz val="9"/>
            <color indexed="81"/>
            <rFont val="Tahoma"/>
            <family val="2"/>
          </rPr>
          <t xml:space="preserve">
Value is equal to mean. So this is the formula to calculate the mean, instead.</t>
        </r>
      </text>
    </comment>
    <comment ref="L14" authorId="0" shapeId="0" xr:uid="{00000000-0006-0000-0100-000003000000}">
      <text>
        <r>
          <rPr>
            <b/>
            <sz val="9"/>
            <color indexed="81"/>
            <rFont val="Tahoma"/>
            <family val="2"/>
          </rPr>
          <t>Sisi Florensia:</t>
        </r>
        <r>
          <rPr>
            <sz val="9"/>
            <color indexed="81"/>
            <rFont val="Tahoma"/>
            <family val="2"/>
          </rPr>
          <t xml:space="preserve">
Unable to determine the value. The formula doesn’t ask for any average or summation.</t>
        </r>
      </text>
    </comment>
    <comment ref="F15" authorId="0" shapeId="0" xr:uid="{00000000-0006-0000-0100-000004000000}">
      <text>
        <r>
          <rPr>
            <b/>
            <sz val="9"/>
            <color indexed="81"/>
            <rFont val="Tahoma"/>
            <family val="2"/>
          </rPr>
          <t>Sisi Florensia:</t>
        </r>
        <r>
          <rPr>
            <sz val="9"/>
            <color indexed="81"/>
            <rFont val="Tahoma"/>
            <family val="2"/>
          </rPr>
          <t xml:space="preserve">
Σ(xi-Xbar)^2 is also called SS or Sum of Squares.
While the average of this value is called variance ((Σ(xi-Xbar)^2)/n)</t>
        </r>
      </text>
    </comment>
    <comment ref="F19" authorId="0" shapeId="0" xr:uid="{00000000-0006-0000-0100-000005000000}">
      <text>
        <r>
          <rPr>
            <b/>
            <sz val="9"/>
            <color indexed="81"/>
            <rFont val="Tahoma"/>
            <family val="2"/>
          </rPr>
          <t>Sisi Florensia:</t>
        </r>
        <r>
          <rPr>
            <sz val="9"/>
            <color indexed="81"/>
            <rFont val="Tahoma"/>
            <family val="2"/>
          </rPr>
          <t xml:space="preserve">
Standard deviation is the square root of variance ((Σ(xi-Xbar)^2)/n)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Sisi Florensia</author>
  </authors>
  <commentList>
    <comment ref="F15" authorId="0" shapeId="0" xr:uid="{00000000-0006-0000-0200-000001000000}">
      <text>
        <r>
          <rPr>
            <b/>
            <sz val="9"/>
            <color indexed="81"/>
            <rFont val="Tahoma"/>
            <family val="2"/>
          </rPr>
          <t>Sisi Florensia:</t>
        </r>
        <r>
          <rPr>
            <sz val="9"/>
            <color indexed="81"/>
            <rFont val="Tahoma"/>
            <family val="2"/>
          </rPr>
          <t xml:space="preserve">
Σ(xi-Xbar)^2 is also called SS or Sum of Squares.
While the average of this value is called variance ((Σ(xi-Xbar)^2)/n)</t>
        </r>
      </text>
    </comment>
    <comment ref="F19" authorId="0" shapeId="0" xr:uid="{00000000-0006-0000-0200-000002000000}">
      <text>
        <r>
          <rPr>
            <b/>
            <sz val="9"/>
            <color indexed="81"/>
            <rFont val="Tahoma"/>
            <family val="2"/>
          </rPr>
          <t>Sisi Florensia:</t>
        </r>
        <r>
          <rPr>
            <sz val="9"/>
            <color indexed="81"/>
            <rFont val="Tahoma"/>
            <family val="2"/>
          </rPr>
          <t xml:space="preserve">
Standard deviation is the square root of variance ((Σ(xi-Xbar)^2)/n)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Sisi Florensia</author>
  </authors>
  <commentList>
    <comment ref="G15" authorId="0" shapeId="0" xr:uid="{F2951C6E-7DE6-4111-B2CD-7644E934FFF8}">
      <text>
        <r>
          <rPr>
            <b/>
            <sz val="9"/>
            <color indexed="81"/>
            <rFont val="Tahoma"/>
            <family val="2"/>
          </rPr>
          <t>Sisi Florensia:</t>
        </r>
        <r>
          <rPr>
            <sz val="9"/>
            <color indexed="81"/>
            <rFont val="Tahoma"/>
            <family val="2"/>
          </rPr>
          <t xml:space="preserve">
If we want to calculate variance of the population from the sample, we apply Bessel's Correction. By reducing of number of sample by 1, it will give higher result compare to normal calculation of variance of the sample (σ squared).</t>
        </r>
      </text>
    </comment>
    <comment ref="G19" authorId="0" shapeId="0" xr:uid="{8CFC2A2D-DD4D-4D15-ADFC-06EC3B35C886}">
      <text>
        <r>
          <rPr>
            <b/>
            <sz val="9"/>
            <color indexed="81"/>
            <rFont val="Tahoma"/>
            <family val="2"/>
          </rPr>
          <t>Sisi Florensia:</t>
        </r>
        <r>
          <rPr>
            <sz val="9"/>
            <color indexed="81"/>
            <rFont val="Tahoma"/>
            <family val="2"/>
          </rPr>
          <t xml:space="preserve">
If we want to calculate standard deviationof the population from the sample, we apply Bessel's Correction. By reducing of number of sample by 1, it will give higher result compare to normal calculation of standard deviation of the sample (σ squared).</t>
        </r>
      </text>
    </comment>
  </commentList>
</comments>
</file>

<file path=xl/sharedStrings.xml><?xml version="1.0" encoding="utf-8"?>
<sst xmlns="http://schemas.openxmlformats.org/spreadsheetml/2006/main" count="230" uniqueCount="141">
  <si>
    <t>Sample</t>
  </si>
  <si>
    <t>Deviation from The Mean</t>
  </si>
  <si>
    <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</si>
  <si>
    <t>#1</t>
  </si>
  <si>
    <t>#6</t>
  </si>
  <si>
    <t>#5</t>
  </si>
  <si>
    <t>#2</t>
  </si>
  <si>
    <t>#4</t>
  </si>
  <si>
    <t>#3</t>
  </si>
  <si>
    <t>#7</t>
  </si>
  <si>
    <t>#8</t>
  </si>
  <si>
    <t>#9</t>
  </si>
  <si>
    <t>#10</t>
  </si>
  <si>
    <t>Item#</t>
  </si>
  <si>
    <t>Formula</t>
  </si>
  <si>
    <r>
      <rPr>
        <b/>
        <sz val="11"/>
        <color theme="1"/>
        <rFont val="MS Reference Sans Serif"/>
        <family val="2"/>
      </rPr>
      <t>Σ</t>
    </r>
    <r>
      <rPr>
        <b/>
        <sz val="11"/>
        <color theme="1"/>
        <rFont val="Arial"/>
        <family val="2"/>
        <scheme val="minor"/>
      </rPr>
      <t>x</t>
    </r>
    <r>
      <rPr>
        <b/>
        <vertAlign val="subscript"/>
        <sz val="11"/>
        <color theme="1"/>
        <rFont val="Arial"/>
        <family val="2"/>
        <scheme val="minor"/>
      </rPr>
      <t>i</t>
    </r>
    <r>
      <rPr>
        <b/>
        <sz val="11"/>
        <color theme="1"/>
        <rFont val="Arial"/>
        <family val="2"/>
        <scheme val="minor"/>
      </rPr>
      <t xml:space="preserve"> / n</t>
    </r>
  </si>
  <si>
    <t>Test Quiz 24: Formula of Average Absolute Deviation</t>
  </si>
  <si>
    <r>
      <rPr>
        <b/>
        <sz val="11"/>
        <color theme="1"/>
        <rFont val="MS Reference Sans Serif"/>
        <family val="2"/>
      </rPr>
      <t>|</t>
    </r>
    <r>
      <rPr>
        <b/>
        <sz val="11"/>
        <color theme="1"/>
        <rFont val="Arial"/>
        <family val="2"/>
        <scheme val="minor"/>
      </rPr>
      <t>x</t>
    </r>
    <r>
      <rPr>
        <b/>
        <vertAlign val="subscript"/>
        <sz val="11"/>
        <color theme="1"/>
        <rFont val="Arial"/>
        <family val="2"/>
        <scheme val="minor"/>
      </rPr>
      <t>i</t>
    </r>
    <r>
      <rPr>
        <b/>
        <sz val="11"/>
        <color theme="1"/>
        <rFont val="MS Reference Sans Serif"/>
        <family val="2"/>
      </rPr>
      <t>|</t>
    </r>
  </si>
  <si>
    <r>
      <t>|</t>
    </r>
    <r>
      <rPr>
        <b/>
        <sz val="11"/>
        <color theme="1"/>
        <rFont val="MS Reference Sans Serif"/>
        <family val="2"/>
      </rPr>
      <t></t>
    </r>
    <r>
      <rPr>
        <b/>
        <sz val="11"/>
        <color theme="1"/>
        <rFont val="Arial"/>
        <family val="2"/>
        <scheme val="minor"/>
      </rPr>
      <t xml:space="preserve"> -x</t>
    </r>
    <r>
      <rPr>
        <b/>
        <vertAlign val="subscript"/>
        <sz val="11"/>
        <color theme="1"/>
        <rFont val="Arial"/>
        <family val="2"/>
        <scheme val="minor"/>
      </rPr>
      <t>i</t>
    </r>
    <r>
      <rPr>
        <b/>
        <sz val="11"/>
        <color theme="1"/>
        <rFont val="MS Reference Sans Serif"/>
        <family val="2"/>
      </rPr>
      <t>|</t>
    </r>
  </si>
  <si>
    <r>
      <t>|x</t>
    </r>
    <r>
      <rPr>
        <b/>
        <vertAlign val="subscript"/>
        <sz val="11"/>
        <color theme="1"/>
        <rFont val="Arial"/>
        <family val="2"/>
        <scheme val="minor"/>
      </rPr>
      <t>i</t>
    </r>
    <r>
      <rPr>
        <b/>
        <sz val="11"/>
        <color theme="1"/>
        <rFont val="Arial"/>
        <family val="2"/>
        <scheme val="minor"/>
      </rPr>
      <t>-</t>
    </r>
    <r>
      <rPr>
        <b/>
        <sz val="11"/>
        <color theme="1"/>
        <rFont val="MS Reference Sans Serif"/>
        <family val="2"/>
      </rPr>
      <t xml:space="preserve">| </t>
    </r>
  </si>
  <si>
    <r>
      <t>|x</t>
    </r>
    <r>
      <rPr>
        <b/>
        <vertAlign val="subscript"/>
        <sz val="11"/>
        <color theme="1"/>
        <rFont val="Arial"/>
        <family val="2"/>
        <scheme val="minor"/>
      </rPr>
      <t>i</t>
    </r>
    <r>
      <rPr>
        <b/>
        <sz val="11"/>
        <color theme="1"/>
        <rFont val="Arial"/>
        <family val="2"/>
        <scheme val="minor"/>
      </rPr>
      <t>-</t>
    </r>
    <r>
      <rPr>
        <b/>
        <sz val="11"/>
        <color theme="1"/>
        <rFont val="MS Reference Sans Serif"/>
        <family val="2"/>
      </rPr>
      <t>| /n</t>
    </r>
  </si>
  <si>
    <t>Absolute Deviation</t>
  </si>
  <si>
    <t>Squared Deviation</t>
  </si>
  <si>
    <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r>
      <rPr>
        <b/>
        <sz val="11"/>
        <color theme="1"/>
        <rFont val="Arial"/>
        <family val="2"/>
        <scheme val="minor"/>
      </rPr>
      <t>)</t>
    </r>
  </si>
  <si>
    <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r>
      <rPr>
        <b/>
        <sz val="11"/>
        <color theme="1"/>
        <rFont val="Arial"/>
        <family val="2"/>
        <scheme val="minor"/>
      </rPr>
      <t>|</t>
    </r>
  </si>
  <si>
    <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r>
      <rPr>
        <b/>
        <sz val="11"/>
        <color theme="1"/>
        <rFont val="Arial"/>
        <family val="2"/>
        <scheme val="minor"/>
      </rPr>
      <t>)</t>
    </r>
    <r>
      <rPr>
        <b/>
        <vertAlign val="superscript"/>
        <sz val="11"/>
        <color theme="1"/>
        <rFont val="Arial"/>
        <family val="2"/>
        <scheme val="minor"/>
      </rPr>
      <t>2</t>
    </r>
  </si>
  <si>
    <r>
      <rPr>
        <b/>
        <sz val="11"/>
        <color theme="1"/>
        <rFont val="MS Reference Sans Serif"/>
        <family val="2"/>
      </rPr>
      <t>Σ</t>
    </r>
    <r>
      <rPr>
        <b/>
        <sz val="11"/>
        <color theme="1"/>
        <rFont val="Arial"/>
        <family val="2"/>
        <scheme val="minor"/>
      </rP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r>
      <rPr>
        <b/>
        <sz val="11"/>
        <color theme="1"/>
        <rFont val="Arial"/>
        <family val="2"/>
        <scheme val="minor"/>
      </rPr>
      <t>) / n</t>
    </r>
  </si>
  <si>
    <r>
      <rPr>
        <b/>
        <sz val="11"/>
        <color theme="1"/>
        <rFont val="MS Reference Sans Serif"/>
        <family val="2"/>
      </rPr>
      <t>Σ</t>
    </r>
    <r>
      <rPr>
        <b/>
        <sz val="11"/>
        <color theme="1"/>
        <rFont val="Arial"/>
        <family val="2"/>
        <scheme val="minor"/>
      </rP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r>
      <rPr>
        <b/>
        <sz val="11"/>
        <color theme="1"/>
        <rFont val="Arial"/>
        <family val="2"/>
        <scheme val="minor"/>
      </rPr>
      <t>| /n</t>
    </r>
  </si>
  <si>
    <r>
      <rPr>
        <b/>
        <sz val="11"/>
        <color theme="1"/>
        <rFont val="MS Reference Sans Serif"/>
        <family val="2"/>
      </rPr>
      <t>|Σ</t>
    </r>
    <r>
      <rPr>
        <b/>
        <sz val="11"/>
        <color theme="1"/>
        <rFont val="Arial"/>
        <family val="2"/>
        <scheme val="minor"/>
      </rPr>
      <t>x</t>
    </r>
    <r>
      <rPr>
        <b/>
        <vertAlign val="subscript"/>
        <sz val="11"/>
        <color theme="1"/>
        <rFont val="Arial"/>
        <family val="2"/>
        <scheme val="minor"/>
      </rPr>
      <t>i</t>
    </r>
    <r>
      <rPr>
        <b/>
        <sz val="11"/>
        <color theme="1"/>
        <rFont val="Arial"/>
        <family val="2"/>
        <scheme val="minor"/>
      </rPr>
      <t>| /n</t>
    </r>
  </si>
  <si>
    <r>
      <rPr>
        <b/>
        <sz val="11"/>
        <color theme="1"/>
        <rFont val="MS Reference Sans Serif"/>
        <family val="2"/>
      </rPr>
      <t>Σ (</t>
    </r>
    <r>
      <rPr>
        <b/>
        <sz val="11"/>
        <color theme="1"/>
        <rFont val="Arial"/>
        <family val="2"/>
        <scheme val="minor"/>
      </rP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r>
      <rPr>
        <b/>
        <sz val="11"/>
        <color theme="1"/>
        <rFont val="Arial"/>
        <family val="2"/>
        <scheme val="minor"/>
      </rPr>
      <t>| /n)</t>
    </r>
  </si>
  <si>
    <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r>
      <rPr>
        <b/>
        <sz val="11"/>
        <color theme="1"/>
        <rFont val="Arial"/>
        <family val="2"/>
        <scheme val="minor"/>
      </rPr>
      <t>| /n</t>
    </r>
  </si>
  <si>
    <t>Average (Mean)</t>
  </si>
  <si>
    <r>
      <rPr>
        <b/>
        <sz val="11"/>
        <color theme="1"/>
        <rFont val="MS Reference Sans Serif"/>
        <family val="2"/>
      </rPr>
      <t>Σ</t>
    </r>
    <r>
      <rPr>
        <b/>
        <sz val="11"/>
        <color theme="1"/>
        <rFont val="Arial"/>
        <family val="2"/>
        <scheme val="minor"/>
      </rP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r>
      <rPr>
        <b/>
        <sz val="11"/>
        <color theme="1"/>
        <rFont val="Arial"/>
        <family val="2"/>
        <scheme val="minor"/>
      </rPr>
      <t>)</t>
    </r>
    <r>
      <rPr>
        <b/>
        <vertAlign val="superscript"/>
        <sz val="11"/>
        <color theme="1"/>
        <rFont val="Arial"/>
        <family val="2"/>
        <scheme val="minor"/>
      </rPr>
      <t>2</t>
    </r>
    <r>
      <rPr>
        <b/>
        <sz val="11"/>
        <color theme="1"/>
        <rFont val="Arial"/>
        <family val="2"/>
        <scheme val="minor"/>
      </rPr>
      <t xml:space="preserve"> /n</t>
    </r>
  </si>
  <si>
    <t>Variance</t>
  </si>
  <si>
    <t>Standard Deviation</t>
  </si>
  <si>
    <r>
      <rPr>
        <b/>
        <sz val="11"/>
        <color theme="1"/>
        <rFont val="Calibri"/>
        <family val="2"/>
      </rPr>
      <t>√</t>
    </r>
    <r>
      <rPr>
        <b/>
        <sz val="11"/>
        <color theme="1"/>
        <rFont val="MS Reference Sans Serif"/>
        <family val="2"/>
      </rPr>
      <t>(Σ</t>
    </r>
    <r>
      <rPr>
        <b/>
        <sz val="11"/>
        <color theme="1"/>
        <rFont val="Arial"/>
        <family val="2"/>
        <scheme val="minor"/>
      </rP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r>
      <rPr>
        <b/>
        <sz val="11"/>
        <color theme="1"/>
        <rFont val="Arial"/>
        <family val="2"/>
        <scheme val="minor"/>
      </rPr>
      <t>)</t>
    </r>
    <r>
      <rPr>
        <b/>
        <vertAlign val="superscript"/>
        <sz val="11"/>
        <color theme="1"/>
        <rFont val="Arial"/>
        <family val="2"/>
        <scheme val="minor"/>
      </rPr>
      <t>2</t>
    </r>
    <r>
      <rPr>
        <b/>
        <sz val="11"/>
        <color theme="1"/>
        <rFont val="Arial"/>
        <family val="2"/>
        <scheme val="minor"/>
      </rPr>
      <t xml:space="preserve"> /n)</t>
    </r>
  </si>
  <si>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</si>
  <si>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</si>
  <si>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</si>
  <si>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</si>
  <si>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</si>
  <si>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</si>
  <si>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</si>
  <si>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</si>
  <si>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</si>
  <si>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</si>
  <si>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</si>
  <si>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</si>
  <si>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</si>
  <si>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</si>
  <si>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</si>
  <si>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</si>
  <si>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</si>
  <si>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</si>
  <si>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</si>
  <si>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</si>
  <si>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</si>
  <si>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</si>
  <si>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</si>
  <si>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</si>
  <si>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</si>
  <si>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</si>
  <si>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</si>
  <si>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</si>
  <si>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</si>
  <si>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</si>
  <si>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</si>
  <si>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</si>
  <si>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</si>
  <si>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</si>
  <si>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</si>
  <si>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</si>
  <si>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</si>
  <si>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</si>
  <si>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</si>
  <si>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</si>
  <si>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</si>
  <si>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</si>
  <si>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</si>
  <si>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</si>
  <si>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</si>
  <si>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</si>
  <si>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</si>
  <si>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</si>
  <si>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</si>
  <si>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</si>
  <si>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</si>
  <si>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</si>
  <si>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</si>
  <si>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</si>
  <si>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</si>
  <si>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</si>
  <si>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</si>
  <si>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</si>
  <si>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</si>
  <si>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</si>
  <si>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</si>
  <si>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</si>
  <si>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</si>
  <si>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</si>
  <si>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</si>
  <si>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</si>
  <si>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</si>
  <si>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</si>
  <si>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</si>
  <si>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</si>
  <si>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</si>
  <si>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</si>
  <si>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</si>
  <si>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</si>
  <si>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</si>
  <si>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</si>
  <si>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</si>
  <si>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</si>
  <si>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</si>
  <si>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</si>
  <si>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</si>
  <si>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</si>
  <si>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</si>
  <si>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</si>
  <si>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</si>
  <si>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</si>
  <si>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</si>
  <si>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</si>
  <si>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</si>
  <si>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</si>
  <si>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r>
      <t>Mean (</t>
    </r>
    <r>
      <rPr>
        <b/>
        <sz val="11"/>
        <color theme="1"/>
        <rFont val="MS Reference Sans Serif"/>
        <family val="2"/>
      </rPr>
      <t></t>
    </r>
    <r>
      <rPr>
        <b/>
        <sz val="11"/>
        <color theme="1"/>
        <rFont val="Arial"/>
        <family val="2"/>
        <scheme val="minor"/>
      </rPr>
      <t>)</t>
    </r>
  </si>
  <si>
    <r>
      <t>Variance (</t>
    </r>
    <r>
      <rPr>
        <b/>
        <sz val="11"/>
        <color theme="1"/>
        <rFont val="Calibri"/>
        <family val="2"/>
      </rPr>
      <t>σ</t>
    </r>
    <r>
      <rPr>
        <b/>
        <vertAlign val="superscript"/>
        <sz val="11"/>
        <color theme="1"/>
        <rFont val="Calibri"/>
        <family val="2"/>
      </rPr>
      <t>2</t>
    </r>
    <r>
      <rPr>
        <b/>
        <sz val="11"/>
        <color theme="1"/>
        <rFont val="Arial"/>
        <family val="2"/>
        <scheme val="minor"/>
      </rPr>
      <t>)</t>
    </r>
  </si>
  <si>
    <t>Standard Deviation (σ)</t>
  </si>
  <si>
    <r>
      <t>Variance (σ</t>
    </r>
    <r>
      <rPr>
        <b/>
        <vertAlign val="superscript"/>
        <sz val="11"/>
        <color theme="1"/>
        <rFont val="Arial"/>
        <family val="2"/>
        <scheme val="minor"/>
      </rPr>
      <t>2</t>
    </r>
    <r>
      <rPr>
        <b/>
        <sz val="11"/>
        <color theme="1"/>
        <rFont val="Arial"/>
        <family val="2"/>
        <scheme val="minor"/>
      </rPr>
      <t>)</t>
    </r>
  </si>
  <si>
    <r>
      <rPr>
        <b/>
        <sz val="11"/>
        <color theme="1"/>
        <rFont val="MS Reference Sans Serif"/>
        <family val="2"/>
      </rPr>
      <t></t>
    </r>
    <r>
      <rPr>
        <b/>
        <sz val="11"/>
        <color theme="1"/>
        <rFont val="Arial"/>
        <family val="2"/>
        <scheme val="minor"/>
      </rPr>
      <t xml:space="preserve"> - 1</t>
    </r>
    <r>
      <rPr>
        <b/>
        <sz val="11"/>
        <color theme="1"/>
        <rFont val="Calibri"/>
        <family val="2"/>
      </rPr>
      <t>σ</t>
    </r>
  </si>
  <si>
    <r>
      <rPr>
        <b/>
        <sz val="11"/>
        <color theme="1"/>
        <rFont val="MS Reference Sans Serif"/>
        <family val="2"/>
      </rPr>
      <t></t>
    </r>
    <r>
      <rPr>
        <b/>
        <sz val="11"/>
        <color theme="1"/>
        <rFont val="Arial"/>
        <family val="2"/>
        <scheme val="minor"/>
      </rPr>
      <t xml:space="preserve"> - 2</t>
    </r>
    <r>
      <rPr>
        <b/>
        <sz val="11"/>
        <color theme="1"/>
        <rFont val="Calibri"/>
        <family val="2"/>
      </rPr>
      <t>σ</t>
    </r>
  </si>
  <si>
    <r>
      <rPr>
        <b/>
        <sz val="11"/>
        <color theme="1"/>
        <rFont val="MS Reference Sans Serif"/>
        <family val="2"/>
      </rPr>
      <t></t>
    </r>
    <r>
      <rPr>
        <b/>
        <sz val="11"/>
        <color theme="1"/>
        <rFont val="Arial"/>
        <family val="2"/>
        <scheme val="minor"/>
      </rPr>
      <t xml:space="preserve"> + 1</t>
    </r>
    <r>
      <rPr>
        <b/>
        <sz val="11"/>
        <color theme="1"/>
        <rFont val="Calibri"/>
        <family val="2"/>
      </rPr>
      <t>σ</t>
    </r>
  </si>
  <si>
    <r>
      <rPr>
        <b/>
        <sz val="11"/>
        <color theme="1"/>
        <rFont val="MS Reference Sans Serif"/>
        <family val="2"/>
      </rPr>
      <t></t>
    </r>
    <r>
      <rPr>
        <b/>
        <sz val="11"/>
        <color theme="1"/>
        <rFont val="Arial"/>
        <family val="2"/>
        <scheme val="minor"/>
      </rPr>
      <t xml:space="preserve"> + 2</t>
    </r>
    <r>
      <rPr>
        <b/>
        <sz val="11"/>
        <color theme="1"/>
        <rFont val="Calibri"/>
        <family val="2"/>
      </rPr>
      <t>σ</t>
    </r>
  </si>
  <si>
    <t>Sample 1</t>
  </si>
  <si>
    <t>Sample Standard Deviation (s)</t>
  </si>
  <si>
    <r>
      <rPr>
        <b/>
        <sz val="11"/>
        <color theme="1"/>
        <rFont val="Calibri"/>
        <family val="2"/>
      </rPr>
      <t>√</t>
    </r>
    <r>
      <rPr>
        <b/>
        <sz val="11"/>
        <color theme="1"/>
        <rFont val="MS Reference Sans Serif"/>
        <family val="2"/>
      </rPr>
      <t>(Σ</t>
    </r>
    <r>
      <rPr>
        <b/>
        <sz val="11"/>
        <color theme="1"/>
        <rFont val="Arial"/>
        <family val="2"/>
        <scheme val="minor"/>
      </rP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r>
      <rPr>
        <b/>
        <sz val="11"/>
        <color theme="1"/>
        <rFont val="Arial"/>
        <family val="2"/>
        <scheme val="minor"/>
      </rPr>
      <t>)</t>
    </r>
    <r>
      <rPr>
        <b/>
        <vertAlign val="superscript"/>
        <sz val="11"/>
        <color theme="1"/>
        <rFont val="Arial"/>
        <family val="2"/>
        <scheme val="minor"/>
      </rPr>
      <t>2</t>
    </r>
    <r>
      <rPr>
        <b/>
        <sz val="11"/>
        <color theme="1"/>
        <rFont val="Arial"/>
        <family val="2"/>
        <scheme val="minor"/>
      </rPr>
      <t xml:space="preserve"> /(n-1)</t>
    </r>
  </si>
  <si>
    <r>
      <t>Sample Variance (</t>
    </r>
    <r>
      <rPr>
        <b/>
        <sz val="11"/>
        <color theme="1"/>
        <rFont val="Calibri"/>
        <family val="2"/>
      </rPr>
      <t>s</t>
    </r>
    <r>
      <rPr>
        <b/>
        <vertAlign val="superscript"/>
        <sz val="11"/>
        <color theme="1"/>
        <rFont val="Calibri"/>
        <family val="2"/>
      </rPr>
      <t>2</t>
    </r>
    <r>
      <rPr>
        <b/>
        <sz val="11"/>
        <color theme="1"/>
        <rFont val="Arial"/>
        <family val="2"/>
        <scheme val="minor"/>
      </rPr>
      <t>)</t>
    </r>
  </si>
  <si>
    <t>SUM</t>
  </si>
  <si>
    <t>Table of Std Deviation</t>
  </si>
  <si>
    <r>
      <rPr>
        <b/>
        <sz val="11"/>
        <color theme="1"/>
        <rFont val="Calibri"/>
        <family val="2"/>
      </rPr>
      <t>√</t>
    </r>
    <r>
      <rPr>
        <b/>
        <sz val="11"/>
        <color theme="1"/>
        <rFont val="MS Reference Sans Serif"/>
        <family val="2"/>
      </rPr>
      <t>(Σ</t>
    </r>
    <r>
      <rPr>
        <b/>
        <sz val="11"/>
        <color theme="1"/>
        <rFont val="Arial"/>
        <family val="2"/>
        <scheme val="minor"/>
      </rPr>
      <t>(x</t>
    </r>
    <r>
      <rPr>
        <b/>
        <vertAlign val="subscript"/>
        <sz val="11"/>
        <color theme="1"/>
        <rFont val="Arial"/>
        <family val="2"/>
        <scheme val="minor"/>
      </rPr>
      <t>i</t>
    </r>
    <r>
      <rPr>
        <b/>
        <sz val="11"/>
        <color theme="1"/>
        <rFont val="Arial"/>
        <family val="2"/>
        <scheme val="minor"/>
      </rPr>
      <t>-</t>
    </r>
    <r>
      <rPr>
        <b/>
        <sz val="11"/>
        <color theme="1"/>
        <rFont val="MS Reference Sans Serif"/>
        <family val="2"/>
      </rPr>
      <t></t>
    </r>
    <r>
      <rPr>
        <b/>
        <sz val="11"/>
        <color theme="1"/>
        <rFont val="Arial"/>
        <family val="2"/>
        <scheme val="minor"/>
      </rPr>
      <t>)</t>
    </r>
    <r>
      <rPr>
        <b/>
        <vertAlign val="superscript"/>
        <sz val="11"/>
        <color theme="1"/>
        <rFont val="Arial"/>
        <family val="2"/>
        <scheme val="minor"/>
      </rPr>
      <t>2</t>
    </r>
    <r>
      <rPr>
        <b/>
        <sz val="11"/>
        <color theme="1"/>
        <rFont val="Arial"/>
        <family val="2"/>
        <scheme val="minor"/>
      </rPr>
      <t xml:space="preserve"> /n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</si>
</sst>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quot;$&quot;* #,##0.00_-;_-&quot;$&quot;* &quot;-&quot;??_-;_-@_-"/>
    <numFmt numFmtId="165" formatCode="#,##0.0000"/>
    <numFmt numFmtId="166" formatCode="0_ ;\-0\ "/>
    <numFmt numFmtId="167" formatCode="0.00000000000000"/>
    <numFmt numFmtId="168" formatCode="0.000000000000000"/>
  </numFmts>
  <fonts count="11" x14ac:knownFonts="1">
    <font>
      <sz val="11"/>
      <color theme="1"/>
      <name val="Arial"/>
      <family val="2"/>
      <scheme val="minor"/>
    </font>
    <font>
      <b/>
      <sz val="11"/>
      <color theme="1"/>
      <name val="Arial"/>
      <family val="2"/>
      <scheme val="minor"/>
    </font>
    <font>
      <b/>
      <vertAlign val="subscript"/>
      <sz val="11"/>
      <color theme="1"/>
      <name val="Arial"/>
      <family val="2"/>
      <scheme val="minor"/>
    </font>
    <font>
      <b/>
      <sz val="11"/>
      <color theme="1"/>
      <name val="MS Reference Sans Serif"/>
      <family val="2"/>
    </font>
    <font>
      <sz val="9"/>
      <color indexed="81"/>
      <name val="Tahoma"/>
      <family val="2"/>
    </font>
    <font>
      <b/>
      <sz val="9"/>
      <color indexed="81"/>
      <name val="Tahoma"/>
      <family val="2"/>
    </font>
    <font>
      <b/>
      <vertAlign val="superscript"/>
      <sz val="11"/>
      <color theme="1"/>
      <name val="Arial"/>
      <family val="2"/>
      <scheme val="minor"/>
    </font>
    <font>
      <b/>
      <sz val="11"/>
      <color theme="1"/>
      <name val="Calibri"/>
      <family val="2"/>
    </font>
    <font>
      <sz val="9"/>
      <color indexed="81"/>
      <name val="Tahoma"/>
      <charset val="1"/>
    </font>
    <font>
      <b/>
      <sz val="9"/>
      <color indexed="81"/>
      <name val="Tahoma"/>
      <charset val="1"/>
    </font>
    <font>
      <b/>
      <vertAlign val="superscript"/>
      <sz val="11"/>
      <color theme="1"/>
      <name val="Calibri"/>
      <family val="2"/>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59999389629810485"/>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indexed="64"/>
      </left>
      <right style="medium">
        <color indexed="64"/>
      </right>
      <top style="thin">
        <color indexed="64"/>
      </top>
      <bottom style="medium">
        <color indexed="64"/>
      </bottom>
      <diagonal/>
    </border>
    <border>
      <left style="thick">
        <color auto="1"/>
      </left>
      <right style="thick">
        <color auto="1"/>
      </right>
      <top/>
      <bottom style="thin">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style="thick">
        <color auto="1"/>
      </right>
      <top/>
      <bottom style="medium">
        <color auto="1"/>
      </bottom>
      <diagonal/>
    </border>
  </borders>
  <cellStyleXfs count="1">
    <xf numFmtId="0" fontId="0" fillId="0" borderId="0"/>
  </cellStyleXfs>
  <cellXfs count="11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xf numFmtId="0" fontId="1" fillId="2" borderId="0" xfId="0" applyFont="1" applyFill="1"/>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2" borderId="5" xfId="0" applyFill="1" applyBorder="1" applyAlignment="1">
      <alignment horizontal="center"/>
    </xf>
    <xf numFmtId="0" fontId="0" fillId="2" borderId="9" xfId="0" applyFill="1" applyBorder="1" applyAlignment="1">
      <alignment horizontal="center"/>
    </xf>
    <xf numFmtId="164" fontId="0" fillId="2" borderId="1" xfId="0" applyNumberFormat="1" applyFill="1" applyBorder="1"/>
    <xf numFmtId="0" fontId="0" fillId="2" borderId="10" xfId="0" applyFill="1" applyBorder="1" applyAlignment="1">
      <alignment horizontal="center"/>
    </xf>
    <xf numFmtId="164" fontId="0" fillId="2" borderId="11" xfId="0" applyNumberFormat="1" applyFill="1" applyBorder="1"/>
    <xf numFmtId="0" fontId="0" fillId="2" borderId="0" xfId="0" applyFill="1" applyAlignment="1">
      <alignment horizontal="center" vertical="center" wrapText="1"/>
    </xf>
    <xf numFmtId="164" fontId="0" fillId="2" borderId="13" xfId="0" applyNumberFormat="1" applyFill="1" applyBorder="1"/>
    <xf numFmtId="0" fontId="1" fillId="2" borderId="8"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9" xfId="0" applyFont="1" applyFill="1" applyBorder="1" applyAlignment="1">
      <alignment horizontal="center" vertical="center" wrapText="1"/>
    </xf>
    <xf numFmtId="4" fontId="0" fillId="2" borderId="9" xfId="0" applyNumberFormat="1" applyFill="1" applyBorder="1"/>
    <xf numFmtId="4" fontId="0" fillId="2" borderId="13" xfId="0" applyNumberFormat="1" applyFill="1" applyBorder="1"/>
    <xf numFmtId="4" fontId="0" fillId="2" borderId="14" xfId="0" applyNumberFormat="1" applyFill="1" applyBorder="1"/>
    <xf numFmtId="4" fontId="0" fillId="2" borderId="1" xfId="0" applyNumberFormat="1" applyFill="1" applyBorder="1"/>
    <xf numFmtId="4" fontId="0" fillId="2" borderId="6" xfId="0" applyNumberFormat="1" applyFill="1" applyBorder="1"/>
    <xf numFmtId="4" fontId="0" fillId="2" borderId="11" xfId="0" applyNumberFormat="1" applyFill="1" applyBorder="1"/>
    <xf numFmtId="4" fontId="0" fillId="2" borderId="12" xfId="0" applyNumberFormat="1" applyFill="1" applyBorder="1"/>
    <xf numFmtId="4" fontId="0" fillId="2" borderId="20" xfId="0" applyNumberFormat="1" applyFill="1" applyBorder="1"/>
    <xf numFmtId="0" fontId="1" fillId="2" borderId="5" xfId="0" applyFont="1" applyFill="1" applyBorder="1" applyAlignment="1">
      <alignment horizontal="center" vertical="center" wrapText="1"/>
    </xf>
    <xf numFmtId="0" fontId="0" fillId="2" borderId="0" xfId="0" applyFill="1" applyAlignment="1">
      <alignment horizontal="center" vertical="center"/>
    </xf>
    <xf numFmtId="0" fontId="1" fillId="2" borderId="7"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164" fontId="1" fillId="2" borderId="3" xfId="0" applyNumberFormat="1" applyFont="1" applyFill="1" applyBorder="1" applyAlignment="1">
      <alignment horizontal="right" vertical="center" wrapText="1"/>
    </xf>
    <xf numFmtId="4" fontId="1" fillId="2" borderId="3" xfId="0" applyNumberFormat="1" applyFont="1" applyFill="1" applyBorder="1" applyAlignment="1">
      <alignment horizontal="right" vertical="center" wrapText="1"/>
    </xf>
    <xf numFmtId="4" fontId="1" fillId="2" borderId="4" xfId="0" applyNumberFormat="1" applyFont="1" applyFill="1" applyBorder="1" applyAlignment="1">
      <alignment horizontal="right" vertical="center" wrapText="1"/>
    </xf>
    <xf numFmtId="4" fontId="1" fillId="2" borderId="2" xfId="0" applyNumberFormat="1" applyFont="1" applyFill="1" applyBorder="1" applyAlignment="1">
      <alignment horizontal="right" vertical="center" wrapText="1"/>
    </xf>
    <xf numFmtId="0" fontId="1" fillId="2" borderId="2" xfId="0" applyFont="1" applyFill="1" applyBorder="1" applyAlignment="1">
      <alignment horizontal="center" vertical="center" wrapText="1"/>
    </xf>
    <xf numFmtId="0" fontId="0" fillId="2" borderId="0" xfId="0" applyFill="1" applyBorder="1" applyAlignment="1">
      <alignment horizontal="center" vertical="center"/>
    </xf>
    <xf numFmtId="4" fontId="1" fillId="2" borderId="24" xfId="0" applyNumberFormat="1" applyFont="1" applyFill="1" applyBorder="1" applyAlignment="1">
      <alignment horizontal="right" vertical="center" wrapText="1"/>
    </xf>
    <xf numFmtId="0" fontId="1" fillId="2" borderId="25" xfId="0" applyFont="1" applyFill="1" applyBorder="1" applyAlignment="1">
      <alignment horizontal="center" vertical="center" wrapText="1"/>
    </xf>
    <xf numFmtId="4" fontId="1" fillId="4" borderId="26" xfId="0" applyNumberFormat="1" applyFont="1" applyFill="1" applyBorder="1" applyAlignment="1">
      <alignment horizontal="right" vertical="center" wrapText="1"/>
    </xf>
    <xf numFmtId="0" fontId="1" fillId="4" borderId="27" xfId="0" applyFont="1" applyFill="1" applyBorder="1" applyAlignment="1">
      <alignment horizontal="center" vertical="center" wrapText="1"/>
    </xf>
    <xf numFmtId="0" fontId="1" fillId="4" borderId="28"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30" xfId="0" applyFont="1" applyFill="1" applyBorder="1" applyAlignment="1">
      <alignment horizontal="center" vertical="center" wrapText="1"/>
    </xf>
    <xf numFmtId="165" fontId="0" fillId="2" borderId="14" xfId="0" applyNumberFormat="1" applyFill="1" applyBorder="1"/>
    <xf numFmtId="0" fontId="0" fillId="2" borderId="7" xfId="0" applyFill="1" applyBorder="1" applyAlignment="1">
      <alignment horizontal="center"/>
    </xf>
    <xf numFmtId="164" fontId="0" fillId="2" borderId="8" xfId="0" applyNumberFormat="1" applyFill="1" applyBorder="1"/>
    <xf numFmtId="4" fontId="0" fillId="2" borderId="8" xfId="0" applyNumberFormat="1" applyFill="1" applyBorder="1"/>
    <xf numFmtId="165" fontId="0" fillId="2" borderId="32" xfId="0" applyNumberFormat="1" applyFill="1" applyBorder="1"/>
    <xf numFmtId="1" fontId="0" fillId="2" borderId="0" xfId="0" applyNumberFormat="1" applyFill="1"/>
    <xf numFmtId="1" fontId="1" fillId="3" borderId="34" xfId="0" applyNumberFormat="1" applyFont="1" applyFill="1" applyBorder="1" applyAlignment="1">
      <alignment horizontal="center" vertical="center"/>
    </xf>
    <xf numFmtId="1" fontId="0" fillId="2" borderId="0" xfId="0" applyNumberFormat="1" applyFill="1" applyAlignment="1">
      <alignment horizontal="center" vertical="center"/>
    </xf>
    <xf numFmtId="1" fontId="0" fillId="0" borderId="0" xfId="0" applyNumberFormat="1"/>
    <xf numFmtId="2" fontId="1" fillId="2" borderId="33" xfId="0" applyNumberFormat="1" applyFont="1" applyFill="1" applyBorder="1" applyAlignment="1">
      <alignment horizontal="center" vertical="center" wrapText="1"/>
    </xf>
    <xf numFmtId="2" fontId="1" fillId="4" borderId="34" xfId="0" applyNumberFormat="1" applyFont="1" applyFill="1" applyBorder="1" applyAlignment="1">
      <alignment horizontal="center" vertical="center"/>
    </xf>
    <xf numFmtId="2" fontId="1" fillId="4" borderId="33" xfId="0" applyNumberFormat="1" applyFont="1" applyFill="1" applyBorder="1" applyAlignment="1">
      <alignment horizontal="center" vertical="center" wrapText="1"/>
    </xf>
    <xf numFmtId="2" fontId="1" fillId="3" borderId="34" xfId="0" applyNumberFormat="1" applyFont="1" applyFill="1" applyBorder="1" applyAlignment="1">
      <alignment horizontal="center" vertical="center"/>
    </xf>
    <xf numFmtId="2" fontId="1" fillId="3" borderId="33" xfId="0" applyNumberFormat="1" applyFont="1" applyFill="1" applyBorder="1" applyAlignment="1">
      <alignment horizontal="center" vertical="center" wrapText="1"/>
    </xf>
    <xf numFmtId="2" fontId="0" fillId="2" borderId="0" xfId="0" applyNumberFormat="1" applyFill="1" applyAlignment="1">
      <alignment horizontal="center" vertical="center" wrapText="1"/>
    </xf>
    <xf numFmtId="2" fontId="0" fillId="2" borderId="0" xfId="0" applyNumberFormat="1" applyFill="1" applyAlignment="1">
      <alignment horizontal="center" vertical="center"/>
    </xf>
    <xf numFmtId="1" fontId="1" fillId="2" borderId="31" xfId="0" applyNumberFormat="1" applyFont="1" applyFill="1" applyBorder="1" applyAlignment="1">
      <alignment horizontal="center"/>
    </xf>
    <xf numFmtId="1" fontId="0" fillId="2" borderId="0" xfId="0" applyNumberFormat="1" applyFill="1" applyAlignment="1">
      <alignment horizontal="center"/>
    </xf>
    <xf numFmtId="1" fontId="1" fillId="3" borderId="31" xfId="0" applyNumberFormat="1" applyFont="1" applyFill="1" applyBorder="1" applyAlignment="1">
      <alignment horizontal="center"/>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9" xfId="0" applyFont="1" applyFill="1" applyBorder="1" applyAlignment="1">
      <alignment horizontal="center" vertical="center" wrapText="1"/>
    </xf>
    <xf numFmtId="1" fontId="0" fillId="2" borderId="36" xfId="0" applyNumberFormat="1" applyFill="1" applyBorder="1" applyAlignment="1">
      <alignment horizontal="center"/>
    </xf>
    <xf numFmtId="1" fontId="0" fillId="2" borderId="38" xfId="0" applyNumberFormat="1" applyFill="1" applyBorder="1" applyAlignment="1">
      <alignment horizontal="center"/>
    </xf>
    <xf numFmtId="1" fontId="0" fillId="2" borderId="40" xfId="0" applyNumberFormat="1" applyFill="1" applyBorder="1" applyAlignment="1">
      <alignment horizontal="center"/>
    </xf>
    <xf numFmtId="167" fontId="0" fillId="2" borderId="14" xfId="0" applyNumberFormat="1" applyFill="1" applyBorder="1"/>
    <xf numFmtId="168" fontId="0" fillId="2" borderId="6" xfId="0" applyNumberFormat="1" applyFill="1" applyBorder="1"/>
    <xf numFmtId="167" fontId="0" fillId="2" borderId="12" xfId="0" applyNumberFormat="1" applyFill="1" applyBorder="1"/>
    <xf numFmtId="166" fontId="0" fillId="2" borderId="41" xfId="0" applyNumberFormat="1" applyFill="1" applyBorder="1"/>
    <xf numFmtId="166" fontId="0" fillId="2" borderId="42" xfId="0" applyNumberFormat="1" applyFill="1" applyBorder="1"/>
    <xf numFmtId="166" fontId="0" fillId="2" borderId="43" xfId="0" applyNumberFormat="1" applyFill="1" applyBorder="1"/>
    <xf numFmtId="2" fontId="1" fillId="2" borderId="24" xfId="0" applyNumberFormat="1" applyFont="1" applyFill="1" applyBorder="1" applyAlignment="1">
      <alignment horizontal="right" vertical="center" wrapText="1"/>
    </xf>
    <xf numFmtId="2" fontId="1" fillId="2" borderId="45" xfId="0" applyNumberFormat="1" applyFont="1" applyFill="1" applyBorder="1" applyAlignment="1">
      <alignment horizontal="right" vertical="center" wrapText="1"/>
    </xf>
    <xf numFmtId="0" fontId="1" fillId="2" borderId="0" xfId="0" applyFont="1" applyFill="1" applyBorder="1" applyAlignment="1">
      <alignment horizontal="center" vertical="center" wrapText="1"/>
    </xf>
    <xf numFmtId="0" fontId="1" fillId="2" borderId="46" xfId="0" applyFont="1" applyFill="1" applyBorder="1" applyAlignment="1">
      <alignment horizontal="center" vertical="center" wrapText="1"/>
    </xf>
    <xf numFmtId="166" fontId="0" fillId="2" borderId="46" xfId="0" applyNumberFormat="1" applyFill="1" applyBorder="1"/>
    <xf numFmtId="2" fontId="0" fillId="2" borderId="0" xfId="0" applyNumberFormat="1" applyFill="1" applyBorder="1"/>
    <xf numFmtId="0" fontId="1" fillId="2" borderId="47" xfId="0" applyFont="1" applyFill="1" applyBorder="1" applyAlignment="1">
      <alignment horizontal="center" vertical="center" wrapText="1"/>
    </xf>
    <xf numFmtId="0" fontId="1" fillId="2" borderId="48" xfId="0" applyFont="1" applyFill="1" applyBorder="1" applyAlignment="1">
      <alignment horizontal="center" vertical="center" wrapText="1"/>
    </xf>
    <xf numFmtId="2" fontId="0" fillId="2" borderId="9" xfId="0" applyNumberFormat="1" applyFill="1" applyBorder="1"/>
    <xf numFmtId="2" fontId="0" fillId="2" borderId="5" xfId="0" applyNumberFormat="1" applyFill="1" applyBorder="1"/>
    <xf numFmtId="2" fontId="0" fillId="2" borderId="10" xfId="0" applyNumberFormat="1" applyFill="1" applyBorder="1"/>
    <xf numFmtId="2" fontId="1" fillId="2" borderId="49" xfId="0" applyNumberFormat="1" applyFont="1" applyFill="1" applyBorder="1" applyAlignment="1">
      <alignment horizontal="right" vertical="center" wrapText="1"/>
    </xf>
    <xf numFmtId="2" fontId="1" fillId="2" borderId="44" xfId="0" applyNumberFormat="1" applyFont="1" applyFill="1" applyBorder="1" applyAlignment="1">
      <alignment horizontal="center" vertical="center" wrapText="1"/>
    </xf>
    <xf numFmtId="2" fontId="1" fillId="2" borderId="44" xfId="0" applyNumberFormat="1" applyFont="1" applyFill="1" applyBorder="1" applyAlignment="1">
      <alignment horizontal="right" vertical="center" wrapText="1"/>
    </xf>
    <xf numFmtId="0" fontId="1" fillId="5" borderId="50" xfId="0" applyFont="1" applyFill="1" applyBorder="1" applyAlignment="1">
      <alignment horizontal="center" vertical="center"/>
    </xf>
    <xf numFmtId="2" fontId="1" fillId="6" borderId="51" xfId="0" applyNumberFormat="1" applyFont="1" applyFill="1" applyBorder="1" applyAlignment="1">
      <alignment horizontal="center"/>
    </xf>
    <xf numFmtId="2" fontId="1" fillId="5" borderId="51" xfId="0" applyNumberFormat="1" applyFont="1" applyFill="1" applyBorder="1" applyAlignment="1">
      <alignment horizontal="center"/>
    </xf>
    <xf numFmtId="0" fontId="1" fillId="6" borderId="50" xfId="0" applyFont="1" applyFill="1" applyBorder="1" applyAlignment="1">
      <alignment horizontal="center" vertical="center"/>
    </xf>
    <xf numFmtId="0" fontId="1" fillId="6" borderId="52" xfId="0" applyFont="1" applyFill="1" applyBorder="1" applyAlignment="1">
      <alignment horizontal="center" vertical="center" wrapText="1"/>
    </xf>
    <xf numFmtId="0" fontId="1" fillId="5" borderId="52" xfId="0" applyFont="1" applyFill="1" applyBorder="1" applyAlignment="1">
      <alignment horizontal="center" vertical="center" wrapText="1"/>
    </xf>
    <xf numFmtId="2" fontId="0" fillId="2" borderId="0" xfId="0" applyNumberFormat="1" applyFill="1" applyAlignment="1">
      <alignment horizontal="center"/>
    </xf>
    <xf numFmtId="2" fontId="1" fillId="2" borderId="31" xfId="0" applyNumberFormat="1" applyFont="1" applyFill="1" applyBorder="1" applyAlignment="1">
      <alignment horizontal="center"/>
    </xf>
    <xf numFmtId="2" fontId="1" fillId="4" borderId="31" xfId="0" applyNumberFormat="1" applyFont="1" applyFill="1" applyBorder="1" applyAlignment="1">
      <alignment horizontal="center"/>
    </xf>
    <xf numFmtId="2" fontId="1" fillId="3" borderId="31" xfId="0" applyNumberFormat="1" applyFont="1" applyFill="1" applyBorder="1" applyAlignment="1">
      <alignment horizontal="center"/>
    </xf>
    <xf numFmtId="2" fontId="0" fillId="0" borderId="0" xfId="0" applyNumberFormat="1" applyAlignment="1">
      <alignment horizontal="center"/>
    </xf>
    <xf numFmtId="0" fontId="1" fillId="2" borderId="2"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9" xfId="0" applyFont="1" applyFill="1" applyBorder="1" applyAlignment="1">
      <alignment horizontal="center" vertical="center"/>
    </xf>
    <xf numFmtId="0" fontId="1" fillId="2" borderId="24" xfId="0" applyFont="1" applyFill="1" applyBorder="1" applyAlignment="1">
      <alignment horizontal="center" vertical="center" wrapText="1"/>
    </xf>
    <xf numFmtId="0" fontId="1" fillId="2" borderId="25" xfId="0" applyFont="1" applyFill="1" applyBorder="1" applyAlignment="1">
      <alignment horizontal="center" vertical="center"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339725</xdr:colOff>
      <xdr:row>4</xdr:row>
      <xdr:rowOff>161925</xdr:rowOff>
    </xdr:from>
    <xdr:ext cx="65" cy="172227"/>
    <xdr:sp macro="" textlink="">
      <xdr:nvSpPr>
        <xdr:cNvPr id="2" name="TextBox 1">
          <a:extLst>
            <a:ext uri="{FF2B5EF4-FFF2-40B4-BE49-F238E27FC236}">
              <a16:creationId xmlns:a16="http://schemas.microsoft.com/office/drawing/2014/main" id="{F39A2DA8-AB42-4DF4-884D-E1D22D03EE9E}"/>
            </a:ext>
          </a:extLst>
        </xdr:cNvPr>
        <xdr:cNvSpPr txBox="1"/>
      </xdr:nvSpPr>
      <xdr:spPr>
        <a:xfrm>
          <a:off x="5216525" y="714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4</xdr:row>
      <xdr:rowOff>161925</xdr:rowOff>
    </xdr:from>
    <xdr:ext cx="65" cy="172227"/>
    <xdr:sp macro="" textlink="">
      <xdr:nvSpPr>
        <xdr:cNvPr id="2" name="TextBox 1">
          <a:extLst>
            <a:ext uri="{FF2B5EF4-FFF2-40B4-BE49-F238E27FC236}">
              <a16:creationId xmlns:a16="http://schemas.microsoft.com/office/drawing/2014/main" id="{FCF73A8B-EE63-4229-8E81-3B3B4C107CED}"/>
            </a:ext>
          </a:extLst>
        </xdr:cNvPr>
        <xdr:cNvSpPr txBox="1"/>
      </xdr:nvSpPr>
      <xdr:spPr>
        <a:xfrm>
          <a:off x="989012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0</xdr:colOff>
      <xdr:row>4</xdr:row>
      <xdr:rowOff>161925</xdr:rowOff>
    </xdr:from>
    <xdr:ext cx="65" cy="172227"/>
    <xdr:sp macro="" textlink="">
      <xdr:nvSpPr>
        <xdr:cNvPr id="2" name="TextBox 1">
          <a:extLst>
            <a:ext uri="{FF2B5EF4-FFF2-40B4-BE49-F238E27FC236}">
              <a16:creationId xmlns:a16="http://schemas.microsoft.com/office/drawing/2014/main" id="{AABC09F3-ACFD-4976-9175-A6FF39A003A8}"/>
            </a:ext>
          </a:extLst>
        </xdr:cNvPr>
        <xdr:cNvSpPr txBox="1"/>
      </xdr:nvSpPr>
      <xdr:spPr>
        <a:xfrm>
          <a:off x="989012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45720</xdr:rowOff>
    </xdr:from>
    <xdr:to>
      <xdr:col>12</xdr:col>
      <xdr:colOff>106680</xdr:colOff>
      <xdr:row>30</xdr:row>
      <xdr:rowOff>114847</xdr:rowOff>
    </xdr:to>
    <xdr:pic>
      <xdr:nvPicPr>
        <xdr:cNvPr id="3" name="Picture 2">
          <a:extLst>
            <a:ext uri="{FF2B5EF4-FFF2-40B4-BE49-F238E27FC236}">
              <a16:creationId xmlns:a16="http://schemas.microsoft.com/office/drawing/2014/main" id="{A64074EF-ACD5-4424-B664-088A5600053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174"/>
        <a:stretch/>
      </xdr:blipFill>
      <xdr:spPr>
        <a:xfrm>
          <a:off x="0" y="434340"/>
          <a:ext cx="9037320" cy="51364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0</xdr:colOff>
      <xdr:row>4</xdr:row>
      <xdr:rowOff>161925</xdr:rowOff>
    </xdr:from>
    <xdr:ext cx="65" cy="172227"/>
    <xdr:sp macro="" textlink="">
      <xdr:nvSpPr>
        <xdr:cNvPr id="2" name="TextBox 1">
          <a:extLst>
            <a:ext uri="{FF2B5EF4-FFF2-40B4-BE49-F238E27FC236}">
              <a16:creationId xmlns:a16="http://schemas.microsoft.com/office/drawing/2014/main" id="{26886276-63E8-4A30-A23C-51A15757733D}"/>
            </a:ext>
          </a:extLst>
        </xdr:cNvPr>
        <xdr:cNvSpPr txBox="1"/>
      </xdr:nvSpPr>
      <xdr:spPr>
        <a:xfrm>
          <a:off x="6877050" y="113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8</xdr:col>
      <xdr:colOff>0</xdr:colOff>
      <xdr:row>4</xdr:row>
      <xdr:rowOff>161925</xdr:rowOff>
    </xdr:from>
    <xdr:ext cx="65" cy="172227"/>
    <xdr:sp macro="" textlink="">
      <xdr:nvSpPr>
        <xdr:cNvPr id="2" name="TextBox 1">
          <a:extLst>
            <a:ext uri="{FF2B5EF4-FFF2-40B4-BE49-F238E27FC236}">
              <a16:creationId xmlns:a16="http://schemas.microsoft.com/office/drawing/2014/main" id="{2BB9E2D4-C6FB-475A-9D5D-5A56A4A85263}"/>
            </a:ext>
          </a:extLst>
        </xdr:cNvPr>
        <xdr:cNvSpPr txBox="1"/>
      </xdr:nvSpPr>
      <xdr:spPr>
        <a:xfrm>
          <a:off x="7368540" y="10991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7"/>
  <sheetViews>
    <sheetView tabSelected="1" workbookViewId="0">
      <selection activeCell="L16" sqref="L16"/>
    </sheetView>
  </sheetViews>
  <sheetFormatPr defaultRowHeight="13.8" x14ac:dyDescent="0.25"/>
  <cols>
    <col min="1" max="1" width="2.69921875" customWidth="1"/>
    <col min="2" max="2" width="8.69921875" customWidth="1"/>
    <col min="3" max="6" width="17.8984375" customWidth="1"/>
    <col min="8" max="12" width="15.09765625" customWidth="1"/>
  </cols>
  <sheetData>
    <row r="1" spans="1:17" ht="14.4" thickBot="1" x14ac:dyDescent="0.3">
      <c r="A1" s="3"/>
      <c r="B1" s="3"/>
      <c r="C1" s="3"/>
      <c r="D1" s="3"/>
      <c r="E1" s="3"/>
      <c r="F1" s="3"/>
      <c r="G1" s="3"/>
      <c r="H1" s="3"/>
      <c r="I1" s="3"/>
      <c r="J1" s="3"/>
      <c r="K1" s="3"/>
      <c r="L1" s="3"/>
      <c r="M1" s="3"/>
      <c r="N1" s="3"/>
      <c r="O1" s="3"/>
      <c r="P1" s="3"/>
    </row>
    <row r="2" spans="1:17" ht="28.2" thickBot="1" x14ac:dyDescent="0.3">
      <c r="A2" s="3"/>
      <c r="B2" s="109" t="s">
        <v>13</v>
      </c>
      <c r="C2" s="107" t="s">
        <v>0</v>
      </c>
      <c r="D2" s="15" t="s">
        <v>1</v>
      </c>
      <c r="E2" s="16" t="s">
        <v>21</v>
      </c>
      <c r="F2" s="16" t="s">
        <v>22</v>
      </c>
      <c r="G2" s="12"/>
      <c r="H2" s="111" t="s">
        <v>16</v>
      </c>
      <c r="I2" s="111"/>
      <c r="J2" s="111"/>
      <c r="K2" s="111"/>
      <c r="L2" s="111"/>
      <c r="M2" s="3"/>
      <c r="N2" s="3"/>
      <c r="O2" s="3"/>
      <c r="P2" s="3"/>
      <c r="Q2" s="3"/>
    </row>
    <row r="3" spans="1:17" ht="18" thickBot="1" x14ac:dyDescent="0.3">
      <c r="A3" s="3"/>
      <c r="B3" s="110"/>
      <c r="C3" s="108"/>
      <c r="D3" s="17" t="s">
        <v>23</v>
      </c>
      <c r="E3" s="18" t="s">
        <v>24</v>
      </c>
      <c r="F3" s="18" t="s">
        <v>25</v>
      </c>
      <c r="G3" s="12"/>
      <c r="H3" s="20" t="s">
        <v>17</v>
      </c>
      <c r="I3" s="20" t="s">
        <v>2</v>
      </c>
      <c r="J3" s="20" t="s">
        <v>20</v>
      </c>
      <c r="K3" s="20" t="s">
        <v>18</v>
      </c>
      <c r="L3" s="20" t="s">
        <v>19</v>
      </c>
      <c r="M3" s="3"/>
      <c r="N3" s="3"/>
      <c r="O3" s="3"/>
      <c r="P3" s="3"/>
      <c r="Q3" s="3"/>
    </row>
    <row r="4" spans="1:17" x14ac:dyDescent="0.25">
      <c r="A4" s="3"/>
      <c r="B4" s="8" t="s">
        <v>3</v>
      </c>
      <c r="C4" s="13">
        <v>33219</v>
      </c>
      <c r="D4" s="22">
        <f>C4-$C$14</f>
        <v>-19574.800000000003</v>
      </c>
      <c r="E4" s="23">
        <f>ABS(D4)</f>
        <v>19574.800000000003</v>
      </c>
      <c r="F4" s="23">
        <f>D4^2</f>
        <v>383172795.04000014</v>
      </c>
      <c r="G4" s="3"/>
      <c r="H4" s="21">
        <f>C4</f>
        <v>33219</v>
      </c>
      <c r="I4" s="22">
        <f>ABS(C4-$C$14)</f>
        <v>19574.800000000003</v>
      </c>
      <c r="J4" s="22">
        <f>ABS(C4-$C$14)/COUNT($C$4:$C$13)</f>
        <v>1957.4800000000002</v>
      </c>
      <c r="K4" s="22">
        <f>ABS($C$14-C4)</f>
        <v>19574.800000000003</v>
      </c>
      <c r="L4" s="23">
        <f>ABS(C4-$C$14)</f>
        <v>19574.800000000003</v>
      </c>
      <c r="M4" s="3"/>
      <c r="N4" s="3"/>
      <c r="O4" s="3"/>
      <c r="P4" s="3"/>
      <c r="Q4" s="3"/>
    </row>
    <row r="5" spans="1:17" x14ac:dyDescent="0.25">
      <c r="A5" s="3"/>
      <c r="B5" s="7" t="s">
        <v>6</v>
      </c>
      <c r="C5" s="9">
        <v>36254</v>
      </c>
      <c r="D5" s="24">
        <f t="shared" ref="D5:D13" si="0">C5-$C$14</f>
        <v>-16539.800000000003</v>
      </c>
      <c r="E5" s="25">
        <f t="shared" ref="E5:E13" si="1">ABS(D5)</f>
        <v>16539.800000000003</v>
      </c>
      <c r="F5" s="23">
        <f t="shared" ref="F5:F12" si="2">D5^2</f>
        <v>273564984.04000008</v>
      </c>
      <c r="G5" s="3"/>
      <c r="H5" s="21">
        <f t="shared" ref="H5:H13" si="3">C5</f>
        <v>36254</v>
      </c>
      <c r="I5" s="24">
        <f t="shared" ref="I5:I13" si="4">ABS(C5-$C$14)</f>
        <v>16539.800000000003</v>
      </c>
      <c r="J5" s="24">
        <f t="shared" ref="J5:J13" si="5">ABS(C5-$C$14)/COUNT($C$4:$C$13)</f>
        <v>1653.9800000000002</v>
      </c>
      <c r="K5" s="24">
        <f t="shared" ref="K5:K13" si="6">ABS($C$14-C5)</f>
        <v>16539.800000000003</v>
      </c>
      <c r="L5" s="25">
        <f t="shared" ref="L5:L13" si="7">ABS(C5-$C$14)</f>
        <v>16539.800000000003</v>
      </c>
      <c r="M5" s="3"/>
      <c r="N5" s="3"/>
      <c r="O5" s="3"/>
      <c r="P5" s="3"/>
      <c r="Q5" s="3"/>
    </row>
    <row r="6" spans="1:17" x14ac:dyDescent="0.25">
      <c r="A6" s="3"/>
      <c r="B6" s="7" t="s">
        <v>8</v>
      </c>
      <c r="C6" s="9">
        <v>38801</v>
      </c>
      <c r="D6" s="24">
        <f t="shared" si="0"/>
        <v>-13992.800000000003</v>
      </c>
      <c r="E6" s="25">
        <f t="shared" si="1"/>
        <v>13992.800000000003</v>
      </c>
      <c r="F6" s="23">
        <f t="shared" si="2"/>
        <v>195798451.84000009</v>
      </c>
      <c r="G6" s="3"/>
      <c r="H6" s="21">
        <f t="shared" si="3"/>
        <v>38801</v>
      </c>
      <c r="I6" s="24">
        <f t="shared" si="4"/>
        <v>13992.800000000003</v>
      </c>
      <c r="J6" s="24">
        <f t="shared" si="5"/>
        <v>1399.2800000000002</v>
      </c>
      <c r="K6" s="24">
        <f t="shared" si="6"/>
        <v>13992.800000000003</v>
      </c>
      <c r="L6" s="25">
        <f t="shared" si="7"/>
        <v>13992.800000000003</v>
      </c>
      <c r="M6" s="3"/>
      <c r="N6" s="3"/>
      <c r="O6" s="3"/>
      <c r="P6" s="3"/>
      <c r="Q6" s="3"/>
    </row>
    <row r="7" spans="1:17" x14ac:dyDescent="0.25">
      <c r="A7" s="3"/>
      <c r="B7" s="7" t="s">
        <v>7</v>
      </c>
      <c r="C7" s="9">
        <v>46335</v>
      </c>
      <c r="D7" s="24">
        <f t="shared" si="0"/>
        <v>-6458.8000000000029</v>
      </c>
      <c r="E7" s="25">
        <f t="shared" si="1"/>
        <v>6458.8000000000029</v>
      </c>
      <c r="F7" s="23">
        <f t="shared" si="2"/>
        <v>41716097.440000035</v>
      </c>
      <c r="G7" s="3"/>
      <c r="H7" s="21">
        <f t="shared" si="3"/>
        <v>46335</v>
      </c>
      <c r="I7" s="24">
        <f t="shared" si="4"/>
        <v>6458.8000000000029</v>
      </c>
      <c r="J7" s="24">
        <f t="shared" si="5"/>
        <v>645.88000000000034</v>
      </c>
      <c r="K7" s="24">
        <f t="shared" si="6"/>
        <v>6458.8000000000029</v>
      </c>
      <c r="L7" s="25">
        <f t="shared" si="7"/>
        <v>6458.8000000000029</v>
      </c>
      <c r="M7" s="3"/>
      <c r="N7" s="3"/>
      <c r="O7" s="3"/>
      <c r="P7" s="3"/>
      <c r="Q7" s="3"/>
    </row>
    <row r="8" spans="1:17" x14ac:dyDescent="0.25">
      <c r="A8" s="3"/>
      <c r="B8" s="7" t="s">
        <v>5</v>
      </c>
      <c r="C8" s="9">
        <v>46840</v>
      </c>
      <c r="D8" s="24">
        <f t="shared" si="0"/>
        <v>-5953.8000000000029</v>
      </c>
      <c r="E8" s="25">
        <f t="shared" si="1"/>
        <v>5953.8000000000029</v>
      </c>
      <c r="F8" s="23">
        <f t="shared" si="2"/>
        <v>35447734.440000035</v>
      </c>
      <c r="G8" s="3"/>
      <c r="H8" s="21">
        <f t="shared" si="3"/>
        <v>46840</v>
      </c>
      <c r="I8" s="24">
        <f t="shared" si="4"/>
        <v>5953.8000000000029</v>
      </c>
      <c r="J8" s="24">
        <f t="shared" si="5"/>
        <v>595.38000000000034</v>
      </c>
      <c r="K8" s="24">
        <f t="shared" si="6"/>
        <v>5953.8000000000029</v>
      </c>
      <c r="L8" s="25">
        <f t="shared" si="7"/>
        <v>5953.8000000000029</v>
      </c>
      <c r="M8" s="3"/>
      <c r="N8" s="3"/>
      <c r="O8" s="3"/>
      <c r="P8" s="3"/>
      <c r="Q8" s="3"/>
    </row>
    <row r="9" spans="1:17" x14ac:dyDescent="0.25">
      <c r="A9" s="3"/>
      <c r="B9" s="7" t="s">
        <v>4</v>
      </c>
      <c r="C9" s="9">
        <v>47596</v>
      </c>
      <c r="D9" s="24">
        <f t="shared" si="0"/>
        <v>-5197.8000000000029</v>
      </c>
      <c r="E9" s="25">
        <f t="shared" si="1"/>
        <v>5197.8000000000029</v>
      </c>
      <c r="F9" s="23">
        <f t="shared" si="2"/>
        <v>27017124.84000003</v>
      </c>
      <c r="G9" s="3"/>
      <c r="H9" s="21">
        <f t="shared" si="3"/>
        <v>47596</v>
      </c>
      <c r="I9" s="24">
        <f t="shared" si="4"/>
        <v>5197.8000000000029</v>
      </c>
      <c r="J9" s="24">
        <f t="shared" si="5"/>
        <v>519.78000000000031</v>
      </c>
      <c r="K9" s="24">
        <f t="shared" si="6"/>
        <v>5197.8000000000029</v>
      </c>
      <c r="L9" s="25">
        <f t="shared" si="7"/>
        <v>5197.8000000000029</v>
      </c>
      <c r="M9" s="3"/>
      <c r="N9" s="3"/>
      <c r="O9" s="3"/>
      <c r="P9" s="3"/>
      <c r="Q9" s="3"/>
    </row>
    <row r="10" spans="1:17" x14ac:dyDescent="0.25">
      <c r="A10" s="3"/>
      <c r="B10" s="7" t="s">
        <v>9</v>
      </c>
      <c r="C10" s="9">
        <v>55130</v>
      </c>
      <c r="D10" s="24">
        <f t="shared" si="0"/>
        <v>2336.1999999999971</v>
      </c>
      <c r="E10" s="25">
        <f t="shared" si="1"/>
        <v>2336.1999999999971</v>
      </c>
      <c r="F10" s="23">
        <f t="shared" si="2"/>
        <v>5457830.4399999864</v>
      </c>
      <c r="G10" s="3"/>
      <c r="H10" s="21">
        <f t="shared" si="3"/>
        <v>55130</v>
      </c>
      <c r="I10" s="24">
        <f t="shared" si="4"/>
        <v>2336.1999999999971</v>
      </c>
      <c r="J10" s="24">
        <f t="shared" si="5"/>
        <v>233.61999999999972</v>
      </c>
      <c r="K10" s="24">
        <f t="shared" si="6"/>
        <v>2336.1999999999971</v>
      </c>
      <c r="L10" s="25">
        <f t="shared" si="7"/>
        <v>2336.1999999999971</v>
      </c>
      <c r="M10" s="3"/>
      <c r="N10" s="3"/>
      <c r="O10" s="3"/>
      <c r="P10" s="3"/>
      <c r="Q10" s="3"/>
    </row>
    <row r="11" spans="1:17" x14ac:dyDescent="0.25">
      <c r="A11" s="3"/>
      <c r="B11" s="7" t="s">
        <v>10</v>
      </c>
      <c r="C11" s="9">
        <v>56863</v>
      </c>
      <c r="D11" s="24">
        <f t="shared" si="0"/>
        <v>4069.1999999999971</v>
      </c>
      <c r="E11" s="25">
        <f t="shared" si="1"/>
        <v>4069.1999999999971</v>
      </c>
      <c r="F11" s="23">
        <f t="shared" si="2"/>
        <v>16558388.639999976</v>
      </c>
      <c r="G11" s="3"/>
      <c r="H11" s="21">
        <f t="shared" si="3"/>
        <v>56863</v>
      </c>
      <c r="I11" s="24">
        <f t="shared" si="4"/>
        <v>4069.1999999999971</v>
      </c>
      <c r="J11" s="24">
        <f t="shared" si="5"/>
        <v>406.91999999999973</v>
      </c>
      <c r="K11" s="24">
        <f t="shared" si="6"/>
        <v>4069.1999999999971</v>
      </c>
      <c r="L11" s="25">
        <f t="shared" si="7"/>
        <v>4069.1999999999971</v>
      </c>
      <c r="M11" s="3"/>
      <c r="N11" s="3"/>
      <c r="O11" s="3"/>
      <c r="P11" s="3"/>
      <c r="Q11" s="3"/>
    </row>
    <row r="12" spans="1:17" x14ac:dyDescent="0.25">
      <c r="A12" s="3"/>
      <c r="B12" s="7" t="s">
        <v>11</v>
      </c>
      <c r="C12" s="9">
        <v>78070</v>
      </c>
      <c r="D12" s="24">
        <f t="shared" si="0"/>
        <v>25276.199999999997</v>
      </c>
      <c r="E12" s="25">
        <f t="shared" si="1"/>
        <v>25276.199999999997</v>
      </c>
      <c r="F12" s="23">
        <f t="shared" si="2"/>
        <v>638886286.43999982</v>
      </c>
      <c r="G12" s="3"/>
      <c r="H12" s="21">
        <f t="shared" si="3"/>
        <v>78070</v>
      </c>
      <c r="I12" s="24">
        <f t="shared" si="4"/>
        <v>25276.199999999997</v>
      </c>
      <c r="J12" s="24">
        <f t="shared" si="5"/>
        <v>2527.62</v>
      </c>
      <c r="K12" s="24">
        <f t="shared" si="6"/>
        <v>25276.199999999997</v>
      </c>
      <c r="L12" s="25">
        <f t="shared" si="7"/>
        <v>25276.199999999997</v>
      </c>
      <c r="M12" s="3"/>
      <c r="N12" s="3"/>
      <c r="O12" s="3"/>
      <c r="P12" s="3"/>
      <c r="Q12" s="3"/>
    </row>
    <row r="13" spans="1:17" ht="14.4" thickBot="1" x14ac:dyDescent="0.3">
      <c r="A13" s="3"/>
      <c r="B13" s="10" t="s">
        <v>12</v>
      </c>
      <c r="C13" s="11">
        <v>88830</v>
      </c>
      <c r="D13" s="26">
        <f t="shared" si="0"/>
        <v>36036.199999999997</v>
      </c>
      <c r="E13" s="27">
        <f t="shared" si="1"/>
        <v>36036.199999999997</v>
      </c>
      <c r="F13" s="27">
        <f>D13^2</f>
        <v>1298607710.4399998</v>
      </c>
      <c r="G13" s="3"/>
      <c r="H13" s="28">
        <f t="shared" si="3"/>
        <v>88830</v>
      </c>
      <c r="I13" s="26">
        <f t="shared" si="4"/>
        <v>36036.199999999997</v>
      </c>
      <c r="J13" s="26">
        <f t="shared" si="5"/>
        <v>3603.62</v>
      </c>
      <c r="K13" s="26">
        <f t="shared" si="6"/>
        <v>36036.199999999997</v>
      </c>
      <c r="L13" s="27">
        <f t="shared" si="7"/>
        <v>36036.199999999997</v>
      </c>
      <c r="M13" s="3"/>
      <c r="N13" s="3"/>
      <c r="O13" s="3"/>
      <c r="P13" s="3"/>
      <c r="Q13" s="3"/>
    </row>
    <row r="14" spans="1:17" s="2" customFormat="1" ht="30" customHeight="1" x14ac:dyDescent="0.25">
      <c r="A14" s="12"/>
      <c r="B14" s="19" t="s">
        <v>31</v>
      </c>
      <c r="C14" s="35">
        <f>AVERAGE(C4:C13)</f>
        <v>52793.8</v>
      </c>
      <c r="D14" s="36">
        <f>AVERAGE(D4:D13)</f>
        <v>0</v>
      </c>
      <c r="E14" s="41">
        <f>AVERAGE(E4:E13)</f>
        <v>13543.560000000001</v>
      </c>
      <c r="F14" s="43">
        <f>AVERAGE(F4:F13)</f>
        <v>291622740.36000001</v>
      </c>
      <c r="G14" s="12"/>
      <c r="H14" s="38">
        <f>(SUM(H4:H13)/COUNT(H4:H13))</f>
        <v>52793.8</v>
      </c>
      <c r="I14" s="36">
        <f>(SUM(I4:I13)/COUNT(I4:I13))</f>
        <v>13543.560000000001</v>
      </c>
      <c r="J14" s="36">
        <f>SUM(J4:J13)</f>
        <v>13543.560000000001</v>
      </c>
      <c r="K14" s="36">
        <f>(SUM(K4:K13)/COUNT(K4:K13))</f>
        <v>13543.560000000001</v>
      </c>
      <c r="L14" s="37">
        <f ca="1">L4:L13/COUNT(L4:L14)</f>
        <v>0</v>
      </c>
      <c r="M14" s="12"/>
      <c r="N14" s="12"/>
      <c r="O14" s="12"/>
      <c r="P14" s="12"/>
      <c r="Q14" s="12"/>
    </row>
    <row r="15" spans="1:17" s="1" customFormat="1" ht="18" thickBot="1" x14ac:dyDescent="0.3">
      <c r="B15" s="31" t="s">
        <v>14</v>
      </c>
      <c r="C15" s="14" t="s">
        <v>15</v>
      </c>
      <c r="D15" s="14" t="s">
        <v>26</v>
      </c>
      <c r="E15" s="42" t="s">
        <v>27</v>
      </c>
      <c r="F15" s="44" t="s">
        <v>32</v>
      </c>
      <c r="H15" s="29" t="s">
        <v>28</v>
      </c>
      <c r="I15" s="5" t="s">
        <v>27</v>
      </c>
      <c r="J15" s="5" t="s">
        <v>29</v>
      </c>
      <c r="K15" s="5" t="s">
        <v>27</v>
      </c>
      <c r="L15" s="6" t="s">
        <v>30</v>
      </c>
      <c r="M15" s="30"/>
      <c r="N15" s="30"/>
      <c r="O15" s="30"/>
      <c r="P15" s="30"/>
      <c r="Q15" s="30"/>
    </row>
    <row r="16" spans="1:17" s="1" customFormat="1" ht="14.4" thickBot="1" x14ac:dyDescent="0.3">
      <c r="A16" s="30"/>
      <c r="B16" s="30"/>
      <c r="C16" s="30"/>
      <c r="D16" s="30"/>
      <c r="E16" s="30"/>
      <c r="F16" s="45" t="s">
        <v>33</v>
      </c>
      <c r="G16" s="30"/>
      <c r="H16" s="32" t="str">
        <f>IF(H14=$E$14,"Correct Formula","INCORRECT")</f>
        <v>INCORRECT</v>
      </c>
      <c r="I16" s="33" t="str">
        <f t="shared" ref="I16:K16" si="8">IF(I14=$E$14,"Correct Formula","INCORRECT")</f>
        <v>Correct Formula</v>
      </c>
      <c r="J16" s="33" t="str">
        <f t="shared" si="8"/>
        <v>Correct Formula</v>
      </c>
      <c r="K16" s="33" t="str">
        <f t="shared" si="8"/>
        <v>Correct Formula</v>
      </c>
      <c r="L16" s="34">
        <f ca="1">IF(L14=$E$14,"Correct Formula","INCORRECT")</f>
        <v>0</v>
      </c>
      <c r="M16" s="30"/>
      <c r="N16" s="30"/>
      <c r="O16" s="30"/>
      <c r="P16" s="30"/>
      <c r="Q16" s="30"/>
    </row>
    <row r="17" spans="1:17" s="1" customFormat="1" ht="14.4" thickBot="1" x14ac:dyDescent="0.3">
      <c r="A17" s="30"/>
      <c r="B17" s="30"/>
      <c r="C17" s="30"/>
      <c r="D17" s="30"/>
      <c r="E17" s="30"/>
      <c r="F17" s="30"/>
      <c r="G17" s="30"/>
      <c r="H17" s="40"/>
      <c r="I17" s="40"/>
      <c r="J17" s="40"/>
      <c r="K17" s="40"/>
      <c r="L17" s="40"/>
      <c r="M17" s="30"/>
      <c r="N17" s="30"/>
      <c r="O17" s="30"/>
      <c r="P17" s="30"/>
      <c r="Q17" s="30"/>
    </row>
    <row r="18" spans="1:17" s="1" customFormat="1" ht="14.4" thickTop="1" x14ac:dyDescent="0.25">
      <c r="A18" s="30"/>
      <c r="B18" s="30"/>
      <c r="C18" s="30"/>
      <c r="D18" s="30"/>
      <c r="E18" s="30"/>
      <c r="F18" s="46" t="s">
        <v>34</v>
      </c>
      <c r="G18" s="30"/>
      <c r="H18" s="40"/>
      <c r="I18" s="40"/>
      <c r="J18" s="40"/>
      <c r="K18" s="40"/>
      <c r="L18" s="40"/>
      <c r="M18" s="30"/>
      <c r="N18" s="30"/>
      <c r="O18" s="30"/>
      <c r="P18" s="30"/>
      <c r="Q18" s="30"/>
    </row>
    <row r="19" spans="1:17" ht="17.399999999999999" x14ac:dyDescent="0.25">
      <c r="A19" s="3"/>
      <c r="B19" s="3"/>
      <c r="C19" s="3"/>
      <c r="D19" s="3"/>
      <c r="E19" s="3"/>
      <c r="F19" s="47" t="s">
        <v>35</v>
      </c>
      <c r="G19" s="3"/>
      <c r="H19" s="3"/>
      <c r="I19" s="3"/>
      <c r="J19" s="3"/>
      <c r="K19" s="3"/>
      <c r="L19" s="3"/>
      <c r="M19" s="3"/>
      <c r="N19" s="3"/>
      <c r="O19" s="3"/>
      <c r="P19" s="3"/>
      <c r="Q19" s="3"/>
    </row>
    <row r="20" spans="1:17" ht="14.4" thickBot="1" x14ac:dyDescent="0.3">
      <c r="A20" s="3"/>
      <c r="B20" s="3"/>
      <c r="C20" s="3"/>
      <c r="D20" s="3"/>
      <c r="E20" s="4"/>
      <c r="F20" s="103">
        <f>SQRT(F14)</f>
        <v>17076.965197598784</v>
      </c>
      <c r="G20" s="3"/>
      <c r="H20" s="3"/>
      <c r="I20" s="3"/>
      <c r="J20" s="3"/>
      <c r="K20" s="3"/>
      <c r="L20" s="3"/>
      <c r="M20" s="3"/>
      <c r="N20" s="3"/>
      <c r="O20" s="3"/>
      <c r="P20" s="3"/>
      <c r="Q20" s="3"/>
    </row>
    <row r="21" spans="1:17" ht="14.4" thickTop="1" x14ac:dyDescent="0.25">
      <c r="A21" s="3"/>
      <c r="B21" s="3"/>
      <c r="C21" s="3"/>
      <c r="D21" s="3"/>
      <c r="E21" s="3"/>
      <c r="F21" s="3"/>
      <c r="G21" s="3"/>
      <c r="H21" s="3"/>
      <c r="I21" s="3"/>
      <c r="J21" s="3"/>
      <c r="K21" s="3"/>
      <c r="L21" s="3"/>
      <c r="M21" s="3"/>
      <c r="N21" s="3"/>
      <c r="O21" s="3"/>
      <c r="P21" s="3"/>
      <c r="Q21" s="3"/>
    </row>
    <row r="22" spans="1:17" x14ac:dyDescent="0.25">
      <c r="A22" s="3"/>
      <c r="B22" s="3"/>
      <c r="C22" s="3"/>
      <c r="D22" s="3"/>
      <c r="E22" s="3"/>
      <c r="F22" s="3"/>
      <c r="G22" s="3"/>
      <c r="H22" s="3"/>
      <c r="I22" s="3"/>
      <c r="J22" s="3"/>
      <c r="K22" s="3"/>
      <c r="L22" s="3"/>
      <c r="M22" s="3"/>
      <c r="N22" s="3"/>
      <c r="O22" s="3"/>
      <c r="P22" s="3"/>
      <c r="Q22" s="3"/>
    </row>
    <row r="23" spans="1:17" x14ac:dyDescent="0.25">
      <c r="A23" s="3"/>
      <c r="B23" s="3"/>
      <c r="C23" s="3"/>
      <c r="D23" s="3"/>
      <c r="E23" s="3"/>
      <c r="F23" s="3"/>
      <c r="G23" s="3"/>
      <c r="H23" s="3"/>
      <c r="I23" s="3"/>
      <c r="J23" s="3"/>
      <c r="K23" s="3"/>
      <c r="L23" s="3"/>
      <c r="M23" s="3"/>
      <c r="N23" s="3"/>
      <c r="O23" s="3"/>
      <c r="P23" s="3"/>
      <c r="Q23" s="3"/>
    </row>
    <row r="24" spans="1:17" x14ac:dyDescent="0.25">
      <c r="A24" s="3"/>
      <c r="B24" s="3"/>
      <c r="C24" s="3"/>
      <c r="D24" s="3"/>
      <c r="E24" s="3"/>
      <c r="F24" s="3"/>
      <c r="G24" s="3"/>
      <c r="H24" s="3"/>
      <c r="I24" s="3"/>
      <c r="J24" s="3"/>
      <c r="K24" s="3"/>
      <c r="L24" s="3"/>
      <c r="M24" s="3"/>
      <c r="N24" s="3"/>
      <c r="O24" s="3"/>
      <c r="P24" s="3"/>
      <c r="Q24" s="3"/>
    </row>
    <row r="25" spans="1:17" x14ac:dyDescent="0.25">
      <c r="A25" s="3"/>
      <c r="B25" s="3"/>
      <c r="C25" s="3"/>
      <c r="D25" s="3"/>
      <c r="E25" s="3"/>
      <c r="F25" s="3"/>
      <c r="G25" s="3"/>
      <c r="H25" s="3"/>
      <c r="I25" s="3"/>
      <c r="J25" s="3"/>
      <c r="K25" s="3"/>
      <c r="L25" s="3"/>
      <c r="M25" s="3"/>
      <c r="N25" s="3"/>
      <c r="O25" s="3"/>
      <c r="P25" s="3"/>
      <c r="Q25" s="3"/>
    </row>
    <row r="26" spans="1:17" x14ac:dyDescent="0.25">
      <c r="A26" s="3"/>
      <c r="B26" s="3"/>
      <c r="C26" s="3"/>
      <c r="D26" s="3"/>
      <c r="E26" s="3"/>
      <c r="F26" s="3"/>
      <c r="G26" s="3"/>
      <c r="H26" s="3"/>
      <c r="I26" s="3"/>
      <c r="J26" s="3"/>
      <c r="K26" s="3"/>
      <c r="L26" s="3"/>
      <c r="M26" s="3"/>
      <c r="N26" s="3"/>
      <c r="O26" s="3"/>
      <c r="P26" s="3"/>
      <c r="Q26" s="3"/>
    </row>
    <row r="27" spans="1:17" x14ac:dyDescent="0.25">
      <c r="A27" s="3"/>
      <c r="B27" s="3"/>
      <c r="C27" s="3"/>
      <c r="D27" s="3"/>
      <c r="E27" s="3"/>
      <c r="F27" s="3"/>
      <c r="G27" s="3"/>
      <c r="H27" s="3"/>
      <c r="I27" s="3"/>
      <c r="J27" s="3"/>
      <c r="K27" s="3"/>
      <c r="L27" s="3"/>
      <c r="M27" s="3"/>
      <c r="N27" s="3"/>
      <c r="O27" s="3"/>
      <c r="P27" s="3"/>
      <c r="Q27" s="3"/>
    </row>
    <row r="28" spans="1:17" x14ac:dyDescent="0.25">
      <c r="A28" s="3"/>
      <c r="B28" s="3"/>
      <c r="C28" s="3"/>
      <c r="D28" s="3"/>
      <c r="E28" s="3"/>
      <c r="F28" s="3"/>
      <c r="G28" s="3"/>
      <c r="H28" s="3"/>
      <c r="I28" s="3"/>
      <c r="J28" s="3"/>
      <c r="K28" s="3"/>
      <c r="L28" s="3"/>
      <c r="M28" s="3"/>
      <c r="N28" s="3"/>
      <c r="O28" s="3"/>
      <c r="P28" s="3"/>
      <c r="Q28" s="3"/>
    </row>
    <row r="29" spans="1:17" x14ac:dyDescent="0.25">
      <c r="A29" s="3"/>
      <c r="B29" s="3"/>
      <c r="C29" s="3"/>
      <c r="D29" s="3"/>
      <c r="E29" s="3"/>
      <c r="F29" s="3"/>
      <c r="G29" s="3"/>
      <c r="H29" s="3"/>
      <c r="I29" s="3"/>
      <c r="J29" s="3"/>
      <c r="K29" s="3"/>
      <c r="L29" s="3"/>
      <c r="M29" s="3"/>
      <c r="N29" s="3"/>
      <c r="O29" s="3"/>
      <c r="P29" s="3"/>
      <c r="Q29" s="3"/>
    </row>
    <row r="30" spans="1:17" x14ac:dyDescent="0.25">
      <c r="A30" s="3"/>
      <c r="B30" s="3"/>
      <c r="C30" s="3"/>
      <c r="D30" s="3"/>
      <c r="E30" s="3"/>
      <c r="F30" s="3"/>
      <c r="G30" s="3"/>
      <c r="H30" s="3"/>
      <c r="I30" s="3"/>
      <c r="J30" s="3"/>
      <c r="K30" s="3"/>
      <c r="L30" s="3"/>
      <c r="M30" s="3"/>
      <c r="N30" s="3"/>
      <c r="O30" s="3"/>
      <c r="P30" s="3"/>
      <c r="Q30" s="3"/>
    </row>
    <row r="31" spans="1:17" x14ac:dyDescent="0.25">
      <c r="A31" s="3"/>
      <c r="B31" s="3"/>
      <c r="C31" s="3"/>
      <c r="D31" s="3"/>
      <c r="E31" s="3"/>
      <c r="F31" s="3"/>
      <c r="G31" s="3"/>
      <c r="H31" s="3"/>
      <c r="I31" s="3"/>
      <c r="J31" s="3"/>
      <c r="K31" s="3"/>
      <c r="L31" s="3"/>
      <c r="M31" s="3"/>
      <c r="N31" s="3"/>
      <c r="O31" s="3"/>
      <c r="P31" s="3"/>
      <c r="Q31" s="3"/>
    </row>
    <row r="32" spans="1:17" x14ac:dyDescent="0.25">
      <c r="A32" s="3"/>
      <c r="B32" s="3"/>
      <c r="C32" s="3"/>
      <c r="D32" s="3"/>
      <c r="E32" s="3"/>
      <c r="F32" s="3"/>
      <c r="G32" s="3"/>
      <c r="H32" s="3"/>
      <c r="I32" s="3"/>
      <c r="J32" s="3"/>
      <c r="K32" s="3"/>
      <c r="L32" s="3"/>
      <c r="M32" s="3"/>
      <c r="N32" s="3"/>
      <c r="O32" s="3"/>
      <c r="P32" s="3"/>
      <c r="Q32" s="3"/>
    </row>
    <row r="33" spans="1:17" x14ac:dyDescent="0.25">
      <c r="A33" s="3"/>
      <c r="B33" s="3"/>
      <c r="C33" s="3"/>
      <c r="D33" s="3"/>
      <c r="E33" s="3"/>
      <c r="F33" s="3"/>
      <c r="G33" s="3"/>
      <c r="H33" s="3"/>
      <c r="I33" s="3"/>
      <c r="J33" s="3"/>
      <c r="K33" s="3"/>
      <c r="L33" s="3"/>
      <c r="M33" s="3"/>
      <c r="N33" s="3"/>
      <c r="O33" s="3"/>
      <c r="P33" s="3"/>
      <c r="Q33" s="3"/>
    </row>
    <row r="34" spans="1:17" x14ac:dyDescent="0.25">
      <c r="A34" s="3"/>
      <c r="B34" s="3"/>
      <c r="C34" s="3"/>
      <c r="D34" s="3"/>
      <c r="E34" s="3"/>
      <c r="F34" s="3"/>
      <c r="G34" s="3"/>
      <c r="H34" s="3"/>
      <c r="I34" s="3"/>
      <c r="J34" s="3"/>
      <c r="K34" s="3"/>
      <c r="L34" s="3"/>
      <c r="M34" s="3"/>
      <c r="N34" s="3"/>
      <c r="O34" s="3"/>
      <c r="P34" s="3"/>
      <c r="Q34" s="3"/>
    </row>
    <row r="35" spans="1:17" x14ac:dyDescent="0.25">
      <c r="A35" s="3"/>
      <c r="B35" s="3"/>
      <c r="C35" s="3"/>
      <c r="D35" s="3"/>
      <c r="E35" s="3"/>
      <c r="F35" s="3"/>
      <c r="G35" s="3"/>
      <c r="H35" s="3"/>
      <c r="I35" s="3"/>
      <c r="J35" s="3"/>
      <c r="K35" s="3"/>
      <c r="L35" s="3"/>
      <c r="M35" s="3"/>
      <c r="N35" s="3"/>
      <c r="O35" s="3"/>
      <c r="P35" s="3"/>
      <c r="Q35" s="3"/>
    </row>
    <row r="36" spans="1:17" x14ac:dyDescent="0.25">
      <c r="A36" s="3"/>
      <c r="B36" s="3"/>
      <c r="C36" s="3"/>
      <c r="D36" s="3"/>
      <c r="E36" s="3"/>
      <c r="F36" s="3"/>
      <c r="G36" s="3"/>
      <c r="H36" s="3"/>
      <c r="I36" s="3"/>
      <c r="J36" s="3"/>
      <c r="K36" s="3"/>
      <c r="L36" s="3"/>
      <c r="M36" s="3"/>
      <c r="N36" s="3"/>
      <c r="O36" s="3"/>
      <c r="P36" s="3"/>
      <c r="Q36" s="3"/>
    </row>
    <row r="37" spans="1:17" x14ac:dyDescent="0.25">
      <c r="A37" s="3"/>
      <c r="B37" s="3"/>
      <c r="C37" s="3"/>
      <c r="D37" s="3"/>
      <c r="E37" s="3"/>
      <c r="F37" s="3"/>
      <c r="G37" s="3"/>
      <c r="H37" s="3"/>
      <c r="I37" s="3"/>
      <c r="J37" s="3"/>
      <c r="K37" s="3"/>
      <c r="L37" s="3"/>
      <c r="M37" s="3"/>
      <c r="N37" s="3"/>
      <c r="O37" s="3"/>
      <c r="P37" s="3"/>
      <c r="Q37" s="3"/>
    </row>
  </sheetData>
  <mergeCells count="3">
    <mergeCell ref="C2:C3"/>
    <mergeCell ref="B2:B3"/>
    <mergeCell ref="H2:L2"/>
  </mergeCells>
  <conditionalFormatting sqref="H16:L19">
    <cfRule type="containsText" dxfId="1" priority="1" operator="containsText" text="Correct Formula">
      <formula>NOT(ISERROR(SEARCH("Correct Formula",H16)))</formula>
    </cfRule>
    <cfRule type="containsText" dxfId="0" priority="2" operator="containsText" text="INCORRECT">
      <formula>NOT(ISERROR(SEARCH("INCORRECT",H16)))</formula>
    </cfRule>
  </conditionalFormatting>
  <pageMargins left="0.7" right="0.7" top="0.75" bottom="0.75" header="0.3" footer="0.3"/>
  <pageSetup paperSize="9" orientation="portrait" r:id="rId1"/>
  <ignoredErrors>
    <ignoredError sqref="J14" 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7"/>
  <sheetViews>
    <sheetView workbookViewId="0">
      <selection activeCell="F15" sqref="F15"/>
    </sheetView>
  </sheetViews>
  <sheetFormatPr defaultRowHeight="13.8" x14ac:dyDescent="0.25"/>
  <cols>
    <col min="1" max="1" width="2.69921875" customWidth="1"/>
    <col min="2" max="2" width="8.69921875" customWidth="1"/>
    <col min="3" max="5" width="17.8984375" customWidth="1"/>
    <col min="6" max="6" width="24.8984375" customWidth="1"/>
    <col min="8" max="9" width="8.69921875" customWidth="1"/>
  </cols>
  <sheetData>
    <row r="1" spans="1:18" ht="14.4" thickBot="1" x14ac:dyDescent="0.3">
      <c r="A1" s="3"/>
      <c r="B1" s="3"/>
      <c r="C1" s="3"/>
      <c r="D1" s="3"/>
      <c r="E1" s="3"/>
      <c r="F1" s="3"/>
      <c r="G1" s="3"/>
      <c r="H1" s="3"/>
      <c r="I1" s="3"/>
      <c r="J1" s="3"/>
      <c r="K1" s="3"/>
      <c r="L1" s="3"/>
      <c r="M1" s="3"/>
      <c r="N1" s="3"/>
      <c r="O1" s="3"/>
      <c r="P1" s="3"/>
      <c r="Q1" s="3"/>
      <c r="R1" s="3"/>
    </row>
    <row r="2" spans="1:18" ht="27.6" x14ac:dyDescent="0.25">
      <c r="A2" s="3"/>
      <c r="B2" s="109" t="s">
        <v>13</v>
      </c>
      <c r="C2" s="107" t="s">
        <v>0</v>
      </c>
      <c r="D2" s="15" t="s">
        <v>1</v>
      </c>
      <c r="E2" s="16" t="s">
        <v>21</v>
      </c>
      <c r="F2" s="16" t="s">
        <v>22</v>
      </c>
      <c r="G2" s="12"/>
      <c r="H2" s="3"/>
      <c r="I2" s="3"/>
      <c r="J2" s="3"/>
      <c r="K2" s="3"/>
      <c r="L2" s="3"/>
      <c r="M2" s="3"/>
      <c r="N2" s="3"/>
      <c r="O2" s="3"/>
      <c r="P2" s="3"/>
      <c r="Q2" s="3"/>
      <c r="R2" s="3"/>
    </row>
    <row r="3" spans="1:18" ht="18" thickBot="1" x14ac:dyDescent="0.3">
      <c r="A3" s="3"/>
      <c r="B3" s="110"/>
      <c r="C3" s="108"/>
      <c r="D3" s="17" t="s">
        <v>23</v>
      </c>
      <c r="E3" s="18" t="s">
        <v>24</v>
      </c>
      <c r="F3" s="18" t="s">
        <v>25</v>
      </c>
      <c r="G3" s="12"/>
      <c r="H3" s="3"/>
      <c r="I3" s="3"/>
      <c r="J3" s="3"/>
      <c r="K3" s="3"/>
      <c r="L3" s="3"/>
      <c r="M3" s="3"/>
      <c r="N3" s="3"/>
      <c r="O3" s="3"/>
      <c r="P3" s="3"/>
      <c r="Q3" s="3"/>
      <c r="R3" s="3"/>
    </row>
    <row r="4" spans="1:18" x14ac:dyDescent="0.25">
      <c r="A4" s="3"/>
      <c r="B4" s="8" t="s">
        <v>3</v>
      </c>
      <c r="C4" s="13">
        <v>38946</v>
      </c>
      <c r="D4" s="22">
        <f>C4-$C$14</f>
        <v>-12565.099999999999</v>
      </c>
      <c r="E4" s="23">
        <f>ABS(D4)</f>
        <v>12565.099999999999</v>
      </c>
      <c r="F4" s="23">
        <f>E4^2</f>
        <v>157881738.00999996</v>
      </c>
      <c r="G4" s="3"/>
      <c r="H4" s="3"/>
      <c r="I4" s="3"/>
      <c r="J4" s="3"/>
      <c r="K4" s="3"/>
      <c r="L4" s="3"/>
      <c r="M4" s="3"/>
      <c r="N4" s="3"/>
      <c r="O4" s="3"/>
      <c r="P4" s="3"/>
      <c r="Q4" s="3"/>
      <c r="R4" s="3"/>
    </row>
    <row r="5" spans="1:18" x14ac:dyDescent="0.25">
      <c r="A5" s="3"/>
      <c r="B5" s="7" t="s">
        <v>6</v>
      </c>
      <c r="C5" s="9">
        <v>43420</v>
      </c>
      <c r="D5" s="24">
        <f t="shared" ref="D5:D13" si="0">C5-$C$14</f>
        <v>-8091.0999999999985</v>
      </c>
      <c r="E5" s="25">
        <f t="shared" ref="E5:E13" si="1">ABS(D5)</f>
        <v>8091.0999999999985</v>
      </c>
      <c r="F5" s="25">
        <f t="shared" ref="F5:F13" si="2">E5^2</f>
        <v>65465899.209999979</v>
      </c>
      <c r="G5" s="3"/>
      <c r="H5" s="3"/>
      <c r="I5" s="3"/>
      <c r="J5" s="3"/>
      <c r="K5" s="3"/>
      <c r="L5" s="3"/>
      <c r="M5" s="3"/>
      <c r="N5" s="3"/>
      <c r="O5" s="3"/>
      <c r="P5" s="3"/>
      <c r="Q5" s="3"/>
      <c r="R5" s="3"/>
    </row>
    <row r="6" spans="1:18" x14ac:dyDescent="0.25">
      <c r="A6" s="3"/>
      <c r="B6" s="7" t="s">
        <v>8</v>
      </c>
      <c r="C6" s="9">
        <v>49191</v>
      </c>
      <c r="D6" s="24">
        <f t="shared" si="0"/>
        <v>-2320.0999999999985</v>
      </c>
      <c r="E6" s="25">
        <f t="shared" si="1"/>
        <v>2320.0999999999985</v>
      </c>
      <c r="F6" s="25">
        <f t="shared" si="2"/>
        <v>5382864.0099999933</v>
      </c>
      <c r="G6" s="3"/>
      <c r="H6" s="3"/>
      <c r="I6" s="3"/>
      <c r="J6" s="3"/>
      <c r="K6" s="3"/>
      <c r="L6" s="3"/>
      <c r="M6" s="3"/>
      <c r="N6" s="3"/>
      <c r="O6" s="3"/>
      <c r="P6" s="3"/>
      <c r="Q6" s="3"/>
      <c r="R6" s="3"/>
    </row>
    <row r="7" spans="1:18" x14ac:dyDescent="0.25">
      <c r="A7" s="3"/>
      <c r="B7" s="7" t="s">
        <v>7</v>
      </c>
      <c r="C7" s="9">
        <v>50430</v>
      </c>
      <c r="D7" s="24">
        <f t="shared" si="0"/>
        <v>-1081.0999999999985</v>
      </c>
      <c r="E7" s="25">
        <f t="shared" si="1"/>
        <v>1081.0999999999985</v>
      </c>
      <c r="F7" s="25">
        <f t="shared" si="2"/>
        <v>1168777.2099999969</v>
      </c>
      <c r="G7" s="3"/>
      <c r="H7" s="3"/>
      <c r="I7" s="3"/>
      <c r="J7" s="3"/>
      <c r="K7" s="3"/>
      <c r="L7" s="3"/>
      <c r="M7" s="3"/>
      <c r="N7" s="3"/>
      <c r="O7" s="3"/>
      <c r="P7" s="3"/>
      <c r="Q7" s="3"/>
      <c r="R7" s="3"/>
    </row>
    <row r="8" spans="1:18" x14ac:dyDescent="0.25">
      <c r="A8" s="3"/>
      <c r="B8" s="7" t="s">
        <v>5</v>
      </c>
      <c r="C8" s="9">
        <v>50557</v>
      </c>
      <c r="D8" s="24">
        <f t="shared" si="0"/>
        <v>-954.09999999999854</v>
      </c>
      <c r="E8" s="25">
        <f t="shared" si="1"/>
        <v>954.09999999999854</v>
      </c>
      <c r="F8" s="25">
        <f t="shared" si="2"/>
        <v>910306.80999999726</v>
      </c>
      <c r="G8" s="3"/>
      <c r="H8" s="3"/>
      <c r="I8" s="3"/>
      <c r="J8" s="3"/>
      <c r="K8" s="3"/>
      <c r="L8" s="3"/>
      <c r="M8" s="3"/>
      <c r="N8" s="3"/>
      <c r="O8" s="3"/>
      <c r="P8" s="3"/>
      <c r="Q8" s="3"/>
      <c r="R8" s="3"/>
    </row>
    <row r="9" spans="1:18" x14ac:dyDescent="0.25">
      <c r="A9" s="3"/>
      <c r="B9" s="7" t="s">
        <v>4</v>
      </c>
      <c r="C9" s="9">
        <v>52580</v>
      </c>
      <c r="D9" s="24">
        <f t="shared" si="0"/>
        <v>1068.9000000000015</v>
      </c>
      <c r="E9" s="25">
        <f t="shared" si="1"/>
        <v>1068.9000000000015</v>
      </c>
      <c r="F9" s="25">
        <f t="shared" si="2"/>
        <v>1142547.2100000032</v>
      </c>
      <c r="G9" s="3"/>
      <c r="H9" s="3"/>
      <c r="I9" s="3"/>
      <c r="J9" s="3"/>
      <c r="K9" s="3"/>
      <c r="L9" s="3"/>
      <c r="M9" s="3"/>
      <c r="N9" s="3"/>
      <c r="O9" s="3"/>
      <c r="P9" s="3"/>
      <c r="Q9" s="3"/>
      <c r="R9" s="3"/>
    </row>
    <row r="10" spans="1:18" x14ac:dyDescent="0.25">
      <c r="A10" s="3"/>
      <c r="B10" s="7" t="s">
        <v>9</v>
      </c>
      <c r="C10" s="9">
        <v>53595</v>
      </c>
      <c r="D10" s="24">
        <f t="shared" si="0"/>
        <v>2083.9000000000015</v>
      </c>
      <c r="E10" s="25">
        <f t="shared" si="1"/>
        <v>2083.9000000000015</v>
      </c>
      <c r="F10" s="25">
        <f t="shared" si="2"/>
        <v>4342639.2100000065</v>
      </c>
      <c r="G10" s="3"/>
      <c r="H10" s="3"/>
      <c r="I10" s="3"/>
      <c r="J10" s="3"/>
      <c r="K10" s="3"/>
      <c r="L10" s="3"/>
      <c r="M10" s="3"/>
      <c r="N10" s="3"/>
      <c r="O10" s="3"/>
      <c r="P10" s="3"/>
      <c r="Q10" s="3"/>
      <c r="R10" s="3"/>
    </row>
    <row r="11" spans="1:18" x14ac:dyDescent="0.25">
      <c r="A11" s="3"/>
      <c r="B11" s="7" t="s">
        <v>10</v>
      </c>
      <c r="C11" s="9">
        <v>54135</v>
      </c>
      <c r="D11" s="24">
        <f t="shared" si="0"/>
        <v>2623.9000000000015</v>
      </c>
      <c r="E11" s="25">
        <f t="shared" si="1"/>
        <v>2623.9000000000015</v>
      </c>
      <c r="F11" s="25">
        <f t="shared" si="2"/>
        <v>6884851.2100000074</v>
      </c>
      <c r="G11" s="3"/>
      <c r="H11" s="3"/>
      <c r="I11" s="3"/>
      <c r="J11" s="3"/>
      <c r="K11" s="3"/>
      <c r="L11" s="3"/>
      <c r="M11" s="3"/>
      <c r="N11" s="3"/>
      <c r="O11" s="3"/>
      <c r="P11" s="3"/>
      <c r="Q11" s="3"/>
      <c r="R11" s="3"/>
    </row>
    <row r="12" spans="1:18" x14ac:dyDescent="0.25">
      <c r="A12" s="3"/>
      <c r="B12" s="7" t="s">
        <v>11</v>
      </c>
      <c r="C12" s="9">
        <v>60181</v>
      </c>
      <c r="D12" s="24">
        <f t="shared" si="0"/>
        <v>8669.9000000000015</v>
      </c>
      <c r="E12" s="25">
        <f t="shared" si="1"/>
        <v>8669.9000000000015</v>
      </c>
      <c r="F12" s="25">
        <f t="shared" si="2"/>
        <v>75167166.01000002</v>
      </c>
      <c r="G12" s="3"/>
      <c r="H12" s="3"/>
      <c r="I12" s="3"/>
      <c r="J12" s="3"/>
      <c r="K12" s="3"/>
      <c r="L12" s="3"/>
      <c r="M12" s="3"/>
      <c r="N12" s="3"/>
      <c r="O12" s="3"/>
      <c r="P12" s="3"/>
      <c r="Q12" s="3"/>
      <c r="R12" s="3"/>
    </row>
    <row r="13" spans="1:18" ht="14.4" thickBot="1" x14ac:dyDescent="0.3">
      <c r="A13" s="3"/>
      <c r="B13" s="10" t="s">
        <v>12</v>
      </c>
      <c r="C13" s="11">
        <v>62076</v>
      </c>
      <c r="D13" s="26">
        <f t="shared" si="0"/>
        <v>10564.900000000001</v>
      </c>
      <c r="E13" s="27">
        <f t="shared" si="1"/>
        <v>10564.900000000001</v>
      </c>
      <c r="F13" s="27">
        <f t="shared" si="2"/>
        <v>111617112.01000004</v>
      </c>
      <c r="G13" s="3"/>
      <c r="H13" s="3"/>
      <c r="I13" s="3"/>
      <c r="J13" s="3"/>
      <c r="K13" s="3"/>
      <c r="L13" s="3"/>
      <c r="M13" s="3"/>
      <c r="N13" s="3"/>
      <c r="O13" s="3"/>
      <c r="P13" s="3"/>
      <c r="Q13" s="3"/>
      <c r="R13" s="3"/>
    </row>
    <row r="14" spans="1:18" s="2" customFormat="1" ht="30" customHeight="1" x14ac:dyDescent="0.25">
      <c r="A14" s="12"/>
      <c r="B14" s="19" t="s">
        <v>31</v>
      </c>
      <c r="C14" s="35">
        <f>AVERAGE(C4:C13)</f>
        <v>51511.1</v>
      </c>
      <c r="D14" s="36">
        <f>AVERAGE(D4:D13)</f>
        <v>1.4551915228366853E-12</v>
      </c>
      <c r="E14" s="41">
        <f>AVERAGE(E4:E13)</f>
        <v>5002.3</v>
      </c>
      <c r="F14" s="43">
        <f>AVERAGE(F4:F13)</f>
        <v>42996390.090000004</v>
      </c>
      <c r="G14" s="12"/>
      <c r="H14" s="12"/>
      <c r="I14" s="12"/>
      <c r="J14" s="12"/>
      <c r="K14" s="12"/>
      <c r="L14" s="12"/>
      <c r="M14" s="12"/>
      <c r="N14" s="12"/>
      <c r="O14" s="12"/>
      <c r="P14" s="12"/>
      <c r="Q14" s="12"/>
      <c r="R14" s="12"/>
    </row>
    <row r="15" spans="1:18" s="1" customFormat="1" ht="18" thickBot="1" x14ac:dyDescent="0.3">
      <c r="B15" s="31" t="s">
        <v>14</v>
      </c>
      <c r="C15" s="14" t="s">
        <v>15</v>
      </c>
      <c r="D15" s="14" t="s">
        <v>26</v>
      </c>
      <c r="E15" s="42" t="s">
        <v>27</v>
      </c>
      <c r="F15" s="44" t="s">
        <v>32</v>
      </c>
      <c r="H15" s="30"/>
      <c r="I15" s="30"/>
      <c r="J15" s="30"/>
      <c r="K15" s="30"/>
      <c r="L15" s="30"/>
      <c r="M15" s="30"/>
      <c r="N15" s="30"/>
      <c r="O15" s="30"/>
      <c r="P15" s="30"/>
      <c r="Q15" s="30"/>
      <c r="R15" s="30"/>
    </row>
    <row r="16" spans="1:18" s="1" customFormat="1" ht="16.8" thickBot="1" x14ac:dyDescent="0.3">
      <c r="A16" s="30"/>
      <c r="B16" s="30"/>
      <c r="C16" s="30"/>
      <c r="D16" s="30"/>
      <c r="E16" s="30"/>
      <c r="F16" s="45" t="s">
        <v>127</v>
      </c>
      <c r="G16" s="30"/>
      <c r="H16" s="30"/>
      <c r="I16" s="30"/>
      <c r="J16" s="30"/>
      <c r="K16" s="30"/>
      <c r="L16" s="30"/>
      <c r="M16" s="30"/>
      <c r="N16" s="30"/>
      <c r="O16" s="30"/>
      <c r="P16" s="30"/>
      <c r="Q16" s="30"/>
      <c r="R16" s="30"/>
    </row>
    <row r="17" spans="1:18" s="1" customFormat="1" ht="14.4" thickBot="1" x14ac:dyDescent="0.3">
      <c r="A17" s="30"/>
      <c r="B17" s="30"/>
      <c r="C17" s="30"/>
      <c r="D17" s="30"/>
      <c r="E17" s="30"/>
      <c r="F17" s="30"/>
      <c r="G17" s="30"/>
      <c r="H17" s="30"/>
      <c r="I17" s="30"/>
      <c r="J17" s="30"/>
      <c r="K17" s="30"/>
      <c r="L17" s="30"/>
      <c r="M17" s="30"/>
      <c r="N17" s="30"/>
      <c r="O17" s="30"/>
      <c r="P17" s="30"/>
      <c r="Q17" s="30"/>
      <c r="R17" s="30"/>
    </row>
    <row r="18" spans="1:18" s="1" customFormat="1" ht="14.4" thickTop="1" x14ac:dyDescent="0.25">
      <c r="A18" s="30"/>
      <c r="B18" s="30"/>
      <c r="C18" s="30"/>
      <c r="D18" s="30"/>
      <c r="E18" s="30"/>
      <c r="F18" s="46" t="s">
        <v>128</v>
      </c>
      <c r="G18" s="30"/>
      <c r="H18" s="30"/>
      <c r="I18" s="30"/>
      <c r="J18" s="30"/>
      <c r="K18" s="30"/>
      <c r="L18" s="30"/>
      <c r="M18" s="30"/>
      <c r="N18" s="30"/>
      <c r="O18" s="30"/>
      <c r="P18" s="30"/>
      <c r="Q18" s="30"/>
      <c r="R18" s="30"/>
    </row>
    <row r="19" spans="1:18" ht="17.399999999999999" x14ac:dyDescent="0.25">
      <c r="A19" s="3"/>
      <c r="B19" s="3"/>
      <c r="C19" s="3"/>
      <c r="D19" s="3"/>
      <c r="E19" s="3"/>
      <c r="F19" s="47" t="s">
        <v>35</v>
      </c>
      <c r="G19" s="3"/>
      <c r="H19" s="3"/>
      <c r="I19" s="3"/>
      <c r="J19" s="3"/>
      <c r="K19" s="3"/>
      <c r="L19" s="3"/>
      <c r="M19" s="3"/>
      <c r="N19" s="3"/>
      <c r="O19" s="3"/>
      <c r="P19" s="3"/>
      <c r="Q19" s="3"/>
      <c r="R19" s="3"/>
    </row>
    <row r="20" spans="1:18" ht="14.4" thickBot="1" x14ac:dyDescent="0.3">
      <c r="A20" s="3"/>
      <c r="B20" s="3"/>
      <c r="C20" s="3"/>
      <c r="D20" s="3"/>
      <c r="E20" s="4"/>
      <c r="F20" s="103">
        <f>SQRT(F14)</f>
        <v>6557.1632654677742</v>
      </c>
      <c r="G20" s="3"/>
      <c r="H20" s="3"/>
      <c r="I20" s="3"/>
      <c r="J20" s="3"/>
      <c r="K20" s="3"/>
      <c r="L20" s="3"/>
      <c r="M20" s="3"/>
      <c r="N20" s="3"/>
      <c r="O20" s="3"/>
      <c r="P20" s="3"/>
      <c r="Q20" s="3"/>
      <c r="R20" s="3"/>
    </row>
    <row r="21" spans="1:18" ht="14.4" thickTop="1" x14ac:dyDescent="0.25">
      <c r="A21" s="3"/>
      <c r="B21" s="3"/>
      <c r="C21" s="3"/>
      <c r="D21" s="3"/>
      <c r="E21" s="3"/>
      <c r="F21" s="3"/>
      <c r="G21" s="3"/>
      <c r="H21" s="3"/>
      <c r="I21" s="3"/>
      <c r="J21" s="3"/>
      <c r="K21" s="3"/>
      <c r="L21" s="3"/>
      <c r="M21" s="3"/>
      <c r="N21" s="3"/>
      <c r="O21" s="3"/>
      <c r="P21" s="3"/>
      <c r="Q21" s="3"/>
      <c r="R21" s="3"/>
    </row>
    <row r="22" spans="1:18" x14ac:dyDescent="0.25">
      <c r="A22" s="3"/>
      <c r="B22" s="3"/>
      <c r="C22" s="3"/>
      <c r="D22" s="3"/>
      <c r="E22" s="3"/>
      <c r="F22" s="3"/>
      <c r="G22" s="3"/>
      <c r="H22" s="3"/>
      <c r="I22" s="3"/>
      <c r="J22" s="3"/>
      <c r="K22" s="3"/>
      <c r="L22" s="3"/>
      <c r="M22" s="3"/>
      <c r="N22" s="3"/>
      <c r="O22" s="3"/>
      <c r="P22" s="3"/>
      <c r="Q22" s="3"/>
      <c r="R22" s="3"/>
    </row>
    <row r="23" spans="1:18" x14ac:dyDescent="0.25">
      <c r="A23" s="3"/>
      <c r="B23" s="3"/>
      <c r="C23" s="3"/>
      <c r="D23" s="3"/>
      <c r="E23" s="3"/>
      <c r="F23" s="3"/>
      <c r="G23" s="3"/>
      <c r="H23" s="3"/>
      <c r="I23" s="3"/>
      <c r="J23" s="3"/>
      <c r="K23" s="3"/>
      <c r="L23" s="3"/>
      <c r="M23" s="3"/>
      <c r="N23" s="3"/>
      <c r="O23" s="3"/>
      <c r="P23" s="3"/>
      <c r="Q23" s="3"/>
      <c r="R23" s="3"/>
    </row>
    <row r="24" spans="1:18" x14ac:dyDescent="0.25">
      <c r="A24" s="3"/>
      <c r="B24" s="3"/>
      <c r="C24" s="3"/>
      <c r="D24" s="3"/>
      <c r="E24" s="3"/>
      <c r="F24" s="3"/>
      <c r="G24" s="3"/>
      <c r="H24" s="3"/>
      <c r="I24" s="3"/>
      <c r="J24" s="3"/>
      <c r="K24" s="3"/>
      <c r="L24" s="3"/>
      <c r="M24" s="3"/>
      <c r="N24" s="3"/>
      <c r="O24" s="3"/>
      <c r="P24" s="3"/>
      <c r="Q24" s="3"/>
      <c r="R24" s="3"/>
    </row>
    <row r="25" spans="1:18" x14ac:dyDescent="0.25">
      <c r="A25" s="3"/>
      <c r="B25" s="3"/>
      <c r="C25" s="3"/>
      <c r="D25" s="3"/>
      <c r="E25" s="3"/>
      <c r="F25" s="3"/>
      <c r="G25" s="3"/>
      <c r="H25" s="3"/>
      <c r="I25" s="3"/>
      <c r="J25" s="3"/>
      <c r="K25" s="3"/>
      <c r="L25" s="3"/>
      <c r="M25" s="3"/>
      <c r="N25" s="3"/>
      <c r="O25" s="3"/>
      <c r="P25" s="3"/>
      <c r="Q25" s="3"/>
      <c r="R25" s="3"/>
    </row>
    <row r="26" spans="1:18" x14ac:dyDescent="0.25">
      <c r="A26" s="3"/>
      <c r="B26" s="3"/>
      <c r="C26" s="3"/>
      <c r="D26" s="3"/>
      <c r="E26" s="3"/>
      <c r="F26" s="3"/>
      <c r="G26" s="3"/>
      <c r="H26" s="3"/>
      <c r="I26" s="3"/>
      <c r="J26" s="3"/>
      <c r="K26" s="3"/>
      <c r="L26" s="3"/>
      <c r="M26" s="3"/>
      <c r="N26" s="3"/>
      <c r="O26" s="3"/>
      <c r="P26" s="3"/>
      <c r="Q26" s="3"/>
      <c r="R26" s="3"/>
    </row>
    <row r="27" spans="1:18" x14ac:dyDescent="0.25">
      <c r="A27" s="3"/>
      <c r="B27" s="3"/>
      <c r="C27" s="3"/>
      <c r="D27" s="3"/>
      <c r="E27" s="3"/>
      <c r="F27" s="3"/>
      <c r="G27" s="3"/>
      <c r="H27" s="3"/>
      <c r="I27" s="3"/>
      <c r="J27" s="3"/>
      <c r="K27" s="3"/>
      <c r="L27" s="3"/>
      <c r="M27" s="3"/>
      <c r="N27" s="3"/>
      <c r="O27" s="3"/>
      <c r="P27" s="3"/>
      <c r="Q27" s="3"/>
      <c r="R27" s="3"/>
    </row>
    <row r="28" spans="1:18" x14ac:dyDescent="0.25">
      <c r="A28" s="3"/>
      <c r="B28" s="3"/>
      <c r="C28" s="3"/>
      <c r="D28" s="3"/>
      <c r="E28" s="3"/>
      <c r="F28" s="3"/>
      <c r="G28" s="3"/>
      <c r="H28" s="3"/>
      <c r="I28" s="3"/>
      <c r="J28" s="3"/>
      <c r="K28" s="3"/>
      <c r="L28" s="3"/>
      <c r="M28" s="3"/>
      <c r="N28" s="3"/>
      <c r="O28" s="3"/>
      <c r="P28" s="3"/>
      <c r="Q28" s="3"/>
      <c r="R28" s="3"/>
    </row>
    <row r="29" spans="1:18" x14ac:dyDescent="0.25">
      <c r="A29" s="3"/>
      <c r="B29" s="3"/>
      <c r="C29" s="3"/>
      <c r="D29" s="3"/>
      <c r="E29" s="3"/>
      <c r="F29" s="3"/>
      <c r="G29" s="3"/>
      <c r="H29" s="3"/>
      <c r="I29" s="3"/>
      <c r="J29" s="3"/>
      <c r="K29" s="3"/>
      <c r="L29" s="3"/>
      <c r="M29" s="3"/>
      <c r="N29" s="3"/>
      <c r="O29" s="3"/>
      <c r="P29" s="3"/>
      <c r="Q29" s="3"/>
      <c r="R29" s="3"/>
    </row>
    <row r="30" spans="1:18" x14ac:dyDescent="0.25">
      <c r="A30" s="3"/>
      <c r="B30" s="3"/>
      <c r="C30" s="3"/>
      <c r="D30" s="3"/>
      <c r="E30" s="3"/>
      <c r="F30" s="3"/>
      <c r="G30" s="3"/>
      <c r="H30" s="3"/>
      <c r="I30" s="3"/>
      <c r="J30" s="3"/>
      <c r="K30" s="3"/>
      <c r="L30" s="3"/>
      <c r="M30" s="3"/>
      <c r="N30" s="3"/>
      <c r="O30" s="3"/>
      <c r="P30" s="3"/>
      <c r="Q30" s="3"/>
      <c r="R30" s="3"/>
    </row>
    <row r="31" spans="1:18" x14ac:dyDescent="0.25">
      <c r="A31" s="3"/>
      <c r="B31" s="3"/>
      <c r="C31" s="3"/>
      <c r="D31" s="3"/>
      <c r="E31" s="3"/>
      <c r="F31" s="3"/>
      <c r="G31" s="3"/>
      <c r="H31" s="3"/>
      <c r="I31" s="3"/>
      <c r="J31" s="3"/>
      <c r="K31" s="3"/>
      <c r="L31" s="3"/>
      <c r="M31" s="3"/>
      <c r="N31" s="3"/>
      <c r="O31" s="3"/>
      <c r="P31" s="3"/>
      <c r="Q31" s="3"/>
      <c r="R31" s="3"/>
    </row>
    <row r="32" spans="1:18" x14ac:dyDescent="0.25">
      <c r="A32" s="3"/>
      <c r="B32" s="3"/>
      <c r="C32" s="3"/>
      <c r="D32" s="3"/>
      <c r="E32" s="3"/>
      <c r="F32" s="3"/>
      <c r="G32" s="3"/>
      <c r="H32" s="3"/>
      <c r="I32" s="3"/>
      <c r="J32" s="3"/>
      <c r="K32" s="3"/>
      <c r="L32" s="3"/>
      <c r="M32" s="3"/>
      <c r="N32" s="3"/>
      <c r="O32" s="3"/>
      <c r="P32" s="3"/>
      <c r="Q32" s="3"/>
      <c r="R32" s="3"/>
    </row>
    <row r="33" spans="1:18" x14ac:dyDescent="0.25">
      <c r="A33" s="3"/>
      <c r="B33" s="3"/>
      <c r="C33" s="3"/>
      <c r="D33" s="3"/>
      <c r="E33" s="3"/>
      <c r="F33" s="3"/>
      <c r="G33" s="3"/>
      <c r="H33" s="3"/>
      <c r="I33" s="3"/>
      <c r="J33" s="3"/>
      <c r="K33" s="3"/>
      <c r="L33" s="3"/>
      <c r="M33" s="3"/>
      <c r="N33" s="3"/>
      <c r="O33" s="3"/>
      <c r="P33" s="3"/>
      <c r="Q33" s="3"/>
      <c r="R33" s="3"/>
    </row>
    <row r="34" spans="1:18" x14ac:dyDescent="0.25">
      <c r="A34" s="3"/>
      <c r="B34" s="3"/>
      <c r="C34" s="3"/>
      <c r="D34" s="3"/>
      <c r="E34" s="3"/>
      <c r="F34" s="3"/>
      <c r="G34" s="3"/>
      <c r="H34" s="3"/>
      <c r="I34" s="3"/>
      <c r="J34" s="3"/>
      <c r="K34" s="3"/>
      <c r="L34" s="3"/>
      <c r="M34" s="3"/>
      <c r="N34" s="3"/>
      <c r="O34" s="3"/>
      <c r="P34" s="3"/>
      <c r="Q34" s="3"/>
      <c r="R34" s="3"/>
    </row>
    <row r="35" spans="1:18" x14ac:dyDescent="0.25">
      <c r="A35" s="3"/>
      <c r="B35" s="3"/>
      <c r="C35" s="3"/>
      <c r="D35" s="3"/>
      <c r="E35" s="3"/>
      <c r="F35" s="3"/>
      <c r="G35" s="3"/>
      <c r="H35" s="3"/>
      <c r="I35" s="3"/>
      <c r="J35" s="3"/>
      <c r="K35" s="3"/>
      <c r="L35" s="3"/>
      <c r="M35" s="3"/>
      <c r="N35" s="3"/>
      <c r="O35" s="3"/>
      <c r="P35" s="3"/>
      <c r="Q35" s="3"/>
      <c r="R35" s="3"/>
    </row>
    <row r="36" spans="1:18" x14ac:dyDescent="0.25">
      <c r="A36" s="3"/>
      <c r="B36" s="3"/>
      <c r="C36" s="3"/>
      <c r="D36" s="3"/>
      <c r="E36" s="3"/>
      <c r="F36" s="3"/>
      <c r="G36" s="3"/>
      <c r="H36" s="3"/>
      <c r="I36" s="3"/>
      <c r="J36" s="3"/>
      <c r="K36" s="3"/>
      <c r="L36" s="3"/>
      <c r="M36" s="3"/>
      <c r="N36" s="3"/>
      <c r="O36" s="3"/>
      <c r="P36" s="3"/>
      <c r="Q36" s="3"/>
      <c r="R36" s="3"/>
    </row>
    <row r="37" spans="1:18" x14ac:dyDescent="0.25">
      <c r="A37" s="3"/>
      <c r="B37" s="3"/>
      <c r="C37" s="3"/>
      <c r="D37" s="3"/>
      <c r="E37" s="3"/>
      <c r="F37" s="3"/>
      <c r="G37" s="3"/>
      <c r="H37" s="3"/>
      <c r="I37" s="3"/>
      <c r="J37" s="3"/>
      <c r="K37" s="3"/>
      <c r="L37" s="3"/>
      <c r="M37" s="3"/>
      <c r="N37" s="3"/>
      <c r="O37" s="3"/>
      <c r="P37" s="3"/>
      <c r="Q37" s="3"/>
      <c r="R37" s="3"/>
    </row>
  </sheetData>
  <mergeCells count="2">
    <mergeCell ref="B2:B3"/>
    <mergeCell ref="C2:C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6"/>
  <sheetViews>
    <sheetView workbookViewId="0">
      <selection activeCell="D4" sqref="D4"/>
    </sheetView>
  </sheetViews>
  <sheetFormatPr defaultRowHeight="13.8" x14ac:dyDescent="0.25"/>
  <cols>
    <col min="1" max="1" width="2.69921875" customWidth="1"/>
    <col min="2" max="2" width="8.69921875" customWidth="1"/>
    <col min="3" max="5" width="17.8984375" customWidth="1"/>
    <col min="7" max="7" width="20.3984375" style="104" customWidth="1"/>
    <col min="8" max="8" width="3.09765625" customWidth="1"/>
  </cols>
  <sheetData>
    <row r="1" spans="1:19" ht="14.4" thickBot="1" x14ac:dyDescent="0.3">
      <c r="A1" s="3"/>
      <c r="B1" s="3"/>
      <c r="C1" s="3"/>
      <c r="D1" s="3"/>
      <c r="E1" s="3"/>
      <c r="F1" s="3"/>
      <c r="G1" s="100"/>
      <c r="H1" s="3"/>
      <c r="I1" s="3"/>
      <c r="J1" s="3"/>
      <c r="K1" s="3"/>
      <c r="L1" s="3"/>
      <c r="M1" s="3"/>
      <c r="N1" s="3"/>
      <c r="O1" s="3"/>
      <c r="P1" s="3"/>
      <c r="Q1" s="3"/>
      <c r="R1" s="3"/>
      <c r="S1" s="3"/>
    </row>
    <row r="2" spans="1:19" ht="28.8" thickTop="1" thickBot="1" x14ac:dyDescent="0.3">
      <c r="A2" s="3"/>
      <c r="B2" s="109" t="s">
        <v>13</v>
      </c>
      <c r="C2" s="107" t="s">
        <v>0</v>
      </c>
      <c r="D2" s="15" t="s">
        <v>1</v>
      </c>
      <c r="E2" s="16" t="s">
        <v>22</v>
      </c>
      <c r="F2" s="3"/>
      <c r="G2" s="67" t="s">
        <v>126</v>
      </c>
      <c r="H2" s="3"/>
      <c r="I2" s="3"/>
      <c r="J2" s="3"/>
      <c r="K2" s="3"/>
      <c r="L2" s="3"/>
      <c r="M2" s="3"/>
      <c r="N2" s="3"/>
      <c r="O2" s="3"/>
      <c r="P2" s="3"/>
      <c r="Q2" s="3"/>
      <c r="R2" s="3"/>
      <c r="S2" s="3"/>
    </row>
    <row r="3" spans="1:19" ht="18.600000000000001" thickTop="1" thickBot="1" x14ac:dyDescent="0.3">
      <c r="A3" s="3"/>
      <c r="B3" s="110"/>
      <c r="C3" s="108"/>
      <c r="D3" s="17" t="s">
        <v>23</v>
      </c>
      <c r="E3" s="18" t="s">
        <v>25</v>
      </c>
      <c r="F3" s="3"/>
      <c r="G3" s="57" t="s">
        <v>15</v>
      </c>
      <c r="H3" s="3"/>
      <c r="I3" s="3"/>
      <c r="J3" s="3"/>
      <c r="K3" s="3"/>
      <c r="L3" s="3"/>
      <c r="M3" s="3"/>
      <c r="N3" s="3"/>
      <c r="O3" s="3"/>
      <c r="P3" s="3"/>
      <c r="Q3" s="3"/>
      <c r="R3" s="3"/>
      <c r="S3" s="3"/>
    </row>
    <row r="4" spans="1:19" ht="14.4" thickBot="1" x14ac:dyDescent="0.3">
      <c r="A4" s="3"/>
      <c r="B4" s="8" t="s">
        <v>3</v>
      </c>
      <c r="C4" s="13">
        <v>59147.29</v>
      </c>
      <c r="D4" s="22">
        <f>C4-$G$4</f>
        <v>8560.9266999999891</v>
      </c>
      <c r="E4" s="48">
        <f>D4^2</f>
        <v>73289465.962772697</v>
      </c>
      <c r="F4" s="3"/>
      <c r="G4" s="101">
        <f>AVERAGE(C4:C103)</f>
        <v>50586.363300000012</v>
      </c>
      <c r="H4" s="3"/>
      <c r="I4" s="3"/>
      <c r="J4" s="3"/>
      <c r="K4" s="3"/>
      <c r="L4" s="3"/>
      <c r="M4" s="3"/>
      <c r="N4" s="3"/>
      <c r="O4" s="3"/>
      <c r="P4" s="3"/>
      <c r="Q4" s="3"/>
      <c r="R4" s="3"/>
      <c r="S4" s="3"/>
    </row>
    <row r="5" spans="1:19" ht="15" thickTop="1" thickBot="1" x14ac:dyDescent="0.3">
      <c r="A5" s="3"/>
      <c r="B5" s="7" t="s">
        <v>6</v>
      </c>
      <c r="C5" s="13">
        <v>61379.14</v>
      </c>
      <c r="D5" s="22">
        <f t="shared" ref="D5:D68" si="0">C5-$G$4</f>
        <v>10792.776699999988</v>
      </c>
      <c r="E5" s="48">
        <f t="shared" ref="E5:E68" si="1">D5^2</f>
        <v>116484028.89606263</v>
      </c>
      <c r="F5" s="3"/>
      <c r="G5" s="100"/>
      <c r="H5" s="3"/>
      <c r="I5" s="3"/>
      <c r="J5" s="3"/>
      <c r="K5" s="3"/>
      <c r="L5" s="3"/>
      <c r="M5" s="3"/>
      <c r="N5" s="3"/>
      <c r="O5" s="3"/>
      <c r="P5" s="3"/>
      <c r="Q5" s="3"/>
      <c r="R5" s="3"/>
      <c r="S5" s="3"/>
    </row>
    <row r="6" spans="1:19" ht="17.399999999999999" thickTop="1" thickBot="1" x14ac:dyDescent="0.3">
      <c r="A6" s="3"/>
      <c r="B6" s="7" t="s">
        <v>8</v>
      </c>
      <c r="C6" s="13">
        <v>55683.19</v>
      </c>
      <c r="D6" s="22">
        <f t="shared" si="0"/>
        <v>5096.8266999999905</v>
      </c>
      <c r="E6" s="48">
        <f t="shared" si="1"/>
        <v>25977642.409832794</v>
      </c>
      <c r="F6" s="3"/>
      <c r="G6" s="58" t="s">
        <v>129</v>
      </c>
      <c r="H6" s="3"/>
      <c r="I6" s="3"/>
      <c r="J6" s="3"/>
      <c r="K6" s="3"/>
      <c r="L6" s="3"/>
      <c r="M6" s="3"/>
      <c r="N6" s="3"/>
      <c r="O6" s="3"/>
      <c r="P6" s="3"/>
      <c r="Q6" s="3"/>
      <c r="R6" s="3"/>
      <c r="S6" s="3"/>
    </row>
    <row r="7" spans="1:19" ht="18" thickTop="1" x14ac:dyDescent="0.25">
      <c r="A7" s="3"/>
      <c r="B7" s="7" t="s">
        <v>7</v>
      </c>
      <c r="C7" s="13">
        <v>56272.76</v>
      </c>
      <c r="D7" s="22">
        <f t="shared" si="0"/>
        <v>5686.3966999999902</v>
      </c>
      <c r="E7" s="48">
        <f t="shared" si="1"/>
        <v>32335107.429770779</v>
      </c>
      <c r="F7" s="3"/>
      <c r="G7" s="59" t="s">
        <v>32</v>
      </c>
      <c r="H7" s="3"/>
      <c r="I7" s="3"/>
      <c r="J7" s="3"/>
      <c r="K7" s="3"/>
      <c r="L7" s="3"/>
      <c r="M7" s="3"/>
      <c r="N7" s="3"/>
      <c r="O7" s="3"/>
      <c r="P7" s="3"/>
      <c r="Q7" s="3"/>
      <c r="R7" s="3"/>
      <c r="S7" s="3"/>
    </row>
    <row r="8" spans="1:19" ht="14.4" thickBot="1" x14ac:dyDescent="0.3">
      <c r="A8" s="3"/>
      <c r="B8" s="7" t="s">
        <v>5</v>
      </c>
      <c r="C8" s="13">
        <v>52055.88</v>
      </c>
      <c r="D8" s="22">
        <f t="shared" si="0"/>
        <v>1469.5166999999856</v>
      </c>
      <c r="E8" s="48">
        <f t="shared" si="1"/>
        <v>2159479.3315788475</v>
      </c>
      <c r="F8" s="3"/>
      <c r="G8" s="102">
        <f>SUM(E4:E103)/COUNT(E4:E103)</f>
        <v>113570640.17942014</v>
      </c>
      <c r="H8" s="3"/>
      <c r="I8" s="3"/>
      <c r="J8" s="3"/>
      <c r="K8" s="3"/>
      <c r="L8" s="3"/>
      <c r="M8" s="3"/>
      <c r="N8" s="3"/>
      <c r="O8" s="3"/>
      <c r="P8" s="3"/>
      <c r="Q8" s="3"/>
      <c r="R8" s="3"/>
      <c r="S8" s="3"/>
    </row>
    <row r="9" spans="1:19" ht="15" thickTop="1" thickBot="1" x14ac:dyDescent="0.3">
      <c r="A9" s="3"/>
      <c r="B9" s="7" t="s">
        <v>4</v>
      </c>
      <c r="C9" s="13">
        <v>47696.74</v>
      </c>
      <c r="D9" s="22">
        <f t="shared" si="0"/>
        <v>-2889.6233000000138</v>
      </c>
      <c r="E9" s="48">
        <f t="shared" si="1"/>
        <v>8349922.8159029698</v>
      </c>
      <c r="F9" s="3"/>
      <c r="G9" s="100"/>
      <c r="H9" s="3"/>
      <c r="I9" s="3"/>
      <c r="J9" s="3"/>
      <c r="K9" s="3"/>
      <c r="L9" s="3"/>
      <c r="M9" s="3"/>
      <c r="N9" s="3"/>
      <c r="O9" s="3"/>
      <c r="P9" s="3"/>
      <c r="Q9" s="3"/>
      <c r="R9" s="3"/>
      <c r="S9" s="3"/>
    </row>
    <row r="10" spans="1:19" ht="15" thickTop="1" thickBot="1" x14ac:dyDescent="0.3">
      <c r="A10" s="3"/>
      <c r="B10" s="7" t="s">
        <v>9</v>
      </c>
      <c r="C10" s="13">
        <v>60577.53</v>
      </c>
      <c r="D10" s="22">
        <f t="shared" si="0"/>
        <v>9991.166699999987</v>
      </c>
      <c r="E10" s="48">
        <f t="shared" si="1"/>
        <v>99823412.027188629</v>
      </c>
      <c r="F10" s="3"/>
      <c r="G10" s="60" t="s">
        <v>128</v>
      </c>
      <c r="H10" s="3"/>
      <c r="I10" s="3"/>
      <c r="J10" s="3"/>
      <c r="K10" s="3"/>
      <c r="L10" s="3"/>
      <c r="M10" s="3"/>
      <c r="N10" s="3"/>
      <c r="O10" s="3"/>
      <c r="P10" s="3"/>
      <c r="Q10" s="3"/>
      <c r="R10" s="3"/>
      <c r="S10" s="3"/>
    </row>
    <row r="11" spans="1:19" ht="18" thickTop="1" x14ac:dyDescent="0.25">
      <c r="A11" s="3"/>
      <c r="B11" s="7" t="s">
        <v>10</v>
      </c>
      <c r="C11" s="13">
        <v>49793.440000000002</v>
      </c>
      <c r="D11" s="22">
        <f t="shared" si="0"/>
        <v>-792.92330000000948</v>
      </c>
      <c r="E11" s="48">
        <f t="shared" si="1"/>
        <v>628727.35968290502</v>
      </c>
      <c r="F11" s="3"/>
      <c r="G11" s="61" t="s">
        <v>35</v>
      </c>
      <c r="H11" s="3"/>
      <c r="I11" s="3"/>
      <c r="J11" s="3"/>
      <c r="K11" s="3"/>
      <c r="L11" s="3"/>
      <c r="M11" s="3"/>
      <c r="N11" s="3"/>
      <c r="O11" s="3"/>
      <c r="P11" s="3"/>
      <c r="Q11" s="3"/>
      <c r="R11" s="3"/>
      <c r="S11" s="3"/>
    </row>
    <row r="12" spans="1:19" ht="14.4" thickBot="1" x14ac:dyDescent="0.3">
      <c r="A12" s="3"/>
      <c r="B12" s="7" t="s">
        <v>11</v>
      </c>
      <c r="C12" s="13">
        <v>35562.29</v>
      </c>
      <c r="D12" s="22">
        <f t="shared" si="0"/>
        <v>-15024.073300000011</v>
      </c>
      <c r="E12" s="48">
        <f t="shared" si="1"/>
        <v>225722778.52377322</v>
      </c>
      <c r="F12" s="3"/>
      <c r="G12" s="103">
        <f>SQRT(G8)</f>
        <v>10656.952668536167</v>
      </c>
      <c r="H12" s="3"/>
      <c r="I12" s="3"/>
      <c r="J12" s="3"/>
      <c r="K12" s="3"/>
      <c r="L12" s="3"/>
      <c r="M12" s="3"/>
      <c r="N12" s="3"/>
      <c r="O12" s="3"/>
      <c r="P12" s="3"/>
      <c r="Q12" s="3"/>
      <c r="R12" s="3"/>
      <c r="S12" s="3"/>
    </row>
    <row r="13" spans="1:19" ht="14.4" thickTop="1" x14ac:dyDescent="0.25">
      <c r="A13" s="3"/>
      <c r="B13" s="7" t="s">
        <v>12</v>
      </c>
      <c r="C13" s="13">
        <v>58586.76</v>
      </c>
      <c r="D13" s="22">
        <f t="shared" si="0"/>
        <v>8000.3966999999902</v>
      </c>
      <c r="E13" s="48">
        <f t="shared" si="1"/>
        <v>64006347.357370734</v>
      </c>
      <c r="F13" s="3"/>
      <c r="G13" s="100"/>
      <c r="H13" s="3"/>
      <c r="I13" s="3"/>
      <c r="J13" s="3"/>
      <c r="K13" s="3"/>
      <c r="L13" s="3"/>
      <c r="M13" s="3"/>
      <c r="N13" s="3"/>
      <c r="O13" s="3"/>
      <c r="P13" s="3"/>
      <c r="Q13" s="3"/>
      <c r="R13" s="3"/>
      <c r="S13" s="3"/>
    </row>
    <row r="14" spans="1:19" s="2" customFormat="1" ht="14.4" customHeight="1" x14ac:dyDescent="0.25">
      <c r="A14" s="12"/>
      <c r="B14" s="7" t="s">
        <v>36</v>
      </c>
      <c r="C14" s="13">
        <v>47091.37</v>
      </c>
      <c r="D14" s="22">
        <f t="shared" si="0"/>
        <v>-3494.9933000000092</v>
      </c>
      <c r="E14" s="48">
        <f t="shared" si="1"/>
        <v>12214978.167044954</v>
      </c>
      <c r="F14" s="12"/>
      <c r="G14" s="62"/>
      <c r="H14" s="12"/>
      <c r="I14" s="12"/>
      <c r="J14" s="12"/>
      <c r="K14" s="12"/>
      <c r="L14" s="12"/>
      <c r="M14" s="12"/>
      <c r="N14" s="12"/>
      <c r="O14" s="12"/>
      <c r="P14" s="12"/>
      <c r="Q14" s="12"/>
      <c r="R14" s="12"/>
      <c r="S14" s="12"/>
    </row>
    <row r="15" spans="1:19" s="1" customFormat="1" x14ac:dyDescent="0.25">
      <c r="A15" s="30"/>
      <c r="B15" s="7" t="s">
        <v>37</v>
      </c>
      <c r="C15" s="13">
        <v>36906.959999999999</v>
      </c>
      <c r="D15" s="22">
        <f t="shared" si="0"/>
        <v>-13679.403300000013</v>
      </c>
      <c r="E15" s="48">
        <f t="shared" si="1"/>
        <v>187126074.64405122</v>
      </c>
      <c r="F15" s="30"/>
      <c r="G15" s="63"/>
      <c r="H15" s="30"/>
      <c r="I15" s="30"/>
      <c r="J15" s="30"/>
      <c r="K15" s="30"/>
      <c r="L15" s="30"/>
      <c r="M15" s="30"/>
      <c r="N15" s="30"/>
      <c r="O15" s="30"/>
      <c r="P15" s="30"/>
      <c r="Q15" s="30"/>
      <c r="R15" s="30"/>
      <c r="S15" s="30"/>
    </row>
    <row r="16" spans="1:19" s="1" customFormat="1" x14ac:dyDescent="0.25">
      <c r="A16" s="30"/>
      <c r="B16" s="7" t="s">
        <v>38</v>
      </c>
      <c r="C16" s="13">
        <v>53479.66</v>
      </c>
      <c r="D16" s="22">
        <f t="shared" si="0"/>
        <v>2893.2966999999917</v>
      </c>
      <c r="E16" s="48">
        <f t="shared" si="1"/>
        <v>8371165.794230842</v>
      </c>
      <c r="F16" s="30"/>
      <c r="G16" s="63"/>
      <c r="H16" s="30"/>
      <c r="I16" s="30"/>
      <c r="J16" s="30"/>
      <c r="K16" s="30"/>
      <c r="L16" s="30"/>
      <c r="M16" s="30"/>
      <c r="N16" s="30"/>
      <c r="O16" s="30"/>
      <c r="P16" s="30"/>
      <c r="Q16" s="30"/>
      <c r="R16" s="30"/>
      <c r="S16" s="30"/>
    </row>
    <row r="17" spans="1:19" s="1" customFormat="1" x14ac:dyDescent="0.25">
      <c r="A17" s="30"/>
      <c r="B17" s="7" t="s">
        <v>39</v>
      </c>
      <c r="C17" s="13">
        <v>67834.740000000005</v>
      </c>
      <c r="D17" s="22">
        <f t="shared" si="0"/>
        <v>17248.376699999993</v>
      </c>
      <c r="E17" s="48">
        <f t="shared" si="1"/>
        <v>297506498.78510267</v>
      </c>
      <c r="F17" s="30"/>
      <c r="G17" s="63"/>
      <c r="H17" s="30"/>
      <c r="I17" s="30"/>
      <c r="J17" s="30"/>
      <c r="K17" s="30"/>
      <c r="L17" s="30"/>
      <c r="M17" s="30"/>
      <c r="N17" s="30"/>
      <c r="O17" s="30"/>
      <c r="P17" s="30"/>
      <c r="Q17" s="30"/>
      <c r="R17" s="30"/>
      <c r="S17" s="30"/>
    </row>
    <row r="18" spans="1:19" s="1" customFormat="1" x14ac:dyDescent="0.25">
      <c r="A18" s="30"/>
      <c r="B18" s="7" t="s">
        <v>40</v>
      </c>
      <c r="C18" s="13">
        <v>53018.8</v>
      </c>
      <c r="D18" s="22">
        <f t="shared" si="0"/>
        <v>2432.4366999999911</v>
      </c>
      <c r="E18" s="48">
        <f t="shared" si="1"/>
        <v>5916748.2995068468</v>
      </c>
      <c r="F18" s="30"/>
      <c r="G18" s="63"/>
      <c r="H18" s="30"/>
      <c r="I18" s="30"/>
      <c r="J18" s="30"/>
      <c r="K18" s="30"/>
      <c r="L18" s="30"/>
      <c r="M18" s="30"/>
      <c r="N18" s="30"/>
      <c r="O18" s="30"/>
      <c r="P18" s="30"/>
      <c r="Q18" s="30"/>
      <c r="R18" s="30"/>
      <c r="S18" s="30"/>
    </row>
    <row r="19" spans="1:19" x14ac:dyDescent="0.25">
      <c r="A19" s="3"/>
      <c r="B19" s="7" t="s">
        <v>41</v>
      </c>
      <c r="C19" s="13">
        <v>60375.11</v>
      </c>
      <c r="D19" s="22">
        <f t="shared" si="0"/>
        <v>9788.7466999999888</v>
      </c>
      <c r="E19" s="48">
        <f t="shared" si="1"/>
        <v>95819561.956760675</v>
      </c>
      <c r="F19" s="3"/>
      <c r="G19" s="100"/>
      <c r="H19" s="3"/>
      <c r="I19" s="3"/>
      <c r="J19" s="3"/>
      <c r="K19" s="3"/>
      <c r="L19" s="3"/>
      <c r="M19" s="3"/>
      <c r="N19" s="3"/>
      <c r="O19" s="3"/>
      <c r="P19" s="3"/>
      <c r="Q19" s="3"/>
      <c r="R19" s="3"/>
      <c r="S19" s="3"/>
    </row>
    <row r="20" spans="1:19" x14ac:dyDescent="0.25">
      <c r="A20" s="3"/>
      <c r="B20" s="7" t="s">
        <v>42</v>
      </c>
      <c r="C20" s="13">
        <v>36566.910000000003</v>
      </c>
      <c r="D20" s="22">
        <f t="shared" si="0"/>
        <v>-14019.453300000008</v>
      </c>
      <c r="E20" s="48">
        <f t="shared" si="1"/>
        <v>196545070.83088112</v>
      </c>
      <c r="F20" s="3"/>
      <c r="G20" s="100"/>
      <c r="H20" s="3"/>
      <c r="I20" s="3"/>
      <c r="J20" s="3"/>
      <c r="K20" s="3"/>
      <c r="L20" s="3"/>
      <c r="M20" s="3"/>
      <c r="N20" s="3"/>
      <c r="O20" s="3"/>
      <c r="P20" s="3"/>
      <c r="Q20" s="3"/>
      <c r="R20" s="3"/>
      <c r="S20" s="3"/>
    </row>
    <row r="21" spans="1:19" x14ac:dyDescent="0.25">
      <c r="A21" s="3"/>
      <c r="B21" s="7" t="s">
        <v>43</v>
      </c>
      <c r="C21" s="13">
        <v>52905.58</v>
      </c>
      <c r="D21" s="22">
        <f t="shared" si="0"/>
        <v>2319.2166999999899</v>
      </c>
      <c r="E21" s="48">
        <f t="shared" si="1"/>
        <v>5378766.1015588436</v>
      </c>
      <c r="F21" s="3"/>
      <c r="G21" s="100"/>
      <c r="H21" s="3"/>
      <c r="I21" s="3"/>
      <c r="J21" s="3"/>
      <c r="K21" s="3"/>
      <c r="L21" s="3"/>
      <c r="M21" s="3"/>
      <c r="N21" s="3"/>
      <c r="O21" s="3"/>
      <c r="P21" s="3"/>
      <c r="Q21" s="3"/>
      <c r="R21" s="3"/>
      <c r="S21" s="3"/>
    </row>
    <row r="22" spans="1:19" x14ac:dyDescent="0.25">
      <c r="A22" s="3"/>
      <c r="B22" s="7" t="s">
        <v>44</v>
      </c>
      <c r="C22" s="13">
        <v>51063.31</v>
      </c>
      <c r="D22" s="22">
        <f t="shared" si="0"/>
        <v>476.94669999998587</v>
      </c>
      <c r="E22" s="48">
        <f t="shared" si="1"/>
        <v>227478.15464087651</v>
      </c>
      <c r="F22" s="3"/>
      <c r="G22" s="100"/>
      <c r="H22" s="3"/>
      <c r="I22" s="3"/>
      <c r="J22" s="3"/>
      <c r="K22" s="3"/>
      <c r="L22" s="3"/>
      <c r="M22" s="3"/>
      <c r="N22" s="3"/>
      <c r="O22" s="3"/>
      <c r="P22" s="3"/>
      <c r="Q22" s="3"/>
      <c r="R22" s="3"/>
      <c r="S22" s="3"/>
    </row>
    <row r="23" spans="1:19" x14ac:dyDescent="0.25">
      <c r="A23" s="3"/>
      <c r="B23" s="7" t="s">
        <v>45</v>
      </c>
      <c r="C23" s="13">
        <v>65431.26</v>
      </c>
      <c r="D23" s="22">
        <f t="shared" si="0"/>
        <v>14844.89669999999</v>
      </c>
      <c r="E23" s="48">
        <f t="shared" si="1"/>
        <v>220370958.0336706</v>
      </c>
      <c r="F23" s="3"/>
      <c r="G23" s="100"/>
      <c r="H23" s="3"/>
      <c r="I23" s="3"/>
      <c r="J23" s="3"/>
      <c r="K23" s="3"/>
      <c r="L23" s="3"/>
      <c r="M23" s="3"/>
      <c r="N23" s="3"/>
      <c r="O23" s="3"/>
      <c r="P23" s="3"/>
      <c r="Q23" s="3"/>
      <c r="R23" s="3"/>
      <c r="S23" s="3"/>
    </row>
    <row r="24" spans="1:19" x14ac:dyDescent="0.25">
      <c r="A24" s="3"/>
      <c r="B24" s="7" t="s">
        <v>46</v>
      </c>
      <c r="C24" s="13">
        <v>57071.83</v>
      </c>
      <c r="D24" s="22">
        <f t="shared" si="0"/>
        <v>6485.4666999999899</v>
      </c>
      <c r="E24" s="48">
        <f t="shared" si="1"/>
        <v>42061278.31680876</v>
      </c>
      <c r="F24" s="3"/>
      <c r="G24" s="100"/>
      <c r="H24" s="3"/>
      <c r="I24" s="3"/>
      <c r="J24" s="3"/>
      <c r="K24" s="3"/>
      <c r="L24" s="3"/>
      <c r="M24" s="3"/>
      <c r="N24" s="3"/>
      <c r="O24" s="3"/>
      <c r="P24" s="3"/>
      <c r="Q24" s="3"/>
      <c r="R24" s="3"/>
      <c r="S24" s="3"/>
    </row>
    <row r="25" spans="1:19" x14ac:dyDescent="0.25">
      <c r="A25" s="3"/>
      <c r="B25" s="7" t="s">
        <v>47</v>
      </c>
      <c r="C25" s="13">
        <v>30060.59</v>
      </c>
      <c r="D25" s="22">
        <f t="shared" si="0"/>
        <v>-20525.773300000012</v>
      </c>
      <c r="E25" s="48">
        <f t="shared" si="1"/>
        <v>421307369.56299335</v>
      </c>
      <c r="F25" s="3"/>
      <c r="G25" s="100"/>
      <c r="H25" s="3"/>
      <c r="I25" s="3"/>
      <c r="J25" s="3"/>
      <c r="K25" s="3"/>
      <c r="L25" s="3"/>
      <c r="M25" s="3"/>
      <c r="N25" s="3"/>
      <c r="O25" s="3"/>
      <c r="P25" s="3"/>
      <c r="Q25" s="3"/>
      <c r="R25" s="3"/>
      <c r="S25" s="3"/>
    </row>
    <row r="26" spans="1:19" x14ac:dyDescent="0.25">
      <c r="A26" s="3"/>
      <c r="B26" s="7" t="s">
        <v>48</v>
      </c>
      <c r="C26" s="13">
        <v>42619.62</v>
      </c>
      <c r="D26" s="22">
        <f t="shared" si="0"/>
        <v>-7966.7433000000092</v>
      </c>
      <c r="E26" s="48">
        <f t="shared" si="1"/>
        <v>63468998.808095038</v>
      </c>
      <c r="F26" s="3"/>
      <c r="G26" s="100"/>
      <c r="H26" s="3"/>
      <c r="I26" s="3"/>
      <c r="J26" s="3"/>
      <c r="K26" s="3"/>
      <c r="L26" s="3"/>
      <c r="M26" s="3"/>
      <c r="N26" s="3"/>
      <c r="O26" s="3"/>
      <c r="P26" s="3"/>
      <c r="Q26" s="3"/>
      <c r="R26" s="3"/>
      <c r="S26" s="3"/>
    </row>
    <row r="27" spans="1:19" x14ac:dyDescent="0.25">
      <c r="A27" s="3"/>
      <c r="B27" s="7" t="s">
        <v>49</v>
      </c>
      <c r="C27" s="13">
        <v>52984.77</v>
      </c>
      <c r="D27" s="22">
        <f t="shared" si="0"/>
        <v>2398.406699999985</v>
      </c>
      <c r="E27" s="48">
        <f t="shared" si="1"/>
        <v>5752354.6986048184</v>
      </c>
      <c r="F27" s="3"/>
      <c r="G27" s="100"/>
      <c r="H27" s="3"/>
      <c r="I27" s="3"/>
      <c r="J27" s="3"/>
      <c r="K27" s="3"/>
      <c r="L27" s="3"/>
      <c r="M27" s="3"/>
      <c r="N27" s="3"/>
      <c r="O27" s="3"/>
      <c r="P27" s="3"/>
      <c r="Q27" s="3"/>
      <c r="R27" s="3"/>
      <c r="S27" s="3"/>
    </row>
    <row r="28" spans="1:19" x14ac:dyDescent="0.25">
      <c r="A28" s="3"/>
      <c r="B28" s="7" t="s">
        <v>50</v>
      </c>
      <c r="C28" s="13">
        <v>57871.28</v>
      </c>
      <c r="D28" s="22">
        <f t="shared" si="0"/>
        <v>7284.916699999987</v>
      </c>
      <c r="E28" s="48">
        <f t="shared" si="1"/>
        <v>53070011.325938702</v>
      </c>
      <c r="F28" s="3"/>
      <c r="G28" s="100"/>
      <c r="H28" s="3"/>
      <c r="I28" s="3"/>
      <c r="J28" s="3"/>
      <c r="K28" s="3"/>
      <c r="L28" s="3"/>
      <c r="M28" s="3"/>
      <c r="N28" s="3"/>
      <c r="O28" s="3"/>
      <c r="P28" s="3"/>
      <c r="Q28" s="3"/>
      <c r="R28" s="3"/>
      <c r="S28" s="3"/>
    </row>
    <row r="29" spans="1:19" x14ac:dyDescent="0.25">
      <c r="A29" s="3"/>
      <c r="B29" s="7" t="s">
        <v>51</v>
      </c>
      <c r="C29" s="13">
        <v>41274.370000000003</v>
      </c>
      <c r="D29" s="22">
        <f t="shared" si="0"/>
        <v>-9311.9933000000092</v>
      </c>
      <c r="E29" s="48">
        <f t="shared" si="1"/>
        <v>86713219.219245061</v>
      </c>
      <c r="F29" s="3"/>
      <c r="G29" s="100"/>
      <c r="H29" s="3"/>
      <c r="I29" s="3"/>
      <c r="J29" s="3"/>
      <c r="K29" s="3"/>
      <c r="L29" s="3"/>
      <c r="M29" s="3"/>
      <c r="N29" s="3"/>
      <c r="O29" s="3"/>
      <c r="P29" s="3"/>
      <c r="Q29" s="3"/>
      <c r="R29" s="3"/>
      <c r="S29" s="3"/>
    </row>
    <row r="30" spans="1:19" x14ac:dyDescent="0.25">
      <c r="A30" s="3"/>
      <c r="B30" s="7" t="s">
        <v>52</v>
      </c>
      <c r="C30" s="13">
        <v>24497.78</v>
      </c>
      <c r="D30" s="22">
        <f t="shared" si="0"/>
        <v>-26088.583300000013</v>
      </c>
      <c r="E30" s="48">
        <f t="shared" si="1"/>
        <v>680614178.60103953</v>
      </c>
      <c r="F30" s="3"/>
      <c r="G30" s="100"/>
      <c r="H30" s="3"/>
      <c r="I30" s="3"/>
      <c r="J30" s="3"/>
      <c r="K30" s="3"/>
      <c r="L30" s="3"/>
      <c r="M30" s="3"/>
      <c r="N30" s="3"/>
      <c r="O30" s="3"/>
      <c r="P30" s="3"/>
      <c r="Q30" s="3"/>
      <c r="R30" s="3"/>
      <c r="S30" s="3"/>
    </row>
    <row r="31" spans="1:19" x14ac:dyDescent="0.25">
      <c r="A31" s="3"/>
      <c r="B31" s="7" t="s">
        <v>53</v>
      </c>
      <c r="C31" s="13">
        <v>47939.82</v>
      </c>
      <c r="D31" s="22">
        <f t="shared" si="0"/>
        <v>-2646.5433000000121</v>
      </c>
      <c r="E31" s="48">
        <f t="shared" si="1"/>
        <v>7004191.4387749536</v>
      </c>
      <c r="F31" s="3"/>
      <c r="G31" s="100"/>
      <c r="H31" s="3"/>
      <c r="I31" s="3"/>
      <c r="J31" s="3"/>
      <c r="K31" s="3"/>
      <c r="L31" s="3"/>
      <c r="M31" s="3"/>
      <c r="N31" s="3"/>
      <c r="O31" s="3"/>
      <c r="P31" s="3"/>
      <c r="Q31" s="3"/>
      <c r="R31" s="3"/>
      <c r="S31" s="3"/>
    </row>
    <row r="32" spans="1:19" x14ac:dyDescent="0.25">
      <c r="A32" s="3"/>
      <c r="B32" s="7" t="s">
        <v>54</v>
      </c>
      <c r="C32" s="13">
        <v>42755.519999999997</v>
      </c>
      <c r="D32" s="22">
        <f t="shared" si="0"/>
        <v>-7830.843300000015</v>
      </c>
      <c r="E32" s="48">
        <f t="shared" si="1"/>
        <v>61322106.789155126</v>
      </c>
      <c r="F32" s="3"/>
      <c r="G32" s="100"/>
      <c r="H32" s="3"/>
      <c r="I32" s="3"/>
      <c r="J32" s="3"/>
      <c r="K32" s="3"/>
      <c r="L32" s="3"/>
      <c r="M32" s="3"/>
      <c r="N32" s="3"/>
      <c r="O32" s="3"/>
      <c r="P32" s="3"/>
      <c r="Q32" s="3"/>
      <c r="R32" s="3"/>
      <c r="S32" s="3"/>
    </row>
    <row r="33" spans="1:19" x14ac:dyDescent="0.25">
      <c r="A33" s="3"/>
      <c r="B33" s="7" t="s">
        <v>55</v>
      </c>
      <c r="C33" s="13">
        <v>57189.35</v>
      </c>
      <c r="D33" s="22">
        <f t="shared" si="0"/>
        <v>6602.9866999999867</v>
      </c>
      <c r="E33" s="48">
        <f t="shared" si="1"/>
        <v>43599433.360376716</v>
      </c>
      <c r="F33" s="3"/>
      <c r="G33" s="100"/>
      <c r="H33" s="3"/>
      <c r="I33" s="3"/>
      <c r="J33" s="3"/>
      <c r="K33" s="3"/>
      <c r="L33" s="3"/>
      <c r="M33" s="3"/>
      <c r="N33" s="3"/>
      <c r="O33" s="3"/>
      <c r="P33" s="3"/>
      <c r="Q33" s="3"/>
      <c r="R33" s="3"/>
      <c r="S33" s="3"/>
    </row>
    <row r="34" spans="1:19" x14ac:dyDescent="0.25">
      <c r="A34" s="3"/>
      <c r="B34" s="7" t="s">
        <v>56</v>
      </c>
      <c r="C34" s="13">
        <v>37216.449999999997</v>
      </c>
      <c r="D34" s="22">
        <f t="shared" si="0"/>
        <v>-13369.913300000015</v>
      </c>
      <c r="E34" s="48">
        <f t="shared" si="1"/>
        <v>178754581.6495173</v>
      </c>
      <c r="F34" s="3"/>
      <c r="G34" s="100"/>
      <c r="H34" s="3"/>
      <c r="I34" s="3"/>
      <c r="J34" s="3"/>
      <c r="K34" s="3"/>
      <c r="L34" s="3"/>
      <c r="M34" s="3"/>
      <c r="N34" s="3"/>
      <c r="O34" s="3"/>
      <c r="P34" s="3"/>
      <c r="Q34" s="3"/>
      <c r="R34" s="3"/>
      <c r="S34" s="3"/>
    </row>
    <row r="35" spans="1:19" x14ac:dyDescent="0.25">
      <c r="A35" s="3"/>
      <c r="B35" s="7" t="s">
        <v>57</v>
      </c>
      <c r="C35" s="13">
        <v>44742.99</v>
      </c>
      <c r="D35" s="22">
        <f t="shared" si="0"/>
        <v>-5843.3733000000138</v>
      </c>
      <c r="E35" s="48">
        <f t="shared" si="1"/>
        <v>34145011.523153052</v>
      </c>
      <c r="F35" s="3"/>
      <c r="G35" s="100"/>
      <c r="H35" s="3"/>
      <c r="I35" s="3"/>
      <c r="J35" s="3"/>
      <c r="K35" s="3"/>
      <c r="L35" s="3"/>
      <c r="M35" s="3"/>
      <c r="N35" s="3"/>
      <c r="O35" s="3"/>
      <c r="P35" s="3"/>
      <c r="Q35" s="3"/>
      <c r="R35" s="3"/>
      <c r="S35" s="3"/>
    </row>
    <row r="36" spans="1:19" x14ac:dyDescent="0.25">
      <c r="A36" s="3"/>
      <c r="B36" s="7" t="s">
        <v>58</v>
      </c>
      <c r="C36" s="13">
        <v>47119.040000000001</v>
      </c>
      <c r="D36" s="22">
        <f t="shared" si="0"/>
        <v>-3467.3233000000109</v>
      </c>
      <c r="E36" s="48">
        <f t="shared" si="1"/>
        <v>12022330.866722966</v>
      </c>
      <c r="F36" s="3"/>
      <c r="G36" s="100"/>
      <c r="H36" s="3"/>
      <c r="I36" s="3"/>
      <c r="J36" s="3"/>
      <c r="K36" s="3"/>
      <c r="L36" s="3"/>
      <c r="M36" s="3"/>
      <c r="N36" s="3"/>
      <c r="O36" s="3"/>
      <c r="P36" s="3"/>
      <c r="Q36" s="3"/>
      <c r="R36" s="3"/>
      <c r="S36" s="3"/>
    </row>
    <row r="37" spans="1:19" x14ac:dyDescent="0.25">
      <c r="A37" s="3"/>
      <c r="B37" s="7" t="s">
        <v>59</v>
      </c>
      <c r="C37" s="13">
        <v>59269.48</v>
      </c>
      <c r="D37" s="22">
        <f t="shared" si="0"/>
        <v>8683.1166999999914</v>
      </c>
      <c r="E37" s="48">
        <f t="shared" si="1"/>
        <v>75396515.625818744</v>
      </c>
      <c r="F37" s="3"/>
      <c r="G37" s="100"/>
      <c r="H37" s="3"/>
      <c r="I37" s="3"/>
      <c r="J37" s="3"/>
      <c r="K37" s="3"/>
      <c r="L37" s="3"/>
      <c r="M37" s="3"/>
      <c r="N37" s="3"/>
      <c r="O37" s="3"/>
      <c r="P37" s="3"/>
      <c r="Q37" s="3"/>
      <c r="R37" s="3"/>
      <c r="S37" s="3"/>
    </row>
    <row r="38" spans="1:19" x14ac:dyDescent="0.25">
      <c r="A38" s="3"/>
      <c r="B38" s="7" t="s">
        <v>60</v>
      </c>
      <c r="C38" s="13">
        <v>53336.800000000003</v>
      </c>
      <c r="D38" s="22">
        <f t="shared" si="0"/>
        <v>2750.4366999999911</v>
      </c>
      <c r="E38" s="48">
        <f t="shared" si="1"/>
        <v>7564902.0407068413</v>
      </c>
      <c r="F38" s="3"/>
      <c r="G38" s="100"/>
      <c r="H38" s="3"/>
      <c r="I38" s="3"/>
      <c r="J38" s="3"/>
      <c r="K38" s="3"/>
      <c r="L38" s="3"/>
      <c r="M38" s="3"/>
      <c r="N38" s="3"/>
      <c r="O38" s="3"/>
      <c r="P38" s="3"/>
      <c r="Q38" s="3"/>
      <c r="R38" s="3"/>
      <c r="S38" s="3"/>
    </row>
    <row r="39" spans="1:19" x14ac:dyDescent="0.25">
      <c r="A39" s="3"/>
      <c r="B39" s="7" t="s">
        <v>61</v>
      </c>
      <c r="C39" s="13">
        <v>39719.54</v>
      </c>
      <c r="D39" s="22">
        <f t="shared" si="0"/>
        <v>-10866.823300000011</v>
      </c>
      <c r="E39" s="48">
        <f t="shared" si="1"/>
        <v>118087848.63342313</v>
      </c>
      <c r="F39" s="3"/>
      <c r="G39" s="100"/>
      <c r="H39" s="3"/>
      <c r="I39" s="3"/>
      <c r="J39" s="3"/>
      <c r="K39" s="3"/>
      <c r="L39" s="3"/>
      <c r="M39" s="3"/>
      <c r="N39" s="3"/>
      <c r="O39" s="3"/>
      <c r="P39" s="3"/>
      <c r="Q39" s="3"/>
      <c r="R39" s="3"/>
      <c r="S39" s="3"/>
    </row>
    <row r="40" spans="1:19" x14ac:dyDescent="0.25">
      <c r="A40" s="3"/>
      <c r="B40" s="7" t="s">
        <v>62</v>
      </c>
      <c r="C40" s="13">
        <v>69473.2</v>
      </c>
      <c r="D40" s="22">
        <f t="shared" si="0"/>
        <v>18886.836699999985</v>
      </c>
      <c r="E40" s="48">
        <f t="shared" si="1"/>
        <v>356712600.53246635</v>
      </c>
      <c r="F40" s="3"/>
      <c r="G40" s="100"/>
      <c r="H40" s="3"/>
      <c r="I40" s="3"/>
      <c r="J40" s="3"/>
      <c r="K40" s="3"/>
      <c r="L40" s="3"/>
      <c r="M40" s="3"/>
      <c r="N40" s="3"/>
      <c r="O40" s="3"/>
      <c r="P40" s="3"/>
      <c r="Q40" s="3"/>
      <c r="R40" s="3"/>
      <c r="S40" s="3"/>
    </row>
    <row r="41" spans="1:19" x14ac:dyDescent="0.25">
      <c r="A41" s="3"/>
      <c r="B41" s="7" t="s">
        <v>63</v>
      </c>
      <c r="C41" s="13">
        <v>39831.550000000003</v>
      </c>
      <c r="D41" s="22">
        <f t="shared" si="0"/>
        <v>-10754.813300000009</v>
      </c>
      <c r="E41" s="48">
        <f t="shared" si="1"/>
        <v>115666009.11785708</v>
      </c>
      <c r="F41" s="3"/>
      <c r="G41" s="100"/>
      <c r="H41" s="3"/>
      <c r="I41" s="3"/>
      <c r="J41" s="3"/>
      <c r="K41" s="3"/>
      <c r="L41" s="3"/>
      <c r="M41" s="3"/>
      <c r="N41" s="3"/>
      <c r="O41" s="3"/>
      <c r="P41" s="3"/>
      <c r="Q41" s="3"/>
      <c r="R41" s="3"/>
      <c r="S41" s="3"/>
    </row>
    <row r="42" spans="1:19" x14ac:dyDescent="0.25">
      <c r="A42" s="3"/>
      <c r="B42" s="7" t="s">
        <v>64</v>
      </c>
      <c r="C42" s="13">
        <v>58300.7</v>
      </c>
      <c r="D42" s="22">
        <f t="shared" si="0"/>
        <v>7714.3366999999853</v>
      </c>
      <c r="E42" s="48">
        <f t="shared" si="1"/>
        <v>59510990.720966659</v>
      </c>
      <c r="F42" s="3"/>
      <c r="G42" s="100"/>
      <c r="H42" s="3"/>
      <c r="I42" s="3"/>
      <c r="J42" s="3"/>
      <c r="K42" s="3"/>
      <c r="L42" s="3"/>
      <c r="M42" s="3"/>
      <c r="N42" s="3"/>
      <c r="O42" s="3"/>
      <c r="P42" s="3"/>
      <c r="Q42" s="3"/>
      <c r="R42" s="3"/>
      <c r="S42" s="3"/>
    </row>
    <row r="43" spans="1:19" x14ac:dyDescent="0.25">
      <c r="A43" s="3"/>
      <c r="B43" s="7" t="s">
        <v>65</v>
      </c>
      <c r="C43" s="13">
        <v>41726.660000000003</v>
      </c>
      <c r="D43" s="22">
        <f t="shared" si="0"/>
        <v>-8859.7033000000083</v>
      </c>
      <c r="E43" s="48">
        <f t="shared" si="1"/>
        <v>78494342.564031035</v>
      </c>
      <c r="F43" s="3"/>
      <c r="G43" s="100"/>
      <c r="H43" s="3"/>
      <c r="I43" s="3"/>
      <c r="J43" s="3"/>
      <c r="K43" s="3"/>
      <c r="L43" s="3"/>
      <c r="M43" s="3"/>
      <c r="N43" s="3"/>
      <c r="O43" s="3"/>
      <c r="P43" s="3"/>
      <c r="Q43" s="3"/>
      <c r="R43" s="3"/>
      <c r="S43" s="3"/>
    </row>
    <row r="44" spans="1:19" x14ac:dyDescent="0.25">
      <c r="A44" s="3"/>
      <c r="B44" s="7" t="s">
        <v>66</v>
      </c>
      <c r="C44" s="13">
        <v>40283.35</v>
      </c>
      <c r="D44" s="22">
        <f t="shared" si="0"/>
        <v>-10303.013300000013</v>
      </c>
      <c r="E44" s="48">
        <f t="shared" si="1"/>
        <v>106152083.05997716</v>
      </c>
      <c r="F44" s="3"/>
      <c r="G44" s="100"/>
      <c r="H44" s="3"/>
      <c r="I44" s="3"/>
      <c r="J44" s="3"/>
      <c r="K44" s="3"/>
      <c r="L44" s="3"/>
      <c r="M44" s="3"/>
      <c r="N44" s="3"/>
      <c r="O44" s="3"/>
      <c r="P44" s="3"/>
      <c r="Q44" s="3"/>
      <c r="R44" s="3"/>
      <c r="S44" s="3"/>
    </row>
    <row r="45" spans="1:19" x14ac:dyDescent="0.25">
      <c r="A45" s="3"/>
      <c r="B45" s="7" t="s">
        <v>67</v>
      </c>
      <c r="C45" s="13">
        <v>59652.4</v>
      </c>
      <c r="D45" s="22">
        <f t="shared" si="0"/>
        <v>9066.0366999999897</v>
      </c>
      <c r="E45" s="48">
        <f t="shared" si="1"/>
        <v>82193021.445746705</v>
      </c>
      <c r="F45" s="3"/>
      <c r="G45" s="100"/>
      <c r="H45" s="3"/>
      <c r="I45" s="3"/>
      <c r="J45" s="3"/>
      <c r="K45" s="3"/>
      <c r="L45" s="3"/>
      <c r="M45" s="3"/>
      <c r="N45" s="3"/>
      <c r="O45" s="3"/>
      <c r="P45" s="3"/>
      <c r="Q45" s="3"/>
      <c r="R45" s="3"/>
      <c r="S45" s="3"/>
    </row>
    <row r="46" spans="1:19" x14ac:dyDescent="0.25">
      <c r="A46" s="3"/>
      <c r="B46" s="7" t="s">
        <v>68</v>
      </c>
      <c r="C46" s="13">
        <v>40326.61</v>
      </c>
      <c r="D46" s="22">
        <f t="shared" si="0"/>
        <v>-10259.753300000011</v>
      </c>
      <c r="E46" s="48">
        <f t="shared" si="1"/>
        <v>105262537.77686112</v>
      </c>
      <c r="F46" s="3"/>
      <c r="G46" s="100"/>
      <c r="H46" s="3"/>
      <c r="I46" s="3"/>
      <c r="J46" s="3"/>
      <c r="K46" s="3"/>
      <c r="L46" s="3"/>
      <c r="M46" s="3"/>
      <c r="N46" s="3"/>
      <c r="O46" s="3"/>
      <c r="P46" s="3"/>
      <c r="Q46" s="3"/>
      <c r="R46" s="3"/>
      <c r="S46" s="3"/>
    </row>
    <row r="47" spans="1:19" x14ac:dyDescent="0.25">
      <c r="A47" s="3"/>
      <c r="B47" s="7" t="s">
        <v>69</v>
      </c>
      <c r="C47" s="13">
        <v>28167.31</v>
      </c>
      <c r="D47" s="22">
        <f t="shared" si="0"/>
        <v>-22419.05330000001</v>
      </c>
      <c r="E47" s="48">
        <f t="shared" si="1"/>
        <v>502613950.86824137</v>
      </c>
      <c r="F47" s="3"/>
      <c r="G47" s="100"/>
      <c r="H47" s="3"/>
      <c r="I47" s="3"/>
      <c r="J47" s="3"/>
      <c r="K47" s="3"/>
      <c r="L47" s="3"/>
      <c r="M47" s="3"/>
      <c r="N47" s="3"/>
      <c r="O47" s="3"/>
      <c r="P47" s="3"/>
      <c r="Q47" s="3"/>
      <c r="R47" s="3"/>
      <c r="S47" s="3"/>
    </row>
    <row r="48" spans="1:19" x14ac:dyDescent="0.25">
      <c r="A48" s="3"/>
      <c r="B48" s="7" t="s">
        <v>70</v>
      </c>
      <c r="C48" s="13">
        <v>51420.36</v>
      </c>
      <c r="D48" s="22">
        <f t="shared" si="0"/>
        <v>833.99669999998878</v>
      </c>
      <c r="E48" s="48">
        <f t="shared" si="1"/>
        <v>695550.49561087124</v>
      </c>
      <c r="F48" s="3"/>
      <c r="G48" s="100"/>
      <c r="H48" s="3"/>
      <c r="I48" s="3"/>
      <c r="J48" s="3"/>
      <c r="K48" s="3"/>
      <c r="L48" s="3"/>
      <c r="M48" s="3"/>
      <c r="N48" s="3"/>
      <c r="O48" s="3"/>
      <c r="P48" s="3"/>
      <c r="Q48" s="3"/>
      <c r="R48" s="3"/>
      <c r="S48" s="3"/>
    </row>
    <row r="49" spans="1:19" x14ac:dyDescent="0.25">
      <c r="A49" s="3"/>
      <c r="B49" s="7" t="s">
        <v>71</v>
      </c>
      <c r="C49" s="13">
        <v>55294.22</v>
      </c>
      <c r="D49" s="22">
        <f t="shared" si="0"/>
        <v>4707.8566999999894</v>
      </c>
      <c r="E49" s="48">
        <f t="shared" si="1"/>
        <v>22163914.70773479</v>
      </c>
      <c r="F49" s="3"/>
      <c r="G49" s="100"/>
      <c r="H49" s="3"/>
      <c r="I49" s="3"/>
      <c r="J49" s="3"/>
      <c r="K49" s="3"/>
      <c r="L49" s="3"/>
      <c r="M49" s="3"/>
      <c r="N49" s="3"/>
      <c r="O49" s="3"/>
      <c r="P49" s="3"/>
      <c r="Q49" s="3"/>
      <c r="R49" s="3"/>
      <c r="S49" s="3"/>
    </row>
    <row r="50" spans="1:19" x14ac:dyDescent="0.25">
      <c r="A50" s="3"/>
      <c r="B50" s="7" t="s">
        <v>72</v>
      </c>
      <c r="C50" s="13">
        <v>48116.14</v>
      </c>
      <c r="D50" s="22">
        <f t="shared" si="0"/>
        <v>-2470.2233000000124</v>
      </c>
      <c r="E50" s="48">
        <f t="shared" si="1"/>
        <v>6102003.151862951</v>
      </c>
      <c r="F50" s="3"/>
      <c r="G50" s="100"/>
      <c r="H50" s="3"/>
      <c r="I50" s="3"/>
      <c r="J50" s="3"/>
      <c r="K50" s="3"/>
      <c r="L50" s="3"/>
      <c r="M50" s="3"/>
      <c r="N50" s="3"/>
      <c r="O50" s="3"/>
      <c r="P50" s="3"/>
      <c r="Q50" s="3"/>
      <c r="R50" s="3"/>
      <c r="S50" s="3"/>
    </row>
    <row r="51" spans="1:19" x14ac:dyDescent="0.25">
      <c r="A51" s="3"/>
      <c r="B51" s="7" t="s">
        <v>73</v>
      </c>
      <c r="C51" s="13">
        <v>36780.47</v>
      </c>
      <c r="D51" s="22">
        <f t="shared" si="0"/>
        <v>-13805.893300000011</v>
      </c>
      <c r="E51" s="48">
        <f t="shared" si="1"/>
        <v>190602689.81098518</v>
      </c>
      <c r="F51" s="3"/>
      <c r="G51" s="100"/>
      <c r="H51" s="3"/>
      <c r="I51" s="3"/>
      <c r="J51" s="3"/>
      <c r="K51" s="3"/>
      <c r="L51" s="3"/>
      <c r="M51" s="3"/>
      <c r="N51" s="3"/>
      <c r="O51" s="3"/>
      <c r="P51" s="3"/>
      <c r="Q51" s="3"/>
      <c r="R51" s="3"/>
      <c r="S51" s="3"/>
    </row>
    <row r="52" spans="1:19" x14ac:dyDescent="0.25">
      <c r="A52" s="3"/>
      <c r="B52" s="7" t="s">
        <v>74</v>
      </c>
      <c r="C52" s="13">
        <v>53628.89</v>
      </c>
      <c r="D52" s="22">
        <f t="shared" si="0"/>
        <v>3042.5266999999876</v>
      </c>
      <c r="E52" s="48">
        <f t="shared" si="1"/>
        <v>9256968.7202128153</v>
      </c>
      <c r="F52" s="3"/>
      <c r="G52" s="100"/>
      <c r="H52" s="3"/>
      <c r="I52" s="3"/>
      <c r="J52" s="3"/>
      <c r="K52" s="3"/>
      <c r="L52" s="3"/>
      <c r="M52" s="3"/>
      <c r="N52" s="3"/>
      <c r="O52" s="3"/>
      <c r="P52" s="3"/>
      <c r="Q52" s="3"/>
      <c r="R52" s="3"/>
      <c r="S52" s="3"/>
    </row>
    <row r="53" spans="1:19" x14ac:dyDescent="0.25">
      <c r="A53" s="3"/>
      <c r="B53" s="7" t="s">
        <v>75</v>
      </c>
      <c r="C53" s="13">
        <v>48782.09</v>
      </c>
      <c r="D53" s="22">
        <f t="shared" si="0"/>
        <v>-1804.2733000000153</v>
      </c>
      <c r="E53" s="48">
        <f t="shared" si="1"/>
        <v>3255402.1410929454</v>
      </c>
      <c r="F53" s="3"/>
      <c r="G53" s="100"/>
      <c r="H53" s="3"/>
      <c r="I53" s="3"/>
      <c r="J53" s="3"/>
      <c r="K53" s="3"/>
      <c r="L53" s="3"/>
      <c r="M53" s="3"/>
      <c r="N53" s="3"/>
      <c r="O53" s="3"/>
      <c r="P53" s="3"/>
      <c r="Q53" s="3"/>
      <c r="R53" s="3"/>
      <c r="S53" s="3"/>
    </row>
    <row r="54" spans="1:19" x14ac:dyDescent="0.25">
      <c r="A54" s="3"/>
      <c r="B54" s="7" t="s">
        <v>76</v>
      </c>
      <c r="C54" s="13">
        <v>33615.769999999997</v>
      </c>
      <c r="D54" s="22">
        <f t="shared" si="0"/>
        <v>-16970.593300000015</v>
      </c>
      <c r="E54" s="48">
        <f t="shared" si="1"/>
        <v>288001036.95400542</v>
      </c>
      <c r="F54" s="3"/>
      <c r="G54" s="100"/>
      <c r="H54" s="3"/>
      <c r="I54" s="3"/>
      <c r="J54" s="3"/>
      <c r="K54" s="3"/>
      <c r="L54" s="3"/>
      <c r="M54" s="3"/>
      <c r="N54" s="3"/>
      <c r="O54" s="3"/>
      <c r="P54" s="3"/>
      <c r="Q54" s="3"/>
      <c r="R54" s="3"/>
      <c r="S54" s="3"/>
    </row>
    <row r="55" spans="1:19" x14ac:dyDescent="0.25">
      <c r="A55" s="3"/>
      <c r="B55" s="7" t="s">
        <v>77</v>
      </c>
      <c r="C55" s="13">
        <v>41881.339999999997</v>
      </c>
      <c r="D55" s="22">
        <f t="shared" si="0"/>
        <v>-8705.0233000000153</v>
      </c>
      <c r="E55" s="48">
        <f t="shared" si="1"/>
        <v>75777430.653543159</v>
      </c>
      <c r="F55" s="3"/>
      <c r="G55" s="100"/>
      <c r="H55" s="3"/>
      <c r="I55" s="3"/>
      <c r="J55" s="3"/>
      <c r="K55" s="3"/>
      <c r="L55" s="3"/>
      <c r="M55" s="3"/>
      <c r="N55" s="3"/>
      <c r="O55" s="3"/>
      <c r="P55" s="3"/>
      <c r="Q55" s="3"/>
      <c r="R55" s="3"/>
      <c r="S55" s="3"/>
    </row>
    <row r="56" spans="1:19" x14ac:dyDescent="0.25">
      <c r="A56" s="3"/>
      <c r="B56" s="7" t="s">
        <v>78</v>
      </c>
      <c r="C56" s="13">
        <v>64745.33</v>
      </c>
      <c r="D56" s="22">
        <f t="shared" si="0"/>
        <v>14158.96669999999</v>
      </c>
      <c r="E56" s="48">
        <f t="shared" si="1"/>
        <v>200476338.01170862</v>
      </c>
      <c r="F56" s="3"/>
      <c r="G56" s="100"/>
      <c r="H56" s="3"/>
      <c r="I56" s="3"/>
      <c r="J56" s="3"/>
      <c r="K56" s="3"/>
      <c r="L56" s="3"/>
      <c r="M56" s="3"/>
      <c r="N56" s="3"/>
      <c r="O56" s="3"/>
      <c r="P56" s="3"/>
      <c r="Q56" s="3"/>
      <c r="R56" s="3"/>
      <c r="S56" s="3"/>
    </row>
    <row r="57" spans="1:19" x14ac:dyDescent="0.25">
      <c r="A57" s="3"/>
      <c r="B57" s="7" t="s">
        <v>79</v>
      </c>
      <c r="C57" s="13">
        <v>53482.58</v>
      </c>
      <c r="D57" s="22">
        <f t="shared" si="0"/>
        <v>2896.2166999999899</v>
      </c>
      <c r="E57" s="48">
        <f t="shared" si="1"/>
        <v>8388071.1733588316</v>
      </c>
      <c r="F57" s="3"/>
      <c r="G57" s="100"/>
      <c r="H57" s="3"/>
      <c r="I57" s="3"/>
      <c r="J57" s="3"/>
      <c r="K57" s="3"/>
      <c r="L57" s="3"/>
      <c r="M57" s="3"/>
      <c r="N57" s="3"/>
      <c r="O57" s="3"/>
      <c r="P57" s="3"/>
      <c r="Q57" s="3"/>
      <c r="R57" s="3"/>
      <c r="S57" s="3"/>
    </row>
    <row r="58" spans="1:19" x14ac:dyDescent="0.25">
      <c r="A58" s="3"/>
      <c r="B58" s="7" t="s">
        <v>80</v>
      </c>
      <c r="C58" s="13">
        <v>48838.54</v>
      </c>
      <c r="D58" s="22">
        <f t="shared" si="0"/>
        <v>-1747.8233000000109</v>
      </c>
      <c r="E58" s="48">
        <f t="shared" si="1"/>
        <v>3054886.2880229284</v>
      </c>
      <c r="F58" s="3"/>
      <c r="G58" s="100"/>
      <c r="H58" s="3"/>
      <c r="I58" s="3"/>
      <c r="J58" s="3"/>
      <c r="K58" s="3"/>
      <c r="L58" s="3"/>
      <c r="M58" s="3"/>
      <c r="N58" s="3"/>
      <c r="O58" s="3"/>
      <c r="P58" s="3"/>
      <c r="Q58" s="3"/>
      <c r="R58" s="3"/>
      <c r="S58" s="3"/>
    </row>
    <row r="59" spans="1:19" x14ac:dyDescent="0.25">
      <c r="A59" s="3"/>
      <c r="B59" s="7" t="s">
        <v>81</v>
      </c>
      <c r="C59" s="13">
        <v>57031.73</v>
      </c>
      <c r="D59" s="22">
        <f t="shared" si="0"/>
        <v>6445.3666999999914</v>
      </c>
      <c r="E59" s="48">
        <f t="shared" si="1"/>
        <v>41542751.897468776</v>
      </c>
      <c r="F59" s="3"/>
      <c r="G59" s="100"/>
      <c r="H59" s="3"/>
      <c r="I59" s="3"/>
      <c r="J59" s="3"/>
      <c r="K59" s="3"/>
      <c r="L59" s="3"/>
      <c r="M59" s="3"/>
      <c r="N59" s="3"/>
      <c r="O59" s="3"/>
      <c r="P59" s="3"/>
      <c r="Q59" s="3"/>
      <c r="R59" s="3"/>
      <c r="S59" s="3"/>
    </row>
    <row r="60" spans="1:19" x14ac:dyDescent="0.25">
      <c r="A60" s="3"/>
      <c r="B60" s="7" t="s">
        <v>82</v>
      </c>
      <c r="C60" s="13">
        <v>62821.03</v>
      </c>
      <c r="D60" s="22">
        <f t="shared" si="0"/>
        <v>12234.666699999987</v>
      </c>
      <c r="E60" s="48">
        <f t="shared" si="1"/>
        <v>149687069.26008856</v>
      </c>
      <c r="F60" s="3"/>
      <c r="G60" s="100"/>
      <c r="H60" s="3"/>
      <c r="I60" s="3"/>
      <c r="J60" s="3"/>
      <c r="K60" s="3"/>
      <c r="L60" s="3"/>
      <c r="M60" s="3"/>
      <c r="N60" s="3"/>
      <c r="O60" s="3"/>
      <c r="P60" s="3"/>
      <c r="Q60" s="3"/>
      <c r="R60" s="3"/>
      <c r="S60" s="3"/>
    </row>
    <row r="61" spans="1:19" x14ac:dyDescent="0.25">
      <c r="A61" s="3"/>
      <c r="B61" s="7" t="s">
        <v>83</v>
      </c>
      <c r="C61" s="13">
        <v>60627.78</v>
      </c>
      <c r="D61" s="22">
        <f t="shared" si="0"/>
        <v>10041.416699999987</v>
      </c>
      <c r="E61" s="48">
        <f t="shared" si="1"/>
        <v>100830049.34303863</v>
      </c>
      <c r="F61" s="3"/>
      <c r="G61" s="100"/>
      <c r="H61" s="3"/>
      <c r="I61" s="3"/>
      <c r="J61" s="3"/>
      <c r="K61" s="3"/>
      <c r="L61" s="3"/>
      <c r="M61" s="3"/>
      <c r="N61" s="3"/>
      <c r="O61" s="3"/>
      <c r="P61" s="3"/>
      <c r="Q61" s="3"/>
      <c r="R61" s="3"/>
      <c r="S61" s="3"/>
    </row>
    <row r="62" spans="1:19" x14ac:dyDescent="0.25">
      <c r="A62" s="3"/>
      <c r="B62" s="7" t="s">
        <v>84</v>
      </c>
      <c r="C62" s="13">
        <v>46568.52</v>
      </c>
      <c r="D62" s="22">
        <f t="shared" si="0"/>
        <v>-4017.843300000015</v>
      </c>
      <c r="E62" s="48">
        <f t="shared" si="1"/>
        <v>16143064.783355011</v>
      </c>
      <c r="F62" s="3"/>
      <c r="G62" s="100"/>
      <c r="H62" s="3"/>
      <c r="I62" s="3"/>
      <c r="J62" s="3"/>
      <c r="K62" s="3"/>
      <c r="L62" s="3"/>
      <c r="M62" s="3"/>
      <c r="N62" s="3"/>
      <c r="O62" s="3"/>
      <c r="P62" s="3"/>
      <c r="Q62" s="3"/>
      <c r="R62" s="3"/>
      <c r="S62" s="3"/>
    </row>
    <row r="63" spans="1:19" x14ac:dyDescent="0.25">
      <c r="A63" s="3"/>
      <c r="B63" s="7" t="s">
        <v>85</v>
      </c>
      <c r="C63" s="13">
        <v>38977.050000000003</v>
      </c>
      <c r="D63" s="22">
        <f t="shared" si="0"/>
        <v>-11609.313300000009</v>
      </c>
      <c r="E63" s="48">
        <f t="shared" si="1"/>
        <v>134776155.29755709</v>
      </c>
      <c r="F63" s="3"/>
      <c r="G63" s="100"/>
      <c r="H63" s="3"/>
      <c r="I63" s="3"/>
      <c r="J63" s="3"/>
      <c r="K63" s="3"/>
      <c r="L63" s="3"/>
      <c r="M63" s="3"/>
      <c r="N63" s="3"/>
      <c r="O63" s="3"/>
      <c r="P63" s="3"/>
      <c r="Q63" s="3"/>
      <c r="R63" s="3"/>
      <c r="S63" s="3"/>
    </row>
    <row r="64" spans="1:19" x14ac:dyDescent="0.25">
      <c r="A64" s="3"/>
      <c r="B64" s="7" t="s">
        <v>86</v>
      </c>
      <c r="C64" s="13">
        <v>43250.62</v>
      </c>
      <c r="D64" s="22">
        <f t="shared" si="0"/>
        <v>-7335.7433000000092</v>
      </c>
      <c r="E64" s="48">
        <f t="shared" si="1"/>
        <v>53813129.763495028</v>
      </c>
      <c r="F64" s="3"/>
      <c r="G64" s="100"/>
      <c r="H64" s="3"/>
      <c r="I64" s="3"/>
      <c r="J64" s="3"/>
      <c r="K64" s="3"/>
      <c r="L64" s="3"/>
      <c r="M64" s="3"/>
      <c r="N64" s="3"/>
      <c r="O64" s="3"/>
      <c r="P64" s="3"/>
      <c r="Q64" s="3"/>
      <c r="R64" s="3"/>
      <c r="S64" s="3"/>
    </row>
    <row r="65" spans="1:19" x14ac:dyDescent="0.25">
      <c r="A65" s="3"/>
      <c r="B65" s="7" t="s">
        <v>87</v>
      </c>
      <c r="C65" s="13">
        <v>67502.5</v>
      </c>
      <c r="D65" s="22">
        <f t="shared" si="0"/>
        <v>16916.136699999988</v>
      </c>
      <c r="E65" s="48">
        <f t="shared" si="1"/>
        <v>286155680.85308647</v>
      </c>
      <c r="F65" s="3"/>
      <c r="G65" s="100"/>
      <c r="H65" s="3"/>
      <c r="I65" s="3"/>
      <c r="J65" s="3"/>
      <c r="K65" s="3"/>
      <c r="L65" s="3"/>
      <c r="M65" s="3"/>
      <c r="N65" s="3"/>
      <c r="O65" s="3"/>
      <c r="P65" s="3"/>
      <c r="Q65" s="3"/>
      <c r="R65" s="3"/>
      <c r="S65" s="3"/>
    </row>
    <row r="66" spans="1:19" x14ac:dyDescent="0.25">
      <c r="A66" s="3"/>
      <c r="B66" s="7" t="s">
        <v>88</v>
      </c>
      <c r="C66" s="13">
        <v>54696.18</v>
      </c>
      <c r="D66" s="22">
        <f t="shared" si="0"/>
        <v>4109.8166999999885</v>
      </c>
      <c r="E66" s="48">
        <f t="shared" si="1"/>
        <v>16890593.307598796</v>
      </c>
      <c r="F66" s="3"/>
      <c r="G66" s="100"/>
      <c r="H66" s="3"/>
      <c r="I66" s="3"/>
      <c r="J66" s="3"/>
      <c r="K66" s="3"/>
      <c r="L66" s="3"/>
      <c r="M66" s="3"/>
      <c r="N66" s="3"/>
      <c r="O66" s="3"/>
      <c r="P66" s="3"/>
      <c r="Q66" s="3"/>
      <c r="R66" s="3"/>
      <c r="S66" s="3"/>
    </row>
    <row r="67" spans="1:19" x14ac:dyDescent="0.25">
      <c r="A67" s="3"/>
      <c r="B67" s="7" t="s">
        <v>89</v>
      </c>
      <c r="C67" s="13">
        <v>43003.14</v>
      </c>
      <c r="D67" s="22">
        <f t="shared" si="0"/>
        <v>-7583.2233000000124</v>
      </c>
      <c r="E67" s="48">
        <f t="shared" si="1"/>
        <v>57505275.617663078</v>
      </c>
      <c r="F67" s="3"/>
      <c r="G67" s="100"/>
      <c r="H67" s="3"/>
      <c r="I67" s="3"/>
      <c r="J67" s="3"/>
      <c r="K67" s="3"/>
      <c r="L67" s="3"/>
      <c r="M67" s="3"/>
      <c r="N67" s="3"/>
      <c r="O67" s="3"/>
      <c r="P67" s="3"/>
      <c r="Q67" s="3"/>
      <c r="R67" s="3"/>
      <c r="S67" s="3"/>
    </row>
    <row r="68" spans="1:19" x14ac:dyDescent="0.25">
      <c r="A68" s="3"/>
      <c r="B68" s="7" t="s">
        <v>90</v>
      </c>
      <c r="C68" s="13">
        <v>29156.83</v>
      </c>
      <c r="D68" s="22">
        <f t="shared" si="0"/>
        <v>-21429.53330000001</v>
      </c>
      <c r="E68" s="48">
        <f t="shared" si="1"/>
        <v>459224897.4558093</v>
      </c>
      <c r="F68" s="3"/>
      <c r="G68" s="100"/>
      <c r="H68" s="3"/>
      <c r="I68" s="3"/>
      <c r="J68" s="3"/>
      <c r="K68" s="3"/>
      <c r="L68" s="3"/>
      <c r="M68" s="3"/>
      <c r="N68" s="3"/>
      <c r="O68" s="3"/>
      <c r="P68" s="3"/>
      <c r="Q68" s="3"/>
      <c r="R68" s="3"/>
      <c r="S68" s="3"/>
    </row>
    <row r="69" spans="1:19" x14ac:dyDescent="0.25">
      <c r="A69" s="3"/>
      <c r="B69" s="7" t="s">
        <v>91</v>
      </c>
      <c r="C69" s="13">
        <v>61230.07</v>
      </c>
      <c r="D69" s="22">
        <f t="shared" ref="D69:D103" si="2">C69-$G$4</f>
        <v>10643.706699999988</v>
      </c>
      <c r="E69" s="48">
        <f t="shared" ref="E69:E103" si="3">D69^2</f>
        <v>113288492.31562464</v>
      </c>
      <c r="F69" s="3"/>
      <c r="G69" s="100"/>
      <c r="H69" s="3"/>
      <c r="I69" s="3"/>
      <c r="J69" s="3"/>
      <c r="K69" s="3"/>
      <c r="L69" s="3"/>
      <c r="M69" s="3"/>
      <c r="N69" s="3"/>
      <c r="O69" s="3"/>
      <c r="P69" s="3"/>
      <c r="Q69" s="3"/>
      <c r="R69" s="3"/>
      <c r="S69" s="3"/>
    </row>
    <row r="70" spans="1:19" x14ac:dyDescent="0.25">
      <c r="A70" s="3"/>
      <c r="B70" s="7" t="s">
        <v>92</v>
      </c>
      <c r="C70" s="13">
        <v>56749.93</v>
      </c>
      <c r="D70" s="22">
        <f t="shared" si="2"/>
        <v>6163.5666999999885</v>
      </c>
      <c r="E70" s="48">
        <f t="shared" si="3"/>
        <v>37989554.46534875</v>
      </c>
      <c r="F70" s="3"/>
      <c r="G70" s="100"/>
      <c r="H70" s="3"/>
      <c r="I70" s="3"/>
      <c r="J70" s="3"/>
      <c r="K70" s="3"/>
      <c r="L70" s="3"/>
      <c r="M70" s="3"/>
      <c r="N70" s="3"/>
      <c r="O70" s="3"/>
      <c r="P70" s="3"/>
      <c r="Q70" s="3"/>
      <c r="R70" s="3"/>
      <c r="S70" s="3"/>
    </row>
    <row r="71" spans="1:19" x14ac:dyDescent="0.25">
      <c r="A71" s="3"/>
      <c r="B71" s="7" t="s">
        <v>93</v>
      </c>
      <c r="C71" s="13">
        <v>48373.77</v>
      </c>
      <c r="D71" s="22">
        <f t="shared" si="2"/>
        <v>-2212.593300000015</v>
      </c>
      <c r="E71" s="48">
        <f t="shared" si="3"/>
        <v>4895569.1112049567</v>
      </c>
      <c r="F71" s="3"/>
      <c r="G71" s="100"/>
      <c r="H71" s="3"/>
      <c r="I71" s="3"/>
      <c r="J71" s="3"/>
      <c r="K71" s="3"/>
      <c r="L71" s="3"/>
      <c r="M71" s="3"/>
      <c r="N71" s="3"/>
      <c r="O71" s="3"/>
      <c r="P71" s="3"/>
      <c r="Q71" s="3"/>
      <c r="R71" s="3"/>
      <c r="S71" s="3"/>
    </row>
    <row r="72" spans="1:19" x14ac:dyDescent="0.25">
      <c r="A72" s="3"/>
      <c r="B72" s="7" t="s">
        <v>94</v>
      </c>
      <c r="C72" s="13">
        <v>52428.26</v>
      </c>
      <c r="D72" s="22">
        <f t="shared" si="2"/>
        <v>1841.8966999999902</v>
      </c>
      <c r="E72" s="48">
        <f t="shared" si="3"/>
        <v>3392583.4534708541</v>
      </c>
      <c r="F72" s="3"/>
      <c r="G72" s="100"/>
      <c r="H72" s="3"/>
      <c r="I72" s="3"/>
      <c r="J72" s="3"/>
      <c r="K72" s="3"/>
      <c r="L72" s="3"/>
      <c r="M72" s="3"/>
      <c r="N72" s="3"/>
      <c r="O72" s="3"/>
      <c r="P72" s="3"/>
      <c r="Q72" s="3"/>
      <c r="R72" s="3"/>
      <c r="S72" s="3"/>
    </row>
    <row r="73" spans="1:19" x14ac:dyDescent="0.25">
      <c r="A73" s="3"/>
      <c r="B73" s="7" t="s">
        <v>95</v>
      </c>
      <c r="C73" s="13">
        <v>29961.91</v>
      </c>
      <c r="D73" s="22">
        <f t="shared" si="2"/>
        <v>-20624.453300000012</v>
      </c>
      <c r="E73" s="48">
        <f t="shared" si="3"/>
        <v>425368073.92388141</v>
      </c>
      <c r="F73" s="3"/>
      <c r="G73" s="100"/>
      <c r="H73" s="3"/>
      <c r="I73" s="3"/>
      <c r="J73" s="3"/>
      <c r="K73" s="3"/>
      <c r="L73" s="3"/>
      <c r="M73" s="3"/>
      <c r="N73" s="3"/>
      <c r="O73" s="3"/>
      <c r="P73" s="3"/>
      <c r="Q73" s="3"/>
      <c r="R73" s="3"/>
      <c r="S73" s="3"/>
    </row>
    <row r="74" spans="1:19" x14ac:dyDescent="0.25">
      <c r="A74" s="3"/>
      <c r="B74" s="7" t="s">
        <v>96</v>
      </c>
      <c r="C74" s="13">
        <v>54524.28</v>
      </c>
      <c r="D74" s="22">
        <f t="shared" si="2"/>
        <v>3937.916699999987</v>
      </c>
      <c r="E74" s="48">
        <f t="shared" si="3"/>
        <v>15507187.936138788</v>
      </c>
      <c r="F74" s="3"/>
      <c r="G74" s="100"/>
      <c r="H74" s="3"/>
      <c r="I74" s="3"/>
      <c r="J74" s="3"/>
      <c r="K74" s="3"/>
      <c r="L74" s="3"/>
      <c r="M74" s="3"/>
      <c r="N74" s="3"/>
      <c r="O74" s="3"/>
      <c r="P74" s="3"/>
      <c r="Q74" s="3"/>
      <c r="R74" s="3"/>
      <c r="S74" s="3"/>
    </row>
    <row r="75" spans="1:19" x14ac:dyDescent="0.25">
      <c r="A75" s="3"/>
      <c r="B75" s="7" t="s">
        <v>97</v>
      </c>
      <c r="C75" s="13">
        <v>83017.279999999999</v>
      </c>
      <c r="D75" s="22">
        <f t="shared" si="2"/>
        <v>32430.916699999987</v>
      </c>
      <c r="E75" s="48">
        <f t="shared" si="3"/>
        <v>1051764358.0023381</v>
      </c>
      <c r="F75" s="3"/>
      <c r="G75" s="100"/>
      <c r="H75" s="3"/>
      <c r="I75" s="3"/>
      <c r="J75" s="3"/>
      <c r="K75" s="3"/>
      <c r="L75" s="3"/>
      <c r="M75" s="3"/>
      <c r="N75" s="3"/>
      <c r="O75" s="3"/>
      <c r="P75" s="3"/>
      <c r="Q75" s="3"/>
      <c r="R75" s="3"/>
      <c r="S75" s="3"/>
    </row>
    <row r="76" spans="1:19" x14ac:dyDescent="0.25">
      <c r="A76" s="3"/>
      <c r="B76" s="7" t="s">
        <v>98</v>
      </c>
      <c r="C76" s="13">
        <v>49290.55</v>
      </c>
      <c r="D76" s="22">
        <f t="shared" si="2"/>
        <v>-1295.8133000000089</v>
      </c>
      <c r="E76" s="48">
        <f t="shared" si="3"/>
        <v>1679132.1084569131</v>
      </c>
      <c r="F76" s="3"/>
      <c r="G76" s="100"/>
      <c r="H76" s="3"/>
      <c r="I76" s="3"/>
      <c r="J76" s="3"/>
      <c r="K76" s="3"/>
      <c r="L76" s="3"/>
      <c r="M76" s="3"/>
      <c r="N76" s="3"/>
      <c r="O76" s="3"/>
      <c r="P76" s="3"/>
      <c r="Q76" s="3"/>
      <c r="R76" s="3"/>
      <c r="S76" s="3"/>
    </row>
    <row r="77" spans="1:19" x14ac:dyDescent="0.25">
      <c r="A77" s="3"/>
      <c r="B77" s="7" t="s">
        <v>99</v>
      </c>
      <c r="C77" s="13">
        <v>56375.66</v>
      </c>
      <c r="D77" s="22">
        <f t="shared" si="2"/>
        <v>5789.2966999999917</v>
      </c>
      <c r="E77" s="48">
        <f t="shared" si="3"/>
        <v>33515956.280630793</v>
      </c>
      <c r="F77" s="3"/>
      <c r="G77" s="100"/>
      <c r="H77" s="3"/>
      <c r="I77" s="3"/>
      <c r="J77" s="3"/>
      <c r="K77" s="3"/>
      <c r="L77" s="3"/>
      <c r="M77" s="3"/>
      <c r="N77" s="3"/>
      <c r="O77" s="3"/>
      <c r="P77" s="3"/>
      <c r="Q77" s="3"/>
      <c r="R77" s="3"/>
      <c r="S77" s="3"/>
    </row>
    <row r="78" spans="1:19" x14ac:dyDescent="0.25">
      <c r="A78" s="3"/>
      <c r="B78" s="7" t="s">
        <v>100</v>
      </c>
      <c r="C78" s="13">
        <v>64032.27</v>
      </c>
      <c r="D78" s="22">
        <f t="shared" si="2"/>
        <v>13445.906699999985</v>
      </c>
      <c r="E78" s="48">
        <f t="shared" si="3"/>
        <v>180792406.9851045</v>
      </c>
      <c r="F78" s="3"/>
      <c r="G78" s="100"/>
      <c r="H78" s="3"/>
      <c r="I78" s="3"/>
      <c r="J78" s="3"/>
      <c r="K78" s="3"/>
      <c r="L78" s="3"/>
      <c r="M78" s="3"/>
      <c r="N78" s="3"/>
      <c r="O78" s="3"/>
      <c r="P78" s="3"/>
      <c r="Q78" s="3"/>
      <c r="R78" s="3"/>
      <c r="S78" s="3"/>
    </row>
    <row r="79" spans="1:19" x14ac:dyDescent="0.25">
      <c r="A79" s="3"/>
      <c r="B79" s="7" t="s">
        <v>101</v>
      </c>
      <c r="C79" s="13">
        <v>52947.6</v>
      </c>
      <c r="D79" s="22">
        <f t="shared" si="2"/>
        <v>2361.2366999999867</v>
      </c>
      <c r="E79" s="48">
        <f t="shared" si="3"/>
        <v>5575438.7534268275</v>
      </c>
      <c r="F79" s="3"/>
      <c r="G79" s="100"/>
      <c r="H79" s="3"/>
      <c r="I79" s="3"/>
      <c r="J79" s="3"/>
      <c r="K79" s="3"/>
      <c r="L79" s="3"/>
      <c r="M79" s="3"/>
      <c r="N79" s="3"/>
      <c r="O79" s="3"/>
      <c r="P79" s="3"/>
      <c r="Q79" s="3"/>
      <c r="R79" s="3"/>
      <c r="S79" s="3"/>
    </row>
    <row r="80" spans="1:19" x14ac:dyDescent="0.25">
      <c r="A80" s="3"/>
      <c r="B80" s="7" t="s">
        <v>102</v>
      </c>
      <c r="C80" s="13">
        <v>61210.22</v>
      </c>
      <c r="D80" s="22">
        <f t="shared" si="2"/>
        <v>10623.856699999989</v>
      </c>
      <c r="E80" s="48">
        <f t="shared" si="3"/>
        <v>112866331.18213466</v>
      </c>
      <c r="F80" s="3"/>
      <c r="G80" s="100"/>
      <c r="H80" s="3"/>
      <c r="I80" s="3"/>
      <c r="J80" s="3"/>
      <c r="K80" s="3"/>
      <c r="L80" s="3"/>
      <c r="M80" s="3"/>
      <c r="N80" s="3"/>
      <c r="O80" s="3"/>
      <c r="P80" s="3"/>
      <c r="Q80" s="3"/>
      <c r="R80" s="3"/>
      <c r="S80" s="3"/>
    </row>
    <row r="81" spans="1:19" x14ac:dyDescent="0.25">
      <c r="A81" s="3"/>
      <c r="B81" s="7" t="s">
        <v>103</v>
      </c>
      <c r="C81" s="13">
        <v>54438.94</v>
      </c>
      <c r="D81" s="22">
        <f t="shared" si="2"/>
        <v>3852.5766999999905</v>
      </c>
      <c r="E81" s="48">
        <f t="shared" si="3"/>
        <v>14842347.229382817</v>
      </c>
      <c r="F81" s="3"/>
      <c r="G81" s="100"/>
      <c r="H81" s="3"/>
      <c r="I81" s="3"/>
      <c r="J81" s="3"/>
      <c r="K81" s="3"/>
      <c r="L81" s="3"/>
      <c r="M81" s="3"/>
      <c r="N81" s="3"/>
      <c r="O81" s="3"/>
      <c r="P81" s="3"/>
      <c r="Q81" s="3"/>
      <c r="R81" s="3"/>
      <c r="S81" s="3"/>
    </row>
    <row r="82" spans="1:19" x14ac:dyDescent="0.25">
      <c r="A82" s="3"/>
      <c r="B82" s="7" t="s">
        <v>104</v>
      </c>
      <c r="C82" s="13">
        <v>48825.68</v>
      </c>
      <c r="D82" s="22">
        <f t="shared" si="2"/>
        <v>-1760.6833000000115</v>
      </c>
      <c r="E82" s="48">
        <f t="shared" si="3"/>
        <v>3100005.6828989307</v>
      </c>
      <c r="F82" s="3"/>
      <c r="G82" s="100"/>
      <c r="H82" s="3"/>
      <c r="I82" s="3"/>
      <c r="J82" s="3"/>
      <c r="K82" s="3"/>
      <c r="L82" s="3"/>
      <c r="M82" s="3"/>
      <c r="N82" s="3"/>
      <c r="O82" s="3"/>
      <c r="P82" s="3"/>
      <c r="Q82" s="3"/>
      <c r="R82" s="3"/>
      <c r="S82" s="3"/>
    </row>
    <row r="83" spans="1:19" x14ac:dyDescent="0.25">
      <c r="A83" s="3"/>
      <c r="B83" s="7" t="s">
        <v>105</v>
      </c>
      <c r="C83" s="13">
        <v>54118.71</v>
      </c>
      <c r="D83" s="22">
        <f t="shared" si="2"/>
        <v>3532.3466999999873</v>
      </c>
      <c r="E83" s="48">
        <f t="shared" si="3"/>
        <v>12477473.2090008</v>
      </c>
      <c r="F83" s="3"/>
      <c r="G83" s="100"/>
      <c r="H83" s="3"/>
      <c r="I83" s="3"/>
      <c r="J83" s="3"/>
      <c r="K83" s="3"/>
      <c r="L83" s="3"/>
      <c r="M83" s="3"/>
      <c r="N83" s="3"/>
      <c r="O83" s="3"/>
      <c r="P83" s="3"/>
      <c r="Q83" s="3"/>
      <c r="R83" s="3"/>
      <c r="S83" s="3"/>
    </row>
    <row r="84" spans="1:19" x14ac:dyDescent="0.25">
      <c r="A84" s="3"/>
      <c r="B84" s="7" t="s">
        <v>106</v>
      </c>
      <c r="C84" s="13">
        <v>45305.73</v>
      </c>
      <c r="D84" s="22">
        <f t="shared" si="2"/>
        <v>-5280.6333000000086</v>
      </c>
      <c r="E84" s="48">
        <f t="shared" si="3"/>
        <v>27885088.04906898</v>
      </c>
      <c r="F84" s="3"/>
      <c r="G84" s="100"/>
      <c r="H84" s="3"/>
      <c r="I84" s="3"/>
      <c r="J84" s="3"/>
      <c r="K84" s="3"/>
      <c r="L84" s="3"/>
      <c r="M84" s="3"/>
      <c r="N84" s="3"/>
      <c r="O84" s="3"/>
      <c r="P84" s="3"/>
      <c r="Q84" s="3"/>
      <c r="R84" s="3"/>
      <c r="S84" s="3"/>
    </row>
    <row r="85" spans="1:19" x14ac:dyDescent="0.25">
      <c r="A85" s="3"/>
      <c r="B85" s="7" t="s">
        <v>107</v>
      </c>
      <c r="C85" s="13">
        <v>42361.59</v>
      </c>
      <c r="D85" s="22">
        <f t="shared" si="2"/>
        <v>-8224.7733000000153</v>
      </c>
      <c r="E85" s="48">
        <f t="shared" si="3"/>
        <v>67646895.836393148</v>
      </c>
      <c r="F85" s="3"/>
      <c r="G85" s="100"/>
      <c r="H85" s="3"/>
      <c r="I85" s="3"/>
      <c r="J85" s="3"/>
      <c r="K85" s="3"/>
      <c r="L85" s="3"/>
      <c r="M85" s="3"/>
      <c r="N85" s="3"/>
      <c r="O85" s="3"/>
      <c r="P85" s="3"/>
      <c r="Q85" s="3"/>
      <c r="R85" s="3"/>
      <c r="S85" s="3"/>
    </row>
    <row r="86" spans="1:19" x14ac:dyDescent="0.25">
      <c r="A86" s="3"/>
      <c r="B86" s="7" t="s">
        <v>108</v>
      </c>
      <c r="C86" s="13">
        <v>52852.52</v>
      </c>
      <c r="D86" s="22">
        <f t="shared" si="2"/>
        <v>2266.156699999985</v>
      </c>
      <c r="E86" s="48">
        <f t="shared" si="3"/>
        <v>5135466.1889548218</v>
      </c>
      <c r="F86" s="3"/>
      <c r="G86" s="100"/>
      <c r="H86" s="3"/>
      <c r="I86" s="3"/>
      <c r="J86" s="3"/>
      <c r="K86" s="3"/>
      <c r="L86" s="3"/>
      <c r="M86" s="3"/>
      <c r="N86" s="3"/>
      <c r="O86" s="3"/>
      <c r="P86" s="3"/>
      <c r="Q86" s="3"/>
      <c r="R86" s="3"/>
      <c r="S86" s="3"/>
    </row>
    <row r="87" spans="1:19" x14ac:dyDescent="0.25">
      <c r="A87" s="3"/>
      <c r="B87" s="7" t="s">
        <v>109</v>
      </c>
      <c r="C87" s="13">
        <v>62933.52</v>
      </c>
      <c r="D87" s="22">
        <f t="shared" si="2"/>
        <v>12347.156699999985</v>
      </c>
      <c r="E87" s="48">
        <f t="shared" si="3"/>
        <v>152452278.57435453</v>
      </c>
      <c r="F87" s="3"/>
      <c r="G87" s="100"/>
      <c r="H87" s="3"/>
      <c r="I87" s="3"/>
      <c r="J87" s="3"/>
      <c r="K87" s="3"/>
      <c r="L87" s="3"/>
      <c r="M87" s="3"/>
      <c r="N87" s="3"/>
      <c r="O87" s="3"/>
      <c r="P87" s="3"/>
      <c r="Q87" s="3"/>
      <c r="R87" s="3"/>
      <c r="S87" s="3"/>
    </row>
    <row r="88" spans="1:19" x14ac:dyDescent="0.25">
      <c r="A88" s="3"/>
      <c r="B88" s="7" t="s">
        <v>110</v>
      </c>
      <c r="C88" s="13">
        <v>64330.23</v>
      </c>
      <c r="D88" s="22">
        <f t="shared" si="2"/>
        <v>13743.866699999991</v>
      </c>
      <c r="E88" s="48">
        <f t="shared" si="3"/>
        <v>188893871.86736867</v>
      </c>
      <c r="F88" s="3"/>
      <c r="G88" s="100"/>
      <c r="H88" s="3"/>
      <c r="I88" s="3"/>
      <c r="J88" s="3"/>
      <c r="K88" s="3"/>
      <c r="L88" s="3"/>
      <c r="M88" s="3"/>
      <c r="N88" s="3"/>
      <c r="O88" s="3"/>
      <c r="P88" s="3"/>
      <c r="Q88" s="3"/>
      <c r="R88" s="3"/>
      <c r="S88" s="3"/>
    </row>
    <row r="89" spans="1:19" x14ac:dyDescent="0.25">
      <c r="A89" s="3"/>
      <c r="B89" s="7" t="s">
        <v>111</v>
      </c>
      <c r="C89" s="13">
        <v>48922.74</v>
      </c>
      <c r="D89" s="22">
        <f t="shared" si="2"/>
        <v>-1663.6233000000138</v>
      </c>
      <c r="E89" s="48">
        <f t="shared" si="3"/>
        <v>2767642.4843029361</v>
      </c>
      <c r="F89" s="3"/>
      <c r="G89" s="100"/>
      <c r="H89" s="3"/>
      <c r="I89" s="3"/>
      <c r="J89" s="3"/>
      <c r="K89" s="3"/>
      <c r="L89" s="3"/>
      <c r="M89" s="3"/>
      <c r="N89" s="3"/>
      <c r="O89" s="3"/>
      <c r="P89" s="3"/>
      <c r="Q89" s="3"/>
      <c r="R89" s="3"/>
      <c r="S89" s="3"/>
    </row>
    <row r="90" spans="1:19" x14ac:dyDescent="0.25">
      <c r="A90" s="3"/>
      <c r="B90" s="7" t="s">
        <v>112</v>
      </c>
      <c r="C90" s="13">
        <v>27211.96</v>
      </c>
      <c r="D90" s="22">
        <f t="shared" si="2"/>
        <v>-23374.403300000013</v>
      </c>
      <c r="E90" s="48">
        <f t="shared" si="3"/>
        <v>546362729.63105154</v>
      </c>
      <c r="F90" s="3"/>
      <c r="G90" s="100"/>
      <c r="H90" s="3"/>
      <c r="I90" s="3"/>
      <c r="J90" s="3"/>
      <c r="K90" s="3"/>
      <c r="L90" s="3"/>
      <c r="M90" s="3"/>
      <c r="N90" s="3"/>
      <c r="O90" s="3"/>
      <c r="P90" s="3"/>
      <c r="Q90" s="3"/>
      <c r="R90" s="3"/>
      <c r="S90" s="3"/>
    </row>
    <row r="91" spans="1:19" x14ac:dyDescent="0.25">
      <c r="A91" s="3"/>
      <c r="B91" s="7" t="s">
        <v>113</v>
      </c>
      <c r="C91" s="13">
        <v>62409.65</v>
      </c>
      <c r="D91" s="22">
        <f t="shared" si="2"/>
        <v>11823.28669999999</v>
      </c>
      <c r="E91" s="48">
        <f t="shared" si="3"/>
        <v>139790108.39039665</v>
      </c>
      <c r="F91" s="3"/>
      <c r="G91" s="100"/>
      <c r="H91" s="3"/>
      <c r="I91" s="3"/>
      <c r="J91" s="3"/>
      <c r="K91" s="3"/>
      <c r="L91" s="3"/>
      <c r="M91" s="3"/>
      <c r="N91" s="3"/>
      <c r="O91" s="3"/>
      <c r="P91" s="3"/>
      <c r="Q91" s="3"/>
      <c r="R91" s="3"/>
      <c r="S91" s="3"/>
    </row>
    <row r="92" spans="1:19" x14ac:dyDescent="0.25">
      <c r="A92" s="3"/>
      <c r="B92" s="7" t="s">
        <v>114</v>
      </c>
      <c r="C92" s="13">
        <v>28981.919999999998</v>
      </c>
      <c r="D92" s="22">
        <f t="shared" si="2"/>
        <v>-21604.443300000014</v>
      </c>
      <c r="E92" s="48">
        <f t="shared" si="3"/>
        <v>466751970.30291545</v>
      </c>
      <c r="F92" s="3"/>
      <c r="G92" s="100"/>
      <c r="H92" s="3"/>
      <c r="I92" s="3"/>
      <c r="J92" s="3"/>
      <c r="K92" s="3"/>
      <c r="L92" s="3"/>
      <c r="M92" s="3"/>
      <c r="N92" s="3"/>
      <c r="O92" s="3"/>
      <c r="P92" s="3"/>
      <c r="Q92" s="3"/>
      <c r="R92" s="3"/>
      <c r="S92" s="3"/>
    </row>
    <row r="93" spans="1:19" x14ac:dyDescent="0.25">
      <c r="A93" s="3"/>
      <c r="B93" s="7" t="s">
        <v>115</v>
      </c>
      <c r="C93" s="13">
        <v>64913.67</v>
      </c>
      <c r="D93" s="22">
        <f t="shared" si="2"/>
        <v>14327.306699999986</v>
      </c>
      <c r="E93" s="48">
        <f t="shared" si="3"/>
        <v>205271717.27586451</v>
      </c>
      <c r="F93" s="3"/>
      <c r="G93" s="100"/>
      <c r="H93" s="3"/>
      <c r="I93" s="3"/>
      <c r="J93" s="3"/>
      <c r="K93" s="3"/>
      <c r="L93" s="3"/>
      <c r="M93" s="3"/>
      <c r="N93" s="3"/>
      <c r="O93" s="3"/>
      <c r="P93" s="3"/>
      <c r="Q93" s="3"/>
      <c r="R93" s="3"/>
      <c r="S93" s="3"/>
    </row>
    <row r="94" spans="1:19" x14ac:dyDescent="0.25">
      <c r="A94" s="3"/>
      <c r="B94" s="7" t="s">
        <v>116</v>
      </c>
      <c r="C94" s="13">
        <v>55766</v>
      </c>
      <c r="D94" s="22">
        <f t="shared" si="2"/>
        <v>5179.6366999999882</v>
      </c>
      <c r="E94" s="48">
        <f t="shared" si="3"/>
        <v>26828636.343986768</v>
      </c>
      <c r="F94" s="3"/>
      <c r="G94" s="100"/>
      <c r="H94" s="3"/>
      <c r="I94" s="3"/>
      <c r="J94" s="3"/>
      <c r="K94" s="3"/>
      <c r="L94" s="3"/>
      <c r="M94" s="3"/>
      <c r="N94" s="3"/>
      <c r="O94" s="3"/>
      <c r="P94" s="3"/>
      <c r="Q94" s="3"/>
      <c r="R94" s="3"/>
      <c r="S94" s="3"/>
    </row>
    <row r="95" spans="1:19" x14ac:dyDescent="0.25">
      <c r="A95" s="3"/>
      <c r="B95" s="7" t="s">
        <v>117</v>
      </c>
      <c r="C95" s="13">
        <v>50748.04</v>
      </c>
      <c r="D95" s="22">
        <f t="shared" si="2"/>
        <v>161.67669999998907</v>
      </c>
      <c r="E95" s="48">
        <f t="shared" si="3"/>
        <v>26139.355322886466</v>
      </c>
      <c r="F95" s="3"/>
      <c r="G95" s="100"/>
      <c r="H95" s="3"/>
      <c r="I95" s="3"/>
      <c r="J95" s="3"/>
      <c r="K95" s="3"/>
      <c r="L95" s="3"/>
      <c r="M95" s="3"/>
      <c r="N95" s="3"/>
      <c r="O95" s="3"/>
      <c r="P95" s="3"/>
      <c r="Q95" s="3"/>
      <c r="R95" s="3"/>
      <c r="S95" s="3"/>
    </row>
    <row r="96" spans="1:19" x14ac:dyDescent="0.25">
      <c r="A96" s="3"/>
      <c r="B96" s="7" t="s">
        <v>118</v>
      </c>
      <c r="C96" s="13">
        <v>43990.34</v>
      </c>
      <c r="D96" s="22">
        <f t="shared" si="2"/>
        <v>-6596.0233000000153</v>
      </c>
      <c r="E96" s="48">
        <f t="shared" si="3"/>
        <v>43507523.374143094</v>
      </c>
      <c r="F96" s="3"/>
      <c r="G96" s="100"/>
      <c r="H96" s="3"/>
      <c r="I96" s="3"/>
      <c r="J96" s="3"/>
      <c r="K96" s="3"/>
      <c r="L96" s="3"/>
      <c r="M96" s="3"/>
      <c r="N96" s="3"/>
      <c r="O96" s="3"/>
      <c r="P96" s="3"/>
      <c r="Q96" s="3"/>
      <c r="R96" s="3"/>
      <c r="S96" s="3"/>
    </row>
    <row r="97" spans="1:19" x14ac:dyDescent="0.25">
      <c r="A97" s="3"/>
      <c r="B97" s="7" t="s">
        <v>119</v>
      </c>
      <c r="C97" s="13">
        <v>61828.33</v>
      </c>
      <c r="D97" s="22">
        <f t="shared" si="2"/>
        <v>11241.96669999999</v>
      </c>
      <c r="E97" s="48">
        <f t="shared" si="3"/>
        <v>126381815.28390867</v>
      </c>
      <c r="F97" s="3"/>
      <c r="G97" s="100"/>
      <c r="H97" s="3"/>
      <c r="I97" s="3"/>
      <c r="J97" s="3"/>
      <c r="K97" s="3"/>
      <c r="L97" s="3"/>
      <c r="M97" s="3"/>
      <c r="N97" s="3"/>
      <c r="O97" s="3"/>
      <c r="P97" s="3"/>
      <c r="Q97" s="3"/>
      <c r="R97" s="3"/>
      <c r="S97" s="3"/>
    </row>
    <row r="98" spans="1:19" x14ac:dyDescent="0.25">
      <c r="A98" s="3"/>
      <c r="B98" s="7" t="s">
        <v>120</v>
      </c>
      <c r="C98" s="13">
        <v>45434.02</v>
      </c>
      <c r="D98" s="22">
        <f t="shared" si="2"/>
        <v>-5152.343300000015</v>
      </c>
      <c r="E98" s="48">
        <f t="shared" si="3"/>
        <v>26546641.481055044</v>
      </c>
      <c r="F98" s="3"/>
      <c r="G98" s="100"/>
      <c r="H98" s="3"/>
      <c r="I98" s="3"/>
      <c r="J98" s="3"/>
      <c r="K98" s="3"/>
      <c r="L98" s="3"/>
      <c r="M98" s="3"/>
      <c r="N98" s="3"/>
      <c r="O98" s="3"/>
      <c r="P98" s="3"/>
      <c r="Q98" s="3"/>
      <c r="R98" s="3"/>
      <c r="S98" s="3"/>
    </row>
    <row r="99" spans="1:19" x14ac:dyDescent="0.25">
      <c r="A99" s="3"/>
      <c r="B99" s="7" t="s">
        <v>121</v>
      </c>
      <c r="C99" s="13">
        <v>45369.16</v>
      </c>
      <c r="D99" s="22">
        <f t="shared" si="2"/>
        <v>-5217.2033000000083</v>
      </c>
      <c r="E99" s="48">
        <f t="shared" si="3"/>
        <v>27219210.273530975</v>
      </c>
      <c r="F99" s="3"/>
      <c r="G99" s="100"/>
      <c r="H99" s="3"/>
      <c r="I99" s="3"/>
      <c r="J99" s="3"/>
      <c r="K99" s="3"/>
      <c r="L99" s="3"/>
      <c r="M99" s="3"/>
      <c r="N99" s="3"/>
      <c r="O99" s="3"/>
      <c r="P99" s="3"/>
      <c r="Q99" s="3"/>
      <c r="R99" s="3"/>
      <c r="S99" s="3"/>
    </row>
    <row r="100" spans="1:19" x14ac:dyDescent="0.25">
      <c r="A100" s="3"/>
      <c r="B100" s="7" t="s">
        <v>122</v>
      </c>
      <c r="C100" s="13">
        <v>54710.71</v>
      </c>
      <c r="D100" s="22">
        <f t="shared" si="2"/>
        <v>4124.3466999999873</v>
      </c>
      <c r="E100" s="48">
        <f t="shared" si="3"/>
        <v>17010235.701800786</v>
      </c>
      <c r="F100" s="3"/>
      <c r="G100" s="100"/>
      <c r="H100" s="3"/>
      <c r="I100" s="3"/>
      <c r="J100" s="3"/>
      <c r="K100" s="3"/>
      <c r="L100" s="3"/>
      <c r="M100" s="3"/>
      <c r="N100" s="3"/>
      <c r="O100" s="3"/>
      <c r="P100" s="3"/>
      <c r="Q100" s="3"/>
      <c r="R100" s="3"/>
      <c r="S100" s="3"/>
    </row>
    <row r="101" spans="1:19" x14ac:dyDescent="0.25">
      <c r="A101" s="3"/>
      <c r="B101" s="7" t="s">
        <v>123</v>
      </c>
      <c r="C101" s="13">
        <v>62222.43</v>
      </c>
      <c r="D101" s="22">
        <f t="shared" si="2"/>
        <v>11636.066699999988</v>
      </c>
      <c r="E101" s="48">
        <f t="shared" si="3"/>
        <v>135398048.24684861</v>
      </c>
      <c r="F101" s="3"/>
      <c r="G101" s="100"/>
      <c r="H101" s="3"/>
      <c r="I101" s="3"/>
      <c r="J101" s="3"/>
      <c r="K101" s="3"/>
      <c r="L101" s="3"/>
      <c r="M101" s="3"/>
      <c r="N101" s="3"/>
      <c r="O101" s="3"/>
      <c r="P101" s="3"/>
      <c r="Q101" s="3"/>
      <c r="R101" s="3"/>
      <c r="S101" s="3"/>
    </row>
    <row r="102" spans="1:19" x14ac:dyDescent="0.25">
      <c r="A102" s="3"/>
      <c r="B102" s="7" t="s">
        <v>124</v>
      </c>
      <c r="C102" s="13">
        <v>44764.32</v>
      </c>
      <c r="D102" s="22">
        <f t="shared" si="2"/>
        <v>-5822.0433000000121</v>
      </c>
      <c r="E102" s="48">
        <f t="shared" si="3"/>
        <v>33896188.187075034</v>
      </c>
      <c r="F102" s="3"/>
      <c r="G102" s="100"/>
      <c r="H102" s="3"/>
      <c r="I102" s="3"/>
      <c r="J102" s="3"/>
      <c r="K102" s="3"/>
      <c r="L102" s="3"/>
      <c r="M102" s="3"/>
      <c r="N102" s="3"/>
      <c r="O102" s="3"/>
      <c r="P102" s="3"/>
      <c r="Q102" s="3"/>
      <c r="R102" s="3"/>
      <c r="S102" s="3"/>
    </row>
    <row r="103" spans="1:19" ht="14.4" thickBot="1" x14ac:dyDescent="0.3">
      <c r="A103" s="3"/>
      <c r="B103" s="49" t="s">
        <v>125</v>
      </c>
      <c r="C103" s="50">
        <v>50973.48</v>
      </c>
      <c r="D103" s="51">
        <f t="shared" si="2"/>
        <v>387.1166999999914</v>
      </c>
      <c r="E103" s="52">
        <f t="shared" si="3"/>
        <v>149859.33941888335</v>
      </c>
      <c r="F103" s="3"/>
      <c r="G103" s="100"/>
      <c r="H103" s="3"/>
      <c r="I103" s="3"/>
      <c r="J103" s="3"/>
      <c r="K103" s="3"/>
      <c r="L103" s="3"/>
      <c r="M103" s="3"/>
      <c r="N103" s="3"/>
      <c r="O103" s="3"/>
      <c r="P103" s="3"/>
      <c r="Q103" s="3"/>
      <c r="R103" s="3"/>
      <c r="S103" s="3"/>
    </row>
    <row r="104" spans="1:19" x14ac:dyDescent="0.25">
      <c r="A104" s="3"/>
      <c r="B104" s="3"/>
      <c r="C104" s="3"/>
      <c r="D104" s="3"/>
      <c r="E104" s="3"/>
      <c r="F104" s="3"/>
      <c r="G104" s="100"/>
      <c r="H104" s="3"/>
      <c r="I104" s="3"/>
      <c r="J104" s="3"/>
      <c r="K104" s="3"/>
      <c r="L104" s="3"/>
      <c r="M104" s="3"/>
      <c r="N104" s="3"/>
      <c r="O104" s="3"/>
      <c r="P104" s="3"/>
      <c r="Q104" s="3"/>
      <c r="R104" s="3"/>
      <c r="S104" s="3"/>
    </row>
    <row r="105" spans="1:19" x14ac:dyDescent="0.25">
      <c r="A105" s="3"/>
      <c r="B105" s="3"/>
      <c r="C105" s="3"/>
      <c r="D105" s="3"/>
      <c r="E105" s="3"/>
      <c r="F105" s="3"/>
      <c r="G105" s="100"/>
      <c r="H105" s="3"/>
      <c r="I105" s="3"/>
      <c r="J105" s="3"/>
      <c r="K105" s="3"/>
      <c r="L105" s="3"/>
      <c r="M105" s="3"/>
      <c r="N105" s="3"/>
      <c r="O105" s="3"/>
      <c r="P105" s="3"/>
      <c r="Q105" s="3"/>
      <c r="R105" s="3"/>
      <c r="S105" s="3"/>
    </row>
    <row r="106" spans="1:19" x14ac:dyDescent="0.25">
      <c r="A106" s="3"/>
      <c r="B106" s="3"/>
      <c r="C106" s="3"/>
      <c r="D106" s="3"/>
      <c r="E106" s="3"/>
      <c r="F106" s="3"/>
      <c r="G106" s="100"/>
      <c r="H106" s="3"/>
      <c r="I106" s="3"/>
      <c r="J106" s="3"/>
      <c r="K106" s="3"/>
      <c r="L106" s="3"/>
      <c r="M106" s="3"/>
      <c r="N106" s="3"/>
      <c r="O106" s="3"/>
      <c r="P106" s="3"/>
      <c r="Q106" s="3"/>
      <c r="R106" s="3"/>
      <c r="S106" s="3"/>
    </row>
  </sheetData>
  <mergeCells count="2">
    <mergeCell ref="B2:B3"/>
    <mergeCell ref="C2:C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B1:O100"/>
  <sheetViews>
    <sheetView topLeftCell="A13" workbookViewId="0">
      <selection activeCell="O8" sqref="O8"/>
    </sheetView>
  </sheetViews>
  <sheetFormatPr defaultRowHeight="13.8" x14ac:dyDescent="0.25"/>
  <cols>
    <col min="11" max="11" width="20.3984375" style="56" customWidth="1"/>
    <col min="14" max="14" width="25.8984375" customWidth="1"/>
    <col min="15" max="15" width="13" customWidth="1"/>
  </cols>
  <sheetData>
    <row r="1" spans="2:15" ht="14.4" thickBot="1" x14ac:dyDescent="0.3">
      <c r="K1" s="53"/>
      <c r="L1" s="3"/>
    </row>
    <row r="2" spans="2:15" ht="16.2" thickTop="1" thickBot="1" x14ac:dyDescent="0.3">
      <c r="B2" t="s">
        <v>139</v>
      </c>
      <c r="N2" s="67" t="s">
        <v>126</v>
      </c>
      <c r="O2" s="3"/>
    </row>
    <row r="3" spans="2:15" ht="15" thickTop="1" thickBot="1" x14ac:dyDescent="0.3">
      <c r="N3" s="64">
        <v>60</v>
      </c>
      <c r="O3" s="3"/>
    </row>
    <row r="4" spans="2:15" ht="15" thickTop="1" thickBot="1" x14ac:dyDescent="0.3">
      <c r="N4" s="65"/>
      <c r="O4" s="3"/>
    </row>
    <row r="5" spans="2:15" ht="15" thickTop="1" thickBot="1" x14ac:dyDescent="0.3">
      <c r="N5" s="54" t="s">
        <v>128</v>
      </c>
      <c r="O5" s="3"/>
    </row>
    <row r="6" spans="2:15" ht="15" thickTop="1" thickBot="1" x14ac:dyDescent="0.3">
      <c r="N6" s="66">
        <v>13</v>
      </c>
      <c r="O6" s="3"/>
    </row>
    <row r="7" spans="2:15" ht="15" thickTop="1" thickBot="1" x14ac:dyDescent="0.3">
      <c r="N7" s="53"/>
      <c r="O7" s="3"/>
    </row>
    <row r="8" spans="2:15" ht="15.6" thickTop="1" x14ac:dyDescent="0.25">
      <c r="N8" s="68" t="s">
        <v>131</v>
      </c>
      <c r="O8" s="71">
        <f>N3-(2*N6)</f>
        <v>34</v>
      </c>
    </row>
    <row r="9" spans="2:15" ht="15" x14ac:dyDescent="0.25">
      <c r="N9" s="69" t="s">
        <v>130</v>
      </c>
      <c r="O9" s="72">
        <f>N3-N6</f>
        <v>47</v>
      </c>
    </row>
    <row r="10" spans="2:15" ht="15" x14ac:dyDescent="0.25">
      <c r="N10" s="69" t="s">
        <v>132</v>
      </c>
      <c r="O10" s="72">
        <f>N3+N6</f>
        <v>73</v>
      </c>
    </row>
    <row r="11" spans="2:15" ht="15.6" thickBot="1" x14ac:dyDescent="0.3">
      <c r="N11" s="70" t="s">
        <v>133</v>
      </c>
      <c r="O11" s="73">
        <f>N3+(2*N6)</f>
        <v>86</v>
      </c>
    </row>
    <row r="12" spans="2:15" ht="14.4" thickTop="1" x14ac:dyDescent="0.25">
      <c r="K12" s="55"/>
      <c r="L12" s="3"/>
    </row>
    <row r="13" spans="2:15" x14ac:dyDescent="0.25">
      <c r="K13" s="53"/>
      <c r="L13" s="3"/>
    </row>
    <row r="14" spans="2:15" x14ac:dyDescent="0.25">
      <c r="K14" s="53"/>
      <c r="L14" s="3"/>
    </row>
    <row r="15" spans="2:15" x14ac:dyDescent="0.25">
      <c r="K15" s="53"/>
      <c r="L15" s="3"/>
    </row>
    <row r="16" spans="2:15" x14ac:dyDescent="0.25">
      <c r="K16" s="53"/>
      <c r="L16" s="3"/>
    </row>
    <row r="17" spans="11:12" x14ac:dyDescent="0.25">
      <c r="K17" s="53"/>
      <c r="L17" s="3"/>
    </row>
    <row r="18" spans="11:12" x14ac:dyDescent="0.25">
      <c r="K18" s="53"/>
      <c r="L18" s="3"/>
    </row>
    <row r="19" spans="11:12" x14ac:dyDescent="0.25">
      <c r="K19" s="53"/>
      <c r="L19" s="3"/>
    </row>
    <row r="20" spans="11:12" x14ac:dyDescent="0.25">
      <c r="K20" s="53"/>
      <c r="L20" s="3"/>
    </row>
    <row r="21" spans="11:12" x14ac:dyDescent="0.25">
      <c r="K21" s="53"/>
      <c r="L21" s="3"/>
    </row>
    <row r="22" spans="11:12" x14ac:dyDescent="0.25">
      <c r="K22" s="53"/>
      <c r="L22" s="3"/>
    </row>
    <row r="23" spans="11:12" x14ac:dyDescent="0.25">
      <c r="K23" s="53"/>
      <c r="L23" s="3"/>
    </row>
    <row r="24" spans="11:12" x14ac:dyDescent="0.25">
      <c r="K24" s="53"/>
      <c r="L24" s="3"/>
    </row>
    <row r="25" spans="11:12" x14ac:dyDescent="0.25">
      <c r="K25" s="53"/>
      <c r="L25" s="3"/>
    </row>
    <row r="26" spans="11:12" x14ac:dyDescent="0.25">
      <c r="K26" s="53"/>
      <c r="L26" s="3"/>
    </row>
    <row r="27" spans="11:12" x14ac:dyDescent="0.25">
      <c r="K27" s="53"/>
      <c r="L27" s="3"/>
    </row>
    <row r="28" spans="11:12" x14ac:dyDescent="0.25">
      <c r="K28" s="53"/>
      <c r="L28" s="3"/>
    </row>
    <row r="29" spans="11:12" x14ac:dyDescent="0.25">
      <c r="K29" s="53"/>
      <c r="L29" s="3"/>
    </row>
    <row r="30" spans="11:12" x14ac:dyDescent="0.25">
      <c r="K30" s="53"/>
      <c r="L30" s="3"/>
    </row>
    <row r="31" spans="11:12" x14ac:dyDescent="0.25">
      <c r="K31" s="53"/>
      <c r="L31" s="3"/>
    </row>
    <row r="32" spans="11:12" x14ac:dyDescent="0.25">
      <c r="K32" s="53"/>
      <c r="L32" s="3"/>
    </row>
    <row r="33" spans="11:12" x14ac:dyDescent="0.25">
      <c r="K33" s="53"/>
      <c r="L33" s="3"/>
    </row>
    <row r="34" spans="11:12" x14ac:dyDescent="0.25">
      <c r="K34" s="53"/>
      <c r="L34" s="3"/>
    </row>
    <row r="35" spans="11:12" x14ac:dyDescent="0.25">
      <c r="K35" s="53"/>
      <c r="L35" s="3"/>
    </row>
    <row r="36" spans="11:12" x14ac:dyDescent="0.25">
      <c r="K36" s="53"/>
      <c r="L36" s="3"/>
    </row>
    <row r="37" spans="11:12" x14ac:dyDescent="0.25">
      <c r="K37" s="53"/>
      <c r="L37" s="3"/>
    </row>
    <row r="38" spans="11:12" x14ac:dyDescent="0.25">
      <c r="K38" s="53"/>
      <c r="L38" s="3"/>
    </row>
    <row r="39" spans="11:12" x14ac:dyDescent="0.25">
      <c r="K39" s="53"/>
      <c r="L39" s="3"/>
    </row>
    <row r="40" spans="11:12" x14ac:dyDescent="0.25">
      <c r="K40" s="53"/>
      <c r="L40" s="3"/>
    </row>
    <row r="41" spans="11:12" x14ac:dyDescent="0.25">
      <c r="K41" s="53"/>
      <c r="L41" s="3"/>
    </row>
    <row r="42" spans="11:12" x14ac:dyDescent="0.25">
      <c r="K42" s="53"/>
      <c r="L42" s="3"/>
    </row>
    <row r="43" spans="11:12" x14ac:dyDescent="0.25">
      <c r="K43" s="53"/>
      <c r="L43" s="3"/>
    </row>
    <row r="44" spans="11:12" x14ac:dyDescent="0.25">
      <c r="K44" s="53"/>
      <c r="L44" s="3"/>
    </row>
    <row r="45" spans="11:12" x14ac:dyDescent="0.25">
      <c r="K45" s="53"/>
      <c r="L45" s="3"/>
    </row>
    <row r="46" spans="11:12" x14ac:dyDescent="0.25">
      <c r="K46" s="53"/>
      <c r="L46" s="3"/>
    </row>
    <row r="47" spans="11:12" x14ac:dyDescent="0.25">
      <c r="K47" s="53"/>
      <c r="L47" s="3"/>
    </row>
    <row r="48" spans="11:12" x14ac:dyDescent="0.25">
      <c r="K48" s="53"/>
      <c r="L48" s="3"/>
    </row>
    <row r="49" spans="11:12" x14ac:dyDescent="0.25">
      <c r="K49" s="53"/>
      <c r="L49" s="3"/>
    </row>
    <row r="50" spans="11:12" x14ac:dyDescent="0.25">
      <c r="K50" s="53"/>
      <c r="L50" s="3"/>
    </row>
    <row r="51" spans="11:12" x14ac:dyDescent="0.25">
      <c r="K51" s="53"/>
      <c r="L51" s="3"/>
    </row>
    <row r="52" spans="11:12" x14ac:dyDescent="0.25">
      <c r="K52" s="53"/>
      <c r="L52" s="3"/>
    </row>
    <row r="53" spans="11:12" x14ac:dyDescent="0.25">
      <c r="K53" s="53"/>
      <c r="L53" s="3"/>
    </row>
    <row r="54" spans="11:12" x14ac:dyDescent="0.25">
      <c r="K54" s="53"/>
      <c r="L54" s="3"/>
    </row>
    <row r="55" spans="11:12" x14ac:dyDescent="0.25">
      <c r="K55" s="53"/>
      <c r="L55" s="3"/>
    </row>
    <row r="56" spans="11:12" x14ac:dyDescent="0.25">
      <c r="K56" s="53"/>
      <c r="L56" s="3"/>
    </row>
    <row r="57" spans="11:12" x14ac:dyDescent="0.25">
      <c r="K57" s="53"/>
      <c r="L57" s="3"/>
    </row>
    <row r="58" spans="11:12" x14ac:dyDescent="0.25">
      <c r="K58" s="53"/>
      <c r="L58" s="3"/>
    </row>
    <row r="59" spans="11:12" x14ac:dyDescent="0.25">
      <c r="K59" s="53"/>
      <c r="L59" s="3"/>
    </row>
    <row r="60" spans="11:12" x14ac:dyDescent="0.25">
      <c r="K60" s="53"/>
      <c r="L60" s="3"/>
    </row>
    <row r="61" spans="11:12" x14ac:dyDescent="0.25">
      <c r="K61" s="53"/>
      <c r="L61" s="3"/>
    </row>
    <row r="62" spans="11:12" x14ac:dyDescent="0.25">
      <c r="K62" s="53"/>
      <c r="L62" s="3"/>
    </row>
    <row r="63" spans="11:12" x14ac:dyDescent="0.25">
      <c r="K63" s="53"/>
      <c r="L63" s="3"/>
    </row>
    <row r="64" spans="11:12" x14ac:dyDescent="0.25">
      <c r="K64" s="53"/>
      <c r="L64" s="3"/>
    </row>
    <row r="65" spans="11:12" x14ac:dyDescent="0.25">
      <c r="K65" s="53"/>
      <c r="L65" s="3"/>
    </row>
    <row r="66" spans="11:12" x14ac:dyDescent="0.25">
      <c r="K66" s="53"/>
      <c r="L66" s="3"/>
    </row>
    <row r="67" spans="11:12" x14ac:dyDescent="0.25">
      <c r="K67" s="53"/>
      <c r="L67" s="3"/>
    </row>
    <row r="68" spans="11:12" x14ac:dyDescent="0.25">
      <c r="K68" s="53"/>
      <c r="L68" s="3"/>
    </row>
    <row r="69" spans="11:12" x14ac:dyDescent="0.25">
      <c r="K69" s="53"/>
      <c r="L69" s="3"/>
    </row>
    <row r="70" spans="11:12" x14ac:dyDescent="0.25">
      <c r="K70" s="53"/>
      <c r="L70" s="3"/>
    </row>
    <row r="71" spans="11:12" x14ac:dyDescent="0.25">
      <c r="K71" s="53"/>
      <c r="L71" s="3"/>
    </row>
    <row r="72" spans="11:12" x14ac:dyDescent="0.25">
      <c r="K72" s="53"/>
      <c r="L72" s="3"/>
    </row>
    <row r="73" spans="11:12" x14ac:dyDescent="0.25">
      <c r="K73" s="53"/>
      <c r="L73" s="3"/>
    </row>
    <row r="74" spans="11:12" x14ac:dyDescent="0.25">
      <c r="K74" s="53"/>
      <c r="L74" s="3"/>
    </row>
    <row r="75" spans="11:12" x14ac:dyDescent="0.25">
      <c r="K75" s="53"/>
      <c r="L75" s="3"/>
    </row>
    <row r="76" spans="11:12" x14ac:dyDescent="0.25">
      <c r="K76" s="53"/>
      <c r="L76" s="3"/>
    </row>
    <row r="77" spans="11:12" x14ac:dyDescent="0.25">
      <c r="K77" s="53"/>
      <c r="L77" s="3"/>
    </row>
    <row r="78" spans="11:12" x14ac:dyDescent="0.25">
      <c r="K78" s="53"/>
      <c r="L78" s="3"/>
    </row>
    <row r="79" spans="11:12" x14ac:dyDescent="0.25">
      <c r="K79" s="53"/>
      <c r="L79" s="3"/>
    </row>
    <row r="80" spans="11:12" x14ac:dyDescent="0.25">
      <c r="K80" s="53"/>
      <c r="L80" s="3"/>
    </row>
    <row r="81" spans="11:12" x14ac:dyDescent="0.25">
      <c r="K81" s="53"/>
      <c r="L81" s="3"/>
    </row>
    <row r="82" spans="11:12" x14ac:dyDescent="0.25">
      <c r="K82" s="53"/>
      <c r="L82" s="3"/>
    </row>
    <row r="83" spans="11:12" x14ac:dyDescent="0.25">
      <c r="K83" s="53"/>
      <c r="L83" s="3"/>
    </row>
    <row r="84" spans="11:12" x14ac:dyDescent="0.25">
      <c r="K84" s="53"/>
      <c r="L84" s="3"/>
    </row>
    <row r="85" spans="11:12" x14ac:dyDescent="0.25">
      <c r="K85" s="53"/>
      <c r="L85" s="3"/>
    </row>
    <row r="86" spans="11:12" x14ac:dyDescent="0.25">
      <c r="K86" s="53"/>
      <c r="L86" s="3"/>
    </row>
    <row r="87" spans="11:12" x14ac:dyDescent="0.25">
      <c r="K87" s="53"/>
      <c r="L87" s="3"/>
    </row>
    <row r="88" spans="11:12" x14ac:dyDescent="0.25">
      <c r="K88" s="53"/>
      <c r="L88" s="3"/>
    </row>
    <row r="89" spans="11:12" x14ac:dyDescent="0.25">
      <c r="K89" s="53"/>
      <c r="L89" s="3"/>
    </row>
    <row r="90" spans="11:12" x14ac:dyDescent="0.25">
      <c r="K90" s="53"/>
      <c r="L90" s="3"/>
    </row>
    <row r="91" spans="11:12" x14ac:dyDescent="0.25">
      <c r="K91" s="53"/>
      <c r="L91" s="3"/>
    </row>
    <row r="92" spans="11:12" x14ac:dyDescent="0.25">
      <c r="K92" s="53"/>
      <c r="L92" s="3"/>
    </row>
    <row r="93" spans="11:12" x14ac:dyDescent="0.25">
      <c r="K93" s="53"/>
      <c r="L93" s="3"/>
    </row>
    <row r="94" spans="11:12" x14ac:dyDescent="0.25">
      <c r="K94" s="53"/>
      <c r="L94" s="3"/>
    </row>
    <row r="95" spans="11:12" x14ac:dyDescent="0.25">
      <c r="K95" s="53"/>
      <c r="L95" s="3"/>
    </row>
    <row r="96" spans="11:12" x14ac:dyDescent="0.25">
      <c r="K96" s="53"/>
      <c r="L96" s="3"/>
    </row>
    <row r="97" spans="11:12" x14ac:dyDescent="0.25">
      <c r="K97" s="53"/>
      <c r="L97" s="3"/>
    </row>
    <row r="98" spans="11:12" x14ac:dyDescent="0.25">
      <c r="K98" s="53"/>
      <c r="L98" s="3"/>
    </row>
    <row r="99" spans="11:12" x14ac:dyDescent="0.25">
      <c r="K99" s="53"/>
      <c r="L99" s="3"/>
    </row>
    <row r="100" spans="11:12" x14ac:dyDescent="0.25">
      <c r="K100" s="53"/>
      <c r="L100" s="3"/>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5"/>
  <sheetViews>
    <sheetView workbookViewId="0">
      <selection activeCell="I13" sqref="I13"/>
    </sheetView>
  </sheetViews>
  <sheetFormatPr defaultRowHeight="13.8" x14ac:dyDescent="0.25"/>
  <cols>
    <col min="1" max="1" width="2.69921875" customWidth="1"/>
    <col min="2" max="2" width="8.69921875" customWidth="1"/>
    <col min="3" max="3" width="17.8984375" customWidth="1"/>
    <col min="4" max="4" width="4.59765625" customWidth="1"/>
    <col min="5" max="5" width="7.09765625" customWidth="1"/>
    <col min="6" max="6" width="17.8984375" customWidth="1"/>
    <col min="7" max="7" width="29" customWidth="1"/>
    <col min="9" max="10" width="8.69921875" customWidth="1"/>
  </cols>
  <sheetData>
    <row r="1" spans="1:19" ht="14.4" thickBot="1" x14ac:dyDescent="0.3">
      <c r="A1" s="3"/>
      <c r="B1" s="3"/>
      <c r="C1" s="3"/>
      <c r="D1" s="3"/>
      <c r="E1" s="3"/>
      <c r="F1" s="3"/>
      <c r="G1" s="3"/>
      <c r="H1" s="3"/>
      <c r="I1" s="3"/>
      <c r="J1" s="3"/>
      <c r="K1" s="3"/>
      <c r="L1" s="3"/>
      <c r="M1" s="3"/>
      <c r="N1" s="3"/>
      <c r="O1" s="3"/>
      <c r="P1" s="3"/>
      <c r="Q1" s="3"/>
      <c r="R1" s="3"/>
      <c r="S1" s="3"/>
    </row>
    <row r="2" spans="1:19" ht="27.6" x14ac:dyDescent="0.25">
      <c r="A2" s="3"/>
      <c r="B2" s="109" t="s">
        <v>13</v>
      </c>
      <c r="C2" s="112" t="s">
        <v>134</v>
      </c>
      <c r="D2" s="83"/>
      <c r="E2" s="82"/>
      <c r="F2" s="86" t="s">
        <v>1</v>
      </c>
      <c r="G2" s="16" t="s">
        <v>22</v>
      </c>
      <c r="H2" s="12"/>
      <c r="I2" s="3"/>
      <c r="J2" s="3"/>
      <c r="K2" s="3"/>
      <c r="L2" s="3"/>
      <c r="M2" s="3"/>
      <c r="N2" s="3"/>
      <c r="O2" s="3"/>
      <c r="P2" s="3"/>
      <c r="Q2" s="3"/>
      <c r="R2" s="3"/>
      <c r="S2" s="3"/>
    </row>
    <row r="3" spans="1:19" ht="18" thickBot="1" x14ac:dyDescent="0.3">
      <c r="A3" s="3"/>
      <c r="B3" s="110"/>
      <c r="C3" s="113"/>
      <c r="D3" s="83"/>
      <c r="E3" s="82"/>
      <c r="F3" s="87" t="s">
        <v>23</v>
      </c>
      <c r="G3" s="18" t="s">
        <v>25</v>
      </c>
      <c r="H3" s="12"/>
      <c r="I3" s="3"/>
      <c r="J3" s="3"/>
      <c r="K3" s="3"/>
      <c r="L3" s="3"/>
      <c r="M3" s="3"/>
      <c r="N3" s="3"/>
      <c r="O3" s="3"/>
      <c r="P3" s="3"/>
      <c r="Q3" s="3"/>
      <c r="R3" s="3"/>
      <c r="S3" s="3"/>
    </row>
    <row r="4" spans="1:19" x14ac:dyDescent="0.25">
      <c r="A4" s="3"/>
      <c r="B4" s="8" t="s">
        <v>3</v>
      </c>
      <c r="C4" s="77">
        <v>18</v>
      </c>
      <c r="D4" s="84"/>
      <c r="E4" s="85"/>
      <c r="F4" s="88">
        <f>C4-$C$13</f>
        <v>-1.4444444444444429</v>
      </c>
      <c r="G4" s="74">
        <f>F4^2</f>
        <v>2.0864197530864153</v>
      </c>
      <c r="H4" s="3"/>
      <c r="I4" s="3"/>
      <c r="J4" s="3"/>
      <c r="K4" s="3"/>
      <c r="L4" s="3"/>
      <c r="M4" s="3"/>
      <c r="N4" s="3"/>
      <c r="O4" s="3"/>
      <c r="P4" s="3"/>
      <c r="Q4" s="3"/>
      <c r="R4" s="3"/>
      <c r="S4" s="3"/>
    </row>
    <row r="5" spans="1:19" x14ac:dyDescent="0.25">
      <c r="A5" s="3"/>
      <c r="B5" s="7" t="s">
        <v>6</v>
      </c>
      <c r="C5" s="78">
        <v>20</v>
      </c>
      <c r="D5" s="84"/>
      <c r="E5" s="85"/>
      <c r="F5" s="89">
        <f t="shared" ref="F4:F12" si="0">C5-$C$13</f>
        <v>0.55555555555555713</v>
      </c>
      <c r="G5" s="75">
        <f>F5^2</f>
        <v>0.30864197530864373</v>
      </c>
      <c r="H5" s="3"/>
      <c r="I5" s="3"/>
      <c r="J5" s="3"/>
      <c r="K5" s="3"/>
      <c r="L5" s="3"/>
      <c r="M5" s="3"/>
      <c r="N5" s="3"/>
      <c r="O5" s="3"/>
      <c r="P5" s="3"/>
      <c r="Q5" s="3"/>
      <c r="R5" s="3"/>
      <c r="S5" s="3"/>
    </row>
    <row r="6" spans="1:19" x14ac:dyDescent="0.25">
      <c r="A6" s="3"/>
      <c r="B6" s="7" t="s">
        <v>8</v>
      </c>
      <c r="C6" s="78">
        <v>21</v>
      </c>
      <c r="D6" s="84"/>
      <c r="E6" s="85"/>
      <c r="F6" s="89">
        <f t="shared" si="0"/>
        <v>1.5555555555555571</v>
      </c>
      <c r="G6" s="75">
        <f t="shared" ref="G6:G11" si="1">F6^2</f>
        <v>2.4197530864197581</v>
      </c>
      <c r="H6" s="3"/>
      <c r="I6" s="3"/>
      <c r="J6" s="3"/>
      <c r="K6" s="3"/>
      <c r="L6" s="3"/>
      <c r="M6" s="3"/>
      <c r="N6" s="3"/>
      <c r="O6" s="3"/>
      <c r="P6" s="3"/>
      <c r="Q6" s="3"/>
      <c r="R6" s="3"/>
      <c r="S6" s="3"/>
    </row>
    <row r="7" spans="1:19" x14ac:dyDescent="0.25">
      <c r="A7" s="3"/>
      <c r="B7" s="7" t="s">
        <v>7</v>
      </c>
      <c r="C7" s="78">
        <v>18</v>
      </c>
      <c r="D7" s="84"/>
      <c r="E7" s="85"/>
      <c r="F7" s="89">
        <f t="shared" si="0"/>
        <v>-1.4444444444444429</v>
      </c>
      <c r="G7" s="75">
        <f t="shared" si="1"/>
        <v>2.0864197530864153</v>
      </c>
      <c r="H7" s="3"/>
      <c r="I7" s="3"/>
      <c r="J7" s="3"/>
      <c r="K7" s="3"/>
      <c r="L7" s="3"/>
      <c r="M7" s="3"/>
      <c r="N7" s="3"/>
      <c r="O7" s="3"/>
      <c r="P7" s="3"/>
      <c r="Q7" s="3"/>
      <c r="R7" s="3"/>
      <c r="S7" s="3"/>
    </row>
    <row r="8" spans="1:19" x14ac:dyDescent="0.25">
      <c r="A8" s="3"/>
      <c r="B8" s="7" t="s">
        <v>5</v>
      </c>
      <c r="C8" s="78">
        <v>23</v>
      </c>
      <c r="D8" s="84"/>
      <c r="E8" s="85"/>
      <c r="F8" s="89">
        <f t="shared" si="0"/>
        <v>3.5555555555555571</v>
      </c>
      <c r="G8" s="75">
        <f t="shared" si="1"/>
        <v>12.641975308641987</v>
      </c>
      <c r="H8" s="3"/>
      <c r="I8" s="3"/>
      <c r="J8" s="3"/>
      <c r="K8" s="3"/>
      <c r="L8" s="3"/>
      <c r="M8" s="3"/>
      <c r="N8" s="3"/>
      <c r="O8" s="3"/>
      <c r="P8" s="3"/>
      <c r="Q8" s="3"/>
      <c r="R8" s="3"/>
      <c r="S8" s="3"/>
    </row>
    <row r="9" spans="1:19" x14ac:dyDescent="0.25">
      <c r="A9" s="3"/>
      <c r="B9" s="7" t="s">
        <v>4</v>
      </c>
      <c r="C9" s="78">
        <v>15</v>
      </c>
      <c r="D9" s="84"/>
      <c r="E9" s="85"/>
      <c r="F9" s="89">
        <f t="shared" si="0"/>
        <v>-4.4444444444444429</v>
      </c>
      <c r="G9" s="75">
        <f t="shared" si="1"/>
        <v>19.753086419753071</v>
      </c>
      <c r="H9" s="3"/>
      <c r="I9" s="3"/>
      <c r="J9" s="3"/>
      <c r="K9" s="3"/>
      <c r="L9" s="3"/>
      <c r="M9" s="3"/>
      <c r="N9" s="3"/>
      <c r="O9" s="3"/>
      <c r="P9" s="3"/>
      <c r="Q9" s="3"/>
      <c r="R9" s="3"/>
      <c r="S9" s="3"/>
    </row>
    <row r="10" spans="1:19" x14ac:dyDescent="0.25">
      <c r="A10" s="3"/>
      <c r="B10" s="7" t="s">
        <v>9</v>
      </c>
      <c r="C10" s="78">
        <v>17</v>
      </c>
      <c r="D10" s="84"/>
      <c r="E10" s="85"/>
      <c r="F10" s="89">
        <f t="shared" si="0"/>
        <v>-2.4444444444444429</v>
      </c>
      <c r="G10" s="75">
        <f t="shared" si="1"/>
        <v>5.9753086419753005</v>
      </c>
      <c r="H10" s="3"/>
      <c r="I10" s="3"/>
      <c r="J10" s="3"/>
      <c r="K10" s="3"/>
      <c r="L10" s="3"/>
      <c r="M10" s="3"/>
      <c r="N10" s="3"/>
      <c r="O10" s="3"/>
      <c r="P10" s="3"/>
      <c r="Q10" s="3"/>
      <c r="R10" s="3"/>
      <c r="S10" s="3"/>
    </row>
    <row r="11" spans="1:19" x14ac:dyDescent="0.25">
      <c r="A11" s="3"/>
      <c r="B11" s="7" t="s">
        <v>10</v>
      </c>
      <c r="C11" s="78">
        <v>22</v>
      </c>
      <c r="D11" s="84"/>
      <c r="E11" s="85"/>
      <c r="F11" s="89">
        <f t="shared" si="0"/>
        <v>2.5555555555555571</v>
      </c>
      <c r="G11" s="75">
        <f t="shared" si="1"/>
        <v>6.5308641975308719</v>
      </c>
      <c r="H11" s="3"/>
      <c r="I11" s="3"/>
      <c r="J11" s="3"/>
      <c r="K11" s="3"/>
      <c r="L11" s="3"/>
      <c r="M11" s="3"/>
      <c r="N11" s="3"/>
      <c r="O11" s="3"/>
      <c r="P11" s="3"/>
      <c r="Q11" s="3"/>
      <c r="R11" s="3"/>
      <c r="S11" s="3"/>
    </row>
    <row r="12" spans="1:19" ht="14.4" thickBot="1" x14ac:dyDescent="0.3">
      <c r="A12" s="3"/>
      <c r="B12" s="10" t="s">
        <v>11</v>
      </c>
      <c r="C12" s="79">
        <v>21</v>
      </c>
      <c r="D12" s="84"/>
      <c r="E12" s="85"/>
      <c r="F12" s="90">
        <f t="shared" si="0"/>
        <v>1.5555555555555571</v>
      </c>
      <c r="G12" s="76">
        <f>F12^2</f>
        <v>2.4197530864197581</v>
      </c>
      <c r="H12" s="3"/>
      <c r="I12" s="3"/>
      <c r="J12" s="3"/>
      <c r="K12" s="3"/>
      <c r="L12" s="3"/>
      <c r="M12" s="3"/>
      <c r="N12" s="3"/>
      <c r="O12" s="3"/>
      <c r="P12" s="3"/>
      <c r="Q12" s="3"/>
      <c r="R12" s="3"/>
      <c r="S12" s="3"/>
    </row>
    <row r="13" spans="1:19" s="2" customFormat="1" ht="30" customHeight="1" thickBot="1" x14ac:dyDescent="0.3">
      <c r="A13" s="12"/>
      <c r="B13" s="39" t="s">
        <v>31</v>
      </c>
      <c r="C13" s="80">
        <f>AVERAGE(C4:C12)</f>
        <v>19.444444444444443</v>
      </c>
      <c r="D13" s="81"/>
      <c r="E13" s="92" t="s">
        <v>138</v>
      </c>
      <c r="F13" s="91">
        <f>AVERAGE(F4:F12)</f>
        <v>1.578983857244667E-15</v>
      </c>
      <c r="G13" s="93">
        <f>SUM(G4:G12)</f>
        <v>54.222222222222229</v>
      </c>
      <c r="H13" s="12"/>
      <c r="I13" s="12"/>
      <c r="J13" s="12"/>
      <c r="K13" s="12"/>
      <c r="L13" s="12"/>
      <c r="M13" s="12"/>
      <c r="N13" s="12"/>
      <c r="O13" s="12"/>
      <c r="P13" s="12"/>
      <c r="Q13" s="12"/>
      <c r="R13" s="12"/>
      <c r="S13" s="12"/>
    </row>
    <row r="14" spans="1:19" s="1" customFormat="1" ht="16.8" thickBot="1" x14ac:dyDescent="0.3">
      <c r="B14" s="31" t="s">
        <v>14</v>
      </c>
      <c r="C14" s="42" t="s">
        <v>15</v>
      </c>
      <c r="D14" s="83"/>
      <c r="E14" s="40"/>
      <c r="F14" s="30"/>
      <c r="G14" s="30"/>
      <c r="I14" s="30"/>
      <c r="J14" s="30"/>
      <c r="K14" s="30"/>
      <c r="L14" s="30"/>
      <c r="M14" s="30"/>
      <c r="N14" s="30"/>
      <c r="O14" s="30"/>
      <c r="P14" s="30"/>
      <c r="Q14" s="30"/>
      <c r="R14" s="30"/>
      <c r="S14" s="30"/>
    </row>
    <row r="15" spans="1:19" s="1" customFormat="1" ht="16.8" thickTop="1" x14ac:dyDescent="0.25">
      <c r="A15" s="30"/>
      <c r="B15" s="30"/>
      <c r="C15" s="30"/>
      <c r="D15" s="30"/>
      <c r="E15" s="30"/>
      <c r="F15" s="30"/>
      <c r="G15" s="97" t="s">
        <v>137</v>
      </c>
      <c r="H15" s="30"/>
      <c r="I15" s="30"/>
      <c r="J15" s="30"/>
      <c r="K15" s="30"/>
      <c r="L15" s="30"/>
      <c r="M15" s="30"/>
      <c r="N15" s="30"/>
      <c r="O15" s="30"/>
      <c r="P15" s="30"/>
      <c r="Q15" s="30"/>
      <c r="R15" s="30"/>
      <c r="S15" s="30"/>
    </row>
    <row r="16" spans="1:19" s="1" customFormat="1" ht="18" thickBot="1" x14ac:dyDescent="0.3">
      <c r="A16" s="30"/>
      <c r="B16" s="30"/>
      <c r="C16" s="30"/>
      <c r="D16" s="30"/>
      <c r="E16" s="3"/>
      <c r="F16" s="3"/>
      <c r="G16" s="98" t="s">
        <v>140</v>
      </c>
      <c r="H16" s="30"/>
      <c r="I16" s="30"/>
      <c r="J16" s="30"/>
      <c r="K16" s="30"/>
      <c r="L16" s="30"/>
      <c r="M16" s="30"/>
      <c r="N16" s="30"/>
      <c r="O16" s="30"/>
      <c r="P16" s="30"/>
      <c r="Q16" s="30"/>
      <c r="R16" s="30"/>
      <c r="S16" s="30"/>
    </row>
    <row r="17" spans="1:19" ht="14.4" thickBot="1" x14ac:dyDescent="0.3">
      <c r="A17" s="3"/>
      <c r="B17" s="3"/>
      <c r="C17" s="3"/>
      <c r="D17" s="3"/>
      <c r="E17" s="3"/>
      <c r="F17" s="3"/>
      <c r="G17" s="95">
        <f>G13/((COUNT(G4:G12)))</f>
        <v>6.0246913580246924</v>
      </c>
      <c r="H17" s="3"/>
      <c r="I17" s="3"/>
      <c r="J17" s="3"/>
      <c r="K17" s="3"/>
      <c r="L17" s="3"/>
      <c r="M17" s="3"/>
      <c r="N17" s="3"/>
      <c r="O17" s="3"/>
      <c r="P17" s="3"/>
      <c r="Q17" s="3"/>
      <c r="R17" s="3"/>
      <c r="S17" s="3"/>
    </row>
    <row r="18" spans="1:19" ht="15" thickTop="1" thickBot="1" x14ac:dyDescent="0.3">
      <c r="A18" s="3"/>
      <c r="B18" s="3"/>
      <c r="C18" s="3"/>
      <c r="D18" s="3"/>
      <c r="E18" s="3"/>
      <c r="F18" s="3"/>
      <c r="G18" s="3"/>
      <c r="H18" s="3"/>
      <c r="I18" s="3"/>
      <c r="J18" s="3"/>
      <c r="K18" s="3"/>
      <c r="L18" s="3"/>
      <c r="M18" s="3"/>
      <c r="N18" s="3"/>
      <c r="O18" s="3"/>
      <c r="P18" s="3"/>
      <c r="Q18" s="3"/>
      <c r="R18" s="3"/>
      <c r="S18" s="3"/>
    </row>
    <row r="19" spans="1:19" ht="14.4" thickTop="1" x14ac:dyDescent="0.25">
      <c r="A19" s="3"/>
      <c r="B19" s="3"/>
      <c r="C19" s="3"/>
      <c r="D19" s="3"/>
      <c r="E19" s="3"/>
      <c r="F19" s="3"/>
      <c r="G19" s="94" t="s">
        <v>135</v>
      </c>
      <c r="H19" s="3"/>
      <c r="I19" s="3"/>
      <c r="J19" s="3"/>
      <c r="K19" s="3"/>
      <c r="L19" s="3"/>
      <c r="M19" s="3"/>
      <c r="N19" s="3"/>
      <c r="O19" s="3"/>
      <c r="P19" s="3"/>
      <c r="Q19" s="3"/>
      <c r="R19" s="3"/>
      <c r="S19" s="3"/>
    </row>
    <row r="20" spans="1:19" ht="18" thickBot="1" x14ac:dyDescent="0.3">
      <c r="A20" s="3"/>
      <c r="B20" s="3"/>
      <c r="C20" s="3"/>
      <c r="D20" s="3"/>
      <c r="E20" s="3"/>
      <c r="F20" s="3"/>
      <c r="G20" s="99" t="s">
        <v>140</v>
      </c>
      <c r="H20" s="3"/>
      <c r="I20" s="3"/>
      <c r="J20" s="3"/>
      <c r="K20" s="3"/>
      <c r="L20" s="3"/>
      <c r="M20" s="3"/>
      <c r="N20" s="3"/>
      <c r="O20" s="3"/>
      <c r="P20" s="3"/>
      <c r="Q20" s="3"/>
      <c r="R20" s="3"/>
      <c r="S20" s="3"/>
    </row>
    <row r="21" spans="1:19" ht="14.4" thickBot="1" x14ac:dyDescent="0.3">
      <c r="A21" s="3"/>
      <c r="B21" s="3"/>
      <c r="C21" s="3"/>
      <c r="D21" s="3"/>
      <c r="E21" s="3"/>
      <c r="F21" s="3"/>
      <c r="G21" s="96">
        <f>SQRT(G17)</f>
        <v>2.4545246704860579</v>
      </c>
      <c r="H21" s="3"/>
      <c r="I21" s="3"/>
      <c r="J21" s="3"/>
      <c r="K21" s="3"/>
      <c r="L21" s="3"/>
      <c r="M21" s="3"/>
      <c r="N21" s="3"/>
      <c r="O21" s="3"/>
      <c r="P21" s="3"/>
      <c r="Q21" s="3"/>
      <c r="R21" s="3"/>
      <c r="S21" s="3"/>
    </row>
    <row r="22" spans="1:19" ht="14.4" thickTop="1" x14ac:dyDescent="0.25">
      <c r="A22" s="3"/>
      <c r="B22" s="3"/>
      <c r="C22" s="3"/>
      <c r="D22" s="3"/>
      <c r="E22" s="3"/>
      <c r="F22" s="3"/>
      <c r="G22" s="3"/>
      <c r="H22" s="3"/>
      <c r="I22" s="3"/>
      <c r="J22" s="3"/>
      <c r="K22" s="3"/>
      <c r="L22" s="3"/>
      <c r="M22" s="3"/>
      <c r="N22" s="3"/>
      <c r="O22" s="3"/>
      <c r="P22" s="3"/>
      <c r="Q22" s="3"/>
      <c r="R22" s="3"/>
      <c r="S22" s="3"/>
    </row>
    <row r="23" spans="1:19" x14ac:dyDescent="0.25">
      <c r="A23" s="3"/>
      <c r="B23" s="3"/>
      <c r="C23" s="3"/>
      <c r="D23" s="3"/>
      <c r="E23" s="3"/>
      <c r="F23" s="3"/>
      <c r="G23" s="3"/>
      <c r="H23" s="3"/>
      <c r="I23" s="3"/>
      <c r="J23" s="3"/>
      <c r="K23" s="3"/>
      <c r="L23" s="3"/>
      <c r="M23" s="3"/>
      <c r="N23" s="3"/>
      <c r="O23" s="3"/>
      <c r="P23" s="3"/>
      <c r="Q23" s="3"/>
      <c r="R23" s="3"/>
      <c r="S23" s="3"/>
    </row>
    <row r="24" spans="1:19" x14ac:dyDescent="0.25">
      <c r="A24" s="3"/>
      <c r="B24" s="3"/>
      <c r="C24" s="3"/>
      <c r="D24" s="3"/>
      <c r="E24" s="3"/>
      <c r="F24" s="3"/>
      <c r="G24" s="3"/>
      <c r="H24" s="3"/>
      <c r="I24" s="3"/>
      <c r="J24" s="3"/>
      <c r="K24" s="3"/>
      <c r="L24" s="3"/>
      <c r="M24" s="3"/>
      <c r="N24" s="3"/>
      <c r="O24" s="3"/>
      <c r="P24" s="3"/>
      <c r="Q24" s="3"/>
      <c r="R24" s="3"/>
      <c r="S24" s="3"/>
    </row>
    <row r="25" spans="1:19" x14ac:dyDescent="0.25">
      <c r="A25" s="3"/>
      <c r="B25" s="3"/>
      <c r="C25" s="3"/>
      <c r="D25" s="3"/>
      <c r="E25" s="3"/>
      <c r="F25" s="3"/>
      <c r="G25" s="3"/>
      <c r="H25" s="3"/>
      <c r="I25" s="3"/>
      <c r="J25" s="3"/>
      <c r="K25" s="3"/>
      <c r="L25" s="3"/>
      <c r="M25" s="3"/>
      <c r="N25" s="3"/>
      <c r="O25" s="3"/>
      <c r="P25" s="3"/>
      <c r="Q25" s="3"/>
      <c r="R25" s="3"/>
      <c r="S25" s="3"/>
    </row>
    <row r="26" spans="1:19" x14ac:dyDescent="0.25">
      <c r="A26" s="3"/>
      <c r="B26" s="3"/>
      <c r="C26" s="3"/>
      <c r="D26" s="3"/>
      <c r="E26" s="3"/>
      <c r="F26" s="3"/>
      <c r="G26" s="3"/>
      <c r="H26" s="3"/>
      <c r="I26" s="3"/>
      <c r="J26" s="3"/>
      <c r="K26" s="3"/>
      <c r="L26" s="3"/>
      <c r="M26" s="3"/>
      <c r="N26" s="3"/>
      <c r="O26" s="3"/>
      <c r="P26" s="3"/>
      <c r="Q26" s="3"/>
      <c r="R26" s="3"/>
      <c r="S26" s="3"/>
    </row>
    <row r="27" spans="1:19" x14ac:dyDescent="0.25">
      <c r="A27" s="3"/>
      <c r="B27" s="3"/>
      <c r="C27" s="3"/>
      <c r="D27" s="3"/>
      <c r="E27" s="3"/>
      <c r="F27" s="3"/>
      <c r="G27" s="3"/>
      <c r="H27" s="3"/>
      <c r="I27" s="3"/>
      <c r="J27" s="3"/>
      <c r="K27" s="3"/>
      <c r="L27" s="3"/>
      <c r="M27" s="3"/>
      <c r="N27" s="3"/>
      <c r="O27" s="3"/>
      <c r="P27" s="3"/>
      <c r="Q27" s="3"/>
      <c r="R27" s="3"/>
      <c r="S27" s="3"/>
    </row>
    <row r="28" spans="1:19" x14ac:dyDescent="0.25">
      <c r="A28" s="3"/>
      <c r="B28" s="3"/>
      <c r="C28" s="3"/>
      <c r="D28" s="3"/>
      <c r="E28" s="3"/>
      <c r="F28" s="3"/>
      <c r="G28" s="3"/>
      <c r="H28" s="3"/>
      <c r="I28" s="3"/>
      <c r="J28" s="3"/>
      <c r="K28" s="3"/>
      <c r="L28" s="3"/>
      <c r="M28" s="3"/>
      <c r="N28" s="3"/>
      <c r="O28" s="3"/>
      <c r="P28" s="3"/>
      <c r="Q28" s="3"/>
      <c r="R28" s="3"/>
      <c r="S28" s="3"/>
    </row>
    <row r="29" spans="1:19" x14ac:dyDescent="0.25">
      <c r="A29" s="3"/>
      <c r="B29" s="3"/>
      <c r="C29" s="3"/>
      <c r="D29" s="3"/>
      <c r="E29" s="3"/>
      <c r="F29" s="3"/>
      <c r="G29" s="3"/>
      <c r="H29" s="3"/>
      <c r="I29" s="3"/>
      <c r="J29" s="3"/>
      <c r="K29" s="3"/>
      <c r="L29" s="3"/>
      <c r="M29" s="3"/>
      <c r="N29" s="3"/>
      <c r="O29" s="3"/>
      <c r="P29" s="3"/>
      <c r="Q29" s="3"/>
      <c r="R29" s="3"/>
      <c r="S29" s="3"/>
    </row>
    <row r="30" spans="1:19" x14ac:dyDescent="0.25">
      <c r="A30" s="3"/>
      <c r="B30" s="3"/>
      <c r="C30" s="3"/>
      <c r="D30" s="3"/>
      <c r="E30" s="3"/>
      <c r="F30" s="3"/>
      <c r="G30" s="3"/>
      <c r="H30" s="3"/>
      <c r="I30" s="3"/>
      <c r="J30" s="3"/>
      <c r="K30" s="3"/>
      <c r="L30" s="3"/>
      <c r="M30" s="3"/>
      <c r="N30" s="3"/>
      <c r="O30" s="3"/>
      <c r="P30" s="3"/>
      <c r="Q30" s="3"/>
      <c r="R30" s="3"/>
      <c r="S30" s="3"/>
    </row>
    <row r="31" spans="1:19" x14ac:dyDescent="0.25">
      <c r="A31" s="3"/>
      <c r="B31" s="3"/>
      <c r="C31" s="3"/>
      <c r="D31" s="3"/>
      <c r="E31" s="3"/>
      <c r="F31" s="3"/>
      <c r="G31" s="3"/>
      <c r="H31" s="3"/>
      <c r="I31" s="3"/>
      <c r="J31" s="3"/>
      <c r="K31" s="3"/>
      <c r="L31" s="3"/>
      <c r="M31" s="3"/>
      <c r="N31" s="3"/>
      <c r="O31" s="3"/>
      <c r="P31" s="3"/>
      <c r="Q31" s="3"/>
      <c r="R31" s="3"/>
      <c r="S31" s="3"/>
    </row>
    <row r="32" spans="1:19" x14ac:dyDescent="0.25">
      <c r="A32" s="3"/>
      <c r="B32" s="3"/>
      <c r="C32" s="3"/>
      <c r="D32" s="3"/>
      <c r="E32" s="3"/>
      <c r="F32" s="3"/>
      <c r="G32" s="3"/>
      <c r="H32" s="3"/>
      <c r="I32" s="3"/>
      <c r="J32" s="3"/>
      <c r="K32" s="3"/>
      <c r="L32" s="3"/>
      <c r="M32" s="3"/>
      <c r="N32" s="3"/>
      <c r="O32" s="3"/>
      <c r="P32" s="3"/>
      <c r="Q32" s="3"/>
      <c r="R32" s="3"/>
      <c r="S32" s="3"/>
    </row>
    <row r="33" spans="1:19" x14ac:dyDescent="0.25">
      <c r="A33" s="3"/>
      <c r="B33" s="3"/>
      <c r="C33" s="3"/>
      <c r="D33" s="3"/>
      <c r="E33" s="3"/>
      <c r="F33" s="3"/>
      <c r="G33" s="3"/>
      <c r="H33" s="3"/>
      <c r="I33" s="3"/>
      <c r="J33" s="3"/>
      <c r="K33" s="3"/>
      <c r="L33" s="3"/>
      <c r="M33" s="3"/>
      <c r="N33" s="3"/>
      <c r="O33" s="3"/>
      <c r="P33" s="3"/>
      <c r="Q33" s="3"/>
      <c r="R33" s="3"/>
      <c r="S33" s="3"/>
    </row>
    <row r="34" spans="1:19" x14ac:dyDescent="0.25">
      <c r="A34" s="3"/>
      <c r="B34" s="3"/>
      <c r="C34" s="3"/>
      <c r="D34" s="3"/>
      <c r="E34" s="3"/>
      <c r="F34" s="3"/>
      <c r="G34" s="3"/>
      <c r="H34" s="3"/>
      <c r="I34" s="3"/>
      <c r="J34" s="3"/>
      <c r="K34" s="3"/>
      <c r="L34" s="3"/>
      <c r="M34" s="3"/>
      <c r="N34" s="3"/>
      <c r="O34" s="3"/>
      <c r="P34" s="3"/>
      <c r="Q34" s="3"/>
      <c r="R34" s="3"/>
      <c r="S34" s="3"/>
    </row>
    <row r="35" spans="1:19" x14ac:dyDescent="0.25">
      <c r="A35" s="3"/>
      <c r="B35" s="3"/>
      <c r="C35" s="3"/>
      <c r="D35" s="3"/>
      <c r="H35" s="3"/>
      <c r="I35" s="3"/>
      <c r="J35" s="3"/>
      <c r="K35" s="3"/>
      <c r="L35" s="3"/>
      <c r="M35" s="3"/>
      <c r="N35" s="3"/>
      <c r="O35" s="3"/>
      <c r="P35" s="3"/>
      <c r="Q35" s="3"/>
      <c r="R35" s="3"/>
      <c r="S35" s="3"/>
    </row>
  </sheetData>
  <mergeCells count="2">
    <mergeCell ref="B2:B3"/>
    <mergeCell ref="C2:C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4C208-8541-46FD-A884-1EA9E90EFC14}">
  <dimension ref="A1:S35"/>
  <sheetViews>
    <sheetView workbookViewId="0">
      <selection activeCell="H25" sqref="H25"/>
    </sheetView>
  </sheetViews>
  <sheetFormatPr defaultRowHeight="13.8" x14ac:dyDescent="0.25"/>
  <cols>
    <col min="1" max="1" width="2.69921875" customWidth="1"/>
    <col min="2" max="2" width="8.69921875" customWidth="1"/>
    <col min="3" max="3" width="17.8984375" customWidth="1"/>
    <col min="4" max="4" width="4.59765625" customWidth="1"/>
    <col min="5" max="5" width="7.09765625" customWidth="1"/>
    <col min="6" max="6" width="17.8984375" customWidth="1"/>
    <col min="7" max="7" width="29" customWidth="1"/>
    <col min="9" max="10" width="8.69921875" customWidth="1"/>
  </cols>
  <sheetData>
    <row r="1" spans="1:19" ht="14.4" thickBot="1" x14ac:dyDescent="0.3">
      <c r="A1" s="3"/>
      <c r="B1" s="3"/>
      <c r="C1" s="3"/>
      <c r="D1" s="3"/>
      <c r="E1" s="3"/>
      <c r="F1" s="3"/>
      <c r="G1" s="3"/>
      <c r="H1" s="3"/>
      <c r="I1" s="3"/>
      <c r="J1" s="3"/>
      <c r="K1" s="3"/>
      <c r="L1" s="3"/>
      <c r="M1" s="3"/>
      <c r="N1" s="3"/>
      <c r="O1" s="3"/>
      <c r="P1" s="3"/>
      <c r="Q1" s="3"/>
      <c r="R1" s="3"/>
      <c r="S1" s="3"/>
    </row>
    <row r="2" spans="1:19" ht="27.6" x14ac:dyDescent="0.25">
      <c r="A2" s="3"/>
      <c r="B2" s="109" t="s">
        <v>13</v>
      </c>
      <c r="C2" s="112" t="s">
        <v>134</v>
      </c>
      <c r="D2" s="83"/>
      <c r="E2" s="82"/>
      <c r="F2" s="86" t="s">
        <v>1</v>
      </c>
      <c r="G2" s="16" t="s">
        <v>22</v>
      </c>
      <c r="H2" s="12"/>
      <c r="I2" s="3"/>
      <c r="J2" s="3"/>
      <c r="K2" s="3"/>
      <c r="L2" s="3"/>
      <c r="M2" s="3"/>
      <c r="N2" s="3"/>
      <c r="O2" s="3"/>
      <c r="P2" s="3"/>
      <c r="Q2" s="3"/>
      <c r="R2" s="3"/>
      <c r="S2" s="3"/>
    </row>
    <row r="3" spans="1:19" ht="18" thickBot="1" x14ac:dyDescent="0.3">
      <c r="A3" s="3"/>
      <c r="B3" s="110"/>
      <c r="C3" s="113"/>
      <c r="D3" s="83"/>
      <c r="E3" s="82"/>
      <c r="F3" s="87" t="s">
        <v>23</v>
      </c>
      <c r="G3" s="18" t="s">
        <v>25</v>
      </c>
      <c r="H3" s="12"/>
      <c r="I3" s="3"/>
      <c r="J3" s="3"/>
      <c r="K3" s="3"/>
      <c r="L3" s="3"/>
      <c r="M3" s="3"/>
      <c r="N3" s="3"/>
      <c r="O3" s="3"/>
      <c r="P3" s="3"/>
      <c r="Q3" s="3"/>
      <c r="R3" s="3"/>
      <c r="S3" s="3"/>
    </row>
    <row r="4" spans="1:19" x14ac:dyDescent="0.25">
      <c r="A4" s="3"/>
      <c r="B4" s="8" t="s">
        <v>3</v>
      </c>
      <c r="C4" s="77">
        <v>18</v>
      </c>
      <c r="D4" s="84"/>
      <c r="E4" s="85"/>
      <c r="F4" s="88">
        <f t="shared" ref="F4:F12" si="0">C4-$C$13</f>
        <v>-1.4444444444444429</v>
      </c>
      <c r="G4" s="74">
        <f>F4^2</f>
        <v>2.0864197530864153</v>
      </c>
      <c r="H4" s="3"/>
      <c r="I4" s="3"/>
      <c r="J4" s="3"/>
      <c r="K4" s="3"/>
      <c r="L4" s="3"/>
      <c r="M4" s="3"/>
      <c r="N4" s="3"/>
      <c r="O4" s="3"/>
      <c r="P4" s="3"/>
      <c r="Q4" s="3"/>
      <c r="R4" s="3"/>
      <c r="S4" s="3"/>
    </row>
    <row r="5" spans="1:19" x14ac:dyDescent="0.25">
      <c r="A5" s="3"/>
      <c r="B5" s="7" t="s">
        <v>6</v>
      </c>
      <c r="C5" s="78">
        <v>20</v>
      </c>
      <c r="D5" s="84"/>
      <c r="E5" s="85"/>
      <c r="F5" s="89">
        <f t="shared" si="0"/>
        <v>0.55555555555555713</v>
      </c>
      <c r="G5" s="75">
        <f>F5^2</f>
        <v>0.30864197530864373</v>
      </c>
      <c r="H5" s="3"/>
      <c r="I5" s="3"/>
      <c r="J5" s="3"/>
      <c r="K5" s="3"/>
      <c r="L5" s="3"/>
      <c r="M5" s="3"/>
      <c r="N5" s="3"/>
      <c r="O5" s="3"/>
      <c r="P5" s="3"/>
      <c r="Q5" s="3"/>
      <c r="R5" s="3"/>
      <c r="S5" s="3"/>
    </row>
    <row r="6" spans="1:19" x14ac:dyDescent="0.25">
      <c r="A6" s="3"/>
      <c r="B6" s="7" t="s">
        <v>8</v>
      </c>
      <c r="C6" s="78">
        <v>21</v>
      </c>
      <c r="D6" s="84"/>
      <c r="E6" s="85"/>
      <c r="F6" s="89">
        <f t="shared" si="0"/>
        <v>1.5555555555555571</v>
      </c>
      <c r="G6" s="75">
        <f t="shared" ref="G6:G11" si="1">F6^2</f>
        <v>2.4197530864197581</v>
      </c>
      <c r="H6" s="3"/>
      <c r="I6" s="3"/>
      <c r="J6" s="3"/>
      <c r="K6" s="3"/>
      <c r="L6" s="3"/>
      <c r="M6" s="3"/>
      <c r="N6" s="3"/>
      <c r="O6" s="3"/>
      <c r="P6" s="3"/>
      <c r="Q6" s="3"/>
      <c r="R6" s="3"/>
      <c r="S6" s="3"/>
    </row>
    <row r="7" spans="1:19" x14ac:dyDescent="0.25">
      <c r="A7" s="3"/>
      <c r="B7" s="7" t="s">
        <v>7</v>
      </c>
      <c r="C7" s="78">
        <v>18</v>
      </c>
      <c r="D7" s="84"/>
      <c r="E7" s="85"/>
      <c r="F7" s="89">
        <f t="shared" si="0"/>
        <v>-1.4444444444444429</v>
      </c>
      <c r="G7" s="75">
        <f t="shared" si="1"/>
        <v>2.0864197530864153</v>
      </c>
      <c r="H7" s="3"/>
      <c r="I7" s="3"/>
      <c r="J7" s="3"/>
      <c r="K7" s="3"/>
      <c r="L7" s="3"/>
      <c r="M7" s="3"/>
      <c r="N7" s="3"/>
      <c r="O7" s="3"/>
      <c r="P7" s="3"/>
      <c r="Q7" s="3"/>
      <c r="R7" s="3"/>
      <c r="S7" s="3"/>
    </row>
    <row r="8" spans="1:19" x14ac:dyDescent="0.25">
      <c r="A8" s="3"/>
      <c r="B8" s="7" t="s">
        <v>5</v>
      </c>
      <c r="C8" s="78">
        <v>23</v>
      </c>
      <c r="D8" s="84"/>
      <c r="E8" s="85"/>
      <c r="F8" s="89">
        <f t="shared" si="0"/>
        <v>3.5555555555555571</v>
      </c>
      <c r="G8" s="75">
        <f t="shared" si="1"/>
        <v>12.641975308641987</v>
      </c>
      <c r="H8" s="3"/>
      <c r="I8" s="3"/>
      <c r="J8" s="3"/>
      <c r="K8" s="3"/>
      <c r="L8" s="3"/>
      <c r="M8" s="3"/>
      <c r="N8" s="3"/>
      <c r="O8" s="3"/>
      <c r="P8" s="3"/>
      <c r="Q8" s="3"/>
      <c r="R8" s="3"/>
      <c r="S8" s="3"/>
    </row>
    <row r="9" spans="1:19" x14ac:dyDescent="0.25">
      <c r="A9" s="3"/>
      <c r="B9" s="7" t="s">
        <v>4</v>
      </c>
      <c r="C9" s="78">
        <v>15</v>
      </c>
      <c r="D9" s="84"/>
      <c r="E9" s="85"/>
      <c r="F9" s="89">
        <f t="shared" si="0"/>
        <v>-4.4444444444444429</v>
      </c>
      <c r="G9" s="75">
        <f t="shared" si="1"/>
        <v>19.753086419753071</v>
      </c>
      <c r="H9" s="3"/>
      <c r="I9" s="3"/>
      <c r="J9" s="3"/>
      <c r="K9" s="3"/>
      <c r="L9" s="3"/>
      <c r="M9" s="3"/>
      <c r="N9" s="3"/>
      <c r="O9" s="3"/>
      <c r="P9" s="3"/>
      <c r="Q9" s="3"/>
      <c r="R9" s="3"/>
      <c r="S9" s="3"/>
    </row>
    <row r="10" spans="1:19" x14ac:dyDescent="0.25">
      <c r="A10" s="3"/>
      <c r="B10" s="7" t="s">
        <v>9</v>
      </c>
      <c r="C10" s="78">
        <v>17</v>
      </c>
      <c r="D10" s="84"/>
      <c r="E10" s="85"/>
      <c r="F10" s="89">
        <f t="shared" si="0"/>
        <v>-2.4444444444444429</v>
      </c>
      <c r="G10" s="75">
        <f t="shared" si="1"/>
        <v>5.9753086419753005</v>
      </c>
      <c r="H10" s="3"/>
      <c r="I10" s="3"/>
      <c r="J10" s="3"/>
      <c r="K10" s="3"/>
      <c r="L10" s="3"/>
      <c r="M10" s="3"/>
      <c r="N10" s="3"/>
      <c r="O10" s="3"/>
      <c r="P10" s="3"/>
      <c r="Q10" s="3"/>
      <c r="R10" s="3"/>
      <c r="S10" s="3"/>
    </row>
    <row r="11" spans="1:19" x14ac:dyDescent="0.25">
      <c r="A11" s="3"/>
      <c r="B11" s="7" t="s">
        <v>10</v>
      </c>
      <c r="C11" s="78">
        <v>22</v>
      </c>
      <c r="D11" s="84"/>
      <c r="E11" s="85"/>
      <c r="F11" s="89">
        <f t="shared" si="0"/>
        <v>2.5555555555555571</v>
      </c>
      <c r="G11" s="75">
        <f t="shared" si="1"/>
        <v>6.5308641975308719</v>
      </c>
      <c r="H11" s="3"/>
      <c r="I11" s="3"/>
      <c r="J11" s="3"/>
      <c r="K11" s="3"/>
      <c r="L11" s="3"/>
      <c r="M11" s="3"/>
      <c r="N11" s="3"/>
      <c r="O11" s="3"/>
      <c r="P11" s="3"/>
      <c r="Q11" s="3"/>
      <c r="R11" s="3"/>
      <c r="S11" s="3"/>
    </row>
    <row r="12" spans="1:19" ht="14.4" thickBot="1" x14ac:dyDescent="0.3">
      <c r="A12" s="3"/>
      <c r="B12" s="10" t="s">
        <v>11</v>
      </c>
      <c r="C12" s="79">
        <v>21</v>
      </c>
      <c r="D12" s="84"/>
      <c r="E12" s="85"/>
      <c r="F12" s="90">
        <f t="shared" si="0"/>
        <v>1.5555555555555571</v>
      </c>
      <c r="G12" s="76">
        <f>F12^2</f>
        <v>2.4197530864197581</v>
      </c>
      <c r="H12" s="3"/>
      <c r="I12" s="3"/>
      <c r="J12" s="3"/>
      <c r="K12" s="3"/>
      <c r="L12" s="3"/>
      <c r="M12" s="3"/>
      <c r="N12" s="3"/>
      <c r="O12" s="3"/>
      <c r="P12" s="3"/>
      <c r="Q12" s="3"/>
      <c r="R12" s="3"/>
      <c r="S12" s="3"/>
    </row>
    <row r="13" spans="1:19" s="2" customFormat="1" ht="30" customHeight="1" thickBot="1" x14ac:dyDescent="0.3">
      <c r="A13" s="12"/>
      <c r="B13" s="105" t="s">
        <v>31</v>
      </c>
      <c r="C13" s="80">
        <f>AVERAGE(C4:C12)</f>
        <v>19.444444444444443</v>
      </c>
      <c r="D13" s="81"/>
      <c r="E13" s="92" t="s">
        <v>138</v>
      </c>
      <c r="F13" s="91">
        <f>AVERAGE(F4:F12)</f>
        <v>1.578983857244667E-15</v>
      </c>
      <c r="G13" s="93">
        <f>SUM(G4:G12)</f>
        <v>54.222222222222229</v>
      </c>
      <c r="H13" s="12"/>
      <c r="I13" s="12"/>
      <c r="J13" s="12"/>
      <c r="K13" s="12"/>
      <c r="L13" s="12"/>
      <c r="M13" s="12"/>
      <c r="N13" s="12"/>
      <c r="O13" s="12"/>
      <c r="P13" s="12"/>
      <c r="Q13" s="12"/>
      <c r="R13" s="12"/>
      <c r="S13" s="12"/>
    </row>
    <row r="14" spans="1:19" s="1" customFormat="1" ht="16.8" thickBot="1" x14ac:dyDescent="0.3">
      <c r="B14" s="31" t="s">
        <v>14</v>
      </c>
      <c r="C14" s="106" t="s">
        <v>15</v>
      </c>
      <c r="D14" s="83"/>
      <c r="E14" s="40"/>
      <c r="F14" s="30"/>
      <c r="G14" s="30"/>
      <c r="I14" s="30"/>
      <c r="J14" s="30"/>
      <c r="K14" s="30"/>
      <c r="L14" s="30"/>
      <c r="M14" s="30"/>
      <c r="N14" s="30"/>
      <c r="O14" s="30"/>
      <c r="P14" s="30"/>
      <c r="Q14" s="30"/>
      <c r="R14" s="30"/>
      <c r="S14" s="30"/>
    </row>
    <row r="15" spans="1:19" s="1" customFormat="1" ht="16.8" thickTop="1" x14ac:dyDescent="0.25">
      <c r="A15" s="30"/>
      <c r="B15" s="30"/>
      <c r="C15" s="30"/>
      <c r="D15" s="30"/>
      <c r="E15" s="30"/>
      <c r="F15" s="30"/>
      <c r="G15" s="97" t="s">
        <v>137</v>
      </c>
      <c r="H15" s="30"/>
      <c r="I15" s="30"/>
      <c r="J15" s="30"/>
      <c r="K15" s="30"/>
      <c r="L15" s="30"/>
      <c r="M15" s="30"/>
      <c r="N15" s="30"/>
      <c r="O15" s="30"/>
      <c r="P15" s="30"/>
      <c r="Q15" s="30"/>
      <c r="R15" s="30"/>
      <c r="S15" s="30"/>
    </row>
    <row r="16" spans="1:19" s="1" customFormat="1" ht="18" thickBot="1" x14ac:dyDescent="0.3">
      <c r="A16" s="30"/>
      <c r="B16" s="30"/>
      <c r="C16" s="30"/>
      <c r="D16" s="30"/>
      <c r="E16" s="3"/>
      <c r="F16" s="3"/>
      <c r="G16" s="98" t="s">
        <v>136</v>
      </c>
      <c r="H16" s="30"/>
      <c r="I16" s="30"/>
      <c r="J16" s="30"/>
      <c r="K16" s="30"/>
      <c r="L16" s="30"/>
      <c r="M16" s="30"/>
      <c r="N16" s="30"/>
      <c r="O16" s="30"/>
      <c r="P16" s="30"/>
      <c r="Q16" s="30"/>
      <c r="R16" s="30"/>
      <c r="S16" s="30"/>
    </row>
    <row r="17" spans="1:19" ht="14.4" thickBot="1" x14ac:dyDescent="0.3">
      <c r="A17" s="3"/>
      <c r="B17" s="3"/>
      <c r="C17" s="3"/>
      <c r="D17" s="3"/>
      <c r="E17" s="3"/>
      <c r="F17" s="3"/>
      <c r="G17" s="95">
        <f>G13/((COUNT(G4:G12)-1))</f>
        <v>6.7777777777777786</v>
      </c>
      <c r="H17" s="3"/>
      <c r="I17" s="3"/>
      <c r="J17" s="3"/>
      <c r="K17" s="3"/>
      <c r="L17" s="3"/>
      <c r="M17" s="3"/>
      <c r="N17" s="3"/>
      <c r="O17" s="3"/>
      <c r="P17" s="3"/>
      <c r="Q17" s="3"/>
      <c r="R17" s="3"/>
      <c r="S17" s="3"/>
    </row>
    <row r="18" spans="1:19" ht="15" thickTop="1" thickBot="1" x14ac:dyDescent="0.3">
      <c r="A18" s="3"/>
      <c r="B18" s="3"/>
      <c r="C18" s="3"/>
      <c r="D18" s="3"/>
      <c r="E18" s="3"/>
      <c r="F18" s="3"/>
      <c r="G18" s="3"/>
      <c r="H18" s="3"/>
      <c r="I18" s="3"/>
      <c r="J18" s="3"/>
      <c r="K18" s="3"/>
      <c r="L18" s="3"/>
      <c r="M18" s="3"/>
      <c r="N18" s="3"/>
      <c r="O18" s="3"/>
      <c r="P18" s="3"/>
      <c r="Q18" s="3"/>
      <c r="R18" s="3"/>
      <c r="S18" s="3"/>
    </row>
    <row r="19" spans="1:19" ht="14.4" thickTop="1" x14ac:dyDescent="0.25">
      <c r="A19" s="3"/>
      <c r="B19" s="3"/>
      <c r="C19" s="3"/>
      <c r="D19" s="3"/>
      <c r="E19" s="3"/>
      <c r="F19" s="3"/>
      <c r="G19" s="94" t="s">
        <v>135</v>
      </c>
      <c r="H19" s="3"/>
      <c r="I19" s="3"/>
      <c r="J19" s="3"/>
      <c r="K19" s="3"/>
      <c r="L19" s="3"/>
      <c r="M19" s="3"/>
      <c r="N19" s="3"/>
      <c r="O19" s="3"/>
      <c r="P19" s="3"/>
      <c r="Q19" s="3"/>
      <c r="R19" s="3"/>
      <c r="S19" s="3"/>
    </row>
    <row r="20" spans="1:19" ht="18" thickBot="1" x14ac:dyDescent="0.3">
      <c r="A20" s="3"/>
      <c r="B20" s="3"/>
      <c r="C20" s="3"/>
      <c r="D20" s="3"/>
      <c r="E20" s="3"/>
      <c r="F20" s="3"/>
      <c r="G20" s="99" t="s">
        <v>136</v>
      </c>
      <c r="H20" s="3"/>
      <c r="I20" s="3"/>
      <c r="J20" s="3"/>
      <c r="K20" s="3"/>
      <c r="L20" s="3"/>
      <c r="M20" s="3"/>
      <c r="N20" s="3"/>
      <c r="O20" s="3"/>
      <c r="P20" s="3"/>
      <c r="Q20" s="3"/>
      <c r="R20" s="3"/>
      <c r="S20" s="3"/>
    </row>
    <row r="21" spans="1:19" ht="14.4" thickBot="1" x14ac:dyDescent="0.3">
      <c r="A21" s="3"/>
      <c r="B21" s="3"/>
      <c r="C21" s="3"/>
      <c r="D21" s="3"/>
      <c r="E21" s="3"/>
      <c r="F21" s="3"/>
      <c r="G21" s="96">
        <f>SQRT(G17)</f>
        <v>2.6034165586355518</v>
      </c>
      <c r="H21" s="3"/>
      <c r="I21" s="3"/>
      <c r="J21" s="3"/>
      <c r="K21" s="3"/>
      <c r="L21" s="3"/>
      <c r="M21" s="3"/>
      <c r="N21" s="3"/>
      <c r="O21" s="3"/>
      <c r="P21" s="3"/>
      <c r="Q21" s="3"/>
      <c r="R21" s="3"/>
      <c r="S21" s="3"/>
    </row>
    <row r="22" spans="1:19" ht="14.4" thickTop="1" x14ac:dyDescent="0.25">
      <c r="A22" s="3"/>
      <c r="B22" s="3"/>
      <c r="C22" s="3"/>
      <c r="D22" s="3"/>
      <c r="E22" s="3"/>
      <c r="F22" s="3"/>
      <c r="G22" s="3"/>
      <c r="H22" s="3"/>
      <c r="I22" s="3"/>
      <c r="J22" s="3"/>
      <c r="K22" s="3"/>
      <c r="L22" s="3"/>
      <c r="M22" s="3"/>
      <c r="N22" s="3"/>
      <c r="O22" s="3"/>
      <c r="P22" s="3"/>
      <c r="Q22" s="3"/>
      <c r="R22" s="3"/>
      <c r="S22" s="3"/>
    </row>
    <row r="23" spans="1:19" x14ac:dyDescent="0.25">
      <c r="A23" s="3"/>
      <c r="B23" s="3"/>
      <c r="C23" s="3"/>
      <c r="D23" s="3"/>
      <c r="E23" s="3"/>
      <c r="F23" s="3"/>
      <c r="G23" s="3"/>
      <c r="H23" s="3"/>
      <c r="I23" s="3"/>
      <c r="J23" s="3"/>
      <c r="K23" s="3"/>
      <c r="L23" s="3"/>
      <c r="M23" s="3"/>
      <c r="N23" s="3"/>
      <c r="O23" s="3"/>
      <c r="P23" s="3"/>
      <c r="Q23" s="3"/>
      <c r="R23" s="3"/>
      <c r="S23" s="3"/>
    </row>
    <row r="24" spans="1:19" x14ac:dyDescent="0.25">
      <c r="A24" s="3"/>
      <c r="B24" s="3"/>
      <c r="C24" s="3"/>
      <c r="D24" s="3"/>
      <c r="E24" s="3"/>
      <c r="F24" s="3"/>
      <c r="G24" s="3"/>
      <c r="H24" s="3"/>
      <c r="I24" s="3"/>
      <c r="J24" s="3"/>
      <c r="K24" s="3"/>
      <c r="L24" s="3"/>
      <c r="M24" s="3"/>
      <c r="N24" s="3"/>
      <c r="O24" s="3"/>
      <c r="P24" s="3"/>
      <c r="Q24" s="3"/>
      <c r="R24" s="3"/>
      <c r="S24" s="3"/>
    </row>
    <row r="25" spans="1:19" x14ac:dyDescent="0.25">
      <c r="A25" s="3"/>
      <c r="B25" s="3"/>
      <c r="C25" s="3"/>
      <c r="D25" s="3"/>
      <c r="E25" s="3"/>
      <c r="F25" s="3"/>
      <c r="G25" s="3"/>
      <c r="H25" s="3"/>
      <c r="I25" s="3"/>
      <c r="J25" s="3"/>
      <c r="K25" s="3"/>
      <c r="L25" s="3"/>
      <c r="M25" s="3"/>
      <c r="N25" s="3"/>
      <c r="O25" s="3"/>
      <c r="P25" s="3"/>
      <c r="Q25" s="3"/>
      <c r="R25" s="3"/>
      <c r="S25" s="3"/>
    </row>
    <row r="26" spans="1:19" x14ac:dyDescent="0.25">
      <c r="A26" s="3"/>
      <c r="B26" s="3"/>
      <c r="C26" s="3"/>
      <c r="D26" s="3"/>
      <c r="E26" s="3"/>
      <c r="F26" s="3"/>
      <c r="G26" s="3"/>
      <c r="H26" s="3"/>
      <c r="I26" s="3"/>
      <c r="J26" s="3"/>
      <c r="K26" s="3"/>
      <c r="L26" s="3"/>
      <c r="M26" s="3"/>
      <c r="N26" s="3"/>
      <c r="O26" s="3"/>
      <c r="P26" s="3"/>
      <c r="Q26" s="3"/>
      <c r="R26" s="3"/>
      <c r="S26" s="3"/>
    </row>
    <row r="27" spans="1:19" x14ac:dyDescent="0.25">
      <c r="A27" s="3"/>
      <c r="B27" s="3"/>
      <c r="C27" s="3"/>
      <c r="D27" s="3"/>
      <c r="E27" s="3"/>
      <c r="F27" s="3"/>
      <c r="G27" s="3"/>
      <c r="H27" s="3"/>
      <c r="I27" s="3"/>
      <c r="J27" s="3"/>
      <c r="K27" s="3"/>
      <c r="L27" s="3"/>
      <c r="M27" s="3"/>
      <c r="N27" s="3"/>
      <c r="O27" s="3"/>
      <c r="P27" s="3"/>
      <c r="Q27" s="3"/>
      <c r="R27" s="3"/>
      <c r="S27" s="3"/>
    </row>
    <row r="28" spans="1:19" x14ac:dyDescent="0.25">
      <c r="A28" s="3"/>
      <c r="B28" s="3"/>
      <c r="C28" s="3"/>
      <c r="D28" s="3"/>
      <c r="E28" s="3"/>
      <c r="F28" s="3"/>
      <c r="G28" s="3"/>
      <c r="H28" s="3"/>
      <c r="I28" s="3"/>
      <c r="J28" s="3"/>
      <c r="K28" s="3"/>
      <c r="L28" s="3"/>
      <c r="M28" s="3"/>
      <c r="N28" s="3"/>
      <c r="O28" s="3"/>
      <c r="P28" s="3"/>
      <c r="Q28" s="3"/>
      <c r="R28" s="3"/>
      <c r="S28" s="3"/>
    </row>
    <row r="29" spans="1:19" x14ac:dyDescent="0.25">
      <c r="A29" s="3"/>
      <c r="B29" s="3"/>
      <c r="C29" s="3"/>
      <c r="D29" s="3"/>
      <c r="E29" s="3"/>
      <c r="F29" s="3"/>
      <c r="G29" s="3"/>
      <c r="H29" s="3"/>
      <c r="I29" s="3"/>
      <c r="J29" s="3"/>
      <c r="K29" s="3"/>
      <c r="L29" s="3"/>
      <c r="M29" s="3"/>
      <c r="N29" s="3"/>
      <c r="O29" s="3"/>
      <c r="P29" s="3"/>
      <c r="Q29" s="3"/>
      <c r="R29" s="3"/>
      <c r="S29" s="3"/>
    </row>
    <row r="30" spans="1:19" x14ac:dyDescent="0.25">
      <c r="A30" s="3"/>
      <c r="B30" s="3"/>
      <c r="C30" s="3"/>
      <c r="D30" s="3"/>
      <c r="E30" s="3"/>
      <c r="F30" s="3"/>
      <c r="G30" s="3"/>
      <c r="H30" s="3"/>
      <c r="I30" s="3"/>
      <c r="J30" s="3"/>
      <c r="K30" s="3"/>
      <c r="L30" s="3"/>
      <c r="M30" s="3"/>
      <c r="N30" s="3"/>
      <c r="O30" s="3"/>
      <c r="P30" s="3"/>
      <c r="Q30" s="3"/>
      <c r="R30" s="3"/>
      <c r="S30" s="3"/>
    </row>
    <row r="31" spans="1:19" x14ac:dyDescent="0.25">
      <c r="A31" s="3"/>
      <c r="B31" s="3"/>
      <c r="C31" s="3"/>
      <c r="D31" s="3"/>
      <c r="E31" s="3"/>
      <c r="F31" s="3"/>
      <c r="G31" s="3"/>
      <c r="H31" s="3"/>
      <c r="I31" s="3"/>
      <c r="J31" s="3"/>
      <c r="K31" s="3"/>
      <c r="L31" s="3"/>
      <c r="M31" s="3"/>
      <c r="N31" s="3"/>
      <c r="O31" s="3"/>
      <c r="P31" s="3"/>
      <c r="Q31" s="3"/>
      <c r="R31" s="3"/>
      <c r="S31" s="3"/>
    </row>
    <row r="32" spans="1:19" x14ac:dyDescent="0.25">
      <c r="A32" s="3"/>
      <c r="B32" s="3"/>
      <c r="C32" s="3"/>
      <c r="D32" s="3"/>
      <c r="E32" s="3"/>
      <c r="F32" s="3"/>
      <c r="G32" s="3"/>
      <c r="H32" s="3"/>
      <c r="I32" s="3"/>
      <c r="J32" s="3"/>
      <c r="K32" s="3"/>
      <c r="L32" s="3"/>
      <c r="M32" s="3"/>
      <c r="N32" s="3"/>
      <c r="O32" s="3"/>
      <c r="P32" s="3"/>
      <c r="Q32" s="3"/>
      <c r="R32" s="3"/>
      <c r="S32" s="3"/>
    </row>
    <row r="33" spans="1:19" x14ac:dyDescent="0.25">
      <c r="A33" s="3"/>
      <c r="B33" s="3"/>
      <c r="C33" s="3"/>
      <c r="D33" s="3"/>
      <c r="E33" s="3"/>
      <c r="F33" s="3"/>
      <c r="G33" s="3"/>
      <c r="H33" s="3"/>
      <c r="I33" s="3"/>
      <c r="J33" s="3"/>
      <c r="K33" s="3"/>
      <c r="L33" s="3"/>
      <c r="M33" s="3"/>
      <c r="N33" s="3"/>
      <c r="O33" s="3"/>
      <c r="P33" s="3"/>
      <c r="Q33" s="3"/>
      <c r="R33" s="3"/>
      <c r="S33" s="3"/>
    </row>
    <row r="34" spans="1:19" x14ac:dyDescent="0.25">
      <c r="A34" s="3"/>
      <c r="B34" s="3"/>
      <c r="C34" s="3"/>
      <c r="D34" s="3"/>
      <c r="E34" s="3"/>
      <c r="F34" s="3"/>
      <c r="G34" s="3"/>
      <c r="H34" s="3"/>
      <c r="I34" s="3"/>
      <c r="J34" s="3"/>
      <c r="K34" s="3"/>
      <c r="L34" s="3"/>
      <c r="M34" s="3"/>
      <c r="N34" s="3"/>
      <c r="O34" s="3"/>
      <c r="P34" s="3"/>
      <c r="Q34" s="3"/>
      <c r="R34" s="3"/>
      <c r="S34" s="3"/>
    </row>
    <row r="35" spans="1:19" x14ac:dyDescent="0.25">
      <c r="A35" s="3"/>
      <c r="B35" s="3"/>
      <c r="C35" s="3"/>
      <c r="D35" s="3"/>
      <c r="H35" s="3"/>
      <c r="I35" s="3"/>
      <c r="J35" s="3"/>
      <c r="K35" s="3"/>
      <c r="L35" s="3"/>
      <c r="M35" s="3"/>
      <c r="N35" s="3"/>
      <c r="O35" s="3"/>
      <c r="P35" s="3"/>
      <c r="Q35" s="3"/>
      <c r="R35" s="3"/>
      <c r="S35" s="3"/>
    </row>
  </sheetData>
  <mergeCells count="2">
    <mergeCell ref="B2:B3"/>
    <mergeCell ref="C2:C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LESSON13 Q17-31</vt:lpstr>
      <vt:lpstr>LEESON13 Q32</vt:lpstr>
      <vt:lpstr>LESSON13 Q34</vt:lpstr>
      <vt:lpstr>LESSON13 Q36</vt:lpstr>
      <vt:lpstr>LESSON13 Q37</vt:lpstr>
      <vt:lpstr>LESSON13 Q38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Sisi Florensia</dc:creator>
  <cp:lastModifiedBy>marwan alyemen</cp:lastModifiedBy>
  <dcterms:created xsi:type="dcterms:W3CDTF">2018-05-15T17:25:24Z</dcterms:created>
  <dcterms:modified xsi:type="dcterms:W3CDTF">2020-02-02T20:49:44Z</dcterms:modified>
</cp:coreProperties>
</file>