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agl\Documents\GitHub\piloufas\Reports\"/>
    </mc:Choice>
  </mc:AlternateContent>
  <bookViews>
    <workbookView xWindow="0" yWindow="0" windowWidth="21600" windowHeight="10640" xr2:uid="{20BC005B-2AEF-464A-B6AC-C346F5C044C8}"/>
  </bookViews>
  <sheets>
    <sheet name="Sheet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4" i="1"/>
  <c r="A3" i="1"/>
  <c r="C16" i="1" l="1"/>
  <c r="D16" i="1" s="1"/>
  <c r="E16" i="1" s="1"/>
  <c r="B16" i="1"/>
  <c r="G16" i="1" s="1"/>
  <c r="B2" i="1"/>
  <c r="G2" i="1" s="1"/>
  <c r="B3" i="1"/>
  <c r="G3" i="1" s="1"/>
  <c r="B4" i="1"/>
  <c r="G4" i="1" s="1"/>
  <c r="B5" i="1"/>
  <c r="G5" i="1" s="1"/>
  <c r="B6" i="1"/>
  <c r="G6" i="1" s="1"/>
  <c r="B7" i="1"/>
  <c r="G7" i="1" s="1"/>
  <c r="B8" i="1"/>
  <c r="G8" i="1" s="1"/>
  <c r="B9" i="1"/>
  <c r="G9" i="1" s="1"/>
  <c r="B10" i="1"/>
  <c r="G10" i="1" s="1"/>
  <c r="B11" i="1"/>
  <c r="G11" i="1" s="1"/>
  <c r="B12" i="1"/>
  <c r="G12" i="1" s="1"/>
  <c r="B13" i="1"/>
  <c r="G13" i="1" s="1"/>
  <c r="B14" i="1"/>
  <c r="G14" i="1" s="1"/>
  <c r="B15" i="1"/>
  <c r="G15" i="1" s="1"/>
  <c r="C5" i="1"/>
  <c r="D5" i="1" s="1"/>
  <c r="E5" i="1" s="1"/>
  <c r="C9" i="1"/>
  <c r="D9" i="1" s="1"/>
  <c r="E9" i="1" s="1"/>
  <c r="C13" i="1"/>
  <c r="D13" i="1" s="1"/>
  <c r="E13" i="1" s="1"/>
  <c r="C2" i="1"/>
  <c r="D2" i="1" s="1"/>
  <c r="E2" i="1" s="1"/>
  <c r="C3" i="1"/>
  <c r="D3" i="1" s="1"/>
  <c r="E3" i="1" s="1"/>
  <c r="C4" i="1"/>
  <c r="D4" i="1" s="1"/>
  <c r="E4" i="1" s="1"/>
  <c r="C6" i="1"/>
  <c r="D6" i="1" s="1"/>
  <c r="E6" i="1" s="1"/>
  <c r="C7" i="1"/>
  <c r="D7" i="1" s="1"/>
  <c r="E7" i="1" s="1"/>
  <c r="C8" i="1"/>
  <c r="D8" i="1" s="1"/>
  <c r="E8" i="1" s="1"/>
  <c r="C10" i="1"/>
  <c r="D10" i="1" s="1"/>
  <c r="E10" i="1" s="1"/>
  <c r="C11" i="1"/>
  <c r="D11" i="1" s="1"/>
  <c r="E11" i="1" s="1"/>
  <c r="C12" i="1"/>
  <c r="D12" i="1" s="1"/>
  <c r="E12" i="1" s="1"/>
  <c r="C14" i="1"/>
  <c r="D14" i="1" s="1"/>
  <c r="E14" i="1" s="1"/>
  <c r="C15" i="1"/>
  <c r="D15" i="1" s="1"/>
  <c r="E15" i="1" s="1"/>
</calcChain>
</file>

<file path=xl/sharedStrings.xml><?xml version="1.0" encoding="utf-8"?>
<sst xmlns="http://schemas.openxmlformats.org/spreadsheetml/2006/main" count="7" uniqueCount="7">
  <si>
    <t>Stability ticks</t>
  </si>
  <si>
    <t>f[Hz]</t>
  </si>
  <si>
    <t>Absolute Accuracy</t>
  </si>
  <si>
    <t>Relative Accuracy</t>
  </si>
  <si>
    <t>Stability time[ms]</t>
  </si>
  <si>
    <t>Relative Error</t>
  </si>
  <si>
    <t>T[s]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</si>
</sst>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%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NumberFormat="1"/>
    <xf numFmtId="10" fontId="0" fillId="0" borderId="0" xfId="2" applyNumberFormat="1" applyFont="1"/>
    <xf numFmtId="164" fontId="0" fillId="0" borderId="0" xfId="2" applyNumberFormat="1" applyFont="1"/>
    <xf numFmtId="165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6">
    <dxf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  <dxf>
      <numFmt numFmtId="14" formatCode="0.00%"/>
    </dxf>
    <dxf>
      <numFmt numFmtId="0" formatCode="General"/>
    </dxf>
    <dxf>
      <numFmt numFmtId="15" formatCode="0.00E+00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Accuracy ticks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Relative Accuracy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Sheet1!$A$2:$A$16</c15:sqref>
                  </c15:fullRef>
                </c:ext>
              </c:extLst>
              <c:f>Sheet1!$A$2:$A$16</c:f>
              <c:numCache>
                <c:formatCode>_(* #,##0_);_(* \(#,##0\);_(* "-"??_);_(@_)</c:formatCode>
                <c:ptCount val="1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  <c:pt idx="12">
                  <c:v>524288</c:v>
                </c:pt>
                <c:pt idx="13">
                  <c:v>1048576</c:v>
                </c:pt>
                <c:pt idx="14">
                  <c:v>2097152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Sheet1!$D$2:$D$36</c15:sqref>
                  </c15:fullRef>
                </c:ext>
              </c:extLst>
              <c:f>Sheet1!$D$2:$D$16</c:f>
              <c:numCache>
                <c:formatCode>0.00%</c:formatCode>
                <c:ptCount val="15"/>
                <c:pt idx="0">
                  <c:v>0.78125</c:v>
                </c:pt>
                <c:pt idx="1">
                  <c:v>0.78125</c:v>
                </c:pt>
                <c:pt idx="2">
                  <c:v>0.9765625</c:v>
                </c:pt>
                <c:pt idx="3">
                  <c:v>0.9765625</c:v>
                </c:pt>
                <c:pt idx="4">
                  <c:v>0.9765625</c:v>
                </c:pt>
                <c:pt idx="5">
                  <c:v>0.9765625</c:v>
                </c:pt>
                <c:pt idx="6">
                  <c:v>0.98876953125</c:v>
                </c:pt>
                <c:pt idx="7">
                  <c:v>0.994873046875</c:v>
                </c:pt>
                <c:pt idx="8">
                  <c:v>0.9979248046875</c:v>
                </c:pt>
                <c:pt idx="9">
                  <c:v>0.99945068359375</c:v>
                </c:pt>
                <c:pt idx="10">
                  <c:v>0.99945068359375</c:v>
                </c:pt>
                <c:pt idx="11">
                  <c:v>0.9998321533203125</c:v>
                </c:pt>
                <c:pt idx="12">
                  <c:v>0.9998321533203125</c:v>
                </c:pt>
                <c:pt idx="13">
                  <c:v>0.99992752075195313</c:v>
                </c:pt>
                <c:pt idx="14">
                  <c:v>0.99997520446777344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CD-4AEB-AC9C-77FB5C6B8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603008"/>
        <c:axId val="562603336"/>
      </c:lineChart>
      <c:lineChart>
        <c:grouping val="standard"/>
        <c:varyColors val="0"/>
        <c:ser>
          <c:idx val="1"/>
          <c:order val="1"/>
          <c:tx>
            <c:strRef>
              <c:f>Sheet1!$G$1</c:f>
              <c:strCache>
                <c:ptCount val="1"/>
                <c:pt idx="0">
                  <c:v> Stability ticks 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Sheet1!$A$2:$A$16</c15:sqref>
                  </c15:fullRef>
                </c:ext>
              </c:extLst>
              <c:f>Sheet1!$A$2:$A$16</c:f>
              <c:numCache>
                <c:formatCode>_(* #,##0_);_(* \(#,##0\);_(* "-"??_);_(@_)</c:formatCode>
                <c:ptCount val="1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  <c:pt idx="8">
                  <c:v>32768</c:v>
                </c:pt>
                <c:pt idx="9">
                  <c:v>65536</c:v>
                </c:pt>
                <c:pt idx="10">
                  <c:v>131072</c:v>
                </c:pt>
                <c:pt idx="11">
                  <c:v>262144</c:v>
                </c:pt>
                <c:pt idx="12">
                  <c:v>524288</c:v>
                </c:pt>
                <c:pt idx="13">
                  <c:v>1048576</c:v>
                </c:pt>
                <c:pt idx="14">
                  <c:v>2097152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Sheet1!$G$2:$G$36</c15:sqref>
                  </c15:fullRef>
                </c:ext>
              </c:extLst>
              <c:f>Sheet1!$G$2:$G$16</c:f>
              <c:numCache>
                <c:formatCode>_(* #,##0_);_(* \(#,##0\);_(* "-"??_);_(@_)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11</c:v>
                </c:pt>
                <c:pt idx="4">
                  <c:v>21</c:v>
                </c:pt>
                <c:pt idx="5">
                  <c:v>41</c:v>
                </c:pt>
                <c:pt idx="6">
                  <c:v>82</c:v>
                </c:pt>
                <c:pt idx="7">
                  <c:v>164</c:v>
                </c:pt>
                <c:pt idx="8">
                  <c:v>328</c:v>
                </c:pt>
                <c:pt idx="9">
                  <c:v>656</c:v>
                </c:pt>
                <c:pt idx="10">
                  <c:v>1311</c:v>
                </c:pt>
                <c:pt idx="11">
                  <c:v>2622</c:v>
                </c:pt>
                <c:pt idx="12">
                  <c:v>5243</c:v>
                </c:pt>
                <c:pt idx="13">
                  <c:v>10486</c:v>
                </c:pt>
                <c:pt idx="14">
                  <c:v>20972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CD-4AEB-AC9C-77FB5C6B8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707952"/>
        <c:axId val="562708936"/>
      </c:lineChart>
      <c:catAx>
        <c:axId val="562603008"/>
        <c:scaling>
          <c:orientation val="minMax"/>
        </c:scaling>
        <c:delete val="0"/>
        <c:axPos val="b"/>
        <c:numFmt formatCode="_(* #,##0_);_(* \(#,##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603336"/>
        <c:crosses val="autoZero"/>
        <c:auto val="1"/>
        <c:lblAlgn val="ctr"/>
        <c:lblOffset val="100"/>
        <c:tickMarkSkip val="2"/>
        <c:noMultiLvlLbl val="0"/>
      </c:catAx>
      <c:valAx>
        <c:axId val="562603336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603008"/>
        <c:crosses val="autoZero"/>
        <c:crossBetween val="midCat"/>
      </c:valAx>
      <c:valAx>
        <c:axId val="562708936"/>
        <c:scaling>
          <c:logBase val="10"/>
          <c:orientation val="minMax"/>
        </c:scaling>
        <c:delete val="0"/>
        <c:axPos val="r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07952"/>
        <c:crosses val="max"/>
        <c:crossBetween val="between"/>
      </c:valAx>
      <c:catAx>
        <c:axId val="562707952"/>
        <c:scaling>
          <c:orientation val="minMax"/>
        </c:scaling>
        <c:delete val="1"/>
        <c:axPos val="b"/>
        <c:numFmt formatCode="_(* #,##0_);_(* \(#,##0\);_(* &quot;-&quot;??_);_(@_)" sourceLinked="1"/>
        <c:majorTickMark val="out"/>
        <c:minorTickMark val="none"/>
        <c:tickLblPos val="nextTo"/>
        <c:crossAx val="562708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373157</xdr:colOff>
      <xdr:row>0</xdr:row>
      <xdr:rowOff>38100</xdr:rowOff>
    </xdr:from>
    <xdr:to>
      <xdr:col>28</xdr:col>
      <xdr:colOff>69850</xdr:colOff>
      <xdr:row>39</xdr:row>
      <xdr:rowOff>44450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2C29FC6F-F97A-4B5F-A792-1C35D6EE0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4D0DAE-E069-44AA-9D94-00AE2DCE3A52}" name="Table1" displayName="Table1" ref="A1:G16" totalsRowShown="0">
  <autoFilter ref="A1:G16" xr:uid="{ACE858B4-8BDA-4DA8-B1F9-10A51D31503C}"/>
  <tableColumns count="7">
    <tableColumn id="1" xr3:uid="{AA7BBF95-E26A-4A1E-A412-AF564215F134}" name="f[Hz]" dataDxfId="5" dataCellStyle="Comma"/>
    <tableColumn id="3" xr3:uid="{AE840447-89AE-4797-8AEB-79AD5A5EEC61}" name="T[s]" dataDxfId="4">
      <calculatedColumnFormula>1/Table1[[#This Row],[f'[Hz']]]</calculatedColumnFormula>
    </tableColumn>
    <tableColumn id="4" xr3:uid="{A7D5EA7F-A7E4-4911-9493-14E580ADC765}" name="Absolute Accuracy" dataDxfId="3">
      <calculatedColumnFormula>MOD(Table1[[#This Row],[f'[Hz']]],100)</calculatedColumnFormula>
    </tableColumn>
    <tableColumn id="8" xr3:uid="{C8D056B2-BD2E-40FE-A288-39AE591CFF49}" name="Relative Accuracy" dataDxfId="2" dataCellStyle="Percent">
      <calculatedColumnFormula>ABS(1-Table1[[#This Row],[Absolute Accuracy]]/Table1[[#This Row],[f'[Hz']]])</calculatedColumnFormula>
    </tableColumn>
    <tableColumn id="2" xr3:uid="{3DE34A31-EDC9-4428-B279-F67D4FCECFA6}" name="Relative Error" dataDxfId="1" dataCellStyle="Percent">
      <calculatedColumnFormula>1-Table1[[#This Row],[Relative Accuracy]]</calculatedColumnFormula>
    </tableColumn>
    <tableColumn id="6" xr3:uid="{36088E54-80E7-4808-9EED-A9F9C929D520}" name="Stability time[ms]"/>
    <tableColumn id="7" xr3:uid="{0043FCA3-B888-49F8-81CA-42ECADC52EA7}" name="Stability ticks" dataDxfId="0" dataCellStyle="Comma">
      <calculatedColumnFormula>ROUNDUP(Table1[[#This Row],[Stability time'[ms']]]/Table1[[#This Row],[T'[s']]]/1000,0)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77711-10E3-4A99-A3D6-8AB97CBBAEB4}">
  <dimension ref="A1:G32"/>
  <sheetViews>
    <sheetView tabSelected="1" topLeftCell="H1" workbookViewId="0">
      <selection activeCell="AC8" sqref="AC8"/>
    </sheetView>
  </sheetViews>
  <sheetFormatPr defaultRowHeight="14.5" x14ac:dyDescent="0.35"/>
  <cols>
    <col min="1" max="1" width="18.1796875" style="5" customWidth="1"/>
    <col min="2" max="2" width="18.1796875" style="1" customWidth="1"/>
    <col min="3" max="3" width="18.1796875" customWidth="1"/>
    <col min="4" max="4" width="18.1796875" style="3" customWidth="1"/>
    <col min="5" max="5" width="18.1796875" style="4" customWidth="1"/>
    <col min="6" max="6" width="18.1796875" customWidth="1"/>
    <col min="7" max="7" width="18.1796875" style="5" customWidth="1"/>
  </cols>
  <sheetData>
    <row r="1" spans="1:7" x14ac:dyDescent="0.35">
      <c r="A1" s="5" t="s">
        <v>1</v>
      </c>
      <c r="B1" s="1" t="s">
        <v>6</v>
      </c>
      <c r="C1" t="s">
        <v>2</v>
      </c>
      <c r="D1" s="3" t="s">
        <v>3</v>
      </c>
      <c r="E1" s="4" t="s">
        <v>5</v>
      </c>
      <c r="F1" t="s">
        <v>4</v>
      </c>
      <c r="G1" s="5" t="s">
        <v>0</v>
      </c>
    </row>
    <row r="2" spans="1:7" x14ac:dyDescent="0.35">
      <c r="A2" s="5">
        <v>128</v>
      </c>
      <c r="B2" s="1">
        <f>1/Table1[[#This Row],[f'[Hz']]]</f>
        <v>7.8125E-3</v>
      </c>
      <c r="C2">
        <f>MOD(Table1[[#This Row],[f'[Hz']]],100)</f>
        <v>28</v>
      </c>
      <c r="D2" s="3">
        <f>ABS(1-Table1[[#This Row],[Absolute Accuracy]]/Table1[[#This Row],[f'[Hz']]])</f>
        <v>0.78125</v>
      </c>
      <c r="E2" s="4">
        <f>1-Table1[[#This Row],[Relative Accuracy]]</f>
        <v>0.21875</v>
      </c>
      <c r="F2">
        <v>10</v>
      </c>
      <c r="G2" s="5">
        <f>ROUNDUP(Table1[[#This Row],[Stability time'[ms']]]/Table1[[#This Row],[T'[s']]]/1000,0)</f>
        <v>2</v>
      </c>
    </row>
    <row r="3" spans="1:7" x14ac:dyDescent="0.35">
      <c r="A3" s="5">
        <f>2*A2</f>
        <v>256</v>
      </c>
      <c r="B3" s="1">
        <f>1/Table1[[#This Row],[f'[Hz']]]</f>
        <v>3.90625E-3</v>
      </c>
      <c r="C3">
        <f>MOD(Table1[[#This Row],[f'[Hz']]],100)</f>
        <v>56</v>
      </c>
      <c r="D3" s="3">
        <f>ABS(1-Table1[[#This Row],[Absolute Accuracy]]/Table1[[#This Row],[f'[Hz']]])</f>
        <v>0.78125</v>
      </c>
      <c r="E3" s="4">
        <f>1-Table1[[#This Row],[Relative Accuracy]]</f>
        <v>0.21875</v>
      </c>
      <c r="F3">
        <v>10</v>
      </c>
      <c r="G3" s="5">
        <f>ROUNDUP(Table1[[#This Row],[Stability time'[ms']]]/Table1[[#This Row],[T'[s']]]/1000,0)</f>
        <v>3</v>
      </c>
    </row>
    <row r="4" spans="1:7" x14ac:dyDescent="0.35">
      <c r="A4" s="5">
        <f>2*A3</f>
        <v>512</v>
      </c>
      <c r="B4" s="1">
        <f>1/Table1[[#This Row],[f'[Hz']]]</f>
        <v>1.953125E-3</v>
      </c>
      <c r="C4">
        <f>MOD(Table1[[#This Row],[f'[Hz']]],100)</f>
        <v>12</v>
      </c>
      <c r="D4" s="3">
        <f>ABS(1-Table1[[#This Row],[Absolute Accuracy]]/Table1[[#This Row],[f'[Hz']]])</f>
        <v>0.9765625</v>
      </c>
      <c r="E4" s="4">
        <f>1-Table1[[#This Row],[Relative Accuracy]]</f>
        <v>2.34375E-2</v>
      </c>
      <c r="F4">
        <v>10</v>
      </c>
      <c r="G4" s="5">
        <f>ROUNDUP(Table1[[#This Row],[Stability time'[ms']]]/Table1[[#This Row],[T'[s']]]/1000,0)</f>
        <v>6</v>
      </c>
    </row>
    <row r="5" spans="1:7" x14ac:dyDescent="0.35">
      <c r="A5" s="5">
        <f t="shared" ref="A5:A16" si="0">2*A4</f>
        <v>1024</v>
      </c>
      <c r="B5" s="1">
        <f>1/Table1[[#This Row],[f'[Hz']]]</f>
        <v>9.765625E-4</v>
      </c>
      <c r="C5">
        <f>MOD(Table1[[#This Row],[f'[Hz']]],100)</f>
        <v>24</v>
      </c>
      <c r="D5" s="3">
        <f>ABS(1-Table1[[#This Row],[Absolute Accuracy]]/Table1[[#This Row],[f'[Hz']]])</f>
        <v>0.9765625</v>
      </c>
      <c r="E5" s="4">
        <f>1-Table1[[#This Row],[Relative Accuracy]]</f>
        <v>2.34375E-2</v>
      </c>
      <c r="F5">
        <v>10</v>
      </c>
      <c r="G5" s="5">
        <f>ROUNDUP(Table1[[#This Row],[Stability time'[ms']]]/Table1[[#This Row],[T'[s']]]/1000,0)</f>
        <v>11</v>
      </c>
    </row>
    <row r="6" spans="1:7" x14ac:dyDescent="0.35">
      <c r="A6" s="5">
        <f t="shared" si="0"/>
        <v>2048</v>
      </c>
      <c r="B6" s="1">
        <f>1/Table1[[#This Row],[f'[Hz']]]</f>
        <v>4.8828125E-4</v>
      </c>
      <c r="C6">
        <f>MOD(Table1[[#This Row],[f'[Hz']]],100)</f>
        <v>48</v>
      </c>
      <c r="D6" s="3">
        <f>ABS(1-Table1[[#This Row],[Absolute Accuracy]]/Table1[[#This Row],[f'[Hz']]])</f>
        <v>0.9765625</v>
      </c>
      <c r="E6" s="4">
        <f>1-Table1[[#This Row],[Relative Accuracy]]</f>
        <v>2.34375E-2</v>
      </c>
      <c r="F6">
        <v>10</v>
      </c>
      <c r="G6" s="5">
        <f>ROUNDUP(Table1[[#This Row],[Stability time'[ms']]]/Table1[[#This Row],[T'[s']]]/1000,0)</f>
        <v>21</v>
      </c>
    </row>
    <row r="7" spans="1:7" x14ac:dyDescent="0.35">
      <c r="A7" s="5">
        <f t="shared" si="0"/>
        <v>4096</v>
      </c>
      <c r="B7" s="1">
        <f>1/Table1[[#This Row],[f'[Hz']]]</f>
        <v>2.44140625E-4</v>
      </c>
      <c r="C7">
        <f>MOD(Table1[[#This Row],[f'[Hz']]],100)</f>
        <v>96</v>
      </c>
      <c r="D7" s="3">
        <f>ABS(1-Table1[[#This Row],[Absolute Accuracy]]/Table1[[#This Row],[f'[Hz']]])</f>
        <v>0.9765625</v>
      </c>
      <c r="E7" s="4">
        <f>1-Table1[[#This Row],[Relative Accuracy]]</f>
        <v>2.34375E-2</v>
      </c>
      <c r="F7">
        <v>10</v>
      </c>
      <c r="G7" s="5">
        <f>ROUNDUP(Table1[[#This Row],[Stability time'[ms']]]/Table1[[#This Row],[T'[s']]]/1000,0)</f>
        <v>41</v>
      </c>
    </row>
    <row r="8" spans="1:7" x14ac:dyDescent="0.35">
      <c r="A8" s="5">
        <f t="shared" si="0"/>
        <v>8192</v>
      </c>
      <c r="B8" s="1">
        <f>1/Table1[[#This Row],[f'[Hz']]]</f>
        <v>1.220703125E-4</v>
      </c>
      <c r="C8">
        <f>MOD(Table1[[#This Row],[f'[Hz']]],100)</f>
        <v>92</v>
      </c>
      <c r="D8" s="3">
        <f>ABS(1-Table1[[#This Row],[Absolute Accuracy]]/Table1[[#This Row],[f'[Hz']]])</f>
        <v>0.98876953125</v>
      </c>
      <c r="E8" s="4">
        <f>1-Table1[[#This Row],[Relative Accuracy]]</f>
        <v>1.123046875E-2</v>
      </c>
      <c r="F8">
        <v>10</v>
      </c>
      <c r="G8" s="5">
        <f>ROUNDUP(Table1[[#This Row],[Stability time'[ms']]]/Table1[[#This Row],[T'[s']]]/1000,0)</f>
        <v>82</v>
      </c>
    </row>
    <row r="9" spans="1:7" x14ac:dyDescent="0.35">
      <c r="A9" s="5">
        <f t="shared" si="0"/>
        <v>16384</v>
      </c>
      <c r="B9" s="1">
        <f>1/Table1[[#This Row],[f'[Hz']]]</f>
        <v>6.103515625E-5</v>
      </c>
      <c r="C9">
        <f>MOD(Table1[[#This Row],[f'[Hz']]],100)</f>
        <v>84</v>
      </c>
      <c r="D9" s="3">
        <f>ABS(1-Table1[[#This Row],[Absolute Accuracy]]/Table1[[#This Row],[f'[Hz']]])</f>
        <v>0.994873046875</v>
      </c>
      <c r="E9" s="4">
        <f>1-Table1[[#This Row],[Relative Accuracy]]</f>
        <v>5.126953125E-3</v>
      </c>
      <c r="F9">
        <v>10</v>
      </c>
      <c r="G9" s="5">
        <f>ROUNDUP(Table1[[#This Row],[Stability time'[ms']]]/Table1[[#This Row],[T'[s']]]/1000,0)</f>
        <v>164</v>
      </c>
    </row>
    <row r="10" spans="1:7" x14ac:dyDescent="0.35">
      <c r="A10" s="5">
        <f t="shared" si="0"/>
        <v>32768</v>
      </c>
      <c r="B10" s="1">
        <f>1/Table1[[#This Row],[f'[Hz']]]</f>
        <v>3.0517578125E-5</v>
      </c>
      <c r="C10" s="2">
        <f>MOD(Table1[[#This Row],[f'[Hz']]],100)</f>
        <v>68</v>
      </c>
      <c r="D10" s="3">
        <f>ABS(1-Table1[[#This Row],[Absolute Accuracy]]/Table1[[#This Row],[f'[Hz']]])</f>
        <v>0.9979248046875</v>
      </c>
      <c r="E10" s="4">
        <f>1-Table1[[#This Row],[Relative Accuracy]]</f>
        <v>2.0751953125E-3</v>
      </c>
      <c r="F10">
        <v>10</v>
      </c>
      <c r="G10" s="5">
        <f>ROUNDUP(Table1[[#This Row],[Stability time'[ms']]]/Table1[[#This Row],[T'[s']]]/1000,0)</f>
        <v>328</v>
      </c>
    </row>
    <row r="11" spans="1:7" x14ac:dyDescent="0.35">
      <c r="A11" s="5">
        <f t="shared" si="0"/>
        <v>65536</v>
      </c>
      <c r="B11" s="1">
        <f>1/Table1[[#This Row],[f'[Hz']]]</f>
        <v>1.52587890625E-5</v>
      </c>
      <c r="C11" s="2">
        <f>MOD(Table1[[#This Row],[f'[Hz']]],100)</f>
        <v>36</v>
      </c>
      <c r="D11" s="3">
        <f>ABS(1-Table1[[#This Row],[Absolute Accuracy]]/Table1[[#This Row],[f'[Hz']]])</f>
        <v>0.99945068359375</v>
      </c>
      <c r="E11" s="4">
        <f>1-Table1[[#This Row],[Relative Accuracy]]</f>
        <v>5.4931640625E-4</v>
      </c>
      <c r="F11">
        <v>10</v>
      </c>
      <c r="G11" s="5">
        <f>ROUNDUP(Table1[[#This Row],[Stability time'[ms']]]/Table1[[#This Row],[T'[s']]]/1000,0)</f>
        <v>656</v>
      </c>
    </row>
    <row r="12" spans="1:7" x14ac:dyDescent="0.35">
      <c r="A12" s="5">
        <f t="shared" si="0"/>
        <v>131072</v>
      </c>
      <c r="B12" s="1">
        <f>1/Table1[[#This Row],[f'[Hz']]]</f>
        <v>7.62939453125E-6</v>
      </c>
      <c r="C12" s="2">
        <f>MOD(Table1[[#This Row],[f'[Hz']]],100)</f>
        <v>72</v>
      </c>
      <c r="D12" s="3">
        <f>ABS(1-Table1[[#This Row],[Absolute Accuracy]]/Table1[[#This Row],[f'[Hz']]])</f>
        <v>0.99945068359375</v>
      </c>
      <c r="E12" s="4">
        <f>1-Table1[[#This Row],[Relative Accuracy]]</f>
        <v>5.4931640625E-4</v>
      </c>
      <c r="F12">
        <v>10</v>
      </c>
      <c r="G12" s="5">
        <f>ROUNDUP(Table1[[#This Row],[Stability time'[ms']]]/Table1[[#This Row],[T'[s']]]/1000,0)</f>
        <v>1311</v>
      </c>
    </row>
    <row r="13" spans="1:7" x14ac:dyDescent="0.35">
      <c r="A13" s="5">
        <f t="shared" si="0"/>
        <v>262144</v>
      </c>
      <c r="B13" s="1">
        <f>1/Table1[[#This Row],[f'[Hz']]]</f>
        <v>3.814697265625E-6</v>
      </c>
      <c r="C13" s="2">
        <f>MOD(Table1[[#This Row],[f'[Hz']]],100)</f>
        <v>44</v>
      </c>
      <c r="D13" s="3">
        <f>ABS(1-Table1[[#This Row],[Absolute Accuracy]]/Table1[[#This Row],[f'[Hz']]])</f>
        <v>0.9998321533203125</v>
      </c>
      <c r="E13" s="4">
        <f>1-Table1[[#This Row],[Relative Accuracy]]</f>
        <v>1.678466796875E-4</v>
      </c>
      <c r="F13">
        <v>10</v>
      </c>
      <c r="G13" s="5">
        <f>ROUNDUP(Table1[[#This Row],[Stability time'[ms']]]/Table1[[#This Row],[T'[s']]]/1000,0)</f>
        <v>2622</v>
      </c>
    </row>
    <row r="14" spans="1:7" x14ac:dyDescent="0.35">
      <c r="A14" s="5">
        <f t="shared" si="0"/>
        <v>524288</v>
      </c>
      <c r="B14" s="1">
        <f>1/Table1[[#This Row],[f'[Hz']]]</f>
        <v>1.9073486328125E-6</v>
      </c>
      <c r="C14" s="2">
        <f>MOD(Table1[[#This Row],[f'[Hz']]],100)</f>
        <v>88</v>
      </c>
      <c r="D14" s="3">
        <f>ABS(1-Table1[[#This Row],[Absolute Accuracy]]/Table1[[#This Row],[f'[Hz']]])</f>
        <v>0.9998321533203125</v>
      </c>
      <c r="E14" s="4">
        <f>1-Table1[[#This Row],[Relative Accuracy]]</f>
        <v>1.678466796875E-4</v>
      </c>
      <c r="F14">
        <v>10</v>
      </c>
      <c r="G14" s="5">
        <f>ROUNDUP(Table1[[#This Row],[Stability time'[ms']]]/Table1[[#This Row],[T'[s']]]/1000,0)</f>
        <v>5243</v>
      </c>
    </row>
    <row r="15" spans="1:7" x14ac:dyDescent="0.35">
      <c r="A15" s="5">
        <f t="shared" si="0"/>
        <v>1048576</v>
      </c>
      <c r="B15" s="1">
        <f>1/Table1[[#This Row],[f'[Hz']]]</f>
        <v>9.5367431640625E-7</v>
      </c>
      <c r="C15" s="2">
        <f>MOD(Table1[[#This Row],[f'[Hz']]],100)</f>
        <v>76</v>
      </c>
      <c r="D15" s="3">
        <f>ABS(1-Table1[[#This Row],[Absolute Accuracy]]/Table1[[#This Row],[f'[Hz']]])</f>
        <v>0.99992752075195313</v>
      </c>
      <c r="E15" s="4">
        <f>1-Table1[[#This Row],[Relative Accuracy]]</f>
        <v>7.2479248046875E-5</v>
      </c>
      <c r="F15">
        <v>10</v>
      </c>
      <c r="G15" s="5">
        <f>ROUNDUP(Table1[[#This Row],[Stability time'[ms']]]/Table1[[#This Row],[T'[s']]]/1000,0)</f>
        <v>10486</v>
      </c>
    </row>
    <row r="16" spans="1:7" x14ac:dyDescent="0.35">
      <c r="A16" s="5">
        <f t="shared" si="0"/>
        <v>2097152</v>
      </c>
      <c r="B16" s="1">
        <f>1/Table1[[#This Row],[f'[Hz']]]</f>
        <v>4.76837158203125E-7</v>
      </c>
      <c r="C16" s="2">
        <f>MOD(Table1[[#This Row],[f'[Hz']]],100)</f>
        <v>52</v>
      </c>
      <c r="D16" s="3">
        <f>ABS(1-Table1[[#This Row],[Absolute Accuracy]]/Table1[[#This Row],[f'[Hz']]])</f>
        <v>0.99997520446777344</v>
      </c>
      <c r="E16" s="4">
        <f>1-Table1[[#This Row],[Relative Accuracy]]</f>
        <v>2.47955322265625E-5</v>
      </c>
      <c r="F16">
        <v>10</v>
      </c>
      <c r="G16" s="5">
        <f>ROUNDUP(Table1[[#This Row],[Stability time'[ms']]]/Table1[[#This Row],[T'[s']]]/1000,0)</f>
        <v>20972</v>
      </c>
    </row>
    <row r="17" spans="3:3" x14ac:dyDescent="0.35">
      <c r="C17" s="2"/>
    </row>
    <row r="18" spans="3:3" x14ac:dyDescent="0.35">
      <c r="C18" s="2"/>
    </row>
    <row r="19" spans="3:3" x14ac:dyDescent="0.35">
      <c r="C19" s="2"/>
    </row>
    <row r="20" spans="3:3" x14ac:dyDescent="0.35">
      <c r="C20" s="2"/>
    </row>
    <row r="21" spans="3:3" x14ac:dyDescent="0.35">
      <c r="C21" s="2"/>
    </row>
    <row r="22" spans="3:3" x14ac:dyDescent="0.35">
      <c r="C22" s="2"/>
    </row>
    <row r="23" spans="3:3" x14ac:dyDescent="0.35">
      <c r="C23" s="2"/>
    </row>
    <row r="24" spans="3:3" x14ac:dyDescent="0.35">
      <c r="C24" s="2"/>
    </row>
    <row r="25" spans="3:3" x14ac:dyDescent="0.35">
      <c r="C25" s="2"/>
    </row>
    <row r="26" spans="3:3" x14ac:dyDescent="0.35">
      <c r="C26" s="2"/>
    </row>
    <row r="27" spans="3:3" x14ac:dyDescent="0.35">
      <c r="C27" s="2"/>
    </row>
    <row r="28" spans="3:3" x14ac:dyDescent="0.35">
      <c r="C28" s="2"/>
    </row>
    <row r="29" spans="3:3" x14ac:dyDescent="0.35">
      <c r="C29" s="2"/>
    </row>
    <row r="30" spans="3:3" x14ac:dyDescent="0.35">
      <c r="C30" s="2"/>
    </row>
    <row r="31" spans="3:3" x14ac:dyDescent="0.35">
      <c r="C31" s="2"/>
    </row>
    <row r="32" spans="3:3" x14ac:dyDescent="0.35">
      <c r="C32" s="2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Borden</dc:creator>
  <cp:lastModifiedBy>Sven Borden</cp:lastModifiedBy>
  <cp:lastPrinted>2017-11-29T20:56:55Z</cp:lastPrinted>
  <dcterms:created xsi:type="dcterms:W3CDTF">2017-11-29T20:12:48Z</dcterms:created>
  <dcterms:modified xsi:type="dcterms:W3CDTF">2017-12-09T15:43:12Z</dcterms:modified>
</cp:coreProperties>
</file>